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MVP PLANAI\2023 MVP\18. Keitimas (gruodis po biudžeto)\"/>
    </mc:Choice>
  </mc:AlternateContent>
  <xr:revisionPtr revIDLastSave="0" documentId="13_ncr:1_{FD153A58-F4A4-4764-98BA-C2ADE50D1A99}" xr6:coauthVersionLast="47" xr6:coauthVersionMax="47" xr10:uidLastSave="{00000000-0000-0000-0000-000000000000}"/>
  <bookViews>
    <workbookView xWindow="28680" yWindow="-120" windowWidth="38640" windowHeight="21120" xr2:uid="{00000000-000D-0000-FFFF-FFFF00000000}"/>
  </bookViews>
  <sheets>
    <sheet name="3 programa MVP" sheetId="22" r:id="rId1"/>
  </sheets>
  <definedNames>
    <definedName name="_xlnm.Print_Area" localSheetId="0">'3 programa MVP'!$A$1:$K$163</definedName>
    <definedName name="_xlnm.Print_Titles" localSheetId="0">'3 programa MVP'!$10:$12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22" l="1"/>
  <c r="I43" i="22"/>
  <c r="I23" i="22"/>
  <c r="I137" i="22" l="1"/>
  <c r="I135" i="22"/>
  <c r="I134" i="22"/>
  <c r="I133" i="22"/>
  <c r="I132" i="22"/>
  <c r="I123" i="22"/>
  <c r="I72" i="22"/>
  <c r="I69" i="22"/>
  <c r="I65" i="22"/>
  <c r="I34" i="22"/>
  <c r="I18" i="22"/>
  <c r="I54" i="22"/>
  <c r="I160" i="22"/>
  <c r="I112" i="22"/>
  <c r="I105" i="22"/>
  <c r="I97" i="22"/>
  <c r="I82" i="22"/>
  <c r="I80" i="22"/>
  <c r="I60" i="22"/>
  <c r="I30" i="22"/>
  <c r="I136" i="22" l="1"/>
  <c r="I47" i="22"/>
  <c r="I56" i="22" s="1"/>
  <c r="I120" i="22" l="1"/>
  <c r="I128" i="22" l="1"/>
  <c r="I96" i="22" l="1"/>
  <c r="I141" i="22" l="1"/>
  <c r="I142" i="22" s="1"/>
  <c r="I116" i="22"/>
  <c r="I71" i="22" l="1"/>
  <c r="I159" i="22" l="1"/>
  <c r="I157" i="22"/>
  <c r="I156" i="22"/>
  <c r="I155" i="22"/>
  <c r="I153" i="22"/>
  <c r="I102" i="22"/>
  <c r="I99" i="22"/>
  <c r="I76" i="22"/>
  <c r="I158" i="22" l="1"/>
  <c r="I154" i="22"/>
  <c r="I129" i="22"/>
  <c r="I117" i="22"/>
  <c r="I73" i="22"/>
  <c r="I152" i="22" l="1"/>
  <c r="I151" i="22" s="1"/>
  <c r="I58" i="22"/>
  <c r="I103" i="22" l="1"/>
  <c r="I143" i="22" s="1"/>
  <c r="I144" i="22" s="1"/>
  <c r="I161"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Mikalauskienė</author>
    <author>Audra Cepiene</author>
    <author>Indrė Butenienė</author>
    <author>Rima Ališauskaitė</author>
    <author>Asta Vadišienė</author>
    <author>Rima Ališauskė</author>
    <author>Snieguole Kacerauskaite</author>
    <author>Saulina Paulauskiene</author>
  </authors>
  <commentList>
    <comment ref="K27" authorId="0" shapeId="0" xr:uid="{00000000-0006-0000-0000-000001000000}">
      <text>
        <r>
          <rPr>
            <sz val="9"/>
            <color indexed="81"/>
            <rFont val="Tahoma"/>
            <family val="2"/>
            <charset val="186"/>
          </rPr>
          <t>Padidėjo nuomojamo ploto nuo 1061,28 iki 1416,48 m. Tomis pačiomis sąlygomis (nebranginant) Klaipėdos regioninis valstybės archyvas sutiko išnuomoti papildomai 355,2 m nuomojamo ploto.</t>
        </r>
      </text>
    </comment>
    <comment ref="K28" authorId="0" shapeId="0" xr:uid="{00000000-0006-0000-0000-000002000000}">
      <text>
        <r>
          <rPr>
            <sz val="9"/>
            <color indexed="81"/>
            <rFont val="Tahoma"/>
            <family val="2"/>
            <charset val="186"/>
          </rPr>
          <t>Rodiklis koreguotas pagal faktą. Baudos pradėtos, kiek įmanoma daugiau, siųsti el. paštu, o ne popieriniais laiškais</t>
        </r>
      </text>
    </comment>
    <comment ref="K30" authorId="0" shapeId="0" xr:uid="{00000000-0006-0000-0000-000003000000}">
      <text>
        <r>
          <rPr>
            <sz val="9"/>
            <color indexed="81"/>
            <rFont val="Tahoma"/>
            <family val="2"/>
            <charset val="186"/>
          </rPr>
          <t xml:space="preserve">Miegmaišių (100 vnt.)
</t>
        </r>
      </text>
    </comment>
    <comment ref="K32" authorId="0" shapeId="0" xr:uid="{00000000-0006-0000-0000-000004000000}">
      <text>
        <r>
          <rPr>
            <sz val="9"/>
            <color indexed="81"/>
            <rFont val="Tahoma"/>
            <family val="2"/>
            <charset val="186"/>
          </rPr>
          <t>15 KMSA ir 3 PAGD turimos pagal panaudos sutartį</t>
        </r>
        <r>
          <rPr>
            <sz val="9"/>
            <color indexed="81"/>
            <rFont val="Tahoma"/>
            <family val="2"/>
            <charset val="186"/>
          </rPr>
          <t xml:space="preserve">
</t>
        </r>
      </text>
    </comment>
    <comment ref="F33" authorId="1" shapeId="0" xr:uid="{00000000-0006-0000-0000-000005000000}">
      <text>
        <r>
          <rPr>
            <sz val="9"/>
            <color indexed="81"/>
            <rFont val="Tahoma"/>
            <family val="2"/>
            <charset val="186"/>
          </rPr>
          <t xml:space="preserve">P-2.6.1.4.
</t>
        </r>
      </text>
    </comment>
    <comment ref="K45" authorId="0" shapeId="0" xr:uid="{00000000-0006-0000-0000-000006000000}">
      <text>
        <r>
          <rPr>
            <sz val="9"/>
            <color indexed="81"/>
            <rFont val="Tahoma"/>
            <family val="2"/>
            <charset val="186"/>
          </rPr>
          <t xml:space="preserve">8 valdos </t>
        </r>
      </text>
    </comment>
    <comment ref="E47" authorId="0" shapeId="0" xr:uid="{00000000-0006-0000-0000-000007000000}">
      <text>
        <r>
          <rPr>
            <sz val="9"/>
            <color indexed="81"/>
            <rFont val="Tahoma"/>
            <family val="2"/>
            <charset val="186"/>
          </rPr>
          <t xml:space="preserve">Išmokos seniūnaičiams pagal 2022-03-24 sprendimą Nr. T2-51 (mėnesinis įkainis 70,0 Eur).
Seniūnaičių mokymų tvarka 2020-01-16 Nr. AD1-95.
Patalpų nuoma pagal 2019-12-19 sprendimą Nr. T2-374.
</t>
        </r>
      </text>
    </comment>
    <comment ref="F48" authorId="0" shapeId="0" xr:uid="{00000000-0006-0000-0000-000008000000}">
      <text>
        <r>
          <rPr>
            <sz val="9"/>
            <color indexed="81"/>
            <rFont val="Tahoma"/>
            <family val="2"/>
            <charset val="186"/>
          </rPr>
          <t>P-2.6.4.2.</t>
        </r>
      </text>
    </comment>
    <comment ref="I49" authorId="0" shapeId="0" xr:uid="{00000000-0006-0000-0000-000009000000}">
      <text>
        <r>
          <rPr>
            <sz val="9"/>
            <color indexed="81"/>
            <rFont val="Tahoma"/>
            <family val="2"/>
            <charset val="186"/>
          </rPr>
          <t>Sutartys sudaromos kas du metus</t>
        </r>
      </text>
    </comment>
    <comment ref="I52" authorId="0" shapeId="0" xr:uid="{00000000-0006-0000-0000-00000A000000}">
      <text>
        <r>
          <rPr>
            <sz val="9"/>
            <color indexed="81"/>
            <rFont val="Tahoma"/>
            <family val="2"/>
            <charset val="186"/>
          </rPr>
          <t xml:space="preserve">Planuojama kelionė į baigiamąjį projekto URBACT III „Darnaus vystymosi tikslų bandomasis tinklas“ organizuojamą renginį, kuris vyks Taline (Estijoje). </t>
        </r>
      </text>
    </comment>
    <comment ref="E57" authorId="1" shapeId="0" xr:uid="{00000000-0006-0000-0000-00000B000000}">
      <text>
        <r>
          <rPr>
            <sz val="9"/>
            <color indexed="81"/>
            <rFont val="Tahoma"/>
            <family val="2"/>
            <charset val="186"/>
          </rPr>
          <t xml:space="preserve">Pagal 2016-06-23 sprendimu Nr. T2-184 patvirtintą Klaipėdos miesto savivaldybės Tarybos veiklos reglamento (nauja redakcija 2022-10-20 sprendimas Nr. T2-222) 22 p., LR Vietos savivaldos įstatymo 19 str. 19 p. bei Statistikos departamento duomenimis </t>
        </r>
      </text>
    </comment>
    <comment ref="F60" authorId="2" shapeId="0" xr:uid="{00000000-0006-0000-0000-00000C000000}">
      <text>
        <r>
          <rPr>
            <b/>
            <sz val="9"/>
            <color indexed="81"/>
            <rFont val="Tahoma"/>
            <family val="2"/>
            <charset val="186"/>
          </rPr>
          <t>KEPS</t>
        </r>
        <r>
          <rPr>
            <sz val="9"/>
            <color indexed="81"/>
            <rFont val="Tahoma"/>
            <family val="2"/>
            <charset val="186"/>
          </rPr>
          <t xml:space="preserve"> </t>
        </r>
        <r>
          <rPr>
            <b/>
            <sz val="9"/>
            <color indexed="81"/>
            <rFont val="Tahoma"/>
            <family val="2"/>
            <charset val="186"/>
          </rPr>
          <t>3.4.2.</t>
        </r>
        <r>
          <rPr>
            <sz val="9"/>
            <color indexed="81"/>
            <rFont val="Tahoma"/>
            <family val="2"/>
            <charset val="186"/>
          </rPr>
          <t xml:space="preserve"> Plėsti Klaipėdos apskrities, vienijančios 7 savivaldybes, bendradarbiavimą sprendžiant viso regiono patrauklumo klausimus </t>
        </r>
        <r>
          <rPr>
            <sz val="9"/>
            <color indexed="81"/>
            <rFont val="Tahoma"/>
            <family val="2"/>
            <charset val="186"/>
          </rPr>
          <t xml:space="preserve">
</t>
        </r>
      </text>
    </comment>
    <comment ref="J60" authorId="1" shapeId="0" xr:uid="{00000000-0006-0000-0000-00000D000000}">
      <text>
        <r>
          <rPr>
            <sz val="9"/>
            <color indexed="81"/>
            <rFont val="Tahoma"/>
            <family val="2"/>
            <charset val="186"/>
          </rPr>
          <t>Savivaldybių asociacija (0,03 proc. nuo biudžeto apimties), VVG - po 50 Eur per metus</t>
        </r>
      </text>
    </comment>
    <comment ref="F63" authorId="0" shapeId="0" xr:uid="{00000000-0006-0000-0000-00000E000000}">
      <text>
        <r>
          <rPr>
            <sz val="9"/>
            <color indexed="81"/>
            <rFont val="Tahoma"/>
            <family val="2"/>
            <charset val="186"/>
          </rPr>
          <t xml:space="preserve">P-1.1.1.2.
</t>
        </r>
      </text>
    </comment>
    <comment ref="F65" authorId="3" shapeId="0" xr:uid="{00000000-0006-0000-0000-00000F000000}">
      <text>
        <r>
          <rPr>
            <b/>
            <sz val="9"/>
            <color indexed="81"/>
            <rFont val="Tahoma"/>
            <family val="2"/>
            <charset val="186"/>
          </rPr>
          <t>KEPS 2030 1.1.4. uždavinys</t>
        </r>
        <r>
          <rPr>
            <sz val="9"/>
            <color indexed="81"/>
            <rFont val="Tahoma"/>
            <family val="2"/>
            <charset val="186"/>
          </rPr>
          <t xml:space="preserve">
Sudaryti sąlygas gauti investuotojams ir talentams aktualias viešąsias pas-laugas ir dokumentus anglų kalba: pa-rengti dvikalbius dokumentų šablonus, teikti paslaugas ir priimti dokumentus, užpildytus anglų kalba</t>
        </r>
      </text>
    </comment>
    <comment ref="F67" authorId="0" shapeId="0" xr:uid="{00000000-0006-0000-0000-000010000000}">
      <text>
        <r>
          <rPr>
            <sz val="9"/>
            <color indexed="81"/>
            <rFont val="Tahoma"/>
            <family val="2"/>
            <charset val="186"/>
          </rPr>
          <t xml:space="preserve">P-2.6.3.1
</t>
        </r>
      </text>
    </comment>
    <comment ref="F69" authorId="3" shapeId="0" xr:uid="{00000000-0006-0000-0000-000011000000}">
      <text>
        <r>
          <rPr>
            <sz val="9"/>
            <color indexed="81"/>
            <rFont val="Tahoma"/>
            <family val="2"/>
            <charset val="186"/>
          </rPr>
          <t>KEPS 2030 1.3.7. uždavinys Organizuoti nišinius tarptautinius mega-renginius, susijusius su prioritetinių sričių, verslumo skatinimo temomis</t>
        </r>
      </text>
    </comment>
    <comment ref="J69" authorId="1" shapeId="0" xr:uid="{00000000-0006-0000-0000-000012000000}">
      <text>
        <r>
          <rPr>
            <sz val="9"/>
            <color indexed="81"/>
            <rFont val="Tahoma"/>
            <family val="2"/>
            <charset val="186"/>
          </rPr>
          <t>Apgyvendinimo, maitinimo paslaugos, kultūrinė programa.</t>
        </r>
      </text>
    </comment>
    <comment ref="I74" authorId="0" shapeId="0" xr:uid="{00000000-0006-0000-0000-000013000000}">
      <text>
        <r>
          <rPr>
            <sz val="9"/>
            <color indexed="81"/>
            <rFont val="Tahoma"/>
            <family val="2"/>
            <charset val="186"/>
          </rPr>
          <t>Savivaldybės sudaro savivaldybės administracijos direktoriaus rezervą, kuris turi būti ne mažesnis kaip 0,25 procento ir ne didesnis kaip 1 procentas patvirtintų savivaldybės biudžeto pajamų (neįskaitant valstybės dotacijų savivaldybių biudžetams). Savivaldybės administracijos direktoriaus rezervas gali būti didesnis kaip 1 procentas, kai yra paskelbta valstybės ir (arba) savivaldybės lygio ekstremalioji situacija ir (arba) įvesta nepaprastoji padėtis. Konkretų savivaldybės administracijos direktoriaus rezervo dydį kasmet nustato savivaldybės taryba, tvirtindama tam tikrų metų savivaldybės biudžetą. Savivaldybės administracijos direktoriaus rezervo lėšas skirsto savivaldybės administracijos direktorius.</t>
        </r>
      </text>
    </comment>
    <comment ref="I80" authorId="0" shapeId="0" xr:uid="{00000000-0006-0000-0000-000014000000}">
      <text>
        <r>
          <rPr>
            <sz val="9"/>
            <color indexed="81"/>
            <rFont val="Tahoma"/>
            <family val="2"/>
            <charset val="186"/>
          </rPr>
          <t>Eksploatacinės išlaidos 80,0 tūkst. Eur  + 8,0 tūkst. Eur draudimas. Didėja suma dėl komunalinių mokesčių brangimo  ir papildomų objektų draudimo.</t>
        </r>
      </text>
    </comment>
    <comment ref="K82" authorId="0" shapeId="0" xr:uid="{A2A705B8-BF4F-4CE4-8026-B26E30964F00}">
      <text>
        <r>
          <rPr>
            <sz val="9"/>
            <color indexed="81"/>
            <rFont val="Tahoma"/>
            <family val="2"/>
            <charset val="186"/>
          </rPr>
          <t>2023 m. savivaldybei tenkanti prisidėjimo dalis dėl atliekamų daugiabučių namų modernizavimo darbų: H. Manto g. 51, Šaulių g. 27.</t>
        </r>
      </text>
    </comment>
    <comment ref="K87" authorId="0" shapeId="0" xr:uid="{00000000-0006-0000-0000-000016000000}">
      <text>
        <r>
          <rPr>
            <sz val="9"/>
            <color indexed="81"/>
            <rFont val="Tahoma"/>
            <family val="2"/>
            <charset val="186"/>
          </rPr>
          <t xml:space="preserve">Pagal 2010 m. spalio 7 d. sudarytą Koncesijos sutartį Savivaldybė dėl energetinių išteklių kompensavimo už 2022 m. įsipareigojusi padengti skirtumą dėl išaugusių kainų, t.y. 48,3 tūkst. Eur su PVM. </t>
        </r>
      </text>
    </comment>
    <comment ref="F93" authorId="1" shapeId="0" xr:uid="{00000000-0006-0000-0000-000017000000}">
      <text>
        <r>
          <rPr>
            <b/>
            <sz val="9"/>
            <color indexed="81"/>
            <rFont val="Tahoma"/>
            <family val="2"/>
            <charset val="186"/>
          </rPr>
          <t xml:space="preserve">P1, 8.2.1. </t>
        </r>
        <r>
          <rPr>
            <sz val="9"/>
            <color indexed="81"/>
            <rFont val="Tahoma"/>
            <family val="2"/>
            <charset val="186"/>
          </rPr>
          <t>Parengta ir įgyvendinta Savivaldybės turto ir įmonių valdymo efektyvinimo koncepcija ir priemonių planas</t>
        </r>
      </text>
    </comment>
    <comment ref="E95" authorId="0" shapeId="0" xr:uid="{00000000-0006-0000-0000-000018000000}">
      <text>
        <r>
          <rPr>
            <sz val="9"/>
            <color indexed="81"/>
            <rFont val="Tahoma"/>
            <family val="2"/>
            <charset val="186"/>
          </rPr>
          <t>Statinių ir žemės sklypų</t>
        </r>
      </text>
    </comment>
    <comment ref="I97" authorId="4" shapeId="0" xr:uid="{00000000-0006-0000-0000-000019000000}">
      <text>
        <r>
          <rPr>
            <sz val="9"/>
            <color indexed="81"/>
            <rFont val="Tahoma"/>
            <family val="2"/>
            <charset val="186"/>
          </rPr>
          <t>Vadovaujantis KMSA 2022-09-20 Klaipėdos miesto savivaldybės teritorijoje priedangų parinkimo komisijos protokolu Nr. ADM1-326 numatyta pakartotinai apžiūrėti 7 objektų rūsius, kurie yra galimai prastos techninės būklės ir kuriems gali reikėti dalinės statinio ekspertizės. Peržiūrėjus paskutinių trijų objektų (Galinio Pylimo g. 5a, Galinio Pylimo g. 16a, Vyšnių g. 13, Klaipėdoje) statinių ekspertizės paslaugų vertes techninės būklės įvertinimo kaina vidutiniškai siekia apie 3000,0 Eur.
5 statiniai planuojami pagal Statinių administravimo skyriaus teikiamą poreikį metų eigoje.</t>
        </r>
      </text>
    </comment>
    <comment ref="K107" authorId="0" shapeId="0" xr:uid="{00000000-0006-0000-0000-00001B000000}">
      <text>
        <r>
          <rPr>
            <sz val="9"/>
            <color indexed="81"/>
            <rFont val="Tahoma"/>
            <family val="2"/>
            <charset val="186"/>
          </rPr>
          <t>Spalvotas ir nespalvotas daugiafunkciniai</t>
        </r>
      </text>
    </comment>
    <comment ref="K108" authorId="0" shapeId="0" xr:uid="{00000000-0006-0000-0000-00001C000000}">
      <text>
        <r>
          <rPr>
            <sz val="9"/>
            <color indexed="81"/>
            <rFont val="Tahoma"/>
            <family val="2"/>
            <charset val="186"/>
          </rPr>
          <t>Papildomai - seniūnaičių, projektų valdymo, viešųjų pirkimų ir paraiškų IS</t>
        </r>
      </text>
    </comment>
    <comment ref="K109" authorId="0" shapeId="0" xr:uid="{00000000-0006-0000-0000-00001D000000}">
      <text>
        <r>
          <rPr>
            <sz val="9"/>
            <color indexed="81"/>
            <rFont val="Tahoma"/>
            <family val="2"/>
            <charset val="186"/>
          </rPr>
          <t xml:space="preserve">Seniūnaičių balsavimo sistema
</t>
        </r>
        <r>
          <rPr>
            <b/>
            <sz val="9"/>
            <color indexed="81"/>
            <rFont val="Tahoma"/>
            <family val="2"/>
            <charset val="186"/>
          </rPr>
          <t xml:space="preserve">
</t>
        </r>
        <r>
          <rPr>
            <sz val="9"/>
            <color indexed="81"/>
            <rFont val="Tahoma"/>
            <family val="2"/>
            <charset val="186"/>
          </rPr>
          <t xml:space="preserve">
</t>
        </r>
      </text>
    </comment>
    <comment ref="K110" authorId="0" shapeId="0" xr:uid="{00000000-0006-0000-0000-00001E000000}">
      <text>
        <r>
          <rPr>
            <sz val="9"/>
            <color indexed="81"/>
            <rFont val="Tahoma"/>
            <family val="2"/>
            <charset val="186"/>
          </rPr>
          <t xml:space="preserve">Pirkimo procedūrų pradžia 2023 m., pabaiga 2024 m.
</t>
        </r>
      </text>
    </comment>
    <comment ref="F112" authorId="5" shapeId="0" xr:uid="{00000000-0006-0000-0000-00001F000000}">
      <text>
        <r>
          <rPr>
            <sz val="9"/>
            <color indexed="81"/>
            <rFont val="Tahoma"/>
            <family val="2"/>
            <charset val="186"/>
          </rPr>
          <t xml:space="preserve">2.6.2.4.
</t>
        </r>
      </text>
    </comment>
    <comment ref="F113" authorId="2" shapeId="0" xr:uid="{00000000-0006-0000-0000-000020000000}">
      <text>
        <r>
          <rPr>
            <b/>
            <sz val="9"/>
            <color indexed="81"/>
            <rFont val="Tahoma"/>
            <family val="2"/>
            <charset val="186"/>
          </rPr>
          <t xml:space="preserve">2019-2023 m. veiklos prioritetai:
</t>
        </r>
        <r>
          <rPr>
            <sz val="9"/>
            <color indexed="81"/>
            <rFont val="Tahoma"/>
            <family val="2"/>
            <charset val="186"/>
          </rPr>
          <t xml:space="preserve">8.3.5. Sukurta  „Klaipėdiečio kortelės“ koncepcija ir įdiegta sistema.
</t>
        </r>
      </text>
    </comment>
    <comment ref="K113" authorId="0" shapeId="0" xr:uid="{00000000-0006-0000-0000-000021000000}">
      <text>
        <r>
          <rPr>
            <sz val="9"/>
            <color indexed="81"/>
            <rFont val="Tahoma"/>
            <family val="2"/>
            <charset val="186"/>
          </rPr>
          <t>5 tūkst. vnt fizinių kortelių ir 10 tūkst. vnt. virtualių kortelių</t>
        </r>
        <r>
          <rPr>
            <sz val="9"/>
            <color indexed="81"/>
            <rFont val="Tahoma"/>
            <family val="2"/>
            <charset val="186"/>
          </rPr>
          <t xml:space="preserve">
</t>
        </r>
      </text>
    </comment>
    <comment ref="F115" authorId="0" shapeId="0" xr:uid="{00000000-0006-0000-0000-000022000000}">
      <text>
        <r>
          <rPr>
            <sz val="9"/>
            <color indexed="81"/>
            <rFont val="Tahoma"/>
            <family val="2"/>
            <charset val="186"/>
          </rPr>
          <t>P-2.6.1.1.</t>
        </r>
      </text>
    </comment>
    <comment ref="F120" authorId="1" shapeId="0" xr:uid="{00000000-0006-0000-0000-000023000000}">
      <text>
        <r>
          <rPr>
            <b/>
            <sz val="9"/>
            <color indexed="81"/>
            <rFont val="Tahoma"/>
            <family val="2"/>
            <charset val="186"/>
          </rPr>
          <t>P1,</t>
        </r>
        <r>
          <rPr>
            <sz val="9"/>
            <color indexed="81"/>
            <rFont val="Tahoma"/>
            <family val="2"/>
            <charset val="186"/>
          </rPr>
          <t xml:space="preserve"> 8.1.3. Patvirtintas ir įgyvendinamas Klaipėdos miesto  savivaldybės 2021–2030 m. strateginis plėtros planas
</t>
        </r>
      </text>
    </comment>
    <comment ref="J120" authorId="6" shapeId="0" xr:uid="{00000000-0006-0000-0000-000024000000}">
      <text>
        <r>
          <rPr>
            <sz val="9"/>
            <color indexed="81"/>
            <rFont val="Tahoma"/>
            <family val="2"/>
            <charset val="186"/>
          </rPr>
          <t>Klaipėdos miesto gyventojų nuomonės tyrimas</t>
        </r>
        <r>
          <rPr>
            <b/>
            <sz val="9"/>
            <color indexed="81"/>
            <rFont val="Tahoma"/>
            <family val="2"/>
            <charset val="186"/>
          </rPr>
          <t xml:space="preserve"> </t>
        </r>
        <r>
          <rPr>
            <sz val="9"/>
            <color indexed="81"/>
            <rFont val="Tahoma"/>
            <family val="2"/>
            <charset val="186"/>
          </rPr>
          <t xml:space="preserve">
</t>
        </r>
      </text>
    </comment>
    <comment ref="F122" authorId="2" shapeId="0" xr:uid="{00000000-0006-0000-0000-000025000000}">
      <text>
        <r>
          <rPr>
            <sz val="9"/>
            <color indexed="81"/>
            <rFont val="Tahoma"/>
            <family val="2"/>
            <charset val="186"/>
          </rPr>
          <t xml:space="preserve">KEPS 1.1.5. Įdiegti veiklos rezultatų stebėsenos sistemą, pagrįstą procesų rodiklių matavimu, ir susieti ją su darbuotojų vertinimo ir motyvavimo sistema </t>
        </r>
      </text>
    </comment>
    <comment ref="K123" authorId="0" shapeId="0" xr:uid="{00000000-0006-0000-0000-000026000000}">
      <text>
        <r>
          <rPr>
            <sz val="9"/>
            <color indexed="81"/>
            <rFont val="Tahoma"/>
            <family val="2"/>
            <charset val="186"/>
          </rPr>
          <t>Pasirašyta sutartis (Nr. J9-1979) dėl patalpų nuomos adresu Taikos pr. 52C. Nuomos kaina – 10,5 Eur./kv. m. – išsinuomotas plotas – 1222 kv/m. Mėnesio išlaidos yra 12.831,0 Eur, metų – 153.972,0 Eur.</t>
        </r>
      </text>
    </comment>
    <comment ref="K132" authorId="7" shapeId="0" xr:uid="{00000000-0006-0000-0000-000027000000}">
      <text>
        <r>
          <rPr>
            <sz val="9"/>
            <color indexed="81"/>
            <rFont val="Tahoma"/>
            <family val="2"/>
            <charset val="186"/>
          </rPr>
          <t>1. Pastato Šimkaus g. 11 stogo remontas
2. Liepų g. 11 patalpų remontai</t>
        </r>
      </text>
    </comment>
    <comment ref="K134" authorId="7" shapeId="0" xr:uid="{00000000-0006-0000-0000-000028000000}">
      <text>
        <r>
          <rPr>
            <sz val="9"/>
            <color indexed="81"/>
            <rFont val="Tahoma"/>
            <family val="2"/>
            <charset val="186"/>
          </rPr>
          <t>Pastato Danės g. 17 stogo remontas</t>
        </r>
      </text>
    </comment>
    <comment ref="F138" authorId="0" shapeId="0" xr:uid="{00000000-0006-0000-0000-00002A000000}">
      <text>
        <r>
          <rPr>
            <b/>
            <sz val="9"/>
            <color indexed="81"/>
            <rFont val="Tahoma"/>
            <family val="2"/>
            <charset val="186"/>
          </rPr>
          <t>P1 3.5.</t>
        </r>
        <r>
          <rPr>
            <sz val="9"/>
            <color indexed="81"/>
            <rFont val="Tahoma"/>
            <family val="2"/>
            <charset val="186"/>
          </rPr>
          <t xml:space="preserve"> Viešųjų erdvių ir pastatų pritaikymas pagal universalaus dizaino principus</t>
        </r>
      </text>
    </comment>
    <comment ref="C154" authorId="0" shapeId="0" xr:uid="{00000000-0006-0000-0000-00002B000000}">
      <text>
        <r>
          <rPr>
            <sz val="9"/>
            <color indexed="81"/>
            <rFont val="Tahoma"/>
            <family val="2"/>
            <charset val="186"/>
          </rPr>
          <t xml:space="preserve">Pajamos, surenkamos už Savivaldybės gyvenamųjų patalpų nuomą </t>
        </r>
      </text>
    </comment>
  </commentList>
</comments>
</file>

<file path=xl/sharedStrings.xml><?xml version="1.0" encoding="utf-8"?>
<sst xmlns="http://schemas.openxmlformats.org/spreadsheetml/2006/main" count="403" uniqueCount="219">
  <si>
    <t>Veiklos plano tikslo kodas</t>
  </si>
  <si>
    <t>Uždavinio kodas</t>
  </si>
  <si>
    <t>Priemonės kodas</t>
  </si>
  <si>
    <t>Papriemonės kodas</t>
  </si>
  <si>
    <t>Pavadinimas</t>
  </si>
  <si>
    <t>Finansavimo šaltinis</t>
  </si>
  <si>
    <t>03 Savivaldybės valdymo programa</t>
  </si>
  <si>
    <t>01</t>
  </si>
  <si>
    <t>Savivaldybės administracijos veiklos užtikrinimas:</t>
  </si>
  <si>
    <t>Savivaldybės administracijos veiklos užtikrinimas (darbo užmokestis)</t>
  </si>
  <si>
    <t>SB</t>
  </si>
  <si>
    <t>SB(VB)</t>
  </si>
  <si>
    <t>02</t>
  </si>
  <si>
    <t>SB(SP)</t>
  </si>
  <si>
    <t>03</t>
  </si>
  <si>
    <t>04</t>
  </si>
  <si>
    <t>Personalo skyrius</t>
  </si>
  <si>
    <t>05</t>
  </si>
  <si>
    <t>06</t>
  </si>
  <si>
    <t>Teisės skyrius</t>
  </si>
  <si>
    <t>07</t>
  </si>
  <si>
    <t>08</t>
  </si>
  <si>
    <t>Daugiabučių gyvenamųjų namų žemės nuomos mokesčio paskirstymo ir administravimo paslaugos pirkimas</t>
  </si>
  <si>
    <t>Namų administratorių, teikiančių paslaugas, skaičius</t>
  </si>
  <si>
    <t>09</t>
  </si>
  <si>
    <t>SB(VR)</t>
  </si>
  <si>
    <t>10</t>
  </si>
  <si>
    <t>Viešosios tvarkos skyrius</t>
  </si>
  <si>
    <t>Iš viso:</t>
  </si>
  <si>
    <t>Savivaldybės tarybos narių skaičius</t>
  </si>
  <si>
    <t>Mero reprezentacinių priemonių vykdymas (Mero fondo naudojimas)</t>
  </si>
  <si>
    <t>Dalyvavimas vietinių ir tarptautinių organizacijų veikloje:</t>
  </si>
  <si>
    <t>Tarptautinių organizacijų, kurių narė yra Klaipėdos miesto savivaldybė, skaičius</t>
  </si>
  <si>
    <t>Paskolų grąžinimas ir palūkanų mokėjimas</t>
  </si>
  <si>
    <t>Savivaldybei nuosavybės teise priklausančio ir patikėjimo teise valdomo turto valdymas, naudojimas ir disponavimas:</t>
  </si>
  <si>
    <t>Nekilnojamojo turto matavimai ir teisinė registracija</t>
  </si>
  <si>
    <t>Savivaldybei priklausančių patalpų eksploatacinių ir kitų išlaidų padengimas</t>
  </si>
  <si>
    <t>Pastatų, kuriuose yra savivaldybei priklausančios negyvenamosios patalpos, bendro naudojimo objektų remonto išlaidų padengimas</t>
  </si>
  <si>
    <t>Objektų rengimas privatizavimui, privatizavimo programų rengimas, objektų privatizavimo organizavimas</t>
  </si>
  <si>
    <t>Privatizuota objektų, vnt.</t>
  </si>
  <si>
    <t>Gyvenamųjų patalpų ir jų priklausinių, taip pat pagalbinės paskirties pastatų, jų dalių privatizavimo dokumentų rengimas</t>
  </si>
  <si>
    <t>Privatizuota gyvenamųjų patalpų ir jų priklausinių, vnt.</t>
  </si>
  <si>
    <t>Turto valdymo dokumentų rengimas (galimybių studijos, ekspertizės ir kt.)</t>
  </si>
  <si>
    <t xml:space="preserve">Savivaldybei priklausančių statinių esamos techninės būklės įvertinimo paslaugų įsigijimas </t>
  </si>
  <si>
    <t>Iš viso uždaviniui:</t>
  </si>
  <si>
    <t>Diegti Savivaldybės administracijoje modernias informacines sistemas ir plėsti elektroninių paslaugų spektrą</t>
  </si>
  <si>
    <t>Gerinti gyventojų aptarnavimo ir darbuotojų darbo sąlygas Savivaldybės administracijoje</t>
  </si>
  <si>
    <t>Savivaldybės administracijos reikmėms naudojamų pastatų ir patalpų einamasis remontas:</t>
  </si>
  <si>
    <t>Iš viso tikslui:</t>
  </si>
  <si>
    <t>Iš viso programai:</t>
  </si>
  <si>
    <t>Finansavimo šaltinių suvestinė</t>
  </si>
  <si>
    <t>Finansavimo šaltiniai</t>
  </si>
  <si>
    <t xml:space="preserve">Savivaldybės biudžetas, iš jo: </t>
  </si>
  <si>
    <r>
      <t xml:space="preserve">Savivaldybės biudžeto lėšos </t>
    </r>
    <r>
      <rPr>
        <b/>
        <sz val="10"/>
        <rFont val="Times New Roman"/>
        <family val="1"/>
        <charset val="186"/>
      </rPr>
      <t>SB</t>
    </r>
  </si>
  <si>
    <r>
      <t xml:space="preserve">Savivaldybės biudžeto rinkliavos lėšos </t>
    </r>
    <r>
      <rPr>
        <b/>
        <sz val="10"/>
        <rFont val="Times New Roman"/>
        <family val="1"/>
        <charset val="186"/>
      </rPr>
      <t>SB(VR)</t>
    </r>
  </si>
  <si>
    <r>
      <t xml:space="preserve">Valstybės biudžeto specialiosios tikslinės dotacijos lėšos </t>
    </r>
    <r>
      <rPr>
        <b/>
        <sz val="10"/>
        <rFont val="Times New Roman"/>
        <family val="1"/>
        <charset val="186"/>
      </rPr>
      <t>SB(VB)</t>
    </r>
  </si>
  <si>
    <r>
      <t xml:space="preserve">Pajamų įmokos už patalpų nuomą </t>
    </r>
    <r>
      <rPr>
        <b/>
        <sz val="10"/>
        <rFont val="Times New Roman"/>
        <family val="1"/>
        <charset val="186"/>
      </rPr>
      <t>SB(SP)</t>
    </r>
  </si>
  <si>
    <t>IŠ VISO:</t>
  </si>
  <si>
    <t>Vykdoma sutarčių su Klaipėdos rajono savivaldybe, vnt.</t>
  </si>
  <si>
    <t>Įsigyta organizacinės technikos, vnt.</t>
  </si>
  <si>
    <t xml:space="preserve">Eksploatuojama kompiuterių, vnt. </t>
  </si>
  <si>
    <t>Įsigyta kompiuterinės technikos, vnt.</t>
  </si>
  <si>
    <t>Išsiųsta laiškų, tūkst. vnt.</t>
  </si>
  <si>
    <t>Savivaldybės tarybos ir mero sekretoriato darbuotojų skaičius</t>
  </si>
  <si>
    <t>Inžinerinių tinklų, kurių atlikti matavimai, ilgis, km</t>
  </si>
  <si>
    <t>Kompiuterinės, programinės įrangos, organizacinės technikos bei licencijų įsigijimas, eksploatavimas</t>
  </si>
  <si>
    <t xml:space="preserve">Dalyvio mokestis už narystę Lietuvoje veikiančiose asociacijose </t>
  </si>
  <si>
    <t xml:space="preserve"> TIKSLŲ, UŽDAVINIŲ, PRIEMONIŲ, PRIEMONIŲ IŠLAIDŲ IR PRODUKTO KRITERIJŲ SUVESTINĖ</t>
  </si>
  <si>
    <t>tūkst. Eur</t>
  </si>
  <si>
    <t>Savivaldybės administracijos darbuotojų etatų skaičius</t>
  </si>
  <si>
    <t>SB(L)</t>
  </si>
  <si>
    <t xml:space="preserve">Prižiūrėta objektų, vnt. </t>
  </si>
  <si>
    <t xml:space="preserve">Remontuota objektų, vnt. </t>
  </si>
  <si>
    <t>Perduota inžinerinių tinklų, km</t>
  </si>
  <si>
    <t>Prižiūrėta programinės įrangos, vnt.</t>
  </si>
  <si>
    <t>Eksploatuojama šviestuvų, vnt.</t>
  </si>
  <si>
    <t>Nupirkta spaudos ploto dienraščiuose, tūkst. kv. cm</t>
  </si>
  <si>
    <t xml:space="preserve">Gerinti gyventojų aptarnavimo kokybę, diegiant pažangius vadybos principus </t>
  </si>
  <si>
    <t>Strateginio planavimo skyrius</t>
  </si>
  <si>
    <t>Atstovavimo teismuose ir teismų sprendimų vykdymo organizavimas bei teismo išlaidų apmokėjimas</t>
  </si>
  <si>
    <t>Suorganizuota renginių, vnt.</t>
  </si>
  <si>
    <t>Dalyvauta tarptautinių organizacijų veikloje, tarptautiniuose ir miestų partnerių organizuojamuose renginiuose, kartai per metus</t>
  </si>
  <si>
    <t>Savivaldybės kontroliuojamų įmonių įstatinio kapitalo didinimas, perduodant inžinerinius tinklus funkcijoms vykdyti, neveikiančių įmonių likvidavimas</t>
  </si>
  <si>
    <t>Išversta į užsienio kalbas tarptautinio bendradarbiavimo dokumentų, puslapių skaičius</t>
  </si>
  <si>
    <t>Organizuota užsienio delegacijų priėmimų ir  pristatymų apie Klaipėdos miestą, vnt.</t>
  </si>
  <si>
    <t>Savivaldybės administracijos veiklos užtikrinimas (pastatų eksploatacija, prekių ir paslaugų įsigijimas, korespondencijos siuntimas paštu, spaudinių prenumerata ir kt.)</t>
  </si>
  <si>
    <t>Viešosios tvarkos skyriaus veiklos užtikrinimas (pastatų eksploatacija, prekių ir paslaugų įsigijimas, korespondencijos siuntimas paštu ir kt.)</t>
  </si>
  <si>
    <t>Užsienio delegacijų priėmimų organizavimas</t>
  </si>
  <si>
    <t>SB(KPP)</t>
  </si>
  <si>
    <t>P6</t>
  </si>
  <si>
    <t>Organizuotas tarptautinis renginys Klaipėdoje, vnt.</t>
  </si>
  <si>
    <t xml:space="preserve">Išsiųsta registruotų laiškų su įteikimu, paprastų laiškų Viešosios tvarkos skyriaus vykdomai veiklai, tūkst. vnt. </t>
  </si>
  <si>
    <t>Valstybės deleguotų funkcijų vykdymas: žemės ūkio priemonių vykdymas</t>
  </si>
  <si>
    <t>P1</t>
  </si>
  <si>
    <t xml:space="preserve">Įgyvendintas civilinės saugos funkcijos užtikrinimo rinkodaros priemonių paketas, vnt. </t>
  </si>
  <si>
    <t>Apskaitos skyrius</t>
  </si>
  <si>
    <t>Finansų skyrius</t>
  </si>
  <si>
    <t>P</t>
  </si>
  <si>
    <t>Seniūnaičių mokymai ir išmokų seniūnaičiams mokėjimas</t>
  </si>
  <si>
    <t>Seniūnaičių, atstovaujančių miestui, skaičius</t>
  </si>
  <si>
    <t>Jaunimo ir bendruomenių reikalų koordinavimo grupė</t>
  </si>
  <si>
    <t>Bendrasis skyrius</t>
  </si>
  <si>
    <t>Informacinių technologijų skyrius</t>
  </si>
  <si>
    <t>Finansų  skyrius</t>
  </si>
  <si>
    <t xml:space="preserve">Ekonominės plėtros grupė </t>
  </si>
  <si>
    <t>Turto valdymo skyrius</t>
  </si>
  <si>
    <t>Statinių administravimo skyrius</t>
  </si>
  <si>
    <t>Statybos leidimų ir statinių priežiūros skyrius</t>
  </si>
  <si>
    <t>Eksploatuojama akustinių sirenų, vnt.</t>
  </si>
  <si>
    <t>Ekonominės plėtros grupė</t>
  </si>
  <si>
    <t>Įsigyta inventoriaus, vnt.</t>
  </si>
  <si>
    <t>Civilinės atsakomybės draudimo įsigijimas</t>
  </si>
  <si>
    <t xml:space="preserve">Duomenų apsaugos pareigūno paslaugų centralizuotas teikimas savivaldybės biudžetinėms įstaigoms </t>
  </si>
  <si>
    <t>Įsigyta socialinės reklamos mieste paslaugų, vnt.</t>
  </si>
  <si>
    <t xml:space="preserve">Biudžetinės įstaigos, turinčios duomenų apsaugos paslaugas, vnt. </t>
  </si>
  <si>
    <t>Duomenų apsaugos pareigūnė</t>
  </si>
  <si>
    <t>VALDYMO PROGRAMOS (NR. 03)</t>
  </si>
  <si>
    <t>Strateginis tikslas 01. Didinti miesto konkurencingumą, kryptingai vystant infrastruktūrą ir sudarant palankias sąlygas verslui</t>
  </si>
  <si>
    <t>SB(S)</t>
  </si>
  <si>
    <r>
      <t xml:space="preserve">Savivaldybei piniginei socialinei paramai finansuoti skirtos lėšos </t>
    </r>
    <r>
      <rPr>
        <b/>
        <sz val="10"/>
        <rFont val="Times New Roman"/>
        <family val="1"/>
        <charset val="186"/>
      </rPr>
      <t>SB(S)</t>
    </r>
  </si>
  <si>
    <t xml:space="preserve">3. Asociacija „Klaipėdos regionas“ </t>
  </si>
  <si>
    <t>Savivaldybės administracijos direktorius – programų sąmatų tvirtinimas</t>
  </si>
  <si>
    <t xml:space="preserve">Bendrasis skyrius </t>
  </si>
  <si>
    <t>Produkto kriterijaus</t>
  </si>
  <si>
    <t xml:space="preserve">Klaipėdos miesto savivaldybės įstaigų, įmonių veiklos bei turto valdymo optimizavimo veiklos plano įgyvendinimas </t>
  </si>
  <si>
    <t>Pastatų pripažinimo tinkamais naudoti dokumentų rengimas, vnt.</t>
  </si>
  <si>
    <t>Projekto URBACT III „Darnaus vystymosi tikslų bandomasis tinklas“ įgyvendinimas</t>
  </si>
  <si>
    <t>Priemonės požymis*</t>
  </si>
  <si>
    <t>Vykdytojas (skyrius/asmuo)</t>
  </si>
  <si>
    <r>
      <t xml:space="preserve">Apyvartos lėšų likutis </t>
    </r>
    <r>
      <rPr>
        <b/>
        <sz val="10"/>
        <rFont val="Times New Roman"/>
        <family val="1"/>
        <charset val="186"/>
      </rPr>
      <t>SB(L)</t>
    </r>
  </si>
  <si>
    <t>2023-ieji metai</t>
  </si>
  <si>
    <t>Atliktas savivaldybės darbuotojų mikroklimato tyrimas, vnt.</t>
  </si>
  <si>
    <t>Pasirašyta paskolų sutarčių, skaičius</t>
  </si>
  <si>
    <t>T</t>
  </si>
  <si>
    <t>Parengtas projektas, vnt.</t>
  </si>
  <si>
    <t>Įvertinta statinių, skaičius</t>
  </si>
  <si>
    <t>Įgyvendinta priemonių, proc.</t>
  </si>
  <si>
    <t>Vykdoma priemonių, vnt.</t>
  </si>
  <si>
    <t>Įdiegta naujų informacinių sistemų, vnt.</t>
  </si>
  <si>
    <t>Savivaldybės informacijos transliacijų viešojo transporto ekranuose, tūkst. vnt.</t>
  </si>
  <si>
    <t>SAVIVALDYBĖS LĖŠOS, IŠ VISO:</t>
  </si>
  <si>
    <t>Išsinuomota ir užpildyta stelažų dokumentų saugojimui (archyvo veiklai), m</t>
  </si>
  <si>
    <t>Transliuota vaizdo reportažų, vnt.</t>
  </si>
  <si>
    <t>Išversta į užsienio kalbas savivaldybės teikiamų elektroninių paslaugų formų (pranešimų) ir jų paskelbta savivaldybės interneto svetainėje, vnt.</t>
  </si>
  <si>
    <t>Išplatinta klaipėdiečio kortelė, tūkst. vnt.</t>
  </si>
  <si>
    <t>Socialinės paramos skyriaus ir Klientų aptarnavimo centro patalpų nuomos sutarties sudarymas ir vykdymas, vnt.</t>
  </si>
  <si>
    <t>Organizuoti savivaldybės veiklos bendrųjų funkcijų vykdymą</t>
  </si>
  <si>
    <t>Kurti savivaldybės valdymo sistemą, patogią verslui ir gyventojams</t>
  </si>
  <si>
    <t>Viešųjų ryšių plėtojimas (gyventojų apklausos, nuomonių tyrimai,  informacijos sklaida žiniasklaidos priemonėse, savivaldybės skelbimų publikavimas, rinkodaros ir reprezentacinių  priemonių vykdymas ir kt.)</t>
  </si>
  <si>
    <t>Klaipėdos miesto savivaldybės 2021–2030 metų strateginio plėtros plano viešinimas</t>
  </si>
  <si>
    <r>
      <t xml:space="preserve">Kelių priežiūros ir plėtros programos lėšos, įtrauktos į savivaldybės biudžetą </t>
    </r>
    <r>
      <rPr>
        <b/>
        <sz val="10"/>
        <rFont val="Times New Roman"/>
        <family val="1"/>
        <charset val="186"/>
      </rPr>
      <t>SB(KPP)</t>
    </r>
  </si>
  <si>
    <t>Savivaldybės administracijos veiklos valdymo tobulinimas:</t>
  </si>
  <si>
    <t>Planas</t>
  </si>
  <si>
    <t>Išnuomota autotransporto priemonių, vnt.</t>
  </si>
  <si>
    <t>Išnuomota elektromobilių, vnt.</t>
  </si>
  <si>
    <t>Robotizuota ar automatizuota veiklos procesų, vnt.</t>
  </si>
  <si>
    <t>1</t>
  </si>
  <si>
    <t>Socialinės paramos skyriaus  ir Klientų aptarnavimo centro patalpų nuoma</t>
  </si>
  <si>
    <t>440</t>
  </si>
  <si>
    <t>Ekstremaliųjų situacijų ir (arba) įvykių prevencija</t>
  </si>
  <si>
    <t>Dalyvavimas organizuojant rinkimus</t>
  </si>
  <si>
    <t>5/0,1</t>
  </si>
  <si>
    <t>Atlikta rangos darbų. Užbaigtumas, proc.</t>
  </si>
  <si>
    <t>Urbanistikos ir architektūros skyrius</t>
  </si>
  <si>
    <t>Projektų valdymo įrankio sukūrimas ir įdiegimas</t>
  </si>
  <si>
    <t>P     N     I</t>
  </si>
  <si>
    <t>Suorganizuoti rinkimai, vnt.</t>
  </si>
  <si>
    <t>Apdrausta sveikatos draudimu darbuotojų, skaičius</t>
  </si>
  <si>
    <t>50</t>
  </si>
  <si>
    <t>Savivaldybės darbuotojai tobulinę kvalifikaciją, proc.</t>
  </si>
  <si>
    <t>Dalyvauta projekto baigiamajame renginyje, vnt.</t>
  </si>
  <si>
    <t>Pastatų ir patalpų remontas</t>
  </si>
  <si>
    <t>Pastatų, kuriuose atlikti remonto darbai, skaičius</t>
  </si>
  <si>
    <t>Įsigytas civilinės atsakomybės, kylančios dėl viešųjų pirkimų, draudimas, vnt.</t>
  </si>
  <si>
    <t>Įsigytas valstybės tarnautojų ir darbuotojų, dirbančių pagal darbo sutartis, atsakomybės draudimas, vnt.</t>
  </si>
  <si>
    <t>Tarptautinio bendradarbiavimo vystymas, atstovaujant Klaipėdos miestui  (tarptautinės organizacijos – Cruise Baltic – CB, EUROCITIES, Union of the Baltic Cities – UBC, Baltic Sail,  European Cities Against Drugs – ECAD, Healthy Cities network – WHO, Kommunnes Internasjonale Miljoorganisasjon – KIMO, Istorinių miestų lyga – IMLA, Žydų kultūros paveldo Europoje asociacija, Tall Ships Races Europe Ltd. (Sail Training International – STI))</t>
  </si>
  <si>
    <t>Atliktas auditas, vnt.</t>
  </si>
  <si>
    <t>2. Klaipėdos miesto integruotų investicijų teritorijos vietos veikos grupė – VVG</t>
  </si>
  <si>
    <t xml:space="preserve">Lietuvoje veikiančių asociacijų, kurių narė yra savivaldybė, skaičius:
1. Lietuvos savivaldybių asociacija – LSA
</t>
  </si>
  <si>
    <t xml:space="preserve">Įsigyta sulankstomų lovų ir miegmaišių, vnt. </t>
  </si>
  <si>
    <t>Klaipėdiečio kortelės koncepcijos įgyvendinimas</t>
  </si>
  <si>
    <t>Savivaldybės turto valdymo strategijos priemonių plano įgyvendinimas</t>
  </si>
  <si>
    <t>Parengta galimybių studija, vnt.</t>
  </si>
  <si>
    <t>Energinių išteklių išlaidų kompensavimas už 2022 m. periodą, proc.</t>
  </si>
  <si>
    <t>Naujo administracinio pastato su klientų aptarnavimo centru statyba</t>
  </si>
  <si>
    <t>Sukurtas ir įdiegtas projektų valdymo įrankis, vnt.</t>
  </si>
  <si>
    <t>Turto valdymo skyrius,</t>
  </si>
  <si>
    <t>vyr. patarėja
S. Tamašauskienė</t>
  </si>
  <si>
    <t xml:space="preserve">PATVIRTINTA
Klaipėdos miesto savivaldybės administracijos direktoriaus </t>
  </si>
  <si>
    <t>2023 M. KLAIPĖDOS MIESTO SAVIVALDYBĖS ADMINISTRACIJOS</t>
  </si>
  <si>
    <t>* N – nauja priemonė, T – tęstinė priemonė, I – investicijų projektas.</t>
  </si>
  <si>
    <t>2023 m. asignavimų planas**</t>
  </si>
  <si>
    <t>Klaipėdos miesto tvarios plėtros strategijos parengimas</t>
  </si>
  <si>
    <t>Parengta strategija, vnt.</t>
  </si>
  <si>
    <t>N</t>
  </si>
  <si>
    <t>Projektų skyrius</t>
  </si>
  <si>
    <t>Įdiegta turto valdymo informacinė sistema, vnt.</t>
  </si>
  <si>
    <t>Vyr. patarėja
S. Tamašauskienė</t>
  </si>
  <si>
    <t>Savivaldybei priklausančio nekilnojamo turto efektyvaus valdymo strategijos parengimas</t>
  </si>
  <si>
    <t xml:space="preserve">Parengtas nekilnojamo turto sąrašas su panaudojimo galimybėmis ir pasiūlymais, vnt. </t>
  </si>
  <si>
    <t xml:space="preserve">Vyr. patarėjai
S. Tamašauskienė,
K. Macijauskas,
           </t>
  </si>
  <si>
    <t>Transliuota radijo reportažų, tūkst. sekundžių</t>
  </si>
  <si>
    <t>Atlikta tyrimų, vnt.</t>
  </si>
  <si>
    <t>Per ataskaitinį laikotarpį užbaigtų bylų, skaičius</t>
  </si>
  <si>
    <t>2023 m. vasario 7 d. įsakymu Nr. AD1-184</t>
  </si>
  <si>
    <t>Automobilių statymo aikštelės prie Švyturio arenos apšvietimo išlaidų dengimas ir energinių išteklių išlaidų kompensavimas UAB „Klaipėdos arena“</t>
  </si>
  <si>
    <t>Atliktas savivaldybės darbuotojų funkcijų peržiūros ir veiklos aplinkos tyrimas, vnt.</t>
  </si>
  <si>
    <t>Žmogiškųjų išteklių valdymo tobulinimas ir motyvacinių priemonių įgyvendinimas</t>
  </si>
  <si>
    <t>Komunikacijos skyrius</t>
  </si>
  <si>
    <t>Savivaldybės mero rezervas</t>
  </si>
  <si>
    <t>SB(SPL)</t>
  </si>
  <si>
    <r>
      <t xml:space="preserve">Pajamų įmokos už patalpų nuomą likutis </t>
    </r>
    <r>
      <rPr>
        <b/>
        <sz val="10"/>
        <rFont val="Times New Roman"/>
        <family val="1"/>
        <charset val="186"/>
      </rPr>
      <t>SB(SPL)</t>
    </r>
  </si>
  <si>
    <t xml:space="preserve"> Tarybos sekretoriato skyrius  </t>
  </si>
  <si>
    <t>Tarybos sekretoriato skyrius</t>
  </si>
  <si>
    <t>Dalyvavimas projekte „Išmanusis miestas 10“</t>
  </si>
  <si>
    <t>Vyr. patarėjas
R. Zulcas</t>
  </si>
  <si>
    <t>Dalyvauta projekte, vnt.</t>
  </si>
  <si>
    <t>** Pagal Klaipėdos miesto savivaldybės tarybos sprendimus: 2023-01-26 Nr. T2-14; 2023-03-23 Nr. T2-16; 2023-05-25 Nr. T2-106; 2023-06-22 Nr. T2-144; 2023-09-28 Nr. T2-224; 2023-10-26 Nr. T2-277; 2023-11-30 Nr. T2-304; 2023-12-21 Nr. T2-333.</t>
  </si>
  <si>
    <t xml:space="preserve">(Klaipėdos miesto savivaldybės administracijos direktoriaus 
2023 m. gruodžio 27 d. įsakymo Nr. AD1-1303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</si>
</sst>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quot;-&quot;??\ _L_t_-;_-@_-"/>
    <numFmt numFmtId="165" formatCode="0.0"/>
    <numFmt numFmtId="166" formatCode="#,##0.0"/>
  </numFmts>
  <fonts count="21" x14ac:knownFonts="1">
    <font>
      <sz val="11"/>
      <color theme="1"/>
      <name val="Calibri"/>
      <family val="2"/>
      <charset val="186"/>
      <scheme val="minor"/>
    </font>
    <font>
      <sz val="11"/>
      <color theme="1"/>
      <name val="Calibri"/>
      <family val="2"/>
      <charset val="186"/>
      <scheme val="minor"/>
    </font>
    <font>
      <sz val="10"/>
      <name val="Times New Roman"/>
      <family val="1"/>
      <charset val="186"/>
    </font>
    <font>
      <sz val="9"/>
      <name val="Times New Roman"/>
      <family val="1"/>
      <charset val="186"/>
    </font>
    <font>
      <b/>
      <sz val="10"/>
      <name val="Times New Roman"/>
      <family val="1"/>
      <charset val="186"/>
    </font>
    <font>
      <b/>
      <sz val="9"/>
      <name val="Times New Roman"/>
      <family val="1"/>
      <charset val="186"/>
    </font>
    <font>
      <sz val="8"/>
      <name val="Times New Roman"/>
      <family val="1"/>
      <charset val="186"/>
    </font>
    <font>
      <sz val="10"/>
      <name val="Times New Roman"/>
      <family val="1"/>
    </font>
    <font>
      <sz val="10"/>
      <name val="Arial"/>
      <family val="2"/>
      <charset val="186"/>
    </font>
    <font>
      <sz val="9"/>
      <name val="Times New Roman"/>
      <family val="1"/>
    </font>
    <font>
      <b/>
      <sz val="9"/>
      <color indexed="81"/>
      <name val="Tahoma"/>
      <family val="2"/>
      <charset val="186"/>
    </font>
    <font>
      <sz val="11"/>
      <name val="Calibri"/>
      <family val="2"/>
      <charset val="186"/>
      <scheme val="minor"/>
    </font>
    <font>
      <sz val="9"/>
      <color indexed="81"/>
      <name val="Tahoma"/>
      <family val="2"/>
      <charset val="186"/>
    </font>
    <font>
      <i/>
      <sz val="10"/>
      <name val="Times New Roman"/>
      <family val="1"/>
      <charset val="186"/>
    </font>
    <font>
      <sz val="12"/>
      <name val="Times New Roman"/>
      <family val="1"/>
      <charset val="186"/>
    </font>
    <font>
      <b/>
      <sz val="12"/>
      <name val="Times New Roman"/>
      <family val="1"/>
      <charset val="186"/>
    </font>
    <font>
      <b/>
      <sz val="10"/>
      <name val="Times New Roman"/>
      <family val="1"/>
    </font>
    <font>
      <sz val="10"/>
      <color theme="1"/>
      <name val="Times New Roman"/>
      <family val="1"/>
      <charset val="186"/>
    </font>
    <font>
      <sz val="10"/>
      <color rgb="FF000000"/>
      <name val="Times New Roman"/>
      <family val="1"/>
      <charset val="186"/>
    </font>
    <font>
      <b/>
      <sz val="11"/>
      <name val="Calibri"/>
      <family val="2"/>
      <charset val="186"/>
      <scheme val="minor"/>
    </font>
    <font>
      <sz val="11"/>
      <name val="Times New Roman"/>
      <family val="1"/>
      <charset val="186"/>
    </font>
  </fonts>
  <fills count="11">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theme="3" tint="0.7999816888943144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indexed="64"/>
      </patternFill>
    </fill>
  </fills>
  <borders count="100">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bottom style="hair">
        <color auto="1"/>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medium">
        <color indexed="64"/>
      </right>
      <top/>
      <bottom/>
      <diagonal/>
    </border>
    <border>
      <left style="thin">
        <color indexed="64"/>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hair">
        <color auto="1"/>
      </bottom>
      <diagonal/>
    </border>
    <border>
      <left style="thin">
        <color indexed="64"/>
      </left>
      <right style="thin">
        <color indexed="64"/>
      </right>
      <top/>
      <bottom style="hair">
        <color auto="1"/>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s>
  <cellStyleXfs count="5">
    <xf numFmtId="0" fontId="0" fillId="0" borderId="0"/>
    <xf numFmtId="164" fontId="1" fillId="0" borderId="0" applyFont="0" applyFill="0" applyBorder="0" applyAlignment="0" applyProtection="0"/>
    <xf numFmtId="0" fontId="8" fillId="0" borderId="0"/>
    <xf numFmtId="0" fontId="8" fillId="0" borderId="0"/>
    <xf numFmtId="0" fontId="8" fillId="0" borderId="0"/>
  </cellStyleXfs>
  <cellXfs count="739">
    <xf numFmtId="0" fontId="0" fillId="0" borderId="0" xfId="0"/>
    <xf numFmtId="0" fontId="2" fillId="0" borderId="0" xfId="0" applyFont="1" applyAlignment="1">
      <alignment vertical="top"/>
    </xf>
    <xf numFmtId="0" fontId="2" fillId="0" borderId="0" xfId="0" applyFont="1" applyBorder="1" applyAlignment="1">
      <alignment vertical="top"/>
    </xf>
    <xf numFmtId="49" fontId="4" fillId="4" borderId="8" xfId="0" applyNumberFormat="1" applyFont="1" applyFill="1" applyBorder="1" applyAlignment="1">
      <alignment vertical="top"/>
    </xf>
    <xf numFmtId="49" fontId="4" fillId="5" borderId="9" xfId="0" applyNumberFormat="1" applyFont="1" applyFill="1" applyBorder="1" applyAlignment="1">
      <alignment vertical="top"/>
    </xf>
    <xf numFmtId="3" fontId="2" fillId="4" borderId="11" xfId="0" applyNumberFormat="1" applyFont="1" applyFill="1" applyBorder="1" applyAlignment="1">
      <alignment vertical="top"/>
    </xf>
    <xf numFmtId="3" fontId="2" fillId="7" borderId="9" xfId="0" applyNumberFormat="1" applyFont="1" applyFill="1" applyBorder="1" applyAlignment="1">
      <alignment vertical="top"/>
    </xf>
    <xf numFmtId="3" fontId="4" fillId="4" borderId="8" xfId="0" applyNumberFormat="1" applyFont="1" applyFill="1" applyBorder="1" applyAlignment="1">
      <alignment vertical="top"/>
    </xf>
    <xf numFmtId="3" fontId="4" fillId="5" borderId="9" xfId="0" applyNumberFormat="1" applyFont="1" applyFill="1" applyBorder="1" applyAlignment="1">
      <alignment vertical="top"/>
    </xf>
    <xf numFmtId="3" fontId="4" fillId="5" borderId="10" xfId="0" applyNumberFormat="1" applyFont="1" applyFill="1" applyBorder="1" applyAlignment="1">
      <alignment vertical="top"/>
    </xf>
    <xf numFmtId="3" fontId="4" fillId="4" borderId="11" xfId="0" applyNumberFormat="1" applyFont="1" applyFill="1" applyBorder="1" applyAlignment="1">
      <alignment horizontal="center" vertical="top"/>
    </xf>
    <xf numFmtId="3" fontId="4" fillId="4" borderId="22" xfId="0" applyNumberFormat="1" applyFont="1" applyFill="1" applyBorder="1" applyAlignment="1">
      <alignment horizontal="center" vertical="top"/>
    </xf>
    <xf numFmtId="3" fontId="4" fillId="5" borderId="56" xfId="0" applyNumberFormat="1" applyFont="1" applyFill="1" applyBorder="1" applyAlignment="1">
      <alignment horizontal="center" vertical="top"/>
    </xf>
    <xf numFmtId="3" fontId="4" fillId="4" borderId="2" xfId="0" applyNumberFormat="1" applyFont="1" applyFill="1" applyBorder="1" applyAlignment="1">
      <alignment vertical="top"/>
    </xf>
    <xf numFmtId="3" fontId="4" fillId="5" borderId="3" xfId="0" applyNumberFormat="1" applyFont="1" applyFill="1" applyBorder="1" applyAlignment="1">
      <alignment vertical="top"/>
    </xf>
    <xf numFmtId="3" fontId="2" fillId="0" borderId="0" xfId="0" applyNumberFormat="1" applyFont="1" applyFill="1" applyBorder="1" applyAlignment="1">
      <alignment horizontal="right" vertical="top"/>
    </xf>
    <xf numFmtId="3" fontId="4" fillId="5" borderId="56" xfId="0" applyNumberFormat="1" applyFont="1" applyFill="1" applyBorder="1" applyAlignment="1">
      <alignment vertical="top"/>
    </xf>
    <xf numFmtId="3" fontId="2" fillId="0" borderId="0" xfId="0" applyNumberFormat="1" applyFont="1" applyFill="1" applyBorder="1" applyAlignment="1">
      <alignment vertical="top"/>
    </xf>
    <xf numFmtId="0" fontId="6" fillId="0" borderId="0" xfId="0" applyFont="1" applyBorder="1" applyAlignment="1">
      <alignment vertical="top"/>
    </xf>
    <xf numFmtId="3" fontId="4" fillId="4" borderId="59" xfId="0" applyNumberFormat="1" applyFont="1" applyFill="1" applyBorder="1" applyAlignment="1">
      <alignment horizontal="center" vertical="top"/>
    </xf>
    <xf numFmtId="3" fontId="4" fillId="5" borderId="60" xfId="0" applyNumberFormat="1" applyFont="1" applyFill="1" applyBorder="1" applyAlignment="1">
      <alignment horizontal="center" vertical="top"/>
    </xf>
    <xf numFmtId="3" fontId="4" fillId="5" borderId="63" xfId="0" applyNumberFormat="1" applyFont="1" applyFill="1" applyBorder="1" applyAlignment="1">
      <alignment horizontal="center" vertical="top"/>
    </xf>
    <xf numFmtId="3" fontId="2" fillId="0" borderId="0" xfId="0" applyNumberFormat="1" applyFont="1" applyBorder="1" applyAlignment="1">
      <alignment vertical="top"/>
    </xf>
    <xf numFmtId="0" fontId="2" fillId="6" borderId="12" xfId="0" applyFont="1" applyFill="1" applyBorder="1" applyAlignment="1">
      <alignment horizontal="center" vertical="top"/>
    </xf>
    <xf numFmtId="3" fontId="4" fillId="6" borderId="54" xfId="0" applyNumberFormat="1" applyFont="1" applyFill="1" applyBorder="1" applyAlignment="1">
      <alignment vertical="top" wrapText="1"/>
    </xf>
    <xf numFmtId="3" fontId="4" fillId="3" borderId="59" xfId="0" applyNumberFormat="1" applyFont="1" applyFill="1" applyBorder="1" applyAlignment="1">
      <alignment horizontal="center" vertical="top"/>
    </xf>
    <xf numFmtId="3" fontId="4" fillId="0" borderId="0" xfId="0" applyNumberFormat="1" applyFont="1" applyFill="1" applyBorder="1" applyAlignment="1">
      <alignment horizontal="right" vertical="top"/>
    </xf>
    <xf numFmtId="3" fontId="3" fillId="0" borderId="0" xfId="0" applyNumberFormat="1" applyFont="1" applyFill="1" applyBorder="1" applyAlignment="1">
      <alignment horizontal="right" vertical="top"/>
    </xf>
    <xf numFmtId="3" fontId="2" fillId="0" borderId="0" xfId="0" applyNumberFormat="1" applyFont="1" applyFill="1" applyBorder="1" applyAlignment="1">
      <alignment horizontal="center" vertical="top"/>
    </xf>
    <xf numFmtId="3" fontId="2" fillId="0" borderId="0" xfId="0" applyNumberFormat="1" applyFont="1" applyAlignment="1">
      <alignment vertical="top"/>
    </xf>
    <xf numFmtId="3" fontId="2" fillId="0" borderId="0" xfId="0" applyNumberFormat="1" applyFont="1" applyAlignment="1">
      <alignment horizontal="center" vertical="top"/>
    </xf>
    <xf numFmtId="3" fontId="6" fillId="0" borderId="0" xfId="0" applyNumberFormat="1" applyFont="1" applyAlignment="1">
      <alignment vertical="top"/>
    </xf>
    <xf numFmtId="0" fontId="6" fillId="0" borderId="0" xfId="0" applyFont="1" applyAlignment="1">
      <alignment vertical="top"/>
    </xf>
    <xf numFmtId="3" fontId="3" fillId="0" borderId="0" xfId="0" applyNumberFormat="1" applyFont="1" applyAlignment="1">
      <alignment vertical="top"/>
    </xf>
    <xf numFmtId="3" fontId="6" fillId="0" borderId="0" xfId="0" applyNumberFormat="1" applyFont="1" applyAlignment="1">
      <alignment horizontal="center" vertical="top"/>
    </xf>
    <xf numFmtId="3" fontId="2" fillId="6" borderId="12" xfId="0" applyNumberFormat="1" applyFont="1" applyFill="1" applyBorder="1" applyAlignment="1">
      <alignment horizontal="center" vertical="top"/>
    </xf>
    <xf numFmtId="3" fontId="4" fillId="6" borderId="1" xfId="0" applyNumberFormat="1" applyFont="1" applyFill="1" applyBorder="1" applyAlignment="1">
      <alignment horizontal="center" vertical="top"/>
    </xf>
    <xf numFmtId="3" fontId="4" fillId="6" borderId="0" xfId="0" applyNumberFormat="1" applyFont="1" applyFill="1" applyBorder="1" applyAlignment="1">
      <alignment horizontal="center" vertical="top"/>
    </xf>
    <xf numFmtId="0" fontId="11" fillId="0" borderId="0" xfId="0" applyFont="1"/>
    <xf numFmtId="3" fontId="11" fillId="0" borderId="0" xfId="0" applyNumberFormat="1" applyFont="1"/>
    <xf numFmtId="166" fontId="4" fillId="3" borderId="51" xfId="0" applyNumberFormat="1" applyFont="1" applyFill="1" applyBorder="1" applyAlignment="1">
      <alignment horizontal="center" vertical="top" wrapText="1"/>
    </xf>
    <xf numFmtId="166" fontId="4" fillId="9" borderId="45" xfId="0" applyNumberFormat="1" applyFont="1" applyFill="1" applyBorder="1" applyAlignment="1">
      <alignment horizontal="center" vertical="top" wrapText="1"/>
    </xf>
    <xf numFmtId="166" fontId="4" fillId="9" borderId="55" xfId="0" applyNumberFormat="1" applyFont="1" applyFill="1" applyBorder="1" applyAlignment="1">
      <alignment horizontal="center" vertical="top" wrapText="1"/>
    </xf>
    <xf numFmtId="3" fontId="9" fillId="6" borderId="12" xfId="0" applyNumberFormat="1" applyFont="1" applyFill="1" applyBorder="1" applyAlignment="1">
      <alignment horizontal="left" vertical="top" wrapText="1"/>
    </xf>
    <xf numFmtId="3" fontId="4" fillId="6" borderId="12" xfId="1" applyNumberFormat="1" applyFont="1" applyFill="1" applyBorder="1" applyAlignment="1">
      <alignment horizontal="center" vertical="top"/>
    </xf>
    <xf numFmtId="3" fontId="4" fillId="0" borderId="0" xfId="0" applyNumberFormat="1" applyFont="1" applyFill="1" applyBorder="1" applyAlignment="1">
      <alignment horizontal="center" vertical="top"/>
    </xf>
    <xf numFmtId="166" fontId="11" fillId="0" borderId="0" xfId="0" applyNumberFormat="1" applyFont="1"/>
    <xf numFmtId="3" fontId="4" fillId="6" borderId="27" xfId="0" applyNumberFormat="1" applyFont="1" applyFill="1" applyBorder="1" applyAlignment="1">
      <alignment horizontal="center" vertical="top"/>
    </xf>
    <xf numFmtId="49" fontId="2" fillId="6" borderId="9" xfId="0" applyNumberFormat="1" applyFont="1" applyFill="1" applyBorder="1" applyAlignment="1">
      <alignment horizontal="center" vertical="top"/>
    </xf>
    <xf numFmtId="166" fontId="2" fillId="0" borderId="0" xfId="0" applyNumberFormat="1" applyFont="1" applyAlignment="1">
      <alignment vertical="top"/>
    </xf>
    <xf numFmtId="49" fontId="4" fillId="5" borderId="60" xfId="0" applyNumberFormat="1" applyFont="1" applyFill="1" applyBorder="1" applyAlignment="1">
      <alignment horizontal="center" vertical="top"/>
    </xf>
    <xf numFmtId="3" fontId="4" fillId="6" borderId="65" xfId="0" applyNumberFormat="1" applyFont="1" applyFill="1" applyBorder="1" applyAlignment="1">
      <alignment horizontal="center" vertical="top"/>
    </xf>
    <xf numFmtId="3" fontId="2" fillId="6" borderId="51" xfId="0" applyNumberFormat="1" applyFont="1" applyFill="1" applyBorder="1" applyAlignment="1">
      <alignment horizontal="center" vertical="top" wrapText="1"/>
    </xf>
    <xf numFmtId="3" fontId="2" fillId="0" borderId="0" xfId="0" applyNumberFormat="1" applyFont="1" applyFill="1" applyAlignment="1">
      <alignment vertical="top"/>
    </xf>
    <xf numFmtId="3" fontId="4" fillId="5" borderId="58" xfId="0" applyNumberFormat="1" applyFont="1" applyFill="1" applyBorder="1" applyAlignment="1">
      <alignment horizontal="center" vertical="top"/>
    </xf>
    <xf numFmtId="3" fontId="2" fillId="0" borderId="51" xfId="0" applyNumberFormat="1" applyFont="1" applyFill="1" applyBorder="1" applyAlignment="1">
      <alignment horizontal="center" vertical="top" wrapText="1"/>
    </xf>
    <xf numFmtId="3" fontId="4" fillId="5" borderId="50" xfId="0" applyNumberFormat="1" applyFont="1" applyFill="1" applyBorder="1" applyAlignment="1">
      <alignment horizontal="center" vertical="top"/>
    </xf>
    <xf numFmtId="49" fontId="4" fillId="6" borderId="48" xfId="0" applyNumberFormat="1" applyFont="1" applyFill="1" applyBorder="1" applyAlignment="1">
      <alignment horizontal="center" vertical="top"/>
    </xf>
    <xf numFmtId="49" fontId="4" fillId="6" borderId="36" xfId="0" applyNumberFormat="1" applyFont="1" applyFill="1" applyBorder="1" applyAlignment="1">
      <alignment horizontal="center" vertical="top"/>
    </xf>
    <xf numFmtId="49" fontId="4" fillId="9" borderId="9" xfId="0" applyNumberFormat="1" applyFont="1" applyFill="1" applyBorder="1" applyAlignment="1">
      <alignment vertical="top"/>
    </xf>
    <xf numFmtId="3" fontId="4" fillId="6" borderId="27" xfId="0" applyNumberFormat="1" applyFont="1" applyFill="1" applyBorder="1" applyAlignment="1">
      <alignment vertical="top"/>
    </xf>
    <xf numFmtId="49" fontId="4" fillId="6" borderId="49" xfId="0" applyNumberFormat="1" applyFont="1" applyFill="1" applyBorder="1" applyAlignment="1">
      <alignment horizontal="center" vertical="top"/>
    </xf>
    <xf numFmtId="49" fontId="4" fillId="6" borderId="9" xfId="0" applyNumberFormat="1" applyFont="1" applyFill="1" applyBorder="1" applyAlignment="1">
      <alignment horizontal="center" vertical="top" wrapText="1"/>
    </xf>
    <xf numFmtId="3" fontId="3" fillId="6" borderId="65" xfId="0" applyNumberFormat="1" applyFont="1" applyFill="1" applyBorder="1" applyAlignment="1">
      <alignment horizontal="center" vertical="center" textRotation="90" wrapText="1"/>
    </xf>
    <xf numFmtId="0" fontId="2" fillId="6" borderId="35" xfId="0" applyFont="1" applyFill="1" applyBorder="1" applyAlignment="1">
      <alignment horizontal="center" vertical="top"/>
    </xf>
    <xf numFmtId="0" fontId="2" fillId="6" borderId="0" xfId="0" applyFont="1" applyFill="1" applyBorder="1" applyAlignment="1">
      <alignment vertical="center" wrapText="1"/>
    </xf>
    <xf numFmtId="3" fontId="2" fillId="6" borderId="10" xfId="0" applyNumberFormat="1" applyFont="1" applyFill="1" applyBorder="1" applyAlignment="1">
      <alignment horizontal="center" vertical="top" wrapText="1"/>
    </xf>
    <xf numFmtId="49" fontId="4" fillId="6" borderId="37" xfId="0" applyNumberFormat="1" applyFont="1" applyFill="1" applyBorder="1" applyAlignment="1">
      <alignment horizontal="center" vertical="top" wrapText="1"/>
    </xf>
    <xf numFmtId="3" fontId="2" fillId="6" borderId="48" xfId="0" applyNumberFormat="1" applyFont="1" applyFill="1" applyBorder="1" applyAlignment="1">
      <alignment vertical="top" wrapText="1"/>
    </xf>
    <xf numFmtId="3" fontId="2" fillId="6" borderId="9" xfId="0" applyNumberFormat="1" applyFont="1" applyFill="1" applyBorder="1" applyAlignment="1">
      <alignment horizontal="center" vertical="top" wrapText="1"/>
    </xf>
    <xf numFmtId="3" fontId="4" fillId="6" borderId="37" xfId="0" applyNumberFormat="1" applyFont="1" applyFill="1" applyBorder="1" applyAlignment="1">
      <alignment horizontal="center" vertical="top"/>
    </xf>
    <xf numFmtId="3" fontId="2" fillId="0" borderId="0" xfId="0" applyNumberFormat="1" applyFont="1" applyBorder="1" applyAlignment="1">
      <alignment horizontal="center" vertical="top"/>
    </xf>
    <xf numFmtId="3" fontId="4" fillId="6" borderId="36" xfId="0" applyNumberFormat="1" applyFont="1" applyFill="1" applyBorder="1" applyAlignment="1">
      <alignment horizontal="center" vertical="top"/>
    </xf>
    <xf numFmtId="0" fontId="2" fillId="6" borderId="43" xfId="0" applyFont="1" applyFill="1" applyBorder="1" applyAlignment="1">
      <alignment horizontal="center" vertical="top"/>
    </xf>
    <xf numFmtId="49" fontId="4" fillId="9" borderId="4" xfId="0" applyNumberFormat="1" applyFont="1" applyFill="1" applyBorder="1" applyAlignment="1">
      <alignment horizontal="center" vertical="top"/>
    </xf>
    <xf numFmtId="49" fontId="4" fillId="6" borderId="37" xfId="0" applyNumberFormat="1" applyFont="1" applyFill="1" applyBorder="1" applyAlignment="1">
      <alignment vertical="top"/>
    </xf>
    <xf numFmtId="49" fontId="4" fillId="6" borderId="37" xfId="0" applyNumberFormat="1" applyFont="1" applyFill="1" applyBorder="1" applyAlignment="1">
      <alignment horizontal="center" vertical="center" wrapText="1"/>
    </xf>
    <xf numFmtId="166" fontId="2" fillId="0" borderId="0" xfId="0" applyNumberFormat="1" applyFont="1" applyFill="1" applyBorder="1" applyAlignment="1">
      <alignment vertical="top"/>
    </xf>
    <xf numFmtId="49" fontId="4" fillId="4" borderId="2" xfId="0" applyNumberFormat="1" applyFont="1" applyFill="1" applyBorder="1" applyAlignment="1">
      <alignment horizontal="center" vertical="top"/>
    </xf>
    <xf numFmtId="49" fontId="4" fillId="5" borderId="3" xfId="0" applyNumberFormat="1" applyFont="1" applyFill="1" applyBorder="1" applyAlignment="1">
      <alignment horizontal="center" vertical="top"/>
    </xf>
    <xf numFmtId="49" fontId="4" fillId="6" borderId="10" xfId="0" applyNumberFormat="1" applyFont="1" applyFill="1" applyBorder="1" applyAlignment="1">
      <alignment horizontal="center" vertical="top"/>
    </xf>
    <xf numFmtId="3" fontId="4" fillId="6" borderId="3" xfId="0" applyNumberFormat="1" applyFont="1" applyFill="1" applyBorder="1" applyAlignment="1">
      <alignment vertical="top" wrapText="1"/>
    </xf>
    <xf numFmtId="3" fontId="4" fillId="6" borderId="54" xfId="0" applyNumberFormat="1" applyFont="1" applyFill="1" applyBorder="1" applyAlignment="1">
      <alignment horizontal="center" vertical="top"/>
    </xf>
    <xf numFmtId="3" fontId="4" fillId="6" borderId="10" xfId="0" applyNumberFormat="1" applyFont="1" applyFill="1" applyBorder="1" applyAlignment="1">
      <alignment horizontal="center" vertical="top"/>
    </xf>
    <xf numFmtId="3" fontId="2" fillId="6" borderId="57" xfId="0" applyNumberFormat="1" applyFont="1" applyFill="1" applyBorder="1" applyAlignment="1">
      <alignment horizontal="center" vertical="top"/>
    </xf>
    <xf numFmtId="3" fontId="4" fillId="6" borderId="9" xfId="0" applyNumberFormat="1" applyFont="1" applyFill="1" applyBorder="1" applyAlignment="1">
      <alignment horizontal="center" vertical="top"/>
    </xf>
    <xf numFmtId="49" fontId="2" fillId="0" borderId="0" xfId="0" applyNumberFormat="1" applyFont="1" applyAlignment="1">
      <alignment vertical="top"/>
    </xf>
    <xf numFmtId="49" fontId="11" fillId="0" borderId="0" xfId="0" applyNumberFormat="1" applyFont="1"/>
    <xf numFmtId="49" fontId="2" fillId="9" borderId="0" xfId="0" applyNumberFormat="1" applyFont="1" applyFill="1" applyBorder="1" applyAlignment="1">
      <alignment vertical="top"/>
    </xf>
    <xf numFmtId="49" fontId="4" fillId="9" borderId="10" xfId="0" applyNumberFormat="1" applyFont="1" applyFill="1" applyBorder="1" applyAlignment="1">
      <alignment vertical="top"/>
    </xf>
    <xf numFmtId="49" fontId="4" fillId="9" borderId="21" xfId="0" applyNumberFormat="1" applyFont="1" applyFill="1" applyBorder="1" applyAlignment="1">
      <alignment vertical="top"/>
    </xf>
    <xf numFmtId="49" fontId="4" fillId="9" borderId="58" xfId="0" applyNumberFormat="1" applyFont="1" applyFill="1" applyBorder="1" applyAlignment="1">
      <alignment horizontal="center" vertical="top"/>
    </xf>
    <xf numFmtId="49" fontId="4" fillId="9" borderId="56" xfId="0" applyNumberFormat="1" applyFont="1" applyFill="1" applyBorder="1" applyAlignment="1">
      <alignment horizontal="center" vertical="top"/>
    </xf>
    <xf numFmtId="49" fontId="4" fillId="9" borderId="0" xfId="0" applyNumberFormat="1" applyFont="1" applyFill="1" applyBorder="1" applyAlignment="1">
      <alignment horizontal="center" vertical="top"/>
    </xf>
    <xf numFmtId="49" fontId="4" fillId="9" borderId="1" xfId="0" applyNumberFormat="1" applyFont="1" applyFill="1" applyBorder="1" applyAlignment="1">
      <alignment horizontal="center" vertical="top"/>
    </xf>
    <xf numFmtId="49" fontId="4" fillId="9" borderId="3" xfId="0" applyNumberFormat="1" applyFont="1" applyFill="1" applyBorder="1" applyAlignment="1">
      <alignment vertical="top"/>
    </xf>
    <xf numFmtId="49" fontId="4" fillId="9" borderId="56" xfId="0" applyNumberFormat="1" applyFont="1" applyFill="1" applyBorder="1" applyAlignment="1">
      <alignment vertical="top"/>
    </xf>
    <xf numFmtId="49" fontId="4" fillId="9" borderId="0" xfId="0" applyNumberFormat="1" applyFont="1" applyFill="1" applyBorder="1" applyAlignment="1">
      <alignment vertical="top"/>
    </xf>
    <xf numFmtId="49" fontId="2" fillId="9" borderId="21"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49" fontId="6" fillId="0" borderId="0" xfId="0" applyNumberFormat="1" applyFont="1" applyAlignment="1">
      <alignment vertical="top"/>
    </xf>
    <xf numFmtId="166" fontId="2" fillId="6" borderId="46" xfId="0" applyNumberFormat="1" applyFont="1" applyFill="1" applyBorder="1" applyAlignment="1">
      <alignment horizontal="center" vertical="top"/>
    </xf>
    <xf numFmtId="166" fontId="2" fillId="6" borderId="56" xfId="0" applyNumberFormat="1" applyFont="1" applyFill="1" applyBorder="1" applyAlignment="1">
      <alignment horizontal="center" vertical="top"/>
    </xf>
    <xf numFmtId="166" fontId="2" fillId="6" borderId="33" xfId="0" applyNumberFormat="1" applyFont="1" applyFill="1" applyBorder="1" applyAlignment="1">
      <alignment horizontal="center" vertical="top"/>
    </xf>
    <xf numFmtId="166" fontId="3" fillId="6" borderId="56" xfId="0" applyNumberFormat="1" applyFont="1" applyFill="1" applyBorder="1" applyAlignment="1">
      <alignment horizontal="center" vertical="top"/>
    </xf>
    <xf numFmtId="166" fontId="4" fillId="9" borderId="78" xfId="0" applyNumberFormat="1" applyFont="1" applyFill="1" applyBorder="1" applyAlignment="1">
      <alignment horizontal="center" vertical="top"/>
    </xf>
    <xf numFmtId="166" fontId="2" fillId="0" borderId="45" xfId="0" applyNumberFormat="1" applyFont="1" applyBorder="1" applyAlignment="1">
      <alignment horizontal="center" vertical="center" wrapText="1"/>
    </xf>
    <xf numFmtId="166" fontId="2" fillId="6" borderId="45" xfId="0" applyNumberFormat="1" applyFont="1" applyFill="1" applyBorder="1" applyAlignment="1">
      <alignment horizontal="center" vertical="center" wrapText="1"/>
    </xf>
    <xf numFmtId="166" fontId="2" fillId="9" borderId="45" xfId="0" applyNumberFormat="1" applyFont="1" applyFill="1" applyBorder="1" applyAlignment="1">
      <alignment horizontal="center" vertical="center" wrapText="1"/>
    </xf>
    <xf numFmtId="3" fontId="4" fillId="9" borderId="43" xfId="0" applyNumberFormat="1" applyFont="1" applyFill="1" applyBorder="1" applyAlignment="1">
      <alignment horizontal="center" vertical="center"/>
    </xf>
    <xf numFmtId="3" fontId="4" fillId="9" borderId="55" xfId="0" applyNumberFormat="1" applyFont="1" applyFill="1" applyBorder="1" applyAlignment="1">
      <alignment horizontal="center" vertical="center"/>
    </xf>
    <xf numFmtId="3" fontId="4" fillId="9" borderId="12" xfId="0" applyNumberFormat="1" applyFont="1" applyFill="1" applyBorder="1" applyAlignment="1">
      <alignment horizontal="center" vertical="top"/>
    </xf>
    <xf numFmtId="3" fontId="7" fillId="6" borderId="43" xfId="0" applyNumberFormat="1" applyFont="1" applyFill="1" applyBorder="1" applyAlignment="1">
      <alignment horizontal="center" vertical="top" wrapText="1"/>
    </xf>
    <xf numFmtId="3" fontId="7" fillId="6" borderId="35" xfId="0" applyNumberFormat="1" applyFont="1" applyFill="1" applyBorder="1" applyAlignment="1">
      <alignment horizontal="center" vertical="top" wrapText="1"/>
    </xf>
    <xf numFmtId="49" fontId="4" fillId="6" borderId="44" xfId="0" applyNumberFormat="1" applyFont="1" applyFill="1" applyBorder="1" applyAlignment="1">
      <alignment horizontal="center" vertical="top"/>
    </xf>
    <xf numFmtId="0" fontId="2" fillId="6" borderId="75" xfId="0" applyFont="1" applyFill="1" applyBorder="1" applyAlignment="1">
      <alignment horizontal="center" vertical="top" wrapText="1"/>
    </xf>
    <xf numFmtId="3" fontId="5" fillId="6" borderId="30" xfId="0" applyNumberFormat="1" applyFont="1" applyFill="1" applyBorder="1" applyAlignment="1">
      <alignment vertical="center" textRotation="90" wrapText="1"/>
    </xf>
    <xf numFmtId="3" fontId="2" fillId="6" borderId="12" xfId="1" applyNumberFormat="1" applyFont="1" applyFill="1" applyBorder="1" applyAlignment="1">
      <alignment vertical="center" wrapText="1"/>
    </xf>
    <xf numFmtId="0" fontId="2" fillId="6" borderId="75" xfId="0" applyFont="1" applyFill="1" applyBorder="1" applyAlignment="1">
      <alignment horizontal="center" vertical="top"/>
    </xf>
    <xf numFmtId="166" fontId="2" fillId="6" borderId="43" xfId="0" applyNumberFormat="1" applyFont="1" applyFill="1" applyBorder="1" applyAlignment="1">
      <alignment horizontal="center" vertical="top"/>
    </xf>
    <xf numFmtId="166" fontId="2" fillId="6" borderId="12" xfId="0" applyNumberFormat="1" applyFont="1" applyFill="1" applyBorder="1" applyAlignment="1">
      <alignment horizontal="center" vertical="top"/>
    </xf>
    <xf numFmtId="166" fontId="2" fillId="6" borderId="35" xfId="0" applyNumberFormat="1" applyFont="1" applyFill="1" applyBorder="1" applyAlignment="1">
      <alignment horizontal="center" vertical="top"/>
    </xf>
    <xf numFmtId="3" fontId="4" fillId="9" borderId="55" xfId="0" applyNumberFormat="1" applyFont="1" applyFill="1" applyBorder="1" applyAlignment="1">
      <alignment horizontal="center" vertical="top"/>
    </xf>
    <xf numFmtId="3" fontId="4" fillId="9" borderId="24" xfId="0" applyNumberFormat="1" applyFont="1" applyFill="1" applyBorder="1" applyAlignment="1">
      <alignment horizontal="right" vertical="top" wrapText="1"/>
    </xf>
    <xf numFmtId="166" fontId="8" fillId="6" borderId="20" xfId="0" applyNumberFormat="1" applyFont="1" applyFill="1" applyBorder="1" applyAlignment="1">
      <alignment vertical="top" wrapText="1"/>
    </xf>
    <xf numFmtId="3" fontId="2" fillId="0" borderId="51" xfId="0" applyNumberFormat="1" applyFont="1" applyBorder="1" applyAlignment="1">
      <alignment horizontal="center" vertical="top"/>
    </xf>
    <xf numFmtId="3" fontId="9" fillId="6" borderId="12" xfId="0" applyNumberFormat="1" applyFont="1" applyFill="1" applyBorder="1" applyAlignment="1">
      <alignment horizontal="center" vertical="top" wrapText="1"/>
    </xf>
    <xf numFmtId="3" fontId="9" fillId="6" borderId="35" xfId="0" applyNumberFormat="1" applyFont="1" applyFill="1" applyBorder="1" applyAlignment="1">
      <alignment horizontal="center" vertical="top" wrapText="1"/>
    </xf>
    <xf numFmtId="3" fontId="4" fillId="9" borderId="55" xfId="0" applyNumberFormat="1" applyFont="1" applyFill="1" applyBorder="1" applyAlignment="1">
      <alignment horizontal="center" vertical="top" wrapText="1"/>
    </xf>
    <xf numFmtId="3" fontId="4" fillId="9" borderId="43" xfId="0" applyNumberFormat="1" applyFont="1" applyFill="1" applyBorder="1" applyAlignment="1">
      <alignment horizontal="center" vertical="center" wrapText="1"/>
    </xf>
    <xf numFmtId="3" fontId="2" fillId="6" borderId="35" xfId="0" applyNumberFormat="1" applyFont="1" applyFill="1" applyBorder="1" applyAlignment="1">
      <alignment horizontal="center"/>
    </xf>
    <xf numFmtId="166" fontId="3" fillId="6" borderId="43" xfId="0" applyNumberFormat="1" applyFont="1" applyFill="1" applyBorder="1" applyAlignment="1">
      <alignment horizontal="center" vertical="top"/>
    </xf>
    <xf numFmtId="166" fontId="3" fillId="6" borderId="35" xfId="0" applyNumberFormat="1" applyFont="1" applyFill="1" applyBorder="1" applyAlignment="1">
      <alignment horizontal="center" vertical="top"/>
    </xf>
    <xf numFmtId="3" fontId="11" fillId="6" borderId="55" xfId="0" applyNumberFormat="1" applyFont="1" applyFill="1" applyBorder="1" applyAlignment="1">
      <alignment horizontal="center" vertical="top" wrapText="1"/>
    </xf>
    <xf numFmtId="166" fontId="4" fillId="6" borderId="55" xfId="0" applyNumberFormat="1" applyFont="1" applyFill="1" applyBorder="1" applyAlignment="1">
      <alignment horizontal="center" vertical="top"/>
    </xf>
    <xf numFmtId="166" fontId="5" fillId="6" borderId="82" xfId="0" applyNumberFormat="1" applyFont="1" applyFill="1" applyBorder="1" applyAlignment="1">
      <alignment horizontal="center" vertical="center" textRotation="90" wrapText="1"/>
    </xf>
    <xf numFmtId="166" fontId="8" fillId="6" borderId="25" xfId="0" applyNumberFormat="1" applyFont="1" applyFill="1" applyBorder="1" applyAlignment="1">
      <alignment vertical="top" wrapText="1"/>
    </xf>
    <xf numFmtId="166" fontId="4" fillId="6" borderId="25" xfId="0" applyNumberFormat="1" applyFont="1" applyFill="1" applyBorder="1" applyAlignment="1">
      <alignment horizontal="center" vertical="top"/>
    </xf>
    <xf numFmtId="3" fontId="4" fillId="6" borderId="47" xfId="0" applyNumberFormat="1" applyFont="1" applyFill="1" applyBorder="1" applyAlignment="1">
      <alignment horizontal="center" vertical="top"/>
    </xf>
    <xf numFmtId="3" fontId="4" fillId="6" borderId="25" xfId="0" applyNumberFormat="1" applyFont="1" applyFill="1" applyBorder="1" applyAlignment="1">
      <alignment horizontal="center" vertical="top"/>
    </xf>
    <xf numFmtId="3" fontId="11" fillId="6" borderId="25" xfId="0" applyNumberFormat="1" applyFont="1" applyFill="1" applyBorder="1" applyAlignment="1">
      <alignment vertical="top" wrapText="1"/>
    </xf>
    <xf numFmtId="3" fontId="2" fillId="6" borderId="24" xfId="0" applyNumberFormat="1" applyFont="1" applyFill="1" applyBorder="1" applyAlignment="1">
      <alignment vertical="top" wrapText="1"/>
    </xf>
    <xf numFmtId="3" fontId="2" fillId="6" borderId="25" xfId="0" applyNumberFormat="1" applyFont="1" applyFill="1" applyBorder="1" applyAlignment="1">
      <alignment vertical="top" wrapText="1"/>
    </xf>
    <xf numFmtId="3" fontId="2" fillId="0" borderId="25" xfId="0" applyNumberFormat="1" applyFont="1" applyBorder="1" applyAlignment="1">
      <alignment vertical="top"/>
    </xf>
    <xf numFmtId="3" fontId="2" fillId="6" borderId="4" xfId="0" applyNumberFormat="1" applyFont="1" applyFill="1" applyBorder="1" applyAlignment="1">
      <alignment vertical="top"/>
    </xf>
    <xf numFmtId="0" fontId="6" fillId="6" borderId="25" xfId="0" applyFont="1" applyFill="1" applyBorder="1" applyAlignment="1">
      <alignment vertical="top"/>
    </xf>
    <xf numFmtId="3" fontId="2" fillId="6" borderId="47" xfId="0" applyNumberFormat="1" applyFont="1" applyFill="1" applyBorder="1" applyAlignment="1">
      <alignment vertical="top"/>
    </xf>
    <xf numFmtId="0" fontId="2" fillId="6" borderId="25" xfId="0" applyFont="1" applyFill="1" applyBorder="1" applyAlignment="1">
      <alignment horizontal="left" vertical="top" wrapText="1"/>
    </xf>
    <xf numFmtId="49" fontId="2" fillId="6" borderId="55" xfId="0" applyNumberFormat="1" applyFont="1" applyFill="1" applyBorder="1" applyAlignment="1">
      <alignment horizontal="center" vertical="top" wrapText="1"/>
    </xf>
    <xf numFmtId="0" fontId="3" fillId="6" borderId="82" xfId="0" applyFont="1" applyFill="1" applyBorder="1" applyAlignment="1">
      <alignment horizontal="center" vertical="center" textRotation="90" wrapText="1"/>
    </xf>
    <xf numFmtId="3" fontId="3" fillId="0" borderId="82" xfId="0" applyNumberFormat="1" applyFont="1" applyFill="1" applyBorder="1" applyAlignment="1">
      <alignment horizontal="center" vertical="top" wrapText="1"/>
    </xf>
    <xf numFmtId="166" fontId="2" fillId="6" borderId="0" xfId="0" applyNumberFormat="1" applyFont="1" applyFill="1" applyBorder="1" applyAlignment="1">
      <alignment horizontal="center" vertical="top"/>
    </xf>
    <xf numFmtId="3" fontId="4" fillId="6" borderId="9" xfId="0" applyNumberFormat="1" applyFont="1" applyFill="1" applyBorder="1" applyAlignment="1">
      <alignment horizontal="center" vertical="top" wrapText="1"/>
    </xf>
    <xf numFmtId="3" fontId="6" fillId="0" borderId="76" xfId="0" applyNumberFormat="1" applyFont="1" applyBorder="1" applyAlignment="1">
      <alignment vertical="top"/>
    </xf>
    <xf numFmtId="166" fontId="2" fillId="6" borderId="38" xfId="0" applyNumberFormat="1" applyFont="1" applyFill="1" applyBorder="1" applyAlignment="1">
      <alignment horizontal="center" vertical="top"/>
    </xf>
    <xf numFmtId="166" fontId="4" fillId="5" borderId="61" xfId="0" applyNumberFormat="1" applyFont="1" applyFill="1" applyBorder="1" applyAlignment="1">
      <alignment horizontal="center" vertical="top"/>
    </xf>
    <xf numFmtId="0" fontId="2" fillId="0" borderId="11" xfId="0" applyFont="1" applyBorder="1" applyAlignment="1">
      <alignment vertical="top"/>
    </xf>
    <xf numFmtId="0" fontId="3" fillId="0" borderId="1" xfId="0" applyFont="1" applyBorder="1" applyAlignment="1">
      <alignment vertical="top"/>
    </xf>
    <xf numFmtId="166" fontId="2" fillId="6" borderId="13" xfId="0" applyNumberFormat="1" applyFont="1" applyFill="1" applyBorder="1" applyAlignment="1">
      <alignment horizontal="center" vertical="top"/>
    </xf>
    <xf numFmtId="166" fontId="2" fillId="6" borderId="8" xfId="0" applyNumberFormat="1" applyFont="1" applyFill="1" applyBorder="1" applyAlignment="1">
      <alignment horizontal="center" vertical="top"/>
    </xf>
    <xf numFmtId="166" fontId="2" fillId="6" borderId="67" xfId="0" applyNumberFormat="1" applyFont="1" applyFill="1" applyBorder="1" applyAlignment="1">
      <alignment horizontal="center" vertical="top"/>
    </xf>
    <xf numFmtId="166" fontId="2" fillId="6" borderId="32" xfId="0" applyNumberFormat="1" applyFont="1" applyFill="1" applyBorder="1" applyAlignment="1">
      <alignment horizontal="center" vertical="top"/>
    </xf>
    <xf numFmtId="166" fontId="2" fillId="6" borderId="80" xfId="0" applyNumberFormat="1" applyFont="1" applyFill="1" applyBorder="1" applyAlignment="1">
      <alignment horizontal="center" vertical="top"/>
    </xf>
    <xf numFmtId="166" fontId="2" fillId="6" borderId="53" xfId="0" applyNumberFormat="1" applyFont="1" applyFill="1" applyBorder="1" applyAlignment="1">
      <alignment horizontal="center" vertical="top"/>
    </xf>
    <xf numFmtId="166" fontId="4" fillId="9" borderId="81" xfId="0" applyNumberFormat="1" applyFont="1" applyFill="1" applyBorder="1" applyAlignment="1">
      <alignment horizontal="center" vertical="top"/>
    </xf>
    <xf numFmtId="166" fontId="2" fillId="6" borderId="40" xfId="0" applyNumberFormat="1" applyFont="1" applyFill="1" applyBorder="1" applyAlignment="1">
      <alignment horizontal="center" vertical="top"/>
    </xf>
    <xf numFmtId="166" fontId="4" fillId="5" borderId="90" xfId="0" applyNumberFormat="1" applyFont="1" applyFill="1" applyBorder="1" applyAlignment="1">
      <alignment horizontal="center" vertical="top"/>
    </xf>
    <xf numFmtId="166" fontId="4" fillId="3" borderId="90" xfId="0" applyNumberFormat="1" applyFont="1" applyFill="1" applyBorder="1" applyAlignment="1">
      <alignment horizontal="center" vertical="top"/>
    </xf>
    <xf numFmtId="3" fontId="2" fillId="6" borderId="68" xfId="0" applyNumberFormat="1" applyFont="1" applyFill="1" applyBorder="1" applyAlignment="1">
      <alignment horizontal="center" vertical="top"/>
    </xf>
    <xf numFmtId="3" fontId="2" fillId="6" borderId="34" xfId="0" applyNumberFormat="1" applyFont="1" applyFill="1" applyBorder="1" applyAlignment="1">
      <alignment horizontal="center" vertical="top"/>
    </xf>
    <xf numFmtId="3" fontId="3" fillId="6" borderId="86" xfId="0" applyNumberFormat="1" applyFont="1" applyFill="1" applyBorder="1" applyAlignment="1">
      <alignment horizontal="center" vertical="top" wrapText="1"/>
    </xf>
    <xf numFmtId="3" fontId="2" fillId="6" borderId="83" xfId="0" applyNumberFormat="1" applyFont="1" applyFill="1" applyBorder="1" applyAlignment="1">
      <alignment horizontal="center" vertical="top"/>
    </xf>
    <xf numFmtId="3" fontId="2" fillId="6" borderId="86" xfId="0" applyNumberFormat="1" applyFont="1" applyFill="1" applyBorder="1" applyAlignment="1">
      <alignment horizontal="center" vertical="top"/>
    </xf>
    <xf numFmtId="3" fontId="2" fillId="0" borderId="7" xfId="0" applyNumberFormat="1" applyFont="1" applyBorder="1" applyAlignment="1">
      <alignment horizontal="center" vertical="top"/>
    </xf>
    <xf numFmtId="3" fontId="2" fillId="6" borderId="87" xfId="0" applyNumberFormat="1" applyFont="1" applyFill="1" applyBorder="1" applyAlignment="1">
      <alignment horizontal="center" vertical="top"/>
    </xf>
    <xf numFmtId="0" fontId="6" fillId="6" borderId="34" xfId="0" applyFont="1" applyFill="1" applyBorder="1" applyAlignment="1">
      <alignment horizontal="center" vertical="top"/>
    </xf>
    <xf numFmtId="3" fontId="2" fillId="6" borderId="85" xfId="0" applyNumberFormat="1" applyFont="1" applyFill="1" applyBorder="1" applyAlignment="1">
      <alignment horizontal="center" vertical="top"/>
    </xf>
    <xf numFmtId="3" fontId="2" fillId="6" borderId="84" xfId="0" applyNumberFormat="1" applyFont="1" applyFill="1" applyBorder="1" applyAlignment="1">
      <alignment horizontal="center" vertical="top"/>
    </xf>
    <xf numFmtId="3" fontId="2" fillId="6" borderId="7" xfId="0" applyNumberFormat="1" applyFont="1" applyFill="1" applyBorder="1" applyAlignment="1">
      <alignment horizontal="center" vertical="top"/>
    </xf>
    <xf numFmtId="3" fontId="2" fillId="6" borderId="23" xfId="0" applyNumberFormat="1" applyFont="1" applyFill="1" applyBorder="1" applyAlignment="1">
      <alignment horizontal="center" vertical="top"/>
    </xf>
    <xf numFmtId="3" fontId="2" fillId="0" borderId="7" xfId="0" applyNumberFormat="1" applyFont="1" applyFill="1" applyBorder="1" applyAlignment="1">
      <alignment horizontal="center" vertical="top"/>
    </xf>
    <xf numFmtId="3" fontId="2" fillId="6" borderId="92" xfId="0" applyNumberFormat="1" applyFont="1" applyFill="1" applyBorder="1" applyAlignment="1">
      <alignment horizontal="center" vertical="top"/>
    </xf>
    <xf numFmtId="0" fontId="2" fillId="6" borderId="57" xfId="0" applyFont="1" applyFill="1" applyBorder="1" applyAlignment="1">
      <alignment horizontal="center" vertical="top"/>
    </xf>
    <xf numFmtId="0" fontId="2" fillId="6" borderId="68" xfId="0" applyFont="1" applyFill="1" applyBorder="1" applyAlignment="1">
      <alignment horizontal="center" vertical="top"/>
    </xf>
    <xf numFmtId="49" fontId="4" fillId="4" borderId="29" xfId="0" applyNumberFormat="1" applyFont="1" applyFill="1" applyBorder="1" applyAlignment="1">
      <alignment horizontal="left" vertical="top" wrapText="1"/>
    </xf>
    <xf numFmtId="0" fontId="4" fillId="6" borderId="47" xfId="0" applyFont="1" applyFill="1" applyBorder="1" applyAlignment="1">
      <alignment horizontal="left" vertical="top" wrapText="1"/>
    </xf>
    <xf numFmtId="0" fontId="4" fillId="6" borderId="70" xfId="0" applyFont="1" applyFill="1" applyBorder="1" applyAlignment="1">
      <alignment horizontal="left" vertical="top" wrapText="1"/>
    </xf>
    <xf numFmtId="0" fontId="2" fillId="0" borderId="82" xfId="0" applyFont="1" applyBorder="1" applyAlignment="1">
      <alignment horizontal="center" vertical="center" textRotation="90"/>
    </xf>
    <xf numFmtId="0" fontId="2" fillId="6" borderId="13" xfId="0" applyFont="1" applyFill="1" applyBorder="1" applyAlignment="1">
      <alignment horizontal="center" vertical="top"/>
    </xf>
    <xf numFmtId="166" fontId="2" fillId="6" borderId="92" xfId="0" applyNumberFormat="1" applyFont="1" applyFill="1" applyBorder="1" applyAlignment="1">
      <alignment horizontal="center" vertical="top"/>
    </xf>
    <xf numFmtId="166" fontId="2" fillId="6" borderId="66" xfId="0" applyNumberFormat="1" applyFont="1" applyFill="1" applyBorder="1" applyAlignment="1">
      <alignment horizontal="center" vertical="top"/>
    </xf>
    <xf numFmtId="166" fontId="2" fillId="6" borderId="93" xfId="0" applyNumberFormat="1" applyFont="1" applyFill="1" applyBorder="1" applyAlignment="1">
      <alignment horizontal="center" vertical="top"/>
    </xf>
    <xf numFmtId="3" fontId="2" fillId="6" borderId="93" xfId="0" applyNumberFormat="1" applyFont="1" applyFill="1" applyBorder="1" applyAlignment="1">
      <alignment horizontal="center" vertical="top"/>
    </xf>
    <xf numFmtId="166" fontId="2" fillId="6" borderId="39" xfId="0" applyNumberFormat="1" applyFont="1" applyFill="1" applyBorder="1" applyAlignment="1">
      <alignment horizontal="center" vertical="top"/>
    </xf>
    <xf numFmtId="3" fontId="4" fillId="6" borderId="37" xfId="0" applyNumberFormat="1" applyFont="1" applyFill="1" applyBorder="1" applyAlignment="1">
      <alignment horizontal="center" vertical="top" wrapText="1"/>
    </xf>
    <xf numFmtId="3" fontId="5" fillId="6" borderId="72" xfId="0" applyNumberFormat="1" applyFont="1" applyFill="1" applyBorder="1" applyAlignment="1">
      <alignment horizontal="center" vertical="top" wrapText="1"/>
    </xf>
    <xf numFmtId="166" fontId="2" fillId="6" borderId="89" xfId="0" applyNumberFormat="1" applyFont="1" applyFill="1" applyBorder="1" applyAlignment="1">
      <alignment horizontal="center" vertical="top"/>
    </xf>
    <xf numFmtId="166" fontId="2" fillId="6" borderId="11" xfId="0" applyNumberFormat="1" applyFont="1" applyFill="1" applyBorder="1" applyAlignment="1">
      <alignment horizontal="center" vertical="top"/>
    </xf>
    <xf numFmtId="0" fontId="4" fillId="6" borderId="38" xfId="0" applyFont="1" applyFill="1" applyBorder="1" applyAlignment="1">
      <alignment horizontal="center" vertical="top" wrapText="1"/>
    </xf>
    <xf numFmtId="0" fontId="4" fillId="6" borderId="0" xfId="0" applyFont="1" applyFill="1" applyBorder="1" applyAlignment="1">
      <alignment horizontal="center" vertical="top"/>
    </xf>
    <xf numFmtId="0" fontId="4" fillId="6" borderId="16" xfId="0" applyFont="1" applyFill="1" applyBorder="1" applyAlignment="1">
      <alignment horizontal="center" vertical="top"/>
    </xf>
    <xf numFmtId="49" fontId="4" fillId="6" borderId="9" xfId="0" applyNumberFormat="1" applyFont="1" applyFill="1" applyBorder="1" applyAlignment="1">
      <alignment vertical="top"/>
    </xf>
    <xf numFmtId="3" fontId="4" fillId="0" borderId="37" xfId="0" applyNumberFormat="1" applyFont="1" applyFill="1" applyBorder="1" applyAlignment="1">
      <alignment horizontal="center" vertical="top" wrapText="1"/>
    </xf>
    <xf numFmtId="49" fontId="4" fillId="6" borderId="9" xfId="0" applyNumberFormat="1" applyFont="1" applyFill="1" applyBorder="1" applyAlignment="1">
      <alignment horizontal="center" vertical="center" wrapText="1"/>
    </xf>
    <xf numFmtId="49" fontId="4" fillId="6" borderId="47" xfId="0" applyNumberFormat="1" applyFont="1" applyFill="1" applyBorder="1" applyAlignment="1">
      <alignment horizontal="center" vertical="center" wrapText="1"/>
    </xf>
    <xf numFmtId="3" fontId="4" fillId="6" borderId="0" xfId="0" applyNumberFormat="1" applyFont="1" applyFill="1" applyBorder="1" applyAlignment="1">
      <alignment vertical="top" wrapText="1"/>
    </xf>
    <xf numFmtId="3" fontId="4" fillId="6" borderId="36" xfId="0" applyNumberFormat="1" applyFont="1" applyFill="1" applyBorder="1" applyAlignment="1">
      <alignment horizontal="center" vertical="top" wrapText="1"/>
    </xf>
    <xf numFmtId="3" fontId="2" fillId="6" borderId="48" xfId="0" applyNumberFormat="1" applyFont="1" applyFill="1" applyBorder="1" applyAlignment="1">
      <alignment horizontal="center" vertical="top" wrapText="1"/>
    </xf>
    <xf numFmtId="3" fontId="4" fillId="6" borderId="71" xfId="0" applyNumberFormat="1" applyFont="1" applyFill="1" applyBorder="1" applyAlignment="1">
      <alignment horizontal="center" vertical="top" wrapText="1"/>
    </xf>
    <xf numFmtId="166" fontId="4" fillId="6" borderId="82" xfId="0" applyNumberFormat="1" applyFont="1" applyFill="1" applyBorder="1" applyAlignment="1">
      <alignment horizontal="center" vertical="center" textRotation="90" wrapText="1"/>
    </xf>
    <xf numFmtId="3" fontId="2" fillId="0" borderId="82" xfId="0" applyNumberFormat="1" applyFont="1" applyFill="1" applyBorder="1" applyAlignment="1">
      <alignment vertical="top" wrapText="1"/>
    </xf>
    <xf numFmtId="3" fontId="4" fillId="0" borderId="3" xfId="0" applyNumberFormat="1" applyFont="1" applyFill="1" applyBorder="1" applyAlignment="1">
      <alignment horizontal="center" vertical="top" wrapText="1"/>
    </xf>
    <xf numFmtId="3" fontId="4" fillId="0" borderId="27" xfId="0" applyNumberFormat="1" applyFont="1" applyFill="1" applyBorder="1" applyAlignment="1">
      <alignment horizontal="center" vertical="center" textRotation="90"/>
    </xf>
    <xf numFmtId="3" fontId="4" fillId="6" borderId="16" xfId="0" applyNumberFormat="1" applyFont="1" applyFill="1" applyBorder="1" applyAlignment="1">
      <alignment horizontal="center" vertical="center"/>
    </xf>
    <xf numFmtId="3" fontId="4" fillId="6" borderId="30" xfId="0" applyNumberFormat="1" applyFont="1" applyFill="1" applyBorder="1" applyAlignment="1">
      <alignment horizontal="center" vertical="top"/>
    </xf>
    <xf numFmtId="3" fontId="4" fillId="6" borderId="70" xfId="0" applyNumberFormat="1" applyFont="1" applyFill="1" applyBorder="1" applyAlignment="1">
      <alignment horizontal="center" vertical="center" textRotation="90"/>
    </xf>
    <xf numFmtId="3" fontId="4" fillId="6" borderId="36" xfId="0" applyNumberFormat="1" applyFont="1" applyFill="1" applyBorder="1" applyAlignment="1">
      <alignment horizontal="center" vertical="center"/>
    </xf>
    <xf numFmtId="166" fontId="4" fillId="6" borderId="26" xfId="0" applyNumberFormat="1" applyFont="1" applyFill="1" applyBorder="1" applyAlignment="1">
      <alignment horizontal="center" vertical="center" textRotation="90" wrapText="1"/>
    </xf>
    <xf numFmtId="3" fontId="2" fillId="0" borderId="82" xfId="0" applyNumberFormat="1" applyFont="1" applyFill="1" applyBorder="1" applyAlignment="1">
      <alignment vertical="top"/>
    </xf>
    <xf numFmtId="3" fontId="2" fillId="6" borderId="10" xfId="0" applyNumberFormat="1" applyFont="1" applyFill="1" applyBorder="1" applyAlignment="1">
      <alignment vertical="top" wrapText="1"/>
    </xf>
    <xf numFmtId="3" fontId="2" fillId="6" borderId="70" xfId="0" applyNumberFormat="1" applyFont="1" applyFill="1" applyBorder="1" applyAlignment="1">
      <alignment horizontal="center" vertical="top" wrapText="1"/>
    </xf>
    <xf numFmtId="3" fontId="2" fillId="0" borderId="20" xfId="0" applyNumberFormat="1" applyFont="1" applyFill="1" applyBorder="1" applyAlignment="1">
      <alignment horizontal="center" vertical="top" wrapText="1"/>
    </xf>
    <xf numFmtId="3" fontId="4" fillId="6" borderId="3" xfId="0" applyNumberFormat="1" applyFont="1" applyFill="1" applyBorder="1" applyAlignment="1">
      <alignment horizontal="center" vertical="top" wrapText="1"/>
    </xf>
    <xf numFmtId="3" fontId="2" fillId="6" borderId="55" xfId="0" applyNumberFormat="1" applyFont="1" applyFill="1" applyBorder="1" applyAlignment="1">
      <alignment vertical="top" wrapText="1"/>
    </xf>
    <xf numFmtId="0" fontId="4" fillId="6" borderId="30" xfId="0" applyFont="1" applyFill="1" applyBorder="1" applyAlignment="1">
      <alignment horizontal="center" vertical="top" wrapText="1"/>
    </xf>
    <xf numFmtId="49" fontId="4" fillId="6" borderId="30" xfId="0" applyNumberFormat="1" applyFont="1" applyFill="1" applyBorder="1" applyAlignment="1">
      <alignment horizontal="center" vertical="center" wrapText="1"/>
    </xf>
    <xf numFmtId="49" fontId="5" fillId="6" borderId="30" xfId="0" applyNumberFormat="1" applyFont="1" applyFill="1" applyBorder="1" applyAlignment="1">
      <alignment horizontal="center" vertical="center" wrapText="1"/>
    </xf>
    <xf numFmtId="0" fontId="2" fillId="0" borderId="43" xfId="0" applyFont="1" applyBorder="1" applyAlignment="1">
      <alignment horizontal="center" vertical="top" wrapText="1"/>
    </xf>
    <xf numFmtId="49" fontId="4" fillId="6" borderId="56" xfId="0" applyNumberFormat="1" applyFont="1" applyFill="1" applyBorder="1" applyAlignment="1">
      <alignment horizontal="center" vertical="top"/>
    </xf>
    <xf numFmtId="3" fontId="2" fillId="6" borderId="5" xfId="0" applyNumberFormat="1" applyFont="1" applyFill="1" applyBorder="1" applyAlignment="1">
      <alignment horizontal="center" vertical="top"/>
    </xf>
    <xf numFmtId="3" fontId="2" fillId="0" borderId="16" xfId="0" applyNumberFormat="1" applyFont="1" applyFill="1" applyBorder="1" applyAlignment="1">
      <alignment vertical="top" wrapText="1"/>
    </xf>
    <xf numFmtId="3" fontId="2" fillId="6" borderId="30" xfId="0" applyNumberFormat="1" applyFont="1" applyFill="1" applyBorder="1" applyAlignment="1">
      <alignment horizontal="center" vertical="top"/>
    </xf>
    <xf numFmtId="3" fontId="4" fillId="0" borderId="52" xfId="0" applyNumberFormat="1" applyFont="1" applyFill="1" applyBorder="1" applyAlignment="1">
      <alignment horizontal="center" vertical="top" wrapText="1"/>
    </xf>
    <xf numFmtId="3" fontId="4" fillId="6" borderId="3" xfId="0" applyNumberFormat="1" applyFont="1" applyFill="1" applyBorder="1" applyAlignment="1">
      <alignment horizontal="left" vertical="top" wrapText="1"/>
    </xf>
    <xf numFmtId="3" fontId="4" fillId="6" borderId="3" xfId="0" applyNumberFormat="1" applyFont="1" applyFill="1" applyBorder="1" applyAlignment="1">
      <alignment horizontal="center" vertical="top"/>
    </xf>
    <xf numFmtId="0" fontId="2" fillId="0" borderId="35" xfId="0" applyFont="1" applyBorder="1" applyAlignment="1">
      <alignment horizontal="center" vertical="top"/>
    </xf>
    <xf numFmtId="3" fontId="2" fillId="6" borderId="43" xfId="0" applyNumberFormat="1" applyFont="1" applyFill="1" applyBorder="1" applyAlignment="1">
      <alignment horizontal="center" vertical="center" wrapText="1"/>
    </xf>
    <xf numFmtId="3" fontId="4" fillId="9" borderId="43" xfId="0" applyNumberFormat="1" applyFont="1" applyFill="1" applyBorder="1" applyAlignment="1">
      <alignment horizontal="center" vertical="top"/>
    </xf>
    <xf numFmtId="3" fontId="2" fillId="6" borderId="37" xfId="0" applyNumberFormat="1" applyFont="1" applyFill="1" applyBorder="1" applyAlignment="1">
      <alignment vertical="top"/>
    </xf>
    <xf numFmtId="0" fontId="4" fillId="0" borderId="51" xfId="0" applyFont="1" applyBorder="1" applyAlignment="1">
      <alignment horizontal="center" vertical="center" wrapText="1"/>
    </xf>
    <xf numFmtId="0" fontId="2" fillId="0" borderId="0" xfId="0" applyFont="1" applyFill="1" applyAlignment="1">
      <alignment vertical="top"/>
    </xf>
    <xf numFmtId="0" fontId="2" fillId="0" borderId="82" xfId="0" applyFont="1" applyBorder="1" applyAlignment="1">
      <alignment vertical="top"/>
    </xf>
    <xf numFmtId="3" fontId="2" fillId="6" borderId="45" xfId="0" applyNumberFormat="1" applyFont="1" applyFill="1" applyBorder="1" applyAlignment="1">
      <alignment horizontal="center" vertical="top" wrapText="1"/>
    </xf>
    <xf numFmtId="3" fontId="2" fillId="6" borderId="16" xfId="0" applyNumberFormat="1" applyFont="1" applyFill="1" applyBorder="1" applyAlignment="1">
      <alignment horizontal="center" vertical="top"/>
    </xf>
    <xf numFmtId="0" fontId="2" fillId="0" borderId="84" xfId="0" applyFont="1" applyFill="1" applyBorder="1" applyAlignment="1">
      <alignment horizontal="center" vertical="top"/>
    </xf>
    <xf numFmtId="166" fontId="2" fillId="6" borderId="29" xfId="0" applyNumberFormat="1" applyFont="1" applyFill="1" applyBorder="1" applyAlignment="1">
      <alignment horizontal="center" vertical="top"/>
    </xf>
    <xf numFmtId="3" fontId="4" fillId="0" borderId="0" xfId="0" applyNumberFormat="1" applyFont="1" applyAlignment="1">
      <alignment horizontal="center" vertical="top" wrapText="1"/>
    </xf>
    <xf numFmtId="0" fontId="2" fillId="6" borderId="0" xfId="0" applyFont="1" applyFill="1" applyAlignment="1">
      <alignment vertical="top"/>
    </xf>
    <xf numFmtId="166" fontId="3" fillId="6" borderId="8" xfId="0" applyNumberFormat="1" applyFont="1" applyFill="1" applyBorder="1" applyAlignment="1">
      <alignment horizontal="center" vertical="top"/>
    </xf>
    <xf numFmtId="0" fontId="2" fillId="6" borderId="74" xfId="0" applyFont="1" applyFill="1" applyBorder="1" applyAlignment="1">
      <alignment horizontal="center" vertical="top"/>
    </xf>
    <xf numFmtId="166" fontId="7" fillId="6" borderId="56" xfId="0" applyNumberFormat="1" applyFont="1" applyFill="1" applyBorder="1" applyAlignment="1">
      <alignment horizontal="center" vertical="top" wrapText="1"/>
    </xf>
    <xf numFmtId="166" fontId="4" fillId="9" borderId="97" xfId="0" applyNumberFormat="1" applyFont="1" applyFill="1" applyBorder="1" applyAlignment="1">
      <alignment horizontal="center" vertical="top"/>
    </xf>
    <xf numFmtId="166" fontId="9" fillId="6" borderId="32" xfId="0" applyNumberFormat="1" applyFont="1" applyFill="1" applyBorder="1" applyAlignment="1">
      <alignment horizontal="center" vertical="top"/>
    </xf>
    <xf numFmtId="166" fontId="4" fillId="6" borderId="8" xfId="0" applyNumberFormat="1" applyFont="1" applyFill="1" applyBorder="1" applyAlignment="1">
      <alignment horizontal="center" vertical="top"/>
    </xf>
    <xf numFmtId="166" fontId="3" fillId="6" borderId="32" xfId="0" applyNumberFormat="1" applyFont="1" applyFill="1" applyBorder="1" applyAlignment="1">
      <alignment horizontal="center" vertical="top"/>
    </xf>
    <xf numFmtId="49" fontId="2" fillId="6" borderId="87" xfId="0" applyNumberFormat="1" applyFont="1" applyFill="1" applyBorder="1" applyAlignment="1">
      <alignment horizontal="center" vertical="top" wrapText="1"/>
    </xf>
    <xf numFmtId="0" fontId="2" fillId="6" borderId="74" xfId="0" applyNumberFormat="1" applyFont="1" applyFill="1" applyBorder="1" applyAlignment="1">
      <alignment horizontal="center" vertical="top"/>
    </xf>
    <xf numFmtId="0" fontId="2" fillId="0" borderId="8" xfId="0" applyFont="1" applyBorder="1" applyAlignment="1">
      <alignment vertical="top"/>
    </xf>
    <xf numFmtId="166" fontId="4" fillId="6" borderId="32" xfId="0" applyNumberFormat="1" applyFont="1" applyFill="1" applyBorder="1" applyAlignment="1">
      <alignment horizontal="center" vertical="center"/>
    </xf>
    <xf numFmtId="166" fontId="4" fillId="9" borderId="81" xfId="0" applyNumberFormat="1" applyFont="1" applyFill="1" applyBorder="1" applyAlignment="1">
      <alignment horizontal="center" vertical="center"/>
    </xf>
    <xf numFmtId="166" fontId="4" fillId="5" borderId="64" xfId="0" applyNumberFormat="1" applyFont="1" applyFill="1" applyBorder="1" applyAlignment="1">
      <alignment horizontal="center" vertical="top"/>
    </xf>
    <xf numFmtId="0" fontId="2" fillId="10" borderId="34" xfId="0" applyFont="1" applyFill="1" applyBorder="1" applyAlignment="1">
      <alignment horizontal="center" vertical="top"/>
    </xf>
    <xf numFmtId="0" fontId="2" fillId="10" borderId="87" xfId="0" applyFont="1" applyFill="1" applyBorder="1" applyAlignment="1">
      <alignment horizontal="center" vertical="top"/>
    </xf>
    <xf numFmtId="3" fontId="6" fillId="0" borderId="27" xfId="0" applyNumberFormat="1" applyFont="1" applyBorder="1" applyAlignment="1">
      <alignment vertical="top"/>
    </xf>
    <xf numFmtId="0" fontId="11" fillId="0" borderId="0" xfId="0" applyFont="1" applyBorder="1"/>
    <xf numFmtId="49" fontId="4" fillId="4" borderId="81" xfId="0" applyNumberFormat="1" applyFont="1" applyFill="1" applyBorder="1" applyAlignment="1">
      <alignment horizontal="left" vertical="top"/>
    </xf>
    <xf numFmtId="49" fontId="4" fillId="5" borderId="25" xfId="0" applyNumberFormat="1" applyFont="1" applyFill="1" applyBorder="1" applyAlignment="1">
      <alignment horizontal="left" vertical="top"/>
    </xf>
    <xf numFmtId="0" fontId="4" fillId="6" borderId="35" xfId="0" applyFont="1" applyFill="1" applyBorder="1" applyAlignment="1">
      <alignment horizontal="left" vertical="top" wrapText="1"/>
    </xf>
    <xf numFmtId="3" fontId="2" fillId="6" borderId="5" xfId="1" applyNumberFormat="1" applyFont="1" applyFill="1" applyBorder="1" applyAlignment="1">
      <alignment horizontal="center" vertical="top" wrapText="1"/>
    </xf>
    <xf numFmtId="166" fontId="4" fillId="9" borderId="13" xfId="0" applyNumberFormat="1" applyFont="1" applyFill="1" applyBorder="1" applyAlignment="1">
      <alignment horizontal="center" vertical="center"/>
    </xf>
    <xf numFmtId="166" fontId="4" fillId="4" borderId="59" xfId="0" applyNumberFormat="1" applyFont="1" applyFill="1" applyBorder="1" applyAlignment="1">
      <alignment horizontal="center" vertical="top"/>
    </xf>
    <xf numFmtId="3" fontId="4" fillId="4" borderId="2" xfId="0" applyNumberFormat="1" applyFont="1" applyFill="1" applyBorder="1" applyAlignment="1">
      <alignment horizontal="center" vertical="top"/>
    </xf>
    <xf numFmtId="3" fontId="4" fillId="4" borderId="19" xfId="0" applyNumberFormat="1" applyFont="1" applyFill="1" applyBorder="1" applyAlignment="1">
      <alignment horizontal="center" vertical="top"/>
    </xf>
    <xf numFmtId="49" fontId="4" fillId="9" borderId="3" xfId="0" applyNumberFormat="1" applyFont="1" applyFill="1" applyBorder="1" applyAlignment="1">
      <alignment horizontal="center" vertical="top"/>
    </xf>
    <xf numFmtId="49" fontId="4" fillId="9" borderId="20" xfId="0" applyNumberFormat="1" applyFont="1" applyFill="1" applyBorder="1" applyAlignment="1">
      <alignment horizontal="center" vertical="top"/>
    </xf>
    <xf numFmtId="49" fontId="4" fillId="9" borderId="10" xfId="0" applyNumberFormat="1" applyFont="1" applyFill="1" applyBorder="1" applyAlignment="1">
      <alignment horizontal="center" vertical="top"/>
    </xf>
    <xf numFmtId="3" fontId="2" fillId="6" borderId="43" xfId="0" applyNumberFormat="1" applyFont="1" applyFill="1" applyBorder="1" applyAlignment="1">
      <alignment horizontal="center" vertical="top"/>
    </xf>
    <xf numFmtId="49" fontId="4" fillId="6" borderId="37" xfId="0" applyNumberFormat="1" applyFont="1" applyFill="1" applyBorder="1" applyAlignment="1">
      <alignment horizontal="center" vertical="top"/>
    </xf>
    <xf numFmtId="0" fontId="2" fillId="6" borderId="37" xfId="0" applyFont="1" applyFill="1" applyBorder="1" applyAlignment="1">
      <alignment horizontal="left" vertical="top" wrapText="1"/>
    </xf>
    <xf numFmtId="3" fontId="4" fillId="4" borderId="8" xfId="0" applyNumberFormat="1" applyFont="1" applyFill="1" applyBorder="1" applyAlignment="1">
      <alignment horizontal="center" vertical="top"/>
    </xf>
    <xf numFmtId="3" fontId="4" fillId="5" borderId="9" xfId="0" applyNumberFormat="1" applyFont="1" applyFill="1" applyBorder="1" applyAlignment="1">
      <alignment horizontal="center" vertical="top"/>
    </xf>
    <xf numFmtId="3" fontId="4" fillId="5" borderId="20" xfId="0" applyNumberFormat="1" applyFont="1" applyFill="1" applyBorder="1" applyAlignment="1">
      <alignment horizontal="center" vertical="top"/>
    </xf>
    <xf numFmtId="49" fontId="4" fillId="6" borderId="9" xfId="0" applyNumberFormat="1" applyFont="1" applyFill="1" applyBorder="1" applyAlignment="1">
      <alignment horizontal="center" vertical="top"/>
    </xf>
    <xf numFmtId="3" fontId="2" fillId="6" borderId="12" xfId="0" applyNumberFormat="1" applyFont="1" applyFill="1" applyBorder="1" applyAlignment="1">
      <alignment horizontal="center" vertical="top" wrapText="1"/>
    </xf>
    <xf numFmtId="49" fontId="4" fillId="5" borderId="20" xfId="0" applyNumberFormat="1" applyFont="1" applyFill="1" applyBorder="1" applyAlignment="1">
      <alignment horizontal="center" vertical="top"/>
    </xf>
    <xf numFmtId="3" fontId="2" fillId="6" borderId="5" xfId="0" applyNumberFormat="1" applyFont="1" applyFill="1" applyBorder="1" applyAlignment="1">
      <alignment horizontal="center" vertical="top" wrapText="1"/>
    </xf>
    <xf numFmtId="3" fontId="2" fillId="6" borderId="9" xfId="0" applyNumberFormat="1" applyFont="1" applyFill="1" applyBorder="1" applyAlignment="1">
      <alignment vertical="top" wrapText="1"/>
    </xf>
    <xf numFmtId="3" fontId="2" fillId="6" borderId="12" xfId="1" applyNumberFormat="1" applyFont="1" applyFill="1" applyBorder="1" applyAlignment="1">
      <alignment horizontal="center" vertical="top" wrapText="1"/>
    </xf>
    <xf numFmtId="3" fontId="4" fillId="0" borderId="52" xfId="0" applyNumberFormat="1" applyFont="1" applyFill="1" applyBorder="1" applyAlignment="1">
      <alignment horizontal="center" vertical="top"/>
    </xf>
    <xf numFmtId="3" fontId="4" fillId="6" borderId="16" xfId="0" applyNumberFormat="1" applyFont="1" applyFill="1" applyBorder="1" applyAlignment="1">
      <alignment horizontal="center" vertical="top" wrapText="1"/>
    </xf>
    <xf numFmtId="3" fontId="4" fillId="6" borderId="70" xfId="0" applyNumberFormat="1" applyFont="1" applyFill="1" applyBorder="1" applyAlignment="1">
      <alignment horizontal="center" vertical="top" wrapText="1"/>
    </xf>
    <xf numFmtId="3" fontId="2" fillId="6" borderId="35" xfId="0" applyNumberFormat="1" applyFont="1" applyFill="1" applyBorder="1" applyAlignment="1">
      <alignment horizontal="center" vertical="top"/>
    </xf>
    <xf numFmtId="0" fontId="2" fillId="6" borderId="9" xfId="0" applyFont="1" applyFill="1" applyBorder="1" applyAlignment="1">
      <alignment vertical="top" wrapText="1"/>
    </xf>
    <xf numFmtId="3" fontId="2" fillId="0" borderId="0" xfId="0" applyNumberFormat="1" applyFont="1" applyFill="1" applyBorder="1" applyAlignment="1">
      <alignment horizontal="left" vertical="top" wrapText="1"/>
    </xf>
    <xf numFmtId="0" fontId="2" fillId="8" borderId="0" xfId="0" applyFont="1" applyFill="1" applyAlignment="1">
      <alignment vertical="top"/>
    </xf>
    <xf numFmtId="3" fontId="2" fillId="6" borderId="75" xfId="0" applyNumberFormat="1" applyFont="1" applyFill="1" applyBorder="1" applyAlignment="1">
      <alignment horizontal="center" vertical="top"/>
    </xf>
    <xf numFmtId="3" fontId="2" fillId="6" borderId="35" xfId="0" applyNumberFormat="1" applyFont="1" applyFill="1" applyBorder="1" applyAlignment="1">
      <alignment horizontal="center" vertical="top"/>
    </xf>
    <xf numFmtId="0" fontId="2" fillId="6" borderId="9" xfId="0" applyFont="1" applyFill="1" applyBorder="1" applyAlignment="1">
      <alignment vertical="top" wrapText="1"/>
    </xf>
    <xf numFmtId="3" fontId="2" fillId="6" borderId="43" xfId="0" applyNumberFormat="1" applyFont="1" applyFill="1" applyBorder="1" applyAlignment="1">
      <alignment horizontal="center" vertical="top" wrapText="1"/>
    </xf>
    <xf numFmtId="3" fontId="4" fillId="4" borderId="8" xfId="0" applyNumberFormat="1" applyFont="1" applyFill="1" applyBorder="1" applyAlignment="1">
      <alignment horizontal="center" vertical="top"/>
    </xf>
    <xf numFmtId="3" fontId="4" fillId="5" borderId="10" xfId="0" applyNumberFormat="1" applyFont="1" applyFill="1" applyBorder="1" applyAlignment="1">
      <alignment horizontal="center" vertical="top"/>
    </xf>
    <xf numFmtId="49" fontId="4" fillId="9" borderId="9" xfId="0" applyNumberFormat="1" applyFont="1" applyFill="1" applyBorder="1" applyAlignment="1">
      <alignment horizontal="center" vertical="top"/>
    </xf>
    <xf numFmtId="3" fontId="2" fillId="6" borderId="9" xfId="0" applyNumberFormat="1" applyFont="1" applyFill="1" applyBorder="1" applyAlignment="1">
      <alignment horizontal="left" vertical="top" wrapText="1"/>
    </xf>
    <xf numFmtId="3" fontId="11" fillId="6" borderId="9" xfId="0" applyNumberFormat="1" applyFont="1" applyFill="1" applyBorder="1" applyAlignment="1">
      <alignment horizontal="left" vertical="top" wrapText="1"/>
    </xf>
    <xf numFmtId="3" fontId="4" fillId="6" borderId="38" xfId="0" applyNumberFormat="1" applyFont="1" applyFill="1" applyBorder="1" applyAlignment="1">
      <alignment horizontal="center" vertical="top" wrapText="1"/>
    </xf>
    <xf numFmtId="3" fontId="2" fillId="6" borderId="0" xfId="0" applyNumberFormat="1" applyFont="1" applyFill="1" applyBorder="1" applyAlignment="1">
      <alignment horizontal="center" vertical="top" wrapText="1"/>
    </xf>
    <xf numFmtId="3" fontId="2" fillId="6" borderId="12" xfId="0" applyNumberFormat="1" applyFont="1" applyFill="1" applyBorder="1" applyAlignment="1">
      <alignment horizontal="center" vertical="top" wrapText="1"/>
    </xf>
    <xf numFmtId="3" fontId="2" fillId="6" borderId="35" xfId="0" applyNumberFormat="1" applyFont="1" applyFill="1" applyBorder="1" applyAlignment="1">
      <alignment horizontal="center" vertical="top" wrapText="1"/>
    </xf>
    <xf numFmtId="3" fontId="4" fillId="5" borderId="9" xfId="0" applyNumberFormat="1" applyFont="1" applyFill="1" applyBorder="1" applyAlignment="1">
      <alignment horizontal="center" vertical="top"/>
    </xf>
    <xf numFmtId="3" fontId="4" fillId="5" borderId="20" xfId="0" applyNumberFormat="1" applyFont="1" applyFill="1" applyBorder="1" applyAlignment="1">
      <alignment horizontal="center" vertical="top"/>
    </xf>
    <xf numFmtId="49" fontId="4" fillId="6" borderId="37" xfId="0" applyNumberFormat="1" applyFont="1" applyFill="1" applyBorder="1" applyAlignment="1">
      <alignment horizontal="center" vertical="top"/>
    </xf>
    <xf numFmtId="49" fontId="4" fillId="6" borderId="47" xfId="0" applyNumberFormat="1" applyFont="1" applyFill="1" applyBorder="1" applyAlignment="1">
      <alignment horizontal="center" vertical="top"/>
    </xf>
    <xf numFmtId="49" fontId="4" fillId="6" borderId="9" xfId="0" applyNumberFormat="1" applyFont="1" applyFill="1" applyBorder="1" applyAlignment="1">
      <alignment horizontal="center" vertical="top"/>
    </xf>
    <xf numFmtId="3" fontId="4" fillId="6" borderId="30" xfId="0" applyNumberFormat="1" applyFont="1" applyFill="1" applyBorder="1" applyAlignment="1">
      <alignment horizontal="center" vertical="top" wrapText="1"/>
    </xf>
    <xf numFmtId="49" fontId="4" fillId="9" borderId="10" xfId="0" applyNumberFormat="1" applyFont="1" applyFill="1" applyBorder="1" applyAlignment="1">
      <alignment horizontal="center" vertical="top"/>
    </xf>
    <xf numFmtId="3" fontId="2" fillId="6" borderId="43" xfId="0" applyNumberFormat="1" applyFont="1" applyFill="1" applyBorder="1" applyAlignment="1">
      <alignment horizontal="center" vertical="top"/>
    </xf>
    <xf numFmtId="0" fontId="2" fillId="6" borderId="43" xfId="0" applyFont="1" applyFill="1" applyBorder="1" applyAlignment="1">
      <alignment horizontal="center" vertical="top" wrapText="1"/>
    </xf>
    <xf numFmtId="0" fontId="4" fillId="10" borderId="37" xfId="0" applyFont="1" applyFill="1" applyBorder="1" applyAlignment="1">
      <alignment horizontal="center" vertical="top"/>
    </xf>
    <xf numFmtId="3" fontId="4" fillId="6" borderId="16" xfId="0" applyNumberFormat="1" applyFont="1" applyFill="1" applyBorder="1" applyAlignment="1">
      <alignment horizontal="center" vertical="top" wrapText="1"/>
    </xf>
    <xf numFmtId="3" fontId="4" fillId="6" borderId="70" xfId="0" applyNumberFormat="1" applyFont="1" applyFill="1" applyBorder="1" applyAlignment="1">
      <alignment horizontal="center" vertical="top" wrapText="1"/>
    </xf>
    <xf numFmtId="0" fontId="2" fillId="6" borderId="31" xfId="0" applyFont="1" applyFill="1" applyBorder="1" applyAlignment="1">
      <alignment vertical="top"/>
    </xf>
    <xf numFmtId="0" fontId="2" fillId="0" borderId="0" xfId="0" applyFont="1" applyBorder="1" applyAlignment="1">
      <alignment vertical="top" wrapText="1"/>
    </xf>
    <xf numFmtId="3" fontId="4" fillId="6" borderId="10" xfId="0" applyNumberFormat="1" applyFont="1" applyFill="1" applyBorder="1" applyAlignment="1">
      <alignment horizontal="center" vertical="top" wrapText="1"/>
    </xf>
    <xf numFmtId="3" fontId="2" fillId="6" borderId="18" xfId="0" applyNumberFormat="1" applyFont="1" applyFill="1" applyBorder="1" applyAlignment="1">
      <alignment horizontal="center" vertical="top"/>
    </xf>
    <xf numFmtId="3" fontId="4" fillId="4" borderId="8" xfId="0" applyNumberFormat="1" applyFont="1" applyFill="1" applyBorder="1" applyAlignment="1">
      <alignment horizontal="center" vertical="top"/>
    </xf>
    <xf numFmtId="3" fontId="4" fillId="5" borderId="9" xfId="0" applyNumberFormat="1" applyFont="1" applyFill="1" applyBorder="1" applyAlignment="1">
      <alignment horizontal="center" vertical="top"/>
    </xf>
    <xf numFmtId="3" fontId="2" fillId="6" borderId="12" xfId="0" applyNumberFormat="1" applyFont="1" applyFill="1" applyBorder="1" applyAlignment="1">
      <alignment horizontal="center" vertical="top" wrapText="1"/>
    </xf>
    <xf numFmtId="3" fontId="4" fillId="6" borderId="52" xfId="0" applyNumberFormat="1" applyFont="1" applyFill="1" applyBorder="1" applyAlignment="1">
      <alignment horizontal="center" vertical="top" wrapText="1"/>
    </xf>
    <xf numFmtId="3" fontId="4" fillId="6" borderId="30" xfId="0" applyNumberFormat="1" applyFont="1" applyFill="1" applyBorder="1" applyAlignment="1">
      <alignment horizontal="center" vertical="top" wrapText="1"/>
    </xf>
    <xf numFmtId="49" fontId="4" fillId="9" borderId="10" xfId="0" applyNumberFormat="1" applyFont="1" applyFill="1" applyBorder="1" applyAlignment="1">
      <alignment horizontal="center" vertical="top"/>
    </xf>
    <xf numFmtId="3" fontId="2" fillId="6" borderId="95" xfId="0" applyNumberFormat="1" applyFont="1" applyFill="1" applyBorder="1" applyAlignment="1">
      <alignment horizontal="center" vertical="top"/>
    </xf>
    <xf numFmtId="3" fontId="2" fillId="6" borderId="74" xfId="0" applyNumberFormat="1" applyFont="1" applyFill="1" applyBorder="1" applyAlignment="1">
      <alignment horizontal="center" vertical="top"/>
    </xf>
    <xf numFmtId="0" fontId="2" fillId="6" borderId="38" xfId="0" applyFont="1" applyFill="1" applyBorder="1" applyAlignment="1">
      <alignment horizontal="center" vertical="top"/>
    </xf>
    <xf numFmtId="0" fontId="2" fillId="6" borderId="94" xfId="0" applyFont="1" applyFill="1" applyBorder="1" applyAlignment="1">
      <alignment horizontal="center" vertical="top"/>
    </xf>
    <xf numFmtId="0" fontId="2" fillId="6" borderId="69" xfId="0" applyFont="1" applyFill="1" applyBorder="1" applyAlignment="1">
      <alignment vertical="top" wrapText="1"/>
    </xf>
    <xf numFmtId="0" fontId="2" fillId="6" borderId="95" xfId="0" applyFont="1" applyFill="1" applyBorder="1" applyAlignment="1">
      <alignment horizontal="center" vertical="top"/>
    </xf>
    <xf numFmtId="165" fontId="17" fillId="6" borderId="57" xfId="0" applyNumberFormat="1" applyFont="1" applyFill="1" applyBorder="1" applyAlignment="1">
      <alignment horizontal="center" vertical="top" wrapText="1"/>
    </xf>
    <xf numFmtId="0" fontId="2" fillId="0" borderId="32" xfId="0" applyFont="1" applyBorder="1" applyAlignment="1">
      <alignment vertical="top"/>
    </xf>
    <xf numFmtId="0" fontId="2" fillId="6" borderId="98" xfId="0" applyFont="1" applyFill="1" applyBorder="1" applyAlignment="1">
      <alignment horizontal="center" vertical="top"/>
    </xf>
    <xf numFmtId="0" fontId="2" fillId="6" borderId="84" xfId="0" applyFont="1" applyFill="1" applyBorder="1" applyAlignment="1">
      <alignment horizontal="center" vertical="top"/>
    </xf>
    <xf numFmtId="0" fontId="2" fillId="6" borderId="91" xfId="0" applyFont="1" applyFill="1" applyBorder="1" applyAlignment="1">
      <alignment horizontal="center" vertical="top"/>
    </xf>
    <xf numFmtId="0" fontId="2" fillId="6" borderId="87" xfId="0" applyFont="1" applyFill="1" applyBorder="1" applyAlignment="1">
      <alignment horizontal="center" vertical="top"/>
    </xf>
    <xf numFmtId="166" fontId="2" fillId="6" borderId="28" xfId="0" applyNumberFormat="1" applyFont="1" applyFill="1" applyBorder="1" applyAlignment="1">
      <alignment horizontal="center" vertical="top"/>
    </xf>
    <xf numFmtId="49" fontId="2" fillId="6" borderId="35" xfId="0" applyNumberFormat="1" applyFont="1" applyFill="1" applyBorder="1" applyAlignment="1">
      <alignment horizontal="center" vertical="top" wrapText="1"/>
    </xf>
    <xf numFmtId="3" fontId="2" fillId="6" borderId="43" xfId="0" applyNumberFormat="1" applyFont="1" applyFill="1" applyBorder="1" applyAlignment="1">
      <alignment horizontal="center" vertical="top"/>
    </xf>
    <xf numFmtId="165" fontId="2" fillId="6" borderId="13" xfId="0" applyNumberFormat="1" applyFont="1" applyFill="1" applyBorder="1" applyAlignment="1">
      <alignment horizontal="center" vertical="top"/>
    </xf>
    <xf numFmtId="49" fontId="4" fillId="9" borderId="10" xfId="0" applyNumberFormat="1" applyFont="1" applyFill="1" applyBorder="1" applyAlignment="1">
      <alignment horizontal="center" vertical="top"/>
    </xf>
    <xf numFmtId="3" fontId="2" fillId="6" borderId="12" xfId="0" applyNumberFormat="1" applyFont="1" applyFill="1" applyBorder="1" applyAlignment="1">
      <alignment horizontal="center" vertical="top" wrapText="1"/>
    </xf>
    <xf numFmtId="3" fontId="4" fillId="4" borderId="8" xfId="0" applyNumberFormat="1" applyFont="1" applyFill="1" applyBorder="1" applyAlignment="1">
      <alignment horizontal="center" vertical="top"/>
    </xf>
    <xf numFmtId="3" fontId="4" fillId="5" borderId="9" xfId="0" applyNumberFormat="1" applyFont="1" applyFill="1" applyBorder="1" applyAlignment="1">
      <alignment horizontal="center" vertical="top"/>
    </xf>
    <xf numFmtId="49" fontId="4" fillId="6" borderId="9" xfId="0" applyNumberFormat="1" applyFont="1" applyFill="1" applyBorder="1" applyAlignment="1">
      <alignment horizontal="center" vertical="top"/>
    </xf>
    <xf numFmtId="3" fontId="4" fillId="4" borderId="8" xfId="0" applyNumberFormat="1" applyFont="1" applyFill="1" applyBorder="1" applyAlignment="1">
      <alignment horizontal="center" vertical="top"/>
    </xf>
    <xf numFmtId="3" fontId="4" fillId="5" borderId="9" xfId="0" applyNumberFormat="1" applyFont="1" applyFill="1" applyBorder="1" applyAlignment="1">
      <alignment horizontal="center" vertical="top"/>
    </xf>
    <xf numFmtId="49" fontId="4" fillId="9" borderId="10" xfId="0" applyNumberFormat="1" applyFont="1" applyFill="1" applyBorder="1" applyAlignment="1">
      <alignment horizontal="center" vertical="top"/>
    </xf>
    <xf numFmtId="49" fontId="4" fillId="6" borderId="9" xfId="0" applyNumberFormat="1" applyFont="1" applyFill="1" applyBorder="1" applyAlignment="1">
      <alignment horizontal="center" vertical="top"/>
    </xf>
    <xf numFmtId="0" fontId="2" fillId="6" borderId="88" xfId="0" applyFont="1" applyFill="1" applyBorder="1" applyAlignment="1">
      <alignment horizontal="left" vertical="top" wrapText="1"/>
    </xf>
    <xf numFmtId="0" fontId="4" fillId="6" borderId="96" xfId="0" applyFont="1" applyFill="1" applyBorder="1" applyAlignment="1">
      <alignment horizontal="center" vertical="top" wrapText="1"/>
    </xf>
    <xf numFmtId="0" fontId="11" fillId="6" borderId="30" xfId="0" applyFont="1" applyFill="1" applyBorder="1" applyAlignment="1">
      <alignment horizontal="center" wrapText="1"/>
    </xf>
    <xf numFmtId="3" fontId="4" fillId="6" borderId="9" xfId="0" applyNumberFormat="1" applyFont="1" applyFill="1" applyBorder="1" applyAlignment="1">
      <alignment vertical="top" wrapText="1"/>
    </xf>
    <xf numFmtId="0" fontId="4" fillId="6" borderId="0" xfId="0" applyFont="1" applyFill="1" applyAlignment="1">
      <alignment horizontal="center" vertical="top"/>
    </xf>
    <xf numFmtId="165" fontId="18" fillId="10" borderId="66" xfId="0" applyNumberFormat="1" applyFont="1" applyFill="1" applyBorder="1" applyAlignment="1">
      <alignment horizontal="center" vertical="center"/>
    </xf>
    <xf numFmtId="0" fontId="2" fillId="6" borderId="93" xfId="0" applyFont="1" applyFill="1" applyBorder="1" applyAlignment="1">
      <alignment horizontal="center" vertical="center"/>
    </xf>
    <xf numFmtId="165" fontId="2" fillId="6" borderId="67" xfId="0" applyNumberFormat="1" applyFont="1" applyFill="1" applyBorder="1" applyAlignment="1">
      <alignment horizontal="center" vertical="top"/>
    </xf>
    <xf numFmtId="0" fontId="2" fillId="6" borderId="32" xfId="0" applyFont="1" applyFill="1" applyBorder="1" applyAlignment="1">
      <alignment vertical="top"/>
    </xf>
    <xf numFmtId="0" fontId="17" fillId="10" borderId="27" xfId="0" applyFont="1" applyFill="1" applyBorder="1" applyAlignment="1">
      <alignment horizontal="center" vertical="center"/>
    </xf>
    <xf numFmtId="49" fontId="4" fillId="9" borderId="10" xfId="0" applyNumberFormat="1" applyFont="1" applyFill="1" applyBorder="1" applyAlignment="1">
      <alignment horizontal="center" vertical="top"/>
    </xf>
    <xf numFmtId="3" fontId="4" fillId="5" borderId="10" xfId="0" applyNumberFormat="1" applyFont="1" applyFill="1" applyBorder="1" applyAlignment="1">
      <alignment horizontal="center" vertical="top"/>
    </xf>
    <xf numFmtId="0" fontId="4" fillId="6" borderId="44" xfId="0" applyFont="1" applyFill="1" applyBorder="1" applyAlignment="1">
      <alignment horizontal="center" vertical="top"/>
    </xf>
    <xf numFmtId="3" fontId="2" fillId="6" borderId="12" xfId="0" applyNumberFormat="1" applyFont="1" applyFill="1" applyBorder="1" applyAlignment="1">
      <alignment horizontal="center" vertical="top" wrapText="1"/>
    </xf>
    <xf numFmtId="3" fontId="2" fillId="6" borderId="43" xfId="0" applyNumberFormat="1" applyFont="1" applyFill="1" applyBorder="1" applyAlignment="1">
      <alignment horizontal="center" vertical="top"/>
    </xf>
    <xf numFmtId="3" fontId="2" fillId="6" borderId="75" xfId="0" applyNumberFormat="1" applyFont="1" applyFill="1" applyBorder="1" applyAlignment="1">
      <alignment horizontal="center" vertical="top"/>
    </xf>
    <xf numFmtId="0" fontId="2" fillId="0" borderId="42" xfId="0" applyFont="1" applyBorder="1" applyAlignment="1">
      <alignment horizontal="center" vertical="top"/>
    </xf>
    <xf numFmtId="3" fontId="2" fillId="6" borderId="79" xfId="0" applyNumberFormat="1" applyFont="1" applyFill="1" applyBorder="1" applyAlignment="1">
      <alignment horizontal="center" vertical="top"/>
    </xf>
    <xf numFmtId="166" fontId="18" fillId="10" borderId="13" xfId="0" applyNumberFormat="1" applyFont="1" applyFill="1" applyBorder="1" applyAlignment="1">
      <alignment horizontal="center" vertical="center"/>
    </xf>
    <xf numFmtId="3" fontId="2" fillId="6" borderId="37" xfId="0" applyNumberFormat="1" applyFont="1" applyFill="1" applyBorder="1" applyAlignment="1">
      <alignment horizontal="left" vertical="top" wrapText="1"/>
    </xf>
    <xf numFmtId="3" fontId="2" fillId="6" borderId="44" xfId="0" applyNumberFormat="1" applyFont="1" applyFill="1" applyBorder="1" applyAlignment="1">
      <alignment horizontal="left" vertical="top" wrapText="1"/>
    </xf>
    <xf numFmtId="3" fontId="4" fillId="6" borderId="3" xfId="0" applyNumberFormat="1" applyFont="1" applyFill="1" applyBorder="1" applyAlignment="1">
      <alignment vertical="top" wrapText="1"/>
    </xf>
    <xf numFmtId="0" fontId="17" fillId="6" borderId="67" xfId="0" applyFont="1" applyFill="1" applyBorder="1" applyAlignment="1">
      <alignment horizontal="center" vertical="center"/>
    </xf>
    <xf numFmtId="0" fontId="2" fillId="6" borderId="0" xfId="0" applyFont="1" applyFill="1" applyBorder="1" applyAlignment="1">
      <alignment vertical="top"/>
    </xf>
    <xf numFmtId="0" fontId="4" fillId="10" borderId="9" xfId="0" applyFont="1" applyFill="1" applyBorder="1" applyAlignment="1">
      <alignment horizontal="center" vertical="top"/>
    </xf>
    <xf numFmtId="3" fontId="4" fillId="4" borderId="8" xfId="0" applyNumberFormat="1" applyFont="1" applyFill="1" applyBorder="1" applyAlignment="1">
      <alignment horizontal="center" vertical="top"/>
    </xf>
    <xf numFmtId="0" fontId="11" fillId="6" borderId="9" xfId="0" applyFont="1" applyFill="1" applyBorder="1" applyAlignment="1">
      <alignment horizontal="left" vertical="top" wrapText="1"/>
    </xf>
    <xf numFmtId="3" fontId="2" fillId="6" borderId="12" xfId="0" applyNumberFormat="1" applyFont="1" applyFill="1" applyBorder="1" applyAlignment="1">
      <alignment horizontal="center" vertical="top" wrapText="1"/>
    </xf>
    <xf numFmtId="3" fontId="2" fillId="6" borderId="41" xfId="0" applyNumberFormat="1" applyFont="1" applyFill="1" applyBorder="1" applyAlignment="1">
      <alignment horizontal="center" vertical="top"/>
    </xf>
    <xf numFmtId="166" fontId="18" fillId="6" borderId="39" xfId="0" applyNumberFormat="1" applyFont="1" applyFill="1" applyBorder="1" applyAlignment="1">
      <alignment horizontal="center" vertical="center"/>
    </xf>
    <xf numFmtId="49" fontId="4" fillId="6" borderId="9" xfId="0" applyNumberFormat="1" applyFont="1" applyFill="1" applyBorder="1" applyAlignment="1">
      <alignment horizontal="center" vertical="top"/>
    </xf>
    <xf numFmtId="3" fontId="2" fillId="6" borderId="12" xfId="1" applyNumberFormat="1" applyFont="1" applyFill="1" applyBorder="1" applyAlignment="1">
      <alignment horizontal="center" vertical="top" wrapText="1"/>
    </xf>
    <xf numFmtId="3" fontId="2" fillId="6" borderId="91" xfId="0" applyNumberFormat="1" applyFont="1" applyFill="1" applyBorder="1" applyAlignment="1">
      <alignment horizontal="center" vertical="top"/>
    </xf>
    <xf numFmtId="166" fontId="2" fillId="6" borderId="2" xfId="0" applyNumberFormat="1" applyFont="1" applyFill="1" applyBorder="1" applyAlignment="1">
      <alignment horizontal="center" vertical="center"/>
    </xf>
    <xf numFmtId="0" fontId="2" fillId="6" borderId="84" xfId="0" applyNumberFormat="1" applyFont="1" applyFill="1" applyBorder="1" applyAlignment="1">
      <alignment horizontal="center" vertical="top"/>
    </xf>
    <xf numFmtId="0" fontId="11" fillId="0" borderId="0" xfId="0" applyFont="1" applyFill="1"/>
    <xf numFmtId="49" fontId="4" fillId="6" borderId="37" xfId="0" applyNumberFormat="1" applyFont="1" applyFill="1" applyBorder="1" applyAlignment="1">
      <alignment horizontal="center" vertical="top"/>
    </xf>
    <xf numFmtId="3" fontId="2" fillId="6" borderId="12" xfId="0" applyNumberFormat="1" applyFont="1" applyFill="1" applyBorder="1" applyAlignment="1">
      <alignment horizontal="center" vertical="top" wrapText="1"/>
    </xf>
    <xf numFmtId="3" fontId="2" fillId="7" borderId="64" xfId="0" applyNumberFormat="1" applyFont="1" applyFill="1" applyBorder="1" applyAlignment="1">
      <alignment horizontal="left" vertical="top"/>
    </xf>
    <xf numFmtId="3" fontId="2" fillId="7" borderId="64" xfId="0" applyNumberFormat="1" applyFont="1" applyFill="1" applyBorder="1" applyAlignment="1">
      <alignment horizontal="center" vertical="top"/>
    </xf>
    <xf numFmtId="0" fontId="14" fillId="0" borderId="0" xfId="0" applyFont="1" applyAlignment="1">
      <alignment horizontal="center" vertical="top"/>
    </xf>
    <xf numFmtId="0" fontId="2" fillId="7" borderId="62" xfId="0" applyFont="1" applyFill="1" applyBorder="1" applyAlignment="1">
      <alignment vertical="top"/>
    </xf>
    <xf numFmtId="0" fontId="2" fillId="4" borderId="62" xfId="0" applyFont="1" applyFill="1" applyBorder="1" applyAlignment="1">
      <alignment vertical="top"/>
    </xf>
    <xf numFmtId="0" fontId="2" fillId="3" borderId="62" xfId="0" applyFont="1" applyFill="1" applyBorder="1" applyAlignment="1">
      <alignment vertical="top"/>
    </xf>
    <xf numFmtId="3" fontId="4" fillId="4" borderId="22" xfId="0" applyNumberFormat="1" applyFont="1" applyFill="1" applyBorder="1" applyAlignment="1">
      <alignment horizontal="left" vertical="top"/>
    </xf>
    <xf numFmtId="3" fontId="4" fillId="3" borderId="64" xfId="0" applyNumberFormat="1" applyFont="1" applyFill="1" applyBorder="1" applyAlignment="1">
      <alignment horizontal="center" vertical="top"/>
    </xf>
    <xf numFmtId="3" fontId="4" fillId="7" borderId="64" xfId="0" applyNumberFormat="1" applyFont="1" applyFill="1" applyBorder="1" applyAlignment="1">
      <alignment horizontal="left" vertical="top"/>
    </xf>
    <xf numFmtId="0" fontId="2" fillId="7" borderId="62" xfId="0" applyFont="1" applyFill="1" applyBorder="1" applyAlignment="1">
      <alignment vertical="top" wrapText="1"/>
    </xf>
    <xf numFmtId="3" fontId="2" fillId="6" borderId="43" xfId="0" applyNumberFormat="1" applyFont="1" applyFill="1" applyBorder="1" applyAlignment="1">
      <alignment horizontal="center" vertical="top"/>
    </xf>
    <xf numFmtId="3" fontId="2" fillId="6" borderId="75" xfId="0" applyNumberFormat="1" applyFont="1" applyFill="1" applyBorder="1" applyAlignment="1">
      <alignment horizontal="center" vertical="top"/>
    </xf>
    <xf numFmtId="3" fontId="2" fillId="6" borderId="35" xfId="0" applyNumberFormat="1" applyFont="1" applyFill="1" applyBorder="1" applyAlignment="1">
      <alignment horizontal="center" vertical="top"/>
    </xf>
    <xf numFmtId="0" fontId="20" fillId="0" borderId="0" xfId="0" applyFont="1" applyFill="1" applyAlignment="1">
      <alignment horizontal="right" wrapText="1"/>
    </xf>
    <xf numFmtId="49" fontId="2" fillId="6" borderId="84" xfId="0" applyNumberFormat="1" applyFont="1" applyFill="1" applyBorder="1" applyAlignment="1">
      <alignment horizontal="center" vertical="top"/>
    </xf>
    <xf numFmtId="165" fontId="2" fillId="6" borderId="91" xfId="0" applyNumberFormat="1" applyFont="1" applyFill="1" applyBorder="1" applyAlignment="1">
      <alignment horizontal="center" vertical="top"/>
    </xf>
    <xf numFmtId="3" fontId="7" fillId="6" borderId="57" xfId="0" applyNumberFormat="1" applyFont="1" applyFill="1" applyBorder="1" applyAlignment="1">
      <alignment horizontal="center" vertical="top"/>
    </xf>
    <xf numFmtId="0" fontId="2" fillId="7" borderId="83" xfId="0" applyFont="1" applyFill="1" applyBorder="1" applyAlignment="1">
      <alignment vertical="top"/>
    </xf>
    <xf numFmtId="0" fontId="2" fillId="10" borderId="84" xfId="0" applyFont="1" applyFill="1" applyBorder="1" applyAlignment="1">
      <alignment horizontal="center" vertical="top"/>
    </xf>
    <xf numFmtId="0" fontId="2" fillId="10" borderId="57" xfId="0" applyFont="1" applyFill="1" applyBorder="1" applyAlignment="1">
      <alignment horizontal="center" vertical="top"/>
    </xf>
    <xf numFmtId="3" fontId="3" fillId="6" borderId="57" xfId="0" applyNumberFormat="1" applyFont="1" applyFill="1" applyBorder="1" applyAlignment="1">
      <alignment horizontal="center" vertical="top" wrapText="1"/>
    </xf>
    <xf numFmtId="0" fontId="2" fillId="7" borderId="83" xfId="0" applyFont="1" applyFill="1" applyBorder="1" applyAlignment="1">
      <alignment vertical="top" wrapText="1"/>
    </xf>
    <xf numFmtId="3" fontId="16" fillId="6" borderId="57" xfId="0" applyNumberFormat="1" applyFont="1" applyFill="1" applyBorder="1" applyAlignment="1">
      <alignment horizontal="center" vertical="top"/>
    </xf>
    <xf numFmtId="0" fontId="2" fillId="6" borderId="57" xfId="0" applyFont="1" applyFill="1" applyBorder="1" applyAlignment="1">
      <alignment vertical="top"/>
    </xf>
    <xf numFmtId="165" fontId="2" fillId="6" borderId="7" xfId="0" applyNumberFormat="1" applyFont="1" applyFill="1" applyBorder="1" applyAlignment="1">
      <alignment horizontal="center" vertical="center" textRotation="90"/>
    </xf>
    <xf numFmtId="3" fontId="2" fillId="6" borderId="39" xfId="0" applyNumberFormat="1" applyFont="1" applyFill="1" applyBorder="1" applyAlignment="1">
      <alignment vertical="top" wrapText="1"/>
    </xf>
    <xf numFmtId="3" fontId="2" fillId="6" borderId="8" xfId="0" applyNumberFormat="1" applyFont="1" applyFill="1" applyBorder="1" applyAlignment="1">
      <alignment vertical="top" wrapText="1"/>
    </xf>
    <xf numFmtId="3" fontId="2" fillId="6" borderId="66" xfId="0" applyNumberFormat="1" applyFont="1" applyFill="1" applyBorder="1" applyAlignment="1">
      <alignment horizontal="left" vertical="top" wrapText="1"/>
    </xf>
    <xf numFmtId="3" fontId="2" fillId="6" borderId="40" xfId="0" applyNumberFormat="1" applyFont="1" applyFill="1" applyBorder="1" applyAlignment="1">
      <alignment horizontal="left" vertical="top" wrapText="1"/>
    </xf>
    <xf numFmtId="3" fontId="2" fillId="6" borderId="66" xfId="0" applyNumberFormat="1" applyFont="1" applyFill="1" applyBorder="1" applyAlignment="1">
      <alignment vertical="top" wrapText="1"/>
    </xf>
    <xf numFmtId="3" fontId="2" fillId="6" borderId="67" xfId="0" applyNumberFormat="1" applyFont="1" applyFill="1" applyBorder="1" applyAlignment="1">
      <alignment vertical="top" wrapText="1"/>
    </xf>
    <xf numFmtId="0" fontId="2" fillId="6" borderId="32" xfId="0" applyFont="1" applyFill="1" applyBorder="1" applyAlignment="1">
      <alignment horizontal="left" vertical="top" wrapText="1"/>
    </xf>
    <xf numFmtId="0" fontId="2" fillId="6" borderId="66" xfId="0" applyFont="1" applyFill="1" applyBorder="1" applyAlignment="1">
      <alignment vertical="top" wrapText="1"/>
    </xf>
    <xf numFmtId="3" fontId="2" fillId="0" borderId="71" xfId="0" applyNumberFormat="1" applyFont="1" applyBorder="1" applyAlignment="1">
      <alignment horizontal="center" vertical="center"/>
    </xf>
    <xf numFmtId="3" fontId="2" fillId="6" borderId="40" xfId="0" applyNumberFormat="1" applyFont="1" applyFill="1" applyBorder="1" applyAlignment="1">
      <alignment vertical="top" wrapText="1"/>
    </xf>
    <xf numFmtId="3" fontId="2" fillId="6" borderId="32" xfId="0" applyNumberFormat="1" applyFont="1" applyFill="1" applyBorder="1" applyAlignment="1">
      <alignment vertical="top" wrapText="1"/>
    </xf>
    <xf numFmtId="3" fontId="17" fillId="6" borderId="40" xfId="0" applyNumberFormat="1" applyFont="1" applyFill="1" applyBorder="1" applyAlignment="1">
      <alignment horizontal="left" vertical="top" wrapText="1"/>
    </xf>
    <xf numFmtId="3" fontId="2" fillId="6" borderId="13" xfId="0" applyNumberFormat="1" applyFont="1" applyFill="1" applyBorder="1" applyAlignment="1">
      <alignment vertical="top" wrapText="1"/>
    </xf>
    <xf numFmtId="0" fontId="2" fillId="6" borderId="13" xfId="0" applyFont="1" applyFill="1" applyBorder="1" applyAlignment="1">
      <alignment horizontal="left" vertical="top" wrapText="1"/>
    </xf>
    <xf numFmtId="0" fontId="2" fillId="6" borderId="67" xfId="0" applyFont="1" applyFill="1" applyBorder="1" applyAlignment="1">
      <alignment vertical="top" wrapText="1"/>
    </xf>
    <xf numFmtId="0" fontId="2" fillId="6" borderId="29" xfId="0" applyFont="1" applyFill="1" applyBorder="1" applyAlignment="1">
      <alignment vertical="top" wrapText="1"/>
    </xf>
    <xf numFmtId="0" fontId="2" fillId="6" borderId="13" xfId="0" applyFont="1" applyFill="1" applyBorder="1" applyAlignment="1">
      <alignment vertical="top" wrapText="1"/>
    </xf>
    <xf numFmtId="0" fontId="2" fillId="6" borderId="80" xfId="0" applyFont="1" applyFill="1" applyBorder="1" applyAlignment="1">
      <alignment vertical="top" wrapText="1"/>
    </xf>
    <xf numFmtId="0" fontId="2" fillId="6" borderId="32" xfId="0" applyFont="1" applyFill="1" applyBorder="1" applyAlignment="1">
      <alignment vertical="top" wrapText="1"/>
    </xf>
    <xf numFmtId="0" fontId="2" fillId="6" borderId="8" xfId="0" applyFont="1" applyFill="1" applyBorder="1" applyAlignment="1">
      <alignment vertical="top" wrapText="1"/>
    </xf>
    <xf numFmtId="0" fontId="2" fillId="6" borderId="80" xfId="0" applyFont="1" applyFill="1" applyBorder="1" applyAlignment="1">
      <alignment horizontal="left" vertical="top" wrapText="1"/>
    </xf>
    <xf numFmtId="166" fontId="13" fillId="6" borderId="81" xfId="0" applyNumberFormat="1" applyFont="1" applyFill="1" applyBorder="1" applyAlignment="1">
      <alignment horizontal="left" vertical="top" wrapText="1"/>
    </xf>
    <xf numFmtId="0" fontId="11" fillId="6" borderId="32" xfId="0" applyFont="1" applyFill="1" applyBorder="1" applyAlignment="1">
      <alignment vertical="top" wrapText="1"/>
    </xf>
    <xf numFmtId="0" fontId="2" fillId="6" borderId="66" xfId="0" applyFont="1" applyFill="1" applyBorder="1" applyAlignment="1">
      <alignment horizontal="left" vertical="top" wrapText="1"/>
    </xf>
    <xf numFmtId="3" fontId="2" fillId="6" borderId="53" xfId="0" applyNumberFormat="1" applyFont="1" applyFill="1" applyBorder="1" applyAlignment="1">
      <alignment vertical="top" wrapText="1"/>
    </xf>
    <xf numFmtId="3" fontId="2" fillId="0" borderId="81" xfId="0" applyNumberFormat="1" applyFont="1" applyBorder="1" applyAlignment="1">
      <alignment vertical="top" wrapText="1"/>
    </xf>
    <xf numFmtId="3" fontId="2" fillId="0" borderId="53" xfId="0" applyNumberFormat="1" applyFont="1" applyBorder="1" applyAlignment="1">
      <alignment vertical="top" wrapText="1"/>
    </xf>
    <xf numFmtId="0" fontId="7" fillId="6" borderId="13" xfId="0" applyFont="1" applyFill="1" applyBorder="1" applyAlignment="1">
      <alignment horizontal="left" vertical="top" wrapText="1"/>
    </xf>
    <xf numFmtId="166" fontId="13" fillId="6" borderId="19" xfId="0" applyNumberFormat="1" applyFont="1" applyFill="1" applyBorder="1" applyAlignment="1">
      <alignment horizontal="left" vertical="top" wrapText="1"/>
    </xf>
    <xf numFmtId="3" fontId="2" fillId="6" borderId="13" xfId="0" applyNumberFormat="1" applyFont="1" applyFill="1" applyBorder="1" applyAlignment="1">
      <alignment horizontal="left" vertical="top" wrapText="1"/>
    </xf>
    <xf numFmtId="3" fontId="2" fillId="6" borderId="8" xfId="0" applyNumberFormat="1" applyFont="1" applyFill="1" applyBorder="1" applyAlignment="1">
      <alignment horizontal="left" vertical="top" wrapText="1"/>
    </xf>
    <xf numFmtId="3" fontId="2" fillId="0" borderId="13" xfId="0" applyNumberFormat="1" applyFont="1" applyBorder="1" applyAlignment="1">
      <alignment vertical="top" wrapText="1"/>
    </xf>
    <xf numFmtId="3" fontId="2" fillId="6" borderId="2" xfId="0" applyNumberFormat="1" applyFont="1" applyFill="1" applyBorder="1" applyAlignment="1">
      <alignment vertical="top"/>
    </xf>
    <xf numFmtId="3" fontId="2" fillId="6" borderId="8" xfId="0" applyNumberFormat="1" applyFont="1" applyFill="1" applyBorder="1" applyAlignment="1">
      <alignment vertical="top"/>
    </xf>
    <xf numFmtId="3" fontId="2" fillId="6" borderId="81" xfId="0" applyNumberFormat="1" applyFont="1" applyFill="1" applyBorder="1" applyAlignment="1">
      <alignment vertical="top"/>
    </xf>
    <xf numFmtId="3" fontId="2" fillId="0" borderId="53" xfId="0" applyNumberFormat="1" applyFont="1" applyFill="1" applyBorder="1" applyAlignment="1">
      <alignment vertical="top" wrapText="1"/>
    </xf>
    <xf numFmtId="3" fontId="7" fillId="6" borderId="79" xfId="0" applyNumberFormat="1" applyFont="1" applyFill="1" applyBorder="1" applyAlignment="1">
      <alignment horizontal="center" vertical="top"/>
    </xf>
    <xf numFmtId="0" fontId="2" fillId="6" borderId="13" xfId="0" applyFont="1" applyFill="1" applyBorder="1" applyAlignment="1">
      <alignment vertical="top"/>
    </xf>
    <xf numFmtId="3" fontId="2" fillId="6" borderId="80" xfId="0" applyNumberFormat="1" applyFont="1" applyFill="1" applyBorder="1" applyAlignment="1">
      <alignment vertical="top" wrapText="1"/>
    </xf>
    <xf numFmtId="3" fontId="13" fillId="6" borderId="32" xfId="0" applyNumberFormat="1" applyFont="1" applyFill="1" applyBorder="1" applyAlignment="1">
      <alignment vertical="top" wrapText="1"/>
    </xf>
    <xf numFmtId="3" fontId="2" fillId="6" borderId="81" xfId="0" applyNumberFormat="1" applyFont="1" applyFill="1" applyBorder="1" applyAlignment="1">
      <alignment horizontal="left" vertical="top" wrapText="1"/>
    </xf>
    <xf numFmtId="3" fontId="2" fillId="6" borderId="32" xfId="0" applyNumberFormat="1" applyFont="1" applyFill="1" applyBorder="1" applyAlignment="1">
      <alignment horizontal="left" vertical="top" wrapText="1"/>
    </xf>
    <xf numFmtId="0" fontId="2" fillId="6" borderId="40" xfId="0" applyFont="1" applyFill="1" applyBorder="1" applyAlignment="1">
      <alignment horizontal="left" vertical="top" wrapText="1"/>
    </xf>
    <xf numFmtId="0" fontId="2" fillId="6" borderId="67" xfId="0" applyFont="1" applyFill="1" applyBorder="1" applyAlignment="1">
      <alignment horizontal="left" vertical="top" wrapText="1"/>
    </xf>
    <xf numFmtId="3" fontId="2" fillId="6" borderId="53" xfId="0" applyNumberFormat="1" applyFont="1" applyFill="1" applyBorder="1" applyAlignment="1">
      <alignment vertical="top"/>
    </xf>
    <xf numFmtId="3" fontId="16" fillId="6" borderId="19" xfId="0" applyNumberFormat="1" applyFont="1" applyFill="1" applyBorder="1" applyAlignment="1">
      <alignment horizontal="left" vertical="top" wrapText="1"/>
    </xf>
    <xf numFmtId="3" fontId="2" fillId="6" borderId="53" xfId="0" applyNumberFormat="1" applyFont="1" applyFill="1" applyBorder="1" applyAlignment="1">
      <alignment horizontal="left" vertical="top" wrapText="1"/>
    </xf>
    <xf numFmtId="0" fontId="2" fillId="6" borderId="8" xfId="0" applyFont="1" applyFill="1" applyBorder="1" applyAlignment="1">
      <alignment horizontal="left" vertical="top" wrapText="1"/>
    </xf>
    <xf numFmtId="3" fontId="6" fillId="0" borderId="38" xfId="0" applyNumberFormat="1" applyFont="1" applyBorder="1" applyAlignment="1">
      <alignment horizontal="center" vertical="top"/>
    </xf>
    <xf numFmtId="0" fontId="2" fillId="6" borderId="2" xfId="0" applyFont="1" applyFill="1" applyBorder="1" applyAlignment="1">
      <alignment vertical="top"/>
    </xf>
    <xf numFmtId="0" fontId="2" fillId="6" borderId="8" xfId="0" applyFont="1" applyFill="1" applyBorder="1" applyAlignment="1">
      <alignment vertical="top"/>
    </xf>
    <xf numFmtId="0" fontId="2" fillId="6" borderId="30" xfId="0" applyFont="1" applyFill="1" applyBorder="1" applyAlignment="1">
      <alignment horizontal="center" vertical="top"/>
    </xf>
    <xf numFmtId="0" fontId="2" fillId="10" borderId="30" xfId="0" applyFont="1" applyFill="1" applyBorder="1" applyAlignment="1">
      <alignment horizontal="center" vertical="top"/>
    </xf>
    <xf numFmtId="3" fontId="3" fillId="6" borderId="82" xfId="0" applyNumberFormat="1" applyFont="1" applyFill="1" applyBorder="1" applyAlignment="1">
      <alignment horizontal="center" vertical="top" wrapText="1"/>
    </xf>
    <xf numFmtId="3" fontId="2" fillId="6" borderId="39" xfId="0" applyNumberFormat="1" applyFont="1" applyFill="1" applyBorder="1" applyAlignment="1">
      <alignment horizontal="left" vertical="top" wrapText="1"/>
    </xf>
    <xf numFmtId="0" fontId="3" fillId="6" borderId="84" xfId="0" applyFont="1" applyFill="1" applyBorder="1" applyAlignment="1">
      <alignment horizontal="center" vertical="top" wrapText="1"/>
    </xf>
    <xf numFmtId="165" fontId="2" fillId="6" borderId="92" xfId="0" applyNumberFormat="1" applyFont="1" applyFill="1" applyBorder="1" applyAlignment="1">
      <alignment horizontal="center" vertical="top"/>
    </xf>
    <xf numFmtId="0" fontId="18" fillId="10" borderId="92" xfId="0" applyFont="1" applyFill="1" applyBorder="1" applyAlignment="1">
      <alignment horizontal="center" vertical="center"/>
    </xf>
    <xf numFmtId="166" fontId="6" fillId="0" borderId="0" xfId="0" applyNumberFormat="1" applyFont="1" applyAlignment="1">
      <alignment vertical="top"/>
    </xf>
    <xf numFmtId="49" fontId="2" fillId="6" borderId="12" xfId="0" applyNumberFormat="1" applyFont="1" applyFill="1" applyBorder="1" applyAlignment="1">
      <alignment horizontal="center" vertical="top" wrapText="1"/>
    </xf>
    <xf numFmtId="0" fontId="2" fillId="10" borderId="68" xfId="0" applyFont="1" applyFill="1" applyBorder="1" applyAlignment="1">
      <alignment horizontal="center" vertical="top"/>
    </xf>
    <xf numFmtId="0" fontId="4" fillId="6" borderId="71" xfId="0" applyFont="1" applyFill="1" applyBorder="1" applyAlignment="1">
      <alignment horizontal="center" vertical="top"/>
    </xf>
    <xf numFmtId="49" fontId="4" fillId="6" borderId="47" xfId="0" applyNumberFormat="1" applyFont="1" applyFill="1" applyBorder="1" applyAlignment="1">
      <alignment vertical="top"/>
    </xf>
    <xf numFmtId="0" fontId="2" fillId="6" borderId="45" xfId="0" applyFont="1" applyFill="1" applyBorder="1" applyAlignment="1">
      <alignment horizontal="center" vertical="top"/>
    </xf>
    <xf numFmtId="3" fontId="2" fillId="6" borderId="12" xfId="0" applyNumberFormat="1" applyFont="1" applyFill="1" applyBorder="1" applyAlignment="1">
      <alignment horizontal="center" vertical="top" wrapText="1"/>
    </xf>
    <xf numFmtId="3" fontId="4" fillId="4" borderId="8" xfId="0" applyNumberFormat="1" applyFont="1" applyFill="1" applyBorder="1" applyAlignment="1">
      <alignment horizontal="center" vertical="top"/>
    </xf>
    <xf numFmtId="3" fontId="4" fillId="5" borderId="9" xfId="0" applyNumberFormat="1" applyFont="1" applyFill="1" applyBorder="1" applyAlignment="1">
      <alignment horizontal="center" vertical="top"/>
    </xf>
    <xf numFmtId="49" fontId="4" fillId="9" borderId="10" xfId="0" applyNumberFormat="1" applyFont="1" applyFill="1" applyBorder="1" applyAlignment="1">
      <alignment horizontal="center" vertical="top"/>
    </xf>
    <xf numFmtId="0" fontId="2" fillId="6" borderId="67" xfId="0" applyFont="1" applyFill="1" applyBorder="1" applyAlignment="1">
      <alignment horizontal="left" vertical="top" wrapText="1"/>
    </xf>
    <xf numFmtId="0" fontId="2" fillId="6" borderId="9" xfId="0" applyFont="1" applyFill="1" applyBorder="1" applyAlignment="1">
      <alignment vertical="top" wrapText="1"/>
    </xf>
    <xf numFmtId="0" fontId="2" fillId="0" borderId="66" xfId="0" applyFont="1" applyBorder="1" applyAlignment="1">
      <alignment vertical="top" wrapText="1"/>
    </xf>
    <xf numFmtId="0" fontId="3" fillId="0" borderId="0" xfId="0" applyFont="1" applyBorder="1" applyAlignment="1">
      <alignment vertical="top"/>
    </xf>
    <xf numFmtId="3" fontId="2" fillId="6" borderId="12" xfId="0" applyNumberFormat="1" applyFont="1" applyFill="1" applyBorder="1" applyAlignment="1">
      <alignment vertical="top" wrapText="1"/>
    </xf>
    <xf numFmtId="166" fontId="3" fillId="6" borderId="12" xfId="0" applyNumberFormat="1" applyFont="1" applyFill="1" applyBorder="1" applyAlignment="1">
      <alignment horizontal="center" vertical="top"/>
    </xf>
    <xf numFmtId="166" fontId="4" fillId="6" borderId="8" xfId="0" applyNumberFormat="1" applyFont="1" applyFill="1" applyBorder="1" applyAlignment="1">
      <alignment horizontal="center" vertical="center"/>
    </xf>
    <xf numFmtId="3" fontId="2" fillId="6" borderId="71" xfId="0" applyNumberFormat="1" applyFont="1" applyFill="1" applyBorder="1" applyAlignment="1">
      <alignment horizontal="center" vertical="top"/>
    </xf>
    <xf numFmtId="0" fontId="2" fillId="6" borderId="9" xfId="0" applyFont="1" applyFill="1" applyBorder="1" applyAlignment="1">
      <alignment horizontal="left" vertical="top" wrapText="1"/>
    </xf>
    <xf numFmtId="3" fontId="2" fillId="6" borderId="37" xfId="0" applyNumberFormat="1" applyFont="1" applyFill="1" applyBorder="1" applyAlignment="1">
      <alignment horizontal="left" vertical="top" wrapText="1"/>
    </xf>
    <xf numFmtId="3" fontId="4" fillId="9" borderId="55" xfId="0" applyNumberFormat="1" applyFont="1" applyFill="1" applyBorder="1" applyAlignment="1">
      <alignment horizontal="right" vertical="center" wrapText="1"/>
    </xf>
    <xf numFmtId="49" fontId="2" fillId="0" borderId="0" xfId="0" applyNumberFormat="1" applyFont="1" applyAlignment="1">
      <alignment horizontal="center" vertical="top"/>
    </xf>
    <xf numFmtId="3" fontId="14" fillId="0" borderId="0" xfId="0" applyNumberFormat="1" applyFont="1" applyAlignment="1">
      <alignment vertical="top" wrapText="1"/>
    </xf>
    <xf numFmtId="3" fontId="14" fillId="0" borderId="0" xfId="0" applyNumberFormat="1" applyFont="1" applyAlignment="1">
      <alignment horizontal="right" vertical="top" wrapText="1"/>
    </xf>
    <xf numFmtId="3" fontId="2" fillId="6" borderId="43" xfId="0" applyNumberFormat="1" applyFont="1" applyFill="1" applyBorder="1" applyAlignment="1">
      <alignment horizontal="center" vertical="top" wrapText="1"/>
    </xf>
    <xf numFmtId="3" fontId="2" fillId="6" borderId="75" xfId="0" applyNumberFormat="1" applyFont="1" applyFill="1" applyBorder="1" applyAlignment="1">
      <alignment horizontal="center" vertical="top" wrapText="1"/>
    </xf>
    <xf numFmtId="0" fontId="2" fillId="6" borderId="69" xfId="0" applyFont="1" applyFill="1" applyBorder="1" applyAlignment="1">
      <alignment horizontal="left" vertical="top" wrapText="1"/>
    </xf>
    <xf numFmtId="0" fontId="4" fillId="6" borderId="74" xfId="0" applyFont="1" applyFill="1" applyBorder="1" applyAlignment="1">
      <alignment horizontal="center" wrapText="1"/>
    </xf>
    <xf numFmtId="0" fontId="2" fillId="0" borderId="8" xfId="0" applyFont="1" applyBorder="1" applyAlignment="1">
      <alignment vertical="top" wrapText="1"/>
    </xf>
    <xf numFmtId="0" fontId="2" fillId="6" borderId="16" xfId="0" applyFont="1" applyFill="1" applyBorder="1" applyAlignment="1">
      <alignment horizontal="center" vertical="top"/>
    </xf>
    <xf numFmtId="3" fontId="2" fillId="6" borderId="92" xfId="0" applyNumberFormat="1" applyFont="1" applyFill="1" applyBorder="1" applyAlignment="1">
      <alignment horizontal="center" vertical="top" wrapText="1"/>
    </xf>
    <xf numFmtId="166" fontId="2" fillId="6" borderId="75" xfId="0" applyNumberFormat="1" applyFont="1" applyFill="1" applyBorder="1" applyAlignment="1">
      <alignment horizontal="center" vertical="top"/>
    </xf>
    <xf numFmtId="3" fontId="2" fillId="6" borderId="12" xfId="0" applyNumberFormat="1" applyFont="1" applyFill="1" applyBorder="1" applyAlignment="1">
      <alignment horizontal="center" vertical="top" wrapText="1"/>
    </xf>
    <xf numFmtId="3" fontId="4" fillId="4" borderId="8" xfId="0" applyNumberFormat="1" applyFont="1" applyFill="1" applyBorder="1" applyAlignment="1">
      <alignment horizontal="center" vertical="top"/>
    </xf>
    <xf numFmtId="3" fontId="4" fillId="5" borderId="10" xfId="0" applyNumberFormat="1" applyFont="1" applyFill="1" applyBorder="1" applyAlignment="1">
      <alignment horizontal="center" vertical="top"/>
    </xf>
    <xf numFmtId="49" fontId="4" fillId="9" borderId="9" xfId="0" applyNumberFormat="1" applyFont="1" applyFill="1" applyBorder="1" applyAlignment="1">
      <alignment horizontal="center" vertical="top"/>
    </xf>
    <xf numFmtId="49" fontId="2" fillId="6" borderId="68" xfId="0" applyNumberFormat="1" applyFont="1" applyFill="1" applyBorder="1" applyAlignment="1">
      <alignment horizontal="center" vertical="top" wrapText="1"/>
    </xf>
    <xf numFmtId="3" fontId="4" fillId="4" borderId="8" xfId="0" applyNumberFormat="1" applyFont="1" applyFill="1" applyBorder="1" applyAlignment="1">
      <alignment horizontal="center" vertical="top"/>
    </xf>
    <xf numFmtId="3" fontId="4" fillId="5" borderId="9" xfId="0" applyNumberFormat="1" applyFont="1" applyFill="1" applyBorder="1" applyAlignment="1">
      <alignment horizontal="center" vertical="top"/>
    </xf>
    <xf numFmtId="49" fontId="4" fillId="9" borderId="10" xfId="0" applyNumberFormat="1" applyFont="1" applyFill="1" applyBorder="1" applyAlignment="1">
      <alignment horizontal="center" vertical="top"/>
    </xf>
    <xf numFmtId="49" fontId="4" fillId="6" borderId="9" xfId="0" applyNumberFormat="1" applyFont="1" applyFill="1" applyBorder="1" applyAlignment="1">
      <alignment horizontal="center" vertical="top"/>
    </xf>
    <xf numFmtId="3" fontId="2" fillId="6" borderId="9" xfId="0" applyNumberFormat="1" applyFont="1" applyFill="1" applyBorder="1" applyAlignment="1">
      <alignment vertical="top" wrapText="1"/>
    </xf>
    <xf numFmtId="166" fontId="2" fillId="6" borderId="99" xfId="0" applyNumberFormat="1" applyFont="1" applyFill="1" applyBorder="1" applyAlignment="1">
      <alignment horizontal="center" vertical="top"/>
    </xf>
    <xf numFmtId="0" fontId="2" fillId="6" borderId="99" xfId="0" applyFont="1" applyFill="1" applyBorder="1" applyAlignment="1">
      <alignment horizontal="center" vertical="top"/>
    </xf>
    <xf numFmtId="165" fontId="2" fillId="6" borderId="32" xfId="0" applyNumberFormat="1" applyFont="1" applyFill="1" applyBorder="1" applyAlignment="1">
      <alignment horizontal="center" vertical="top"/>
    </xf>
    <xf numFmtId="165" fontId="2" fillId="6" borderId="8" xfId="0" applyNumberFormat="1" applyFont="1" applyFill="1" applyBorder="1" applyAlignment="1">
      <alignment horizontal="center" vertical="top"/>
    </xf>
    <xf numFmtId="165" fontId="2" fillId="6" borderId="93" xfId="0" applyNumberFormat="1" applyFont="1" applyFill="1" applyBorder="1" applyAlignment="1">
      <alignment horizontal="center" vertical="top"/>
    </xf>
    <xf numFmtId="0" fontId="2" fillId="6" borderId="92" xfId="0" applyFont="1" applyFill="1" applyBorder="1" applyAlignment="1">
      <alignment horizontal="center" vertical="center"/>
    </xf>
    <xf numFmtId="165" fontId="2" fillId="6" borderId="99" xfId="0" applyNumberFormat="1" applyFont="1" applyFill="1" applyBorder="1" applyAlignment="1">
      <alignment horizontal="center" vertical="top"/>
    </xf>
    <xf numFmtId="3" fontId="2" fillId="6" borderId="43" xfId="0" applyNumberFormat="1" applyFont="1" applyFill="1" applyBorder="1" applyAlignment="1">
      <alignment horizontal="center" vertical="top" wrapText="1"/>
    </xf>
    <xf numFmtId="3" fontId="2" fillId="6" borderId="37" xfId="0" applyNumberFormat="1" applyFont="1" applyFill="1" applyBorder="1" applyAlignment="1">
      <alignment horizontal="left" vertical="top" wrapText="1"/>
    </xf>
    <xf numFmtId="3" fontId="4" fillId="5" borderId="10" xfId="0" applyNumberFormat="1" applyFont="1" applyFill="1" applyBorder="1" applyAlignment="1">
      <alignment horizontal="center" vertical="top"/>
    </xf>
    <xf numFmtId="49" fontId="4" fillId="9" borderId="10" xfId="0" applyNumberFormat="1" applyFont="1" applyFill="1" applyBorder="1" applyAlignment="1">
      <alignment horizontal="center" vertical="top"/>
    </xf>
    <xf numFmtId="0" fontId="4" fillId="6" borderId="37" xfId="0" applyFont="1" applyFill="1" applyBorder="1" applyAlignment="1">
      <alignment horizontal="center" vertical="top"/>
    </xf>
    <xf numFmtId="166" fontId="2" fillId="6" borderId="42" xfId="0" applyNumberFormat="1" applyFont="1" applyFill="1" applyBorder="1" applyAlignment="1">
      <alignment horizontal="center" vertical="top"/>
    </xf>
    <xf numFmtId="49" fontId="2" fillId="6" borderId="43" xfId="0" applyNumberFormat="1" applyFont="1" applyFill="1" applyBorder="1" applyAlignment="1">
      <alignment horizontal="center" vertical="top" wrapText="1"/>
    </xf>
    <xf numFmtId="49" fontId="2" fillId="6" borderId="12" xfId="0" applyNumberFormat="1" applyFont="1" applyFill="1" applyBorder="1" applyAlignment="1">
      <alignment horizontal="center" vertical="top" wrapText="1"/>
    </xf>
    <xf numFmtId="49" fontId="2" fillId="6" borderId="35" xfId="0" applyNumberFormat="1" applyFont="1" applyFill="1" applyBorder="1" applyAlignment="1">
      <alignment horizontal="center" vertical="top" wrapText="1"/>
    </xf>
    <xf numFmtId="0" fontId="2" fillId="0" borderId="13" xfId="0" applyFont="1" applyBorder="1" applyAlignment="1">
      <alignment horizontal="left" vertical="top"/>
    </xf>
    <xf numFmtId="0" fontId="2" fillId="0" borderId="40" xfId="0" applyFont="1" applyBorder="1" applyAlignment="1">
      <alignment horizontal="left" vertical="top"/>
    </xf>
    <xf numFmtId="0" fontId="2" fillId="6" borderId="16" xfId="0" applyFont="1" applyFill="1" applyBorder="1" applyAlignment="1">
      <alignment horizontal="center" vertical="top"/>
    </xf>
    <xf numFmtId="0" fontId="2" fillId="6" borderId="30" xfId="0" applyFont="1" applyFill="1" applyBorder="1" applyAlignment="1">
      <alignment horizontal="center" vertical="top"/>
    </xf>
    <xf numFmtId="3" fontId="2" fillId="9" borderId="28" xfId="0" applyNumberFormat="1" applyFont="1" applyFill="1" applyBorder="1" applyAlignment="1">
      <alignment horizontal="left" vertical="center" wrapText="1"/>
    </xf>
    <xf numFmtId="3" fontId="2" fillId="9" borderId="17" xfId="0" applyNumberFormat="1" applyFont="1" applyFill="1" applyBorder="1" applyAlignment="1">
      <alignment horizontal="left" vertical="center" wrapText="1"/>
    </xf>
    <xf numFmtId="3" fontId="2" fillId="9" borderId="18" xfId="0" applyNumberFormat="1" applyFont="1" applyFill="1" applyBorder="1" applyAlignment="1">
      <alignment horizontal="left" vertical="center" wrapText="1"/>
    </xf>
    <xf numFmtId="3" fontId="2" fillId="6" borderId="75" xfId="0" applyNumberFormat="1" applyFont="1" applyFill="1" applyBorder="1" applyAlignment="1">
      <alignment horizontal="center" vertical="top" wrapText="1"/>
    </xf>
    <xf numFmtId="3" fontId="2" fillId="6" borderId="12" xfId="0" applyNumberFormat="1" applyFont="1" applyFill="1" applyBorder="1" applyAlignment="1">
      <alignment horizontal="center" vertical="top" wrapText="1"/>
    </xf>
    <xf numFmtId="3" fontId="2" fillId="6" borderId="35" xfId="0" applyNumberFormat="1" applyFont="1" applyFill="1" applyBorder="1" applyAlignment="1">
      <alignment horizontal="center" vertical="top" wrapText="1"/>
    </xf>
    <xf numFmtId="3" fontId="14" fillId="0" borderId="0" xfId="0" applyNumberFormat="1" applyFont="1" applyAlignment="1">
      <alignment horizontal="left" vertical="top" wrapText="1"/>
    </xf>
    <xf numFmtId="3" fontId="14" fillId="0" borderId="0" xfId="0" applyNumberFormat="1" applyFont="1" applyAlignment="1">
      <alignment vertical="top" wrapText="1"/>
    </xf>
    <xf numFmtId="3" fontId="2" fillId="0" borderId="0" xfId="0" applyNumberFormat="1" applyFont="1" applyFill="1" applyBorder="1" applyAlignment="1">
      <alignment horizontal="left" vertical="top" wrapText="1"/>
    </xf>
    <xf numFmtId="0" fontId="2" fillId="0" borderId="27" xfId="0" applyNumberFormat="1" applyFont="1" applyFill="1" applyBorder="1" applyAlignment="1">
      <alignment horizontal="left" vertical="top" wrapText="1"/>
    </xf>
    <xf numFmtId="3" fontId="4" fillId="4" borderId="2" xfId="0" applyNumberFormat="1" applyFont="1" applyFill="1" applyBorder="1" applyAlignment="1">
      <alignment horizontal="center" vertical="top"/>
    </xf>
    <xf numFmtId="3" fontId="4" fillId="4" borderId="8" xfId="0" applyNumberFormat="1" applyFont="1" applyFill="1" applyBorder="1" applyAlignment="1">
      <alignment horizontal="center" vertical="top"/>
    </xf>
    <xf numFmtId="3" fontId="4" fillId="4" borderId="19" xfId="0" applyNumberFormat="1" applyFont="1" applyFill="1" applyBorder="1" applyAlignment="1">
      <alignment horizontal="center" vertical="top"/>
    </xf>
    <xf numFmtId="3" fontId="4" fillId="5" borderId="3" xfId="0" applyNumberFormat="1" applyFont="1" applyFill="1" applyBorder="1" applyAlignment="1">
      <alignment horizontal="center" vertical="top"/>
    </xf>
    <xf numFmtId="3" fontId="4" fillId="5" borderId="9" xfId="0" applyNumberFormat="1" applyFont="1" applyFill="1" applyBorder="1" applyAlignment="1">
      <alignment horizontal="center" vertical="top"/>
    </xf>
    <xf numFmtId="3" fontId="4" fillId="5" borderId="20" xfId="0" applyNumberFormat="1" applyFont="1" applyFill="1" applyBorder="1" applyAlignment="1">
      <alignment horizontal="center" vertical="top"/>
    </xf>
    <xf numFmtId="49" fontId="4" fillId="4" borderId="8" xfId="0" applyNumberFormat="1" applyFont="1" applyFill="1" applyBorder="1" applyAlignment="1">
      <alignment horizontal="center" vertical="top"/>
    </xf>
    <xf numFmtId="49" fontId="4" fillId="4" borderId="19" xfId="0" applyNumberFormat="1" applyFont="1" applyFill="1" applyBorder="1" applyAlignment="1">
      <alignment horizontal="center" vertical="top"/>
    </xf>
    <xf numFmtId="49" fontId="4" fillId="5" borderId="9" xfId="0" applyNumberFormat="1" applyFont="1" applyFill="1" applyBorder="1" applyAlignment="1">
      <alignment horizontal="center" vertical="top"/>
    </xf>
    <xf numFmtId="49" fontId="4" fillId="5" borderId="20" xfId="0" applyNumberFormat="1" applyFont="1" applyFill="1" applyBorder="1" applyAlignment="1">
      <alignment horizontal="center" vertical="top"/>
    </xf>
    <xf numFmtId="49" fontId="4" fillId="9" borderId="10" xfId="0" applyNumberFormat="1" applyFont="1" applyFill="1" applyBorder="1" applyAlignment="1">
      <alignment horizontal="center" vertical="top"/>
    </xf>
    <xf numFmtId="0" fontId="2" fillId="6" borderId="37" xfId="0" applyFont="1" applyFill="1" applyBorder="1" applyAlignment="1">
      <alignment horizontal="left" vertical="top" wrapText="1"/>
    </xf>
    <xf numFmtId="0" fontId="2" fillId="6" borderId="9" xfId="0" applyFont="1" applyFill="1" applyBorder="1" applyAlignment="1">
      <alignment horizontal="left" vertical="top" wrapText="1"/>
    </xf>
    <xf numFmtId="0" fontId="2" fillId="6" borderId="47" xfId="0" applyFont="1" applyFill="1" applyBorder="1" applyAlignment="1">
      <alignment horizontal="left" vertical="top" wrapText="1"/>
    </xf>
    <xf numFmtId="3" fontId="4" fillId="5" borderId="60" xfId="0" applyNumberFormat="1" applyFont="1" applyFill="1" applyBorder="1" applyAlignment="1">
      <alignment horizontal="left" vertical="top"/>
    </xf>
    <xf numFmtId="3" fontId="4" fillId="5" borderId="61" xfId="0" applyNumberFormat="1" applyFont="1" applyFill="1" applyBorder="1" applyAlignment="1">
      <alignment horizontal="left" vertical="top"/>
    </xf>
    <xf numFmtId="3" fontId="4" fillId="5" borderId="60" xfId="0" applyNumberFormat="1" applyFont="1" applyFill="1" applyBorder="1" applyAlignment="1">
      <alignment horizontal="right" vertical="top"/>
    </xf>
    <xf numFmtId="3" fontId="4" fillId="5" borderId="61" xfId="0" applyNumberFormat="1" applyFont="1" applyFill="1" applyBorder="1" applyAlignment="1">
      <alignment horizontal="right" vertical="top"/>
    </xf>
    <xf numFmtId="3" fontId="4" fillId="5" borderId="62" xfId="0" applyNumberFormat="1" applyFont="1" applyFill="1" applyBorder="1" applyAlignment="1">
      <alignment horizontal="right" vertical="top"/>
    </xf>
    <xf numFmtId="3" fontId="2" fillId="7" borderId="64" xfId="0" applyNumberFormat="1" applyFont="1" applyFill="1" applyBorder="1" applyAlignment="1">
      <alignment horizontal="center" vertical="top"/>
    </xf>
    <xf numFmtId="3" fontId="2" fillId="7" borderId="62" xfId="0" applyNumberFormat="1" applyFont="1" applyFill="1" applyBorder="1" applyAlignment="1">
      <alignment horizontal="center" vertical="top"/>
    </xf>
    <xf numFmtId="3" fontId="4" fillId="6" borderId="9" xfId="0" applyNumberFormat="1" applyFont="1" applyFill="1" applyBorder="1" applyAlignment="1">
      <alignment vertical="top" wrapText="1"/>
    </xf>
    <xf numFmtId="0" fontId="19" fillId="0" borderId="9" xfId="0" applyFont="1" applyBorder="1" applyAlignment="1">
      <alignment vertical="top" wrapText="1"/>
    </xf>
    <xf numFmtId="3" fontId="4" fillId="6" borderId="9" xfId="0" applyNumberFormat="1" applyFont="1" applyFill="1" applyBorder="1" applyAlignment="1">
      <alignment horizontal="left" vertical="top" wrapText="1"/>
    </xf>
    <xf numFmtId="3" fontId="2" fillId="6" borderId="5" xfId="0" applyNumberFormat="1" applyFont="1" applyFill="1" applyBorder="1" applyAlignment="1">
      <alignment horizontal="center" vertical="top" wrapText="1"/>
    </xf>
    <xf numFmtId="3" fontId="4" fillId="5" borderId="4" xfId="0" applyNumberFormat="1" applyFont="1" applyFill="1" applyBorder="1" applyAlignment="1">
      <alignment horizontal="center" vertical="top"/>
    </xf>
    <xf numFmtId="3" fontId="4" fillId="5" borderId="21" xfId="0" applyNumberFormat="1" applyFont="1" applyFill="1" applyBorder="1" applyAlignment="1">
      <alignment horizontal="center" vertical="top"/>
    </xf>
    <xf numFmtId="49" fontId="4" fillId="9" borderId="3" xfId="0" applyNumberFormat="1" applyFont="1" applyFill="1" applyBorder="1" applyAlignment="1">
      <alignment horizontal="center" vertical="top"/>
    </xf>
    <xf numFmtId="49" fontId="4" fillId="9" borderId="20" xfId="0" applyNumberFormat="1" applyFont="1" applyFill="1" applyBorder="1" applyAlignment="1">
      <alignment horizontal="center" vertical="top"/>
    </xf>
    <xf numFmtId="3" fontId="2" fillId="6" borderId="37" xfId="0" applyNumberFormat="1" applyFont="1" applyFill="1" applyBorder="1" applyAlignment="1">
      <alignment horizontal="left" vertical="top" wrapText="1"/>
    </xf>
    <xf numFmtId="0" fontId="11" fillId="6" borderId="9" xfId="0" applyFont="1" applyFill="1" applyBorder="1" applyAlignment="1">
      <alignment horizontal="left" vertical="top" wrapText="1"/>
    </xf>
    <xf numFmtId="3" fontId="2" fillId="6" borderId="43" xfId="0" applyNumberFormat="1" applyFont="1" applyFill="1" applyBorder="1" applyAlignment="1">
      <alignment horizontal="center" vertical="top" wrapText="1"/>
    </xf>
    <xf numFmtId="3" fontId="2" fillId="6" borderId="12" xfId="1" applyNumberFormat="1" applyFont="1" applyFill="1" applyBorder="1" applyAlignment="1">
      <alignment horizontal="center" vertical="center" wrapText="1"/>
    </xf>
    <xf numFmtId="3" fontId="2" fillId="6" borderId="13" xfId="0" applyNumberFormat="1" applyFont="1" applyFill="1" applyBorder="1" applyAlignment="1">
      <alignment horizontal="left" vertical="top" wrapText="1"/>
    </xf>
    <xf numFmtId="3" fontId="2" fillId="6" borderId="8" xfId="0" applyNumberFormat="1" applyFont="1" applyFill="1" applyBorder="1" applyAlignment="1">
      <alignment horizontal="left" vertical="top" wrapText="1"/>
    </xf>
    <xf numFmtId="49" fontId="4" fillId="9" borderId="9" xfId="0" applyNumberFormat="1" applyFont="1" applyFill="1" applyBorder="1" applyAlignment="1">
      <alignment horizontal="center" vertical="top"/>
    </xf>
    <xf numFmtId="3" fontId="4" fillId="6" borderId="3" xfId="0" applyNumberFormat="1" applyFont="1" applyFill="1" applyBorder="1" applyAlignment="1">
      <alignment horizontal="left" vertical="top" wrapText="1"/>
    </xf>
    <xf numFmtId="3" fontId="4" fillId="6" borderId="47" xfId="0" applyNumberFormat="1" applyFont="1" applyFill="1" applyBorder="1" applyAlignment="1">
      <alignment horizontal="left" vertical="top" wrapText="1"/>
    </xf>
    <xf numFmtId="3" fontId="4" fillId="0" borderId="52" xfId="0" applyNumberFormat="1" applyFont="1" applyFill="1" applyBorder="1" applyAlignment="1">
      <alignment horizontal="center" vertical="top"/>
    </xf>
    <xf numFmtId="3" fontId="4" fillId="0" borderId="70" xfId="0" applyNumberFormat="1" applyFont="1" applyFill="1" applyBorder="1" applyAlignment="1">
      <alignment horizontal="center" vertical="top"/>
    </xf>
    <xf numFmtId="3" fontId="2" fillId="6" borderId="47" xfId="0" applyNumberFormat="1" applyFont="1" applyFill="1" applyBorder="1" applyAlignment="1">
      <alignment horizontal="left" vertical="top" wrapText="1"/>
    </xf>
    <xf numFmtId="3" fontId="4" fillId="9" borderId="22" xfId="0" applyNumberFormat="1" applyFont="1" applyFill="1" applyBorder="1" applyAlignment="1">
      <alignment horizontal="right" vertical="top" wrapText="1"/>
    </xf>
    <xf numFmtId="3" fontId="4" fillId="9" borderId="1" xfId="0" applyNumberFormat="1" applyFont="1" applyFill="1" applyBorder="1" applyAlignment="1">
      <alignment horizontal="right" vertical="top" wrapText="1"/>
    </xf>
    <xf numFmtId="3" fontId="4" fillId="9" borderId="23" xfId="0" applyNumberFormat="1" applyFont="1" applyFill="1" applyBorder="1" applyAlignment="1">
      <alignment horizontal="right" vertical="top" wrapText="1"/>
    </xf>
    <xf numFmtId="3" fontId="2" fillId="6" borderId="43" xfId="0" applyNumberFormat="1" applyFont="1" applyFill="1" applyBorder="1" applyAlignment="1">
      <alignment horizontal="center" vertical="top"/>
    </xf>
    <xf numFmtId="3" fontId="2" fillId="6" borderId="41" xfId="0" applyNumberFormat="1" applyFont="1" applyFill="1" applyBorder="1" applyAlignment="1">
      <alignment horizontal="center" vertical="top"/>
    </xf>
    <xf numFmtId="3" fontId="2" fillId="6" borderId="28" xfId="0" applyNumberFormat="1" applyFont="1" applyFill="1" applyBorder="1" applyAlignment="1">
      <alignment horizontal="left" vertical="center" wrapText="1"/>
    </xf>
    <xf numFmtId="0" fontId="11" fillId="6" borderId="17" xfId="0" applyFont="1" applyFill="1" applyBorder="1" applyAlignment="1">
      <alignment horizontal="left" vertical="center" wrapText="1"/>
    </xf>
    <xf numFmtId="0" fontId="11" fillId="6" borderId="18" xfId="0" applyFont="1" applyFill="1" applyBorder="1" applyAlignment="1">
      <alignment horizontal="left" vertical="center" wrapText="1"/>
    </xf>
    <xf numFmtId="3" fontId="2" fillId="9" borderId="32" xfId="0" applyNumberFormat="1" applyFont="1" applyFill="1" applyBorder="1" applyAlignment="1">
      <alignment horizontal="left" vertical="center" wrapText="1"/>
    </xf>
    <xf numFmtId="3" fontId="2" fillId="9" borderId="33" xfId="0" applyNumberFormat="1" applyFont="1" applyFill="1" applyBorder="1" applyAlignment="1">
      <alignment horizontal="left" vertical="center" wrapText="1"/>
    </xf>
    <xf numFmtId="3" fontId="2" fillId="9" borderId="47" xfId="0" applyNumberFormat="1" applyFont="1" applyFill="1" applyBorder="1" applyAlignment="1">
      <alignment vertical="center" wrapText="1"/>
    </xf>
    <xf numFmtId="3" fontId="2" fillId="9" borderId="48" xfId="0" applyNumberFormat="1" applyFont="1" applyFill="1" applyBorder="1" applyAlignment="1">
      <alignment vertical="center" wrapText="1"/>
    </xf>
    <xf numFmtId="3" fontId="2" fillId="0" borderId="32" xfId="0" applyNumberFormat="1" applyFont="1" applyBorder="1" applyAlignment="1">
      <alignment horizontal="left" vertical="center" wrapText="1"/>
    </xf>
    <xf numFmtId="3" fontId="2" fillId="0" borderId="33" xfId="0" applyNumberFormat="1" applyFont="1" applyBorder="1" applyAlignment="1">
      <alignment horizontal="left" vertical="center" wrapText="1"/>
    </xf>
    <xf numFmtId="3" fontId="2" fillId="0" borderId="47" xfId="0" applyNumberFormat="1" applyFont="1" applyBorder="1" applyAlignment="1">
      <alignment vertical="center" wrapText="1"/>
    </xf>
    <xf numFmtId="3" fontId="2" fillId="0" borderId="48" xfId="0" applyNumberFormat="1" applyFont="1" applyBorder="1" applyAlignment="1">
      <alignment vertical="center" wrapText="1"/>
    </xf>
    <xf numFmtId="3" fontId="2" fillId="6" borderId="17" xfId="0" applyNumberFormat="1" applyFont="1" applyFill="1" applyBorder="1" applyAlignment="1">
      <alignment horizontal="left" vertical="center" wrapText="1"/>
    </xf>
    <xf numFmtId="3" fontId="2" fillId="6" borderId="18" xfId="0" applyNumberFormat="1" applyFont="1" applyFill="1" applyBorder="1" applyAlignment="1">
      <alignment horizontal="left" vertical="center" wrapText="1"/>
    </xf>
    <xf numFmtId="3" fontId="2" fillId="0" borderId="28" xfId="0" applyNumberFormat="1" applyFont="1" applyBorder="1" applyAlignment="1">
      <alignment horizontal="left" vertical="center" wrapText="1"/>
    </xf>
    <xf numFmtId="3" fontId="2" fillId="0" borderId="17" xfId="0" applyNumberFormat="1" applyFont="1" applyBorder="1" applyAlignment="1">
      <alignment horizontal="left" vertical="center" wrapText="1"/>
    </xf>
    <xf numFmtId="3" fontId="2" fillId="0" borderId="18" xfId="0" applyNumberFormat="1" applyFont="1" applyBorder="1" applyAlignment="1">
      <alignment horizontal="left" vertical="center" wrapText="1"/>
    </xf>
    <xf numFmtId="3" fontId="2" fillId="0" borderId="29" xfId="0" applyNumberFormat="1" applyFont="1" applyBorder="1" applyAlignment="1">
      <alignment horizontal="left" vertical="center" wrapText="1"/>
    </xf>
    <xf numFmtId="3" fontId="2" fillId="0" borderId="15" xfId="0" applyNumberFormat="1" applyFont="1" applyBorder="1" applyAlignment="1">
      <alignment horizontal="left" vertical="center" wrapText="1"/>
    </xf>
    <xf numFmtId="3" fontId="2" fillId="0" borderId="44" xfId="0" applyNumberFormat="1" applyFont="1" applyBorder="1" applyAlignment="1">
      <alignment vertical="center" wrapText="1"/>
    </xf>
    <xf numFmtId="3" fontId="2" fillId="0" borderId="14" xfId="0" applyNumberFormat="1" applyFont="1" applyBorder="1" applyAlignment="1">
      <alignment vertical="center" wrapText="1"/>
    </xf>
    <xf numFmtId="3" fontId="4" fillId="0" borderId="0" xfId="0" applyNumberFormat="1" applyFont="1" applyFill="1" applyBorder="1" applyAlignment="1">
      <alignment horizontal="center" vertical="top" wrapText="1"/>
    </xf>
    <xf numFmtId="3" fontId="4" fillId="0" borderId="64" xfId="0" applyNumberFormat="1" applyFont="1" applyBorder="1" applyAlignment="1">
      <alignment horizontal="center" vertical="center" wrapText="1"/>
    </xf>
    <xf numFmtId="3" fontId="4" fillId="0" borderId="61" xfId="0" applyNumberFormat="1" applyFont="1" applyBorder="1" applyAlignment="1">
      <alignment horizontal="center" vertical="center" wrapText="1"/>
    </xf>
    <xf numFmtId="3" fontId="4" fillId="0" borderId="62" xfId="0" applyNumberFormat="1" applyFont="1" applyBorder="1" applyAlignment="1">
      <alignment horizontal="center" vertical="center" wrapText="1"/>
    </xf>
    <xf numFmtId="3" fontId="4" fillId="3" borderId="2" xfId="0" applyNumberFormat="1" applyFont="1" applyFill="1" applyBorder="1" applyAlignment="1">
      <alignment horizontal="right" vertical="top" wrapText="1"/>
    </xf>
    <xf numFmtId="3" fontId="4" fillId="3" borderId="58" xfId="0" applyNumberFormat="1" applyFont="1" applyFill="1" applyBorder="1" applyAlignment="1">
      <alignment horizontal="right" vertical="top" wrapText="1"/>
    </xf>
    <xf numFmtId="3" fontId="2" fillId="3" borderId="3" xfId="0" applyNumberFormat="1" applyFont="1" applyFill="1" applyBorder="1" applyAlignment="1">
      <alignment vertical="top" wrapText="1"/>
    </xf>
    <xf numFmtId="3" fontId="2" fillId="3" borderId="4" xfId="0" applyNumberFormat="1" applyFont="1" applyFill="1" applyBorder="1" applyAlignment="1">
      <alignment vertical="top" wrapText="1"/>
    </xf>
    <xf numFmtId="3" fontId="4" fillId="9" borderId="28" xfId="0" applyNumberFormat="1" applyFont="1" applyFill="1" applyBorder="1" applyAlignment="1">
      <alignment horizontal="right" vertical="top" wrapText="1"/>
    </xf>
    <xf numFmtId="3" fontId="4" fillId="9" borderId="17" xfId="0" applyNumberFormat="1" applyFont="1" applyFill="1" applyBorder="1" applyAlignment="1">
      <alignment horizontal="right" vertical="top" wrapText="1"/>
    </xf>
    <xf numFmtId="3" fontId="4" fillId="9" borderId="18" xfId="0" applyNumberFormat="1" applyFont="1" applyFill="1" applyBorder="1" applyAlignment="1">
      <alignment horizontal="right" vertical="top" wrapText="1"/>
    </xf>
    <xf numFmtId="3" fontId="4" fillId="4" borderId="60" xfId="0" applyNumberFormat="1" applyFont="1" applyFill="1" applyBorder="1" applyAlignment="1">
      <alignment horizontal="right" vertical="top"/>
    </xf>
    <xf numFmtId="3" fontId="4" fillId="4" borderId="61" xfId="0" applyNumberFormat="1" applyFont="1" applyFill="1" applyBorder="1" applyAlignment="1">
      <alignment horizontal="right" vertical="top"/>
    </xf>
    <xf numFmtId="3" fontId="4" fillId="4" borderId="62" xfId="0" applyNumberFormat="1" applyFont="1" applyFill="1" applyBorder="1" applyAlignment="1">
      <alignment horizontal="right" vertical="top"/>
    </xf>
    <xf numFmtId="3" fontId="4" fillId="3" borderId="60" xfId="0" applyNumberFormat="1" applyFont="1" applyFill="1" applyBorder="1" applyAlignment="1">
      <alignment horizontal="right" vertical="top"/>
    </xf>
    <xf numFmtId="3" fontId="4" fillId="3" borderId="61" xfId="0" applyNumberFormat="1" applyFont="1" applyFill="1" applyBorder="1" applyAlignment="1">
      <alignment horizontal="right" vertical="top"/>
    </xf>
    <xf numFmtId="3" fontId="4" fillId="3" borderId="62" xfId="0" applyNumberFormat="1" applyFont="1" applyFill="1" applyBorder="1" applyAlignment="1">
      <alignment horizontal="right" vertical="top"/>
    </xf>
    <xf numFmtId="3" fontId="4" fillId="5" borderId="21" xfId="0" applyNumberFormat="1" applyFont="1" applyFill="1" applyBorder="1" applyAlignment="1">
      <alignment horizontal="right" vertical="top"/>
    </xf>
    <xf numFmtId="3" fontId="4" fillId="5" borderId="1" xfId="0" applyNumberFormat="1" applyFont="1" applyFill="1" applyBorder="1" applyAlignment="1">
      <alignment horizontal="right" vertical="top"/>
    </xf>
    <xf numFmtId="3" fontId="4" fillId="5" borderId="23" xfId="0" applyNumberFormat="1" applyFont="1" applyFill="1" applyBorder="1" applyAlignment="1">
      <alignment horizontal="right" vertical="top"/>
    </xf>
    <xf numFmtId="49" fontId="4" fillId="9" borderId="54" xfId="0" applyNumberFormat="1" applyFont="1" applyFill="1" applyBorder="1" applyAlignment="1">
      <alignment horizontal="center" vertical="top"/>
    </xf>
    <xf numFmtId="49" fontId="4" fillId="9" borderId="25" xfId="0" applyNumberFormat="1" applyFont="1" applyFill="1" applyBorder="1" applyAlignment="1">
      <alignment horizontal="center" vertical="top"/>
    </xf>
    <xf numFmtId="49" fontId="4" fillId="9" borderId="44" xfId="0" applyNumberFormat="1" applyFont="1" applyFill="1" applyBorder="1" applyAlignment="1">
      <alignment horizontal="center" vertical="top"/>
    </xf>
    <xf numFmtId="3" fontId="2" fillId="0" borderId="3" xfId="0" applyNumberFormat="1" applyFont="1" applyBorder="1" applyAlignment="1">
      <alignment horizontal="center" vertical="top"/>
    </xf>
    <xf numFmtId="3" fontId="2" fillId="0" borderId="9" xfId="0" applyNumberFormat="1" applyFont="1" applyBorder="1" applyAlignment="1">
      <alignment horizontal="center" vertical="top"/>
    </xf>
    <xf numFmtId="3" fontId="4" fillId="6" borderId="3" xfId="0" applyNumberFormat="1" applyFont="1" applyFill="1" applyBorder="1" applyAlignment="1">
      <alignment vertical="top" wrapText="1"/>
    </xf>
    <xf numFmtId="3" fontId="2" fillId="6" borderId="37" xfId="0" applyNumberFormat="1" applyFont="1" applyFill="1" applyBorder="1" applyAlignment="1">
      <alignment vertical="top" wrapText="1"/>
    </xf>
    <xf numFmtId="3" fontId="2" fillId="6" borderId="9" xfId="0" applyNumberFormat="1" applyFont="1" applyFill="1" applyBorder="1" applyAlignment="1">
      <alignment vertical="top" wrapText="1"/>
    </xf>
    <xf numFmtId="0" fontId="2" fillId="10" borderId="13" xfId="0" applyFont="1" applyFill="1" applyBorder="1" applyAlignment="1">
      <alignment horizontal="left" vertical="top" wrapText="1"/>
    </xf>
    <xf numFmtId="0" fontId="2" fillId="10" borderId="8" xfId="0" applyFont="1" applyFill="1" applyBorder="1" applyAlignment="1">
      <alignment horizontal="left" vertical="top" wrapText="1"/>
    </xf>
    <xf numFmtId="0" fontId="2" fillId="6" borderId="13" xfId="0" applyFont="1" applyFill="1" applyBorder="1" applyAlignment="1">
      <alignment horizontal="left" vertical="top" wrapText="1"/>
    </xf>
    <xf numFmtId="0" fontId="2" fillId="6" borderId="8" xfId="0" applyFont="1" applyFill="1" applyBorder="1" applyAlignment="1">
      <alignment horizontal="left" vertical="top" wrapText="1"/>
    </xf>
    <xf numFmtId="0" fontId="11" fillId="6" borderId="47" xfId="0" applyFont="1" applyFill="1" applyBorder="1" applyAlignment="1">
      <alignment horizontal="left" vertical="top" wrapText="1"/>
    </xf>
    <xf numFmtId="49" fontId="2" fillId="6" borderId="45" xfId="0" applyNumberFormat="1" applyFont="1" applyFill="1" applyBorder="1" applyAlignment="1">
      <alignment horizontal="center" vertical="top" wrapText="1"/>
    </xf>
    <xf numFmtId="0" fontId="11" fillId="6" borderId="45" xfId="0" applyFont="1" applyFill="1" applyBorder="1" applyAlignment="1">
      <alignment horizontal="center" vertical="top" wrapText="1"/>
    </xf>
    <xf numFmtId="49" fontId="4" fillId="6" borderId="37" xfId="0" applyNumberFormat="1" applyFont="1" applyFill="1" applyBorder="1" applyAlignment="1">
      <alignment horizontal="center" vertical="top"/>
    </xf>
    <xf numFmtId="49" fontId="4" fillId="6" borderId="9" xfId="0" applyNumberFormat="1" applyFont="1" applyFill="1" applyBorder="1" applyAlignment="1">
      <alignment horizontal="center" vertical="top"/>
    </xf>
    <xf numFmtId="3" fontId="2" fillId="6" borderId="44" xfId="0" applyNumberFormat="1" applyFont="1" applyFill="1" applyBorder="1" applyAlignment="1">
      <alignment horizontal="left" vertical="top" wrapText="1"/>
    </xf>
    <xf numFmtId="0" fontId="11" fillId="0" borderId="8" xfId="0" applyFont="1" applyBorder="1" applyAlignment="1">
      <alignment horizontal="left" vertical="top" wrapText="1"/>
    </xf>
    <xf numFmtId="3" fontId="2" fillId="0" borderId="47" xfId="0" applyNumberFormat="1" applyFont="1" applyBorder="1" applyAlignment="1">
      <alignment horizontal="center" vertical="top"/>
    </xf>
    <xf numFmtId="3" fontId="2" fillId="6" borderId="12" xfId="1" applyNumberFormat="1" applyFont="1" applyFill="1" applyBorder="1" applyAlignment="1">
      <alignment horizontal="center" vertical="top" wrapText="1"/>
    </xf>
    <xf numFmtId="0" fontId="14" fillId="0" borderId="0" xfId="0" applyFont="1" applyAlignment="1">
      <alignment horizontal="center" vertical="top" wrapText="1"/>
    </xf>
    <xf numFmtId="0" fontId="2" fillId="0" borderId="5" xfId="0" applyFont="1" applyBorder="1" applyAlignment="1">
      <alignment horizontal="center" vertical="center" textRotation="90" wrapText="1"/>
    </xf>
    <xf numFmtId="0" fontId="2" fillId="0" borderId="12" xfId="0" applyFont="1" applyBorder="1" applyAlignment="1">
      <alignment horizontal="center" vertical="center" textRotation="90" wrapText="1"/>
    </xf>
    <xf numFmtId="0" fontId="2" fillId="0" borderId="24" xfId="0" applyFont="1" applyBorder="1" applyAlignment="1">
      <alignment horizontal="center" vertical="center" textRotation="90" wrapText="1"/>
    </xf>
    <xf numFmtId="3" fontId="2" fillId="0" borderId="3" xfId="0" applyNumberFormat="1" applyFont="1" applyBorder="1" applyAlignment="1">
      <alignment horizontal="center" vertical="center" textRotation="90" shrinkToFit="1"/>
    </xf>
    <xf numFmtId="3" fontId="2" fillId="0" borderId="9" xfId="0" applyNumberFormat="1" applyFont="1" applyBorder="1" applyAlignment="1">
      <alignment horizontal="center" vertical="center" textRotation="90" shrinkToFit="1"/>
    </xf>
    <xf numFmtId="3" fontId="2" fillId="0" borderId="20" xfId="0" applyNumberFormat="1" applyFont="1" applyBorder="1" applyAlignment="1">
      <alignment horizontal="center" vertical="center" textRotation="90" shrinkToFit="1"/>
    </xf>
    <xf numFmtId="3" fontId="2" fillId="0" borderId="4" xfId="0" applyNumberFormat="1" applyFont="1" applyBorder="1" applyAlignment="1">
      <alignment horizontal="center" vertical="center" shrinkToFit="1"/>
    </xf>
    <xf numFmtId="3" fontId="2" fillId="0" borderId="10" xfId="0" applyNumberFormat="1" applyFont="1" applyBorder="1" applyAlignment="1">
      <alignment horizontal="center" vertical="center" shrinkToFit="1"/>
    </xf>
    <xf numFmtId="3" fontId="2" fillId="0" borderId="21" xfId="0" applyNumberFormat="1" applyFont="1" applyBorder="1" applyAlignment="1">
      <alignment horizontal="center" vertical="center" shrinkToFit="1"/>
    </xf>
    <xf numFmtId="0" fontId="2" fillId="0" borderId="11" xfId="0" applyFont="1" applyBorder="1" applyAlignment="1">
      <alignment horizontal="center" vertical="center" wrapText="1"/>
    </xf>
    <xf numFmtId="0" fontId="2" fillId="0" borderId="22" xfId="0" applyFont="1" applyBorder="1" applyAlignment="1">
      <alignment horizontal="center" vertical="center" wrapText="1"/>
    </xf>
    <xf numFmtId="3" fontId="2" fillId="0" borderId="4" xfId="0" applyNumberFormat="1" applyFont="1" applyBorder="1" applyAlignment="1">
      <alignment horizontal="center" vertical="center" textRotation="90" shrinkToFit="1"/>
    </xf>
    <xf numFmtId="3" fontId="2" fillId="0" borderId="10" xfId="0" applyNumberFormat="1" applyFont="1" applyBorder="1" applyAlignment="1">
      <alignment horizontal="center" vertical="center" textRotation="90" shrinkToFit="1"/>
    </xf>
    <xf numFmtId="3" fontId="2" fillId="0" borderId="21" xfId="0" applyNumberFormat="1" applyFont="1" applyBorder="1" applyAlignment="1">
      <alignment horizontal="center" vertical="center" textRotation="90" shrinkToFit="1"/>
    </xf>
    <xf numFmtId="3" fontId="2" fillId="0" borderId="5" xfId="0" applyNumberFormat="1" applyFont="1" applyFill="1" applyBorder="1" applyAlignment="1">
      <alignment horizontal="center" vertical="center" wrapText="1" shrinkToFit="1"/>
    </xf>
    <xf numFmtId="3" fontId="2" fillId="0" borderId="12" xfId="0" applyNumberFormat="1" applyFont="1" applyFill="1" applyBorder="1" applyAlignment="1">
      <alignment horizontal="center" vertical="center" wrapText="1" shrinkToFit="1"/>
    </xf>
    <xf numFmtId="3" fontId="2" fillId="0" borderId="24" xfId="0" applyNumberFormat="1" applyFont="1" applyFill="1" applyBorder="1" applyAlignment="1">
      <alignment horizontal="center" vertical="center" wrapText="1" shrinkToFit="1"/>
    </xf>
    <xf numFmtId="3" fontId="2" fillId="0" borderId="5" xfId="0" applyNumberFormat="1" applyFont="1" applyBorder="1" applyAlignment="1">
      <alignment horizontal="center" vertical="center" textRotation="90" wrapText="1" shrinkToFit="1"/>
    </xf>
    <xf numFmtId="3" fontId="2" fillId="0" borderId="12" xfId="0" applyNumberFormat="1" applyFont="1" applyBorder="1" applyAlignment="1">
      <alignment horizontal="center" vertical="center" textRotation="90" wrapText="1" shrinkToFit="1"/>
    </xf>
    <xf numFmtId="3" fontId="2" fillId="0" borderId="24" xfId="0" applyNumberFormat="1" applyFont="1" applyBorder="1" applyAlignment="1">
      <alignment horizontal="center" vertical="center" textRotation="90" wrapText="1" shrinkToFit="1"/>
    </xf>
    <xf numFmtId="0" fontId="4" fillId="0" borderId="6" xfId="0" applyFont="1" applyBorder="1" applyAlignment="1">
      <alignment horizontal="center" vertical="center"/>
    </xf>
    <xf numFmtId="0" fontId="4" fillId="0" borderId="7" xfId="0" applyFont="1" applyBorder="1" applyAlignment="1">
      <alignment horizontal="center" vertical="center"/>
    </xf>
    <xf numFmtId="3" fontId="2" fillId="0" borderId="2" xfId="0" applyNumberFormat="1" applyFont="1" applyBorder="1" applyAlignment="1">
      <alignment horizontal="center" vertical="center" textRotation="90" shrinkToFit="1"/>
    </xf>
    <xf numFmtId="3" fontId="2" fillId="0" borderId="8" xfId="0" applyNumberFormat="1" applyFont="1" applyBorder="1" applyAlignment="1">
      <alignment horizontal="center" vertical="center" textRotation="90" shrinkToFit="1"/>
    </xf>
    <xf numFmtId="3" fontId="2" fillId="0" borderId="19" xfId="0" applyNumberFormat="1" applyFont="1" applyBorder="1" applyAlignment="1">
      <alignment horizontal="center" vertical="center" textRotation="90" shrinkToFit="1"/>
    </xf>
    <xf numFmtId="49" fontId="2" fillId="0" borderId="3" xfId="0" applyNumberFormat="1" applyFont="1" applyBorder="1" applyAlignment="1">
      <alignment horizontal="center" vertical="center" textRotation="90" shrinkToFit="1"/>
    </xf>
    <xf numFmtId="49" fontId="2" fillId="0" borderId="9" xfId="0" applyNumberFormat="1" applyFont="1" applyBorder="1" applyAlignment="1">
      <alignment horizontal="center" vertical="center" textRotation="90" shrinkToFit="1"/>
    </xf>
    <xf numFmtId="49" fontId="2" fillId="0" borderId="20" xfId="0" applyNumberFormat="1" applyFont="1" applyBorder="1" applyAlignment="1">
      <alignment horizontal="center" vertical="center" textRotation="90" shrinkToFit="1"/>
    </xf>
    <xf numFmtId="0" fontId="15" fillId="0" borderId="0" xfId="0" applyFont="1" applyAlignment="1">
      <alignment horizontal="center" vertical="top" wrapText="1"/>
    </xf>
    <xf numFmtId="0" fontId="14" fillId="0" borderId="0" xfId="0" applyFont="1" applyAlignment="1">
      <alignment horizontal="center" vertical="top"/>
    </xf>
    <xf numFmtId="0" fontId="2" fillId="0" borderId="1" xfId="0" applyFont="1" applyBorder="1" applyAlignment="1">
      <alignment horizontal="right"/>
    </xf>
    <xf numFmtId="49" fontId="4" fillId="2" borderId="6" xfId="0" applyNumberFormat="1" applyFont="1" applyFill="1" applyBorder="1" applyAlignment="1">
      <alignment horizontal="left" vertical="top" wrapText="1"/>
    </xf>
    <xf numFmtId="49" fontId="4" fillId="2" borderId="76" xfId="0" applyNumberFormat="1" applyFont="1" applyFill="1" applyBorder="1" applyAlignment="1">
      <alignment horizontal="left" vertical="top" wrapText="1"/>
    </xf>
    <xf numFmtId="49" fontId="4" fillId="2" borderId="7" xfId="0" applyNumberFormat="1" applyFont="1" applyFill="1" applyBorder="1" applyAlignment="1">
      <alignment horizontal="left" vertical="top" wrapText="1"/>
    </xf>
    <xf numFmtId="0" fontId="4" fillId="3" borderId="28"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5" borderId="77" xfId="0" applyFont="1" applyFill="1" applyBorder="1" applyAlignment="1">
      <alignment horizontal="left" vertical="top" wrapText="1"/>
    </xf>
    <xf numFmtId="0" fontId="4" fillId="5" borderId="73" xfId="0" applyFont="1" applyFill="1" applyBorder="1" applyAlignment="1">
      <alignment horizontal="left" vertical="top" wrapText="1"/>
    </xf>
    <xf numFmtId="0" fontId="4" fillId="5" borderId="86" xfId="0" applyFont="1" applyFill="1" applyBorder="1" applyAlignment="1">
      <alignment horizontal="left" vertical="top" wrapText="1"/>
    </xf>
    <xf numFmtId="3" fontId="2" fillId="6" borderId="94" xfId="0" applyNumberFormat="1" applyFont="1" applyFill="1" applyBorder="1" applyAlignment="1">
      <alignment horizontal="center" vertical="top"/>
    </xf>
    <xf numFmtId="3" fontId="2" fillId="6" borderId="70" xfId="0" applyNumberFormat="1" applyFont="1" applyFill="1" applyBorder="1" applyAlignment="1">
      <alignment horizontal="center" vertical="top"/>
    </xf>
    <xf numFmtId="0" fontId="2" fillId="6" borderId="43" xfId="0" applyFont="1" applyFill="1" applyBorder="1" applyAlignment="1">
      <alignment horizontal="center" vertical="top" wrapText="1"/>
    </xf>
    <xf numFmtId="0" fontId="2" fillId="6" borderId="12" xfId="0" applyFont="1" applyFill="1" applyBorder="1" applyAlignment="1">
      <alignment horizontal="center" vertical="top" wrapText="1"/>
    </xf>
    <xf numFmtId="3" fontId="2" fillId="6" borderId="42" xfId="0" applyNumberFormat="1" applyFont="1" applyFill="1" applyBorder="1" applyAlignment="1">
      <alignment horizontal="center" vertical="top" wrapText="1"/>
    </xf>
    <xf numFmtId="0" fontId="11" fillId="6" borderId="31" xfId="0" applyFont="1" applyFill="1" applyBorder="1" applyAlignment="1">
      <alignment horizontal="center" wrapText="1"/>
    </xf>
    <xf numFmtId="3" fontId="2" fillId="6" borderId="9" xfId="0" applyNumberFormat="1" applyFont="1" applyFill="1" applyBorder="1" applyAlignment="1">
      <alignment horizontal="left" vertical="top" wrapText="1"/>
    </xf>
    <xf numFmtId="3" fontId="11" fillId="6" borderId="9" xfId="0" applyNumberFormat="1" applyFont="1" applyFill="1" applyBorder="1" applyAlignment="1">
      <alignment horizontal="left" vertical="top" wrapText="1"/>
    </xf>
    <xf numFmtId="3" fontId="4" fillId="6" borderId="38" xfId="0" applyNumberFormat="1" applyFont="1" applyFill="1" applyBorder="1" applyAlignment="1">
      <alignment horizontal="center" vertical="top" wrapText="1"/>
    </xf>
    <xf numFmtId="3" fontId="2" fillId="6" borderId="0" xfId="0" applyNumberFormat="1" applyFont="1" applyFill="1" applyBorder="1" applyAlignment="1">
      <alignment horizontal="center" vertical="top" wrapText="1"/>
    </xf>
    <xf numFmtId="3" fontId="2" fillId="0" borderId="43" xfId="0" applyNumberFormat="1" applyFont="1" applyBorder="1" applyAlignment="1">
      <alignment horizontal="center" vertical="top" wrapText="1"/>
    </xf>
    <xf numFmtId="3" fontId="2" fillId="0" borderId="12" xfId="0" applyNumberFormat="1" applyFont="1" applyBorder="1" applyAlignment="1">
      <alignment horizontal="center" vertical="top" wrapText="1"/>
    </xf>
    <xf numFmtId="3" fontId="2" fillId="6" borderId="56" xfId="0" applyNumberFormat="1" applyFont="1" applyFill="1" applyBorder="1" applyAlignment="1">
      <alignment horizontal="left" vertical="top" wrapText="1"/>
    </xf>
    <xf numFmtId="3" fontId="2" fillId="6" borderId="67" xfId="0" applyNumberFormat="1" applyFont="1" applyFill="1" applyBorder="1" applyAlignment="1">
      <alignment horizontal="left" vertical="top" wrapText="1"/>
    </xf>
    <xf numFmtId="3" fontId="2" fillId="6" borderId="32" xfId="0" applyNumberFormat="1" applyFont="1" applyFill="1" applyBorder="1" applyAlignment="1">
      <alignment horizontal="left" vertical="top" wrapText="1"/>
    </xf>
    <xf numFmtId="3" fontId="4" fillId="5" borderId="10" xfId="0" applyNumberFormat="1" applyFont="1" applyFill="1" applyBorder="1" applyAlignment="1">
      <alignment horizontal="center" vertical="top"/>
    </xf>
    <xf numFmtId="0" fontId="11" fillId="6" borderId="40" xfId="0" applyFont="1" applyFill="1" applyBorder="1" applyAlignment="1">
      <alignment vertical="top" wrapText="1"/>
    </xf>
    <xf numFmtId="0" fontId="11" fillId="6" borderId="47" xfId="0" applyFont="1" applyFill="1" applyBorder="1" applyAlignment="1">
      <alignment vertical="top" wrapText="1"/>
    </xf>
    <xf numFmtId="49" fontId="2" fillId="6" borderId="57" xfId="0" applyNumberFormat="1" applyFont="1" applyFill="1" applyBorder="1" applyAlignment="1">
      <alignment horizontal="center" vertical="top" wrapText="1"/>
    </xf>
    <xf numFmtId="49" fontId="2" fillId="6" borderId="87" xfId="0" applyNumberFormat="1" applyFont="1" applyFill="1" applyBorder="1" applyAlignment="1">
      <alignment horizontal="center" vertical="top" wrapText="1"/>
    </xf>
    <xf numFmtId="3" fontId="2" fillId="6" borderId="41" xfId="0" applyNumberFormat="1" applyFont="1" applyFill="1" applyBorder="1" applyAlignment="1">
      <alignment horizontal="center" vertical="top" wrapText="1"/>
    </xf>
    <xf numFmtId="49" fontId="4" fillId="6" borderId="47" xfId="0" applyNumberFormat="1" applyFont="1" applyFill="1" applyBorder="1" applyAlignment="1">
      <alignment horizontal="center" vertical="top"/>
    </xf>
    <xf numFmtId="3" fontId="2" fillId="6" borderId="48" xfId="0" applyNumberFormat="1" applyFont="1" applyFill="1" applyBorder="1" applyAlignment="1">
      <alignment horizontal="left" vertical="top" wrapText="1"/>
    </xf>
    <xf numFmtId="3" fontId="2" fillId="6" borderId="14" xfId="0" applyNumberFormat="1" applyFont="1" applyFill="1" applyBorder="1" applyAlignment="1">
      <alignment horizontal="left" vertical="top" wrapText="1"/>
    </xf>
    <xf numFmtId="0" fontId="11" fillId="0" borderId="9" xfId="0" applyFont="1" applyBorder="1" applyAlignment="1">
      <alignment horizontal="left" vertical="top" wrapText="1"/>
    </xf>
    <xf numFmtId="3" fontId="7" fillId="6" borderId="37" xfId="0" applyNumberFormat="1" applyFont="1" applyFill="1" applyBorder="1" applyAlignment="1">
      <alignment horizontal="left" vertical="top" wrapText="1"/>
    </xf>
    <xf numFmtId="3" fontId="2" fillId="6" borderId="13" xfId="0" applyNumberFormat="1" applyFont="1" applyFill="1" applyBorder="1" applyAlignment="1">
      <alignment vertical="top" wrapText="1"/>
    </xf>
    <xf numFmtId="0" fontId="11" fillId="0" borderId="40" xfId="0" applyFont="1" applyBorder="1" applyAlignment="1">
      <alignment vertical="top" wrapText="1"/>
    </xf>
    <xf numFmtId="0" fontId="2" fillId="6" borderId="37" xfId="0" applyFont="1" applyFill="1" applyBorder="1" applyAlignment="1">
      <alignment vertical="top" wrapText="1"/>
    </xf>
    <xf numFmtId="0" fontId="2" fillId="6" borderId="9" xfId="0" applyFont="1" applyFill="1" applyBorder="1" applyAlignment="1">
      <alignment vertical="top" wrapText="1"/>
    </xf>
    <xf numFmtId="0" fontId="11" fillId="6" borderId="12" xfId="0" applyFont="1" applyFill="1" applyBorder="1" applyAlignment="1">
      <alignment horizontal="center" vertical="top" wrapText="1"/>
    </xf>
    <xf numFmtId="3" fontId="2" fillId="0" borderId="37" xfId="0" applyNumberFormat="1" applyFont="1" applyFill="1" applyBorder="1" applyAlignment="1">
      <alignment horizontal="left" vertical="top" wrapText="1"/>
    </xf>
    <xf numFmtId="3" fontId="2" fillId="0" borderId="47" xfId="0" applyNumberFormat="1" applyFont="1" applyFill="1" applyBorder="1" applyAlignment="1">
      <alignment horizontal="left" vertical="top" wrapText="1"/>
    </xf>
    <xf numFmtId="3" fontId="2" fillId="0" borderId="43" xfId="0" applyNumberFormat="1" applyFont="1" applyFill="1" applyBorder="1" applyAlignment="1">
      <alignment horizontal="center" vertical="top" wrapText="1"/>
    </xf>
    <xf numFmtId="3" fontId="2" fillId="0" borderId="35" xfId="0" applyNumberFormat="1" applyFont="1" applyFill="1" applyBorder="1" applyAlignment="1">
      <alignment horizontal="center" vertical="top" wrapText="1"/>
    </xf>
    <xf numFmtId="3" fontId="2" fillId="6" borderId="32" xfId="0" applyNumberFormat="1" applyFont="1" applyFill="1" applyBorder="1" applyAlignment="1">
      <alignment vertical="top" wrapText="1"/>
    </xf>
    <xf numFmtId="0" fontId="0" fillId="0" borderId="32" xfId="0" applyBorder="1" applyAlignment="1">
      <alignment horizontal="left" vertical="top" wrapText="1"/>
    </xf>
    <xf numFmtId="3" fontId="2" fillId="6" borderId="16" xfId="0" applyNumberFormat="1" applyFont="1" applyFill="1" applyBorder="1" applyAlignment="1">
      <alignment horizontal="center" vertical="top" wrapText="1"/>
    </xf>
    <xf numFmtId="0" fontId="0" fillId="0" borderId="70" xfId="0" applyBorder="1" applyAlignment="1">
      <alignment horizontal="center" vertical="top" wrapText="1"/>
    </xf>
    <xf numFmtId="3" fontId="2" fillId="6" borderId="40" xfId="0" applyNumberFormat="1" applyFont="1" applyFill="1" applyBorder="1" applyAlignment="1">
      <alignment horizontal="left" vertical="top" wrapText="1"/>
    </xf>
  </cellXfs>
  <cellStyles count="5">
    <cellStyle name="Įprastas" xfId="0" builtinId="0"/>
    <cellStyle name="Įprastas 2" xfId="4" xr:uid="{00000000-0005-0000-0000-000001000000}"/>
    <cellStyle name="Įprastas 4" xfId="3" xr:uid="{00000000-0005-0000-0000-000002000000}"/>
    <cellStyle name="Įprastas 5" xfId="2" xr:uid="{00000000-0005-0000-0000-000003000000}"/>
    <cellStyle name="Kablelis" xfId="1" builtinId="3"/>
  </cellStyles>
  <dxfs count="0"/>
  <tableStyles count="0" defaultTableStyle="TableStyleMedium2" defaultPivotStyle="PivotStyleLight16"/>
  <colors>
    <mruColors>
      <color rgb="FFFFCCFF"/>
      <color rgb="FFCCFFCC"/>
      <color rgb="FFFFFF99"/>
      <color rgb="FFFFE7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72"/>
  <sheetViews>
    <sheetView tabSelected="1" zoomScaleNormal="100" zoomScaleSheetLayoutView="100" workbookViewId="0">
      <selection activeCell="A5" sqref="A5:K5"/>
    </sheetView>
  </sheetViews>
  <sheetFormatPr defaultColWidth="9.33203125" defaultRowHeight="14.4" x14ac:dyDescent="0.3"/>
  <cols>
    <col min="1" max="1" width="3" style="38" customWidth="1"/>
    <col min="2" max="2" width="2.6640625" style="38" customWidth="1"/>
    <col min="3" max="3" width="3" style="87" customWidth="1"/>
    <col min="4" max="4" width="2.6640625" style="38" customWidth="1"/>
    <col min="5" max="5" width="33.6640625" style="38" customWidth="1"/>
    <col min="6" max="6" width="4.44140625" style="38" customWidth="1"/>
    <col min="7" max="7" width="17" style="38" customWidth="1"/>
    <col min="8" max="8" width="9.33203125" style="38"/>
    <col min="9" max="9" width="10.5546875" style="38" customWidth="1"/>
    <col min="10" max="10" width="38.33203125" style="38" customWidth="1"/>
    <col min="11" max="11" width="7" style="38" customWidth="1"/>
    <col min="12" max="16384" width="9.33203125" style="38"/>
  </cols>
  <sheetData>
    <row r="1" spans="1:12" s="29" customFormat="1" ht="33" customHeight="1" x14ac:dyDescent="0.3">
      <c r="A1" s="86"/>
      <c r="B1" s="497"/>
      <c r="C1" s="86"/>
      <c r="D1" s="497"/>
      <c r="E1" s="86"/>
      <c r="F1" s="497"/>
      <c r="G1" s="86"/>
      <c r="H1" s="498"/>
      <c r="I1" s="544" t="s">
        <v>188</v>
      </c>
      <c r="J1" s="544"/>
      <c r="K1" s="544"/>
    </row>
    <row r="2" spans="1:12" s="29" customFormat="1" ht="16.95" customHeight="1" x14ac:dyDescent="0.3">
      <c r="A2" s="86"/>
      <c r="B2" s="497"/>
      <c r="C2" s="86"/>
      <c r="D2" s="497"/>
      <c r="E2" s="86"/>
      <c r="F2" s="497"/>
      <c r="G2" s="86"/>
      <c r="H2" s="499"/>
      <c r="I2" s="545" t="s">
        <v>204</v>
      </c>
      <c r="J2" s="545"/>
      <c r="K2" s="545"/>
    </row>
    <row r="3" spans="1:12" s="29" customFormat="1" ht="39.450000000000003" customHeight="1" x14ac:dyDescent="0.3">
      <c r="A3" s="86"/>
      <c r="B3" s="497"/>
      <c r="C3" s="86"/>
      <c r="D3" s="497"/>
      <c r="E3" s="86"/>
      <c r="F3" s="497"/>
      <c r="G3" s="86"/>
      <c r="H3" s="499"/>
      <c r="I3" s="544" t="s">
        <v>218</v>
      </c>
      <c r="J3" s="544"/>
      <c r="K3" s="544"/>
    </row>
    <row r="4" spans="1:12" ht="15.6" customHeight="1" x14ac:dyDescent="0.3">
      <c r="I4" s="390"/>
      <c r="J4" s="406"/>
    </row>
    <row r="5" spans="1:12" s="1" customFormat="1" ht="15" customHeight="1" x14ac:dyDescent="0.3">
      <c r="A5" s="655" t="s">
        <v>189</v>
      </c>
      <c r="B5" s="655"/>
      <c r="C5" s="655"/>
      <c r="D5" s="655"/>
      <c r="E5" s="655"/>
      <c r="F5" s="655"/>
      <c r="G5" s="655"/>
      <c r="H5" s="655"/>
      <c r="I5" s="655"/>
      <c r="J5" s="655"/>
      <c r="K5" s="655"/>
    </row>
    <row r="6" spans="1:12" s="1" customFormat="1" ht="15" customHeight="1" x14ac:dyDescent="0.3">
      <c r="A6" s="684" t="s">
        <v>116</v>
      </c>
      <c r="B6" s="684"/>
      <c r="C6" s="684"/>
      <c r="D6" s="684"/>
      <c r="E6" s="684"/>
      <c r="F6" s="684"/>
      <c r="G6" s="684"/>
      <c r="H6" s="684"/>
      <c r="I6" s="684"/>
      <c r="J6" s="684"/>
      <c r="K6" s="684"/>
    </row>
    <row r="7" spans="1:12" s="1" customFormat="1" ht="15" customHeight="1" x14ac:dyDescent="0.3">
      <c r="A7" s="685" t="s">
        <v>67</v>
      </c>
      <c r="B7" s="685"/>
      <c r="C7" s="685"/>
      <c r="D7" s="685"/>
      <c r="E7" s="685"/>
      <c r="F7" s="685"/>
      <c r="G7" s="685"/>
      <c r="H7" s="685"/>
      <c r="I7" s="685"/>
      <c r="J7" s="685"/>
      <c r="K7" s="685"/>
    </row>
    <row r="8" spans="1:12" s="1" customFormat="1" ht="15" customHeight="1" x14ac:dyDescent="0.3">
      <c r="A8" s="395"/>
      <c r="B8" s="395"/>
      <c r="C8" s="395"/>
      <c r="D8" s="395"/>
      <c r="E8" s="395"/>
      <c r="F8" s="395"/>
      <c r="G8" s="395"/>
      <c r="H8" s="395"/>
      <c r="I8" s="395"/>
      <c r="J8" s="395"/>
      <c r="K8" s="395"/>
    </row>
    <row r="9" spans="1:12" s="1" customFormat="1" ht="16.2" customHeight="1" thickBot="1" x14ac:dyDescent="0.3">
      <c r="C9" s="86"/>
      <c r="F9" s="157"/>
      <c r="I9" s="2"/>
      <c r="J9" s="686" t="s">
        <v>68</v>
      </c>
      <c r="K9" s="686"/>
    </row>
    <row r="10" spans="1:12" s="22" customFormat="1" ht="17.100000000000001" customHeight="1" x14ac:dyDescent="0.3">
      <c r="A10" s="678" t="s">
        <v>0</v>
      </c>
      <c r="B10" s="659" t="s">
        <v>1</v>
      </c>
      <c r="C10" s="681" t="s">
        <v>2</v>
      </c>
      <c r="D10" s="659" t="s">
        <v>3</v>
      </c>
      <c r="E10" s="662" t="s">
        <v>4</v>
      </c>
      <c r="F10" s="667" t="s">
        <v>127</v>
      </c>
      <c r="G10" s="670" t="s">
        <v>128</v>
      </c>
      <c r="H10" s="673" t="s">
        <v>5</v>
      </c>
      <c r="I10" s="656" t="s">
        <v>191</v>
      </c>
      <c r="J10" s="676" t="s">
        <v>123</v>
      </c>
      <c r="K10" s="677"/>
    </row>
    <row r="11" spans="1:12" s="22" customFormat="1" ht="18.75" customHeight="1" x14ac:dyDescent="0.3">
      <c r="A11" s="679"/>
      <c r="B11" s="660"/>
      <c r="C11" s="682"/>
      <c r="D11" s="660"/>
      <c r="E11" s="663"/>
      <c r="F11" s="668"/>
      <c r="G11" s="671"/>
      <c r="H11" s="674"/>
      <c r="I11" s="657"/>
      <c r="J11" s="665" t="s">
        <v>4</v>
      </c>
      <c r="K11" s="426" t="s">
        <v>152</v>
      </c>
    </row>
    <row r="12" spans="1:12" s="22" customFormat="1" ht="94.5" customHeight="1" thickBot="1" x14ac:dyDescent="0.35">
      <c r="A12" s="680"/>
      <c r="B12" s="661"/>
      <c r="C12" s="683"/>
      <c r="D12" s="661"/>
      <c r="E12" s="664"/>
      <c r="F12" s="669"/>
      <c r="G12" s="672"/>
      <c r="H12" s="675"/>
      <c r="I12" s="658"/>
      <c r="J12" s="666"/>
      <c r="K12" s="187" t="s">
        <v>130</v>
      </c>
    </row>
    <row r="13" spans="1:12" s="1" customFormat="1" ht="15" customHeight="1" x14ac:dyDescent="0.3">
      <c r="A13" s="687" t="s">
        <v>117</v>
      </c>
      <c r="B13" s="688"/>
      <c r="C13" s="688"/>
      <c r="D13" s="688"/>
      <c r="E13" s="688"/>
      <c r="F13" s="688"/>
      <c r="G13" s="688"/>
      <c r="H13" s="688"/>
      <c r="I13" s="688"/>
      <c r="J13" s="688"/>
      <c r="K13" s="689"/>
      <c r="L13" s="2"/>
    </row>
    <row r="14" spans="1:12" s="1" customFormat="1" ht="15" customHeight="1" x14ac:dyDescent="0.3">
      <c r="A14" s="690" t="s">
        <v>6</v>
      </c>
      <c r="B14" s="691"/>
      <c r="C14" s="691"/>
      <c r="D14" s="691"/>
      <c r="E14" s="691"/>
      <c r="F14" s="691"/>
      <c r="G14" s="691"/>
      <c r="H14" s="691"/>
      <c r="I14" s="691"/>
      <c r="J14" s="691"/>
      <c r="K14" s="692"/>
      <c r="L14" s="2"/>
    </row>
    <row r="15" spans="1:12" s="1" customFormat="1" ht="15" customHeight="1" x14ac:dyDescent="0.3">
      <c r="A15" s="184" t="s">
        <v>7</v>
      </c>
      <c r="B15" s="693" t="s">
        <v>147</v>
      </c>
      <c r="C15" s="694"/>
      <c r="D15" s="694"/>
      <c r="E15" s="694"/>
      <c r="F15" s="694"/>
      <c r="G15" s="694"/>
      <c r="H15" s="694"/>
      <c r="I15" s="694"/>
      <c r="J15" s="694"/>
      <c r="K15" s="695"/>
      <c r="L15" s="2"/>
    </row>
    <row r="16" spans="1:12" s="1" customFormat="1" ht="15" customHeight="1" thickBot="1" x14ac:dyDescent="0.35">
      <c r="A16" s="265" t="s">
        <v>7</v>
      </c>
      <c r="B16" s="266" t="s">
        <v>7</v>
      </c>
      <c r="C16" s="696" t="s">
        <v>146</v>
      </c>
      <c r="D16" s="697"/>
      <c r="E16" s="697"/>
      <c r="F16" s="697"/>
      <c r="G16" s="697"/>
      <c r="H16" s="697"/>
      <c r="I16" s="697"/>
      <c r="J16" s="697"/>
      <c r="K16" s="698"/>
    </row>
    <row r="17" spans="1:13" s="2" customFormat="1" ht="25.5" customHeight="1" x14ac:dyDescent="0.3">
      <c r="A17" s="3" t="s">
        <v>7</v>
      </c>
      <c r="B17" s="4" t="s">
        <v>7</v>
      </c>
      <c r="C17" s="59" t="s">
        <v>7</v>
      </c>
      <c r="D17" s="311"/>
      <c r="E17" s="185" t="s">
        <v>8</v>
      </c>
      <c r="F17" s="186"/>
      <c r="G17" s="267"/>
      <c r="H17" s="64"/>
      <c r="I17" s="163"/>
      <c r="J17" s="424"/>
      <c r="K17" s="417"/>
    </row>
    <row r="18" spans="1:13" s="2" customFormat="1" ht="15" customHeight="1" x14ac:dyDescent="0.3">
      <c r="A18" s="5"/>
      <c r="B18" s="6"/>
      <c r="C18" s="88"/>
      <c r="D18" s="72" t="s">
        <v>7</v>
      </c>
      <c r="E18" s="577" t="s">
        <v>9</v>
      </c>
      <c r="F18" s="707" t="s">
        <v>133</v>
      </c>
      <c r="G18" s="709" t="s">
        <v>121</v>
      </c>
      <c r="H18" s="315" t="s">
        <v>10</v>
      </c>
      <c r="I18" s="384">
        <f>10916.7+235</f>
        <v>11151.7</v>
      </c>
      <c r="J18" s="581" t="s">
        <v>69</v>
      </c>
      <c r="K18" s="336">
        <v>453.5</v>
      </c>
    </row>
    <row r="19" spans="1:13" s="2" customFormat="1" ht="15" customHeight="1" x14ac:dyDescent="0.3">
      <c r="A19" s="5"/>
      <c r="B19" s="6"/>
      <c r="C19" s="88"/>
      <c r="D19" s="83"/>
      <c r="E19" s="705"/>
      <c r="F19" s="708"/>
      <c r="G19" s="710"/>
      <c r="H19" s="295" t="s">
        <v>118</v>
      </c>
      <c r="I19" s="475">
        <v>704.7</v>
      </c>
      <c r="J19" s="711"/>
      <c r="K19" s="255"/>
      <c r="L19" s="1"/>
    </row>
    <row r="20" spans="1:13" s="2" customFormat="1" ht="15" customHeight="1" x14ac:dyDescent="0.3">
      <c r="A20" s="7"/>
      <c r="B20" s="8"/>
      <c r="C20" s="59"/>
      <c r="D20" s="83"/>
      <c r="E20" s="706"/>
      <c r="F20" s="708"/>
      <c r="G20" s="710"/>
      <c r="H20" s="295" t="s">
        <v>25</v>
      </c>
      <c r="I20" s="360">
        <v>20</v>
      </c>
      <c r="J20" s="423" t="s">
        <v>29</v>
      </c>
      <c r="K20" s="177">
        <v>31</v>
      </c>
      <c r="L20" s="1"/>
      <c r="M20" s="1"/>
    </row>
    <row r="21" spans="1:13" s="2" customFormat="1" ht="15" customHeight="1" x14ac:dyDescent="0.3">
      <c r="A21" s="7"/>
      <c r="B21" s="9"/>
      <c r="C21" s="89"/>
      <c r="D21" s="83"/>
      <c r="E21" s="303"/>
      <c r="F21" s="305"/>
      <c r="G21" s="710"/>
      <c r="H21" s="404" t="s">
        <v>11</v>
      </c>
      <c r="I21" s="159">
        <f>832.1+23+1.6+0.7+15.2+132+1.9+57.8+2.5-0.1+34.3</f>
        <v>1101.0000000000002</v>
      </c>
      <c r="J21" s="712" t="s">
        <v>63</v>
      </c>
      <c r="K21" s="699">
        <v>17</v>
      </c>
      <c r="L21" s="1"/>
      <c r="M21" s="1"/>
    </row>
    <row r="22" spans="1:13" s="2" customFormat="1" ht="15" customHeight="1" x14ac:dyDescent="0.3">
      <c r="A22" s="7"/>
      <c r="B22" s="9"/>
      <c r="C22" s="89"/>
      <c r="D22" s="83"/>
      <c r="E22" s="303"/>
      <c r="F22" s="305"/>
      <c r="G22" s="710"/>
      <c r="H22" s="405"/>
      <c r="I22" s="159"/>
      <c r="J22" s="713"/>
      <c r="K22" s="700"/>
    </row>
    <row r="23" spans="1:13" s="1" customFormat="1" ht="14.85" customHeight="1" x14ac:dyDescent="0.3">
      <c r="A23" s="549"/>
      <c r="B23" s="714"/>
      <c r="C23" s="558"/>
      <c r="D23" s="72" t="s">
        <v>12</v>
      </c>
      <c r="E23" s="577" t="s">
        <v>85</v>
      </c>
      <c r="F23" s="194" t="s">
        <v>133</v>
      </c>
      <c r="G23" s="579" t="s">
        <v>122</v>
      </c>
      <c r="H23" s="192" t="s">
        <v>10</v>
      </c>
      <c r="I23" s="373">
        <f>1195.7+19+30-13.9-110-40</f>
        <v>1080.8</v>
      </c>
      <c r="J23" s="418" t="s">
        <v>154</v>
      </c>
      <c r="K23" s="243">
        <v>4</v>
      </c>
    </row>
    <row r="24" spans="1:13" s="1" customFormat="1" ht="16.5" customHeight="1" x14ac:dyDescent="0.3">
      <c r="A24" s="549"/>
      <c r="B24" s="714"/>
      <c r="C24" s="558"/>
      <c r="D24" s="83"/>
      <c r="E24" s="705"/>
      <c r="F24" s="152"/>
      <c r="G24" s="542"/>
      <c r="H24" s="181" t="s">
        <v>13</v>
      </c>
      <c r="I24" s="190">
        <v>150</v>
      </c>
      <c r="J24" s="419" t="s">
        <v>153</v>
      </c>
      <c r="K24" s="330">
        <v>2</v>
      </c>
    </row>
    <row r="25" spans="1:13" s="1" customFormat="1" ht="15" customHeight="1" x14ac:dyDescent="0.3">
      <c r="A25" s="549"/>
      <c r="B25" s="714"/>
      <c r="C25" s="558"/>
      <c r="D25" s="83"/>
      <c r="E25" s="723"/>
      <c r="F25" s="69"/>
      <c r="G25" s="542"/>
      <c r="H25" s="35" t="s">
        <v>118</v>
      </c>
      <c r="I25" s="377">
        <v>76.2</v>
      </c>
      <c r="J25" s="420" t="s">
        <v>62</v>
      </c>
      <c r="K25" s="387">
        <v>21</v>
      </c>
    </row>
    <row r="26" spans="1:13" s="1" customFormat="1" ht="15" customHeight="1" x14ac:dyDescent="0.3">
      <c r="A26" s="549"/>
      <c r="B26" s="714"/>
      <c r="C26" s="558"/>
      <c r="D26" s="83"/>
      <c r="E26" s="723"/>
      <c r="F26" s="69"/>
      <c r="G26" s="542"/>
      <c r="H26" s="404" t="s">
        <v>210</v>
      </c>
      <c r="I26" s="377">
        <v>23.5</v>
      </c>
      <c r="J26" s="421" t="s">
        <v>110</v>
      </c>
      <c r="K26" s="340">
        <v>104</v>
      </c>
    </row>
    <row r="27" spans="1:13" s="1" customFormat="1" ht="27.75" customHeight="1" x14ac:dyDescent="0.3">
      <c r="A27" s="549"/>
      <c r="B27" s="714"/>
      <c r="C27" s="558"/>
      <c r="D27" s="83"/>
      <c r="E27" s="723"/>
      <c r="F27" s="69"/>
      <c r="G27" s="542"/>
      <c r="H27" s="296"/>
      <c r="I27" s="161"/>
      <c r="J27" s="422" t="s">
        <v>141</v>
      </c>
      <c r="K27" s="339">
        <v>1417</v>
      </c>
    </row>
    <row r="28" spans="1:13" s="1" customFormat="1" ht="24" customHeight="1" x14ac:dyDescent="0.3">
      <c r="A28" s="10"/>
      <c r="B28" s="308"/>
      <c r="C28" s="314"/>
      <c r="D28" s="58" t="s">
        <v>14</v>
      </c>
      <c r="E28" s="727" t="s">
        <v>86</v>
      </c>
      <c r="F28" s="198" t="s">
        <v>133</v>
      </c>
      <c r="G28" s="579" t="s">
        <v>27</v>
      </c>
      <c r="H28" s="73" t="s">
        <v>10</v>
      </c>
      <c r="I28" s="119">
        <v>54.3</v>
      </c>
      <c r="J28" s="581" t="s">
        <v>91</v>
      </c>
      <c r="K28" s="717" t="s">
        <v>161</v>
      </c>
    </row>
    <row r="29" spans="1:13" s="1" customFormat="1" ht="31.5" customHeight="1" x14ac:dyDescent="0.3">
      <c r="A29" s="10"/>
      <c r="B29" s="308"/>
      <c r="C29" s="314"/>
      <c r="D29" s="80"/>
      <c r="E29" s="728"/>
      <c r="F29" s="65"/>
      <c r="G29" s="729"/>
      <c r="H29" s="23"/>
      <c r="I29" s="159"/>
      <c r="J29" s="715"/>
      <c r="K29" s="718"/>
    </row>
    <row r="30" spans="1:13" s="1" customFormat="1" ht="28.5" customHeight="1" x14ac:dyDescent="0.3">
      <c r="A30" s="10"/>
      <c r="B30" s="308"/>
      <c r="C30" s="314"/>
      <c r="D30" s="312"/>
      <c r="E30" s="334" t="s">
        <v>159</v>
      </c>
      <c r="F30" s="66"/>
      <c r="G30" s="542"/>
      <c r="H30" s="118" t="s">
        <v>10</v>
      </c>
      <c r="I30" s="507">
        <f>153.7-53.7-12</f>
        <v>87.999999999999986</v>
      </c>
      <c r="J30" s="423" t="s">
        <v>179</v>
      </c>
      <c r="K30" s="389">
        <v>100</v>
      </c>
    </row>
    <row r="31" spans="1:13" s="1" customFormat="1" ht="28.35" customHeight="1" x14ac:dyDescent="0.3">
      <c r="A31" s="10"/>
      <c r="B31" s="308"/>
      <c r="C31" s="314"/>
      <c r="D31" s="80"/>
      <c r="E31" s="297"/>
      <c r="F31" s="66"/>
      <c r="G31" s="542"/>
      <c r="H31" s="23"/>
      <c r="I31" s="159"/>
      <c r="J31" s="422" t="s">
        <v>94</v>
      </c>
      <c r="K31" s="407" t="s">
        <v>156</v>
      </c>
    </row>
    <row r="32" spans="1:13" s="1" customFormat="1" ht="16.350000000000001" customHeight="1" x14ac:dyDescent="0.3">
      <c r="A32" s="10"/>
      <c r="B32" s="308"/>
      <c r="C32" s="314"/>
      <c r="D32" s="80"/>
      <c r="E32" s="297"/>
      <c r="F32" s="66"/>
      <c r="G32" s="542"/>
      <c r="H32" s="296"/>
      <c r="I32" s="161"/>
      <c r="J32" s="432" t="s">
        <v>108</v>
      </c>
      <c r="K32" s="256">
        <v>18</v>
      </c>
    </row>
    <row r="33" spans="1:11" s="1" customFormat="1" ht="26.85" customHeight="1" x14ac:dyDescent="0.3">
      <c r="A33" s="299"/>
      <c r="B33" s="308"/>
      <c r="C33" s="301"/>
      <c r="D33" s="310" t="s">
        <v>15</v>
      </c>
      <c r="E33" s="577" t="s">
        <v>207</v>
      </c>
      <c r="F33" s="194" t="s">
        <v>97</v>
      </c>
      <c r="G33" s="298" t="s">
        <v>16</v>
      </c>
      <c r="H33" s="344" t="s">
        <v>10</v>
      </c>
      <c r="I33" s="345">
        <v>41</v>
      </c>
      <c r="J33" s="418" t="s">
        <v>169</v>
      </c>
      <c r="K33" s="255" t="s">
        <v>168</v>
      </c>
    </row>
    <row r="34" spans="1:11" s="1" customFormat="1" ht="26.85" customHeight="1" x14ac:dyDescent="0.3">
      <c r="A34" s="299"/>
      <c r="B34" s="300"/>
      <c r="C34" s="301"/>
      <c r="D34" s="80"/>
      <c r="E34" s="705"/>
      <c r="F34" s="322"/>
      <c r="G34" s="306"/>
      <c r="H34" s="181" t="s">
        <v>10</v>
      </c>
      <c r="I34" s="474">
        <f>88-60</f>
        <v>28</v>
      </c>
      <c r="J34" s="427" t="s">
        <v>167</v>
      </c>
      <c r="K34" s="255" t="s">
        <v>158</v>
      </c>
    </row>
    <row r="35" spans="1:11" s="1" customFormat="1" ht="27" customHeight="1" x14ac:dyDescent="0.3">
      <c r="A35" s="509"/>
      <c r="B35" s="510"/>
      <c r="C35" s="511"/>
      <c r="D35" s="80"/>
      <c r="E35" s="705"/>
      <c r="F35" s="322"/>
      <c r="G35" s="508"/>
      <c r="H35" s="181" t="s">
        <v>10</v>
      </c>
      <c r="I35" s="474">
        <v>12.1</v>
      </c>
      <c r="J35" s="419" t="s">
        <v>206</v>
      </c>
      <c r="K35" s="512" t="s">
        <v>156</v>
      </c>
    </row>
    <row r="36" spans="1:11" s="1" customFormat="1" ht="26.85" customHeight="1" x14ac:dyDescent="0.3">
      <c r="A36" s="299"/>
      <c r="B36" s="300"/>
      <c r="C36" s="301"/>
      <c r="D36" s="80"/>
      <c r="E36" s="578"/>
      <c r="F36" s="313" t="s">
        <v>133</v>
      </c>
      <c r="G36" s="306"/>
      <c r="H36" s="404" t="s">
        <v>10</v>
      </c>
      <c r="I36" s="160">
        <v>5</v>
      </c>
      <c r="J36" s="423" t="s">
        <v>131</v>
      </c>
      <c r="K36" s="473">
        <v>1</v>
      </c>
    </row>
    <row r="37" spans="1:11" s="1" customFormat="1" ht="14.7" customHeight="1" x14ac:dyDescent="0.3">
      <c r="A37" s="549"/>
      <c r="B37" s="714"/>
      <c r="C37" s="583"/>
      <c r="D37" s="58" t="s">
        <v>17</v>
      </c>
      <c r="E37" s="577" t="s">
        <v>148</v>
      </c>
      <c r="F37" s="304" t="s">
        <v>133</v>
      </c>
      <c r="G37" s="579" t="s">
        <v>208</v>
      </c>
      <c r="H37" s="403" t="s">
        <v>10</v>
      </c>
      <c r="I37" s="158">
        <v>166.4</v>
      </c>
      <c r="J37" s="472" t="s">
        <v>113</v>
      </c>
      <c r="K37" s="372">
        <v>1</v>
      </c>
    </row>
    <row r="38" spans="1:11" s="1" customFormat="1" ht="14.7" customHeight="1" x14ac:dyDescent="0.3">
      <c r="A38" s="549"/>
      <c r="B38" s="714"/>
      <c r="C38" s="583"/>
      <c r="D38" s="80"/>
      <c r="E38" s="705"/>
      <c r="F38" s="205"/>
      <c r="G38" s="542"/>
      <c r="H38" s="35"/>
      <c r="I38" s="159"/>
      <c r="J38" s="421" t="s">
        <v>201</v>
      </c>
      <c r="K38" s="174">
        <v>56</v>
      </c>
    </row>
    <row r="39" spans="1:11" s="1" customFormat="1" ht="14.7" customHeight="1" x14ac:dyDescent="0.3">
      <c r="A39" s="549"/>
      <c r="B39" s="714"/>
      <c r="C39" s="583"/>
      <c r="D39" s="80"/>
      <c r="E39" s="705"/>
      <c r="F39" s="205"/>
      <c r="G39" s="542"/>
      <c r="H39" s="35"/>
      <c r="I39" s="102"/>
      <c r="J39" s="421" t="s">
        <v>142</v>
      </c>
      <c r="K39" s="174">
        <v>50</v>
      </c>
    </row>
    <row r="40" spans="1:11" s="1" customFormat="1" ht="27" customHeight="1" x14ac:dyDescent="0.3">
      <c r="A40" s="549"/>
      <c r="B40" s="714"/>
      <c r="C40" s="583"/>
      <c r="D40" s="80"/>
      <c r="E40" s="705"/>
      <c r="F40" s="205"/>
      <c r="G40" s="542"/>
      <c r="H40" s="35"/>
      <c r="I40" s="102"/>
      <c r="J40" s="429" t="s">
        <v>139</v>
      </c>
      <c r="K40" s="174">
        <v>440</v>
      </c>
    </row>
    <row r="41" spans="1:11" s="1" customFormat="1" ht="26.25" customHeight="1" x14ac:dyDescent="0.3">
      <c r="A41" s="549"/>
      <c r="B41" s="714"/>
      <c r="C41" s="583"/>
      <c r="D41" s="80"/>
      <c r="E41" s="705"/>
      <c r="F41" s="205"/>
      <c r="G41" s="542"/>
      <c r="H41" s="35"/>
      <c r="I41" s="159"/>
      <c r="J41" s="422" t="s">
        <v>76</v>
      </c>
      <c r="K41" s="408">
        <v>81</v>
      </c>
    </row>
    <row r="42" spans="1:11" s="1" customFormat="1" ht="15.6" customHeight="1" x14ac:dyDescent="0.3">
      <c r="A42" s="549"/>
      <c r="B42" s="714"/>
      <c r="C42" s="583"/>
      <c r="D42" s="80"/>
      <c r="E42" s="578"/>
      <c r="F42" s="205"/>
      <c r="G42" s="543"/>
      <c r="H42" s="35"/>
      <c r="I42" s="161"/>
      <c r="J42" s="420" t="s">
        <v>80</v>
      </c>
      <c r="K42" s="387">
        <v>3</v>
      </c>
    </row>
    <row r="43" spans="1:11" s="1" customFormat="1" ht="21.6" customHeight="1" x14ac:dyDescent="0.3">
      <c r="A43" s="299"/>
      <c r="B43" s="300"/>
      <c r="C43" s="314"/>
      <c r="D43" s="310" t="s">
        <v>18</v>
      </c>
      <c r="E43" s="577" t="s">
        <v>79</v>
      </c>
      <c r="F43" s="318" t="s">
        <v>133</v>
      </c>
      <c r="G43" s="306" t="s">
        <v>19</v>
      </c>
      <c r="H43" s="403" t="s">
        <v>10</v>
      </c>
      <c r="I43" s="119">
        <f>70+30+30+40</f>
        <v>170</v>
      </c>
      <c r="J43" s="430" t="s">
        <v>203</v>
      </c>
      <c r="K43" s="409">
        <v>130</v>
      </c>
    </row>
    <row r="44" spans="1:11" s="1" customFormat="1" ht="21.6" customHeight="1" x14ac:dyDescent="0.3">
      <c r="A44" s="299"/>
      <c r="B44" s="300"/>
      <c r="C44" s="314"/>
      <c r="D44" s="48"/>
      <c r="E44" s="716"/>
      <c r="F44" s="66"/>
      <c r="G44" s="35"/>
      <c r="H44" s="64"/>
      <c r="I44" s="161"/>
      <c r="J44" s="428"/>
      <c r="K44" s="169"/>
    </row>
    <row r="45" spans="1:11" s="1" customFormat="1" ht="21.6" customHeight="1" x14ac:dyDescent="0.3">
      <c r="A45" s="299"/>
      <c r="B45" s="308"/>
      <c r="C45" s="301"/>
      <c r="D45" s="58" t="s">
        <v>20</v>
      </c>
      <c r="E45" s="577" t="s">
        <v>22</v>
      </c>
      <c r="F45" s="206" t="s">
        <v>133</v>
      </c>
      <c r="G45" s="703" t="s">
        <v>103</v>
      </c>
      <c r="H45" s="315" t="s">
        <v>10</v>
      </c>
      <c r="I45" s="158">
        <v>23.6</v>
      </c>
      <c r="J45" s="725" t="s">
        <v>23</v>
      </c>
      <c r="K45" s="243">
        <v>8</v>
      </c>
    </row>
    <row r="46" spans="1:11" s="1" customFormat="1" ht="21.6" customHeight="1" x14ac:dyDescent="0.3">
      <c r="A46" s="10"/>
      <c r="B46" s="308"/>
      <c r="C46" s="301"/>
      <c r="D46" s="57"/>
      <c r="E46" s="646"/>
      <c r="F46" s="207"/>
      <c r="G46" s="704"/>
      <c r="H46" s="296"/>
      <c r="I46" s="161"/>
      <c r="J46" s="734"/>
      <c r="K46" s="169"/>
    </row>
    <row r="47" spans="1:11" s="1" customFormat="1" ht="22.5" customHeight="1" x14ac:dyDescent="0.3">
      <c r="A47" s="10"/>
      <c r="B47" s="300"/>
      <c r="C47" s="314"/>
      <c r="D47" s="649" t="s">
        <v>21</v>
      </c>
      <c r="E47" s="730" t="s">
        <v>98</v>
      </c>
      <c r="F47" s="206" t="s">
        <v>133</v>
      </c>
      <c r="G47" s="732" t="s">
        <v>100</v>
      </c>
      <c r="H47" s="298" t="s">
        <v>10</v>
      </c>
      <c r="I47" s="158">
        <f>56.9-16.9-12.1</f>
        <v>27.9</v>
      </c>
      <c r="J47" s="430" t="s">
        <v>99</v>
      </c>
      <c r="K47" s="84">
        <v>33</v>
      </c>
    </row>
    <row r="48" spans="1:11" s="1" customFormat="1" ht="33" customHeight="1" x14ac:dyDescent="0.3">
      <c r="A48" s="10"/>
      <c r="B48" s="300"/>
      <c r="C48" s="314"/>
      <c r="D48" s="720"/>
      <c r="E48" s="731"/>
      <c r="F48" s="319" t="s">
        <v>97</v>
      </c>
      <c r="G48" s="733"/>
      <c r="H48" s="307"/>
      <c r="I48" s="253"/>
      <c r="J48" s="428"/>
      <c r="K48" s="169"/>
    </row>
    <row r="49" spans="1:12" s="1" customFormat="1" ht="29.25" customHeight="1" x14ac:dyDescent="0.3">
      <c r="A49" s="10"/>
      <c r="B49" s="300"/>
      <c r="C49" s="314"/>
      <c r="D49" s="310" t="s">
        <v>24</v>
      </c>
      <c r="E49" s="374" t="s">
        <v>111</v>
      </c>
      <c r="F49" s="318" t="s">
        <v>133</v>
      </c>
      <c r="G49" s="298" t="s">
        <v>19</v>
      </c>
      <c r="H49" s="315" t="s">
        <v>10</v>
      </c>
      <c r="I49" s="158">
        <v>20</v>
      </c>
      <c r="J49" s="431" t="s">
        <v>173</v>
      </c>
      <c r="K49" s="168">
        <v>1</v>
      </c>
    </row>
    <row r="50" spans="1:12" s="1" customFormat="1" ht="41.25" customHeight="1" x14ac:dyDescent="0.3">
      <c r="A50" s="10"/>
      <c r="B50" s="300"/>
      <c r="C50" s="314"/>
      <c r="D50" s="302"/>
      <c r="E50" s="152"/>
      <c r="F50" s="231"/>
      <c r="G50" s="197"/>
      <c r="H50" s="197"/>
      <c r="I50" s="257"/>
      <c r="J50" s="432" t="s">
        <v>174</v>
      </c>
      <c r="K50" s="339">
        <v>1</v>
      </c>
      <c r="L50" s="2"/>
    </row>
    <row r="51" spans="1:12" s="1" customFormat="1" ht="43.5" customHeight="1" x14ac:dyDescent="0.3">
      <c r="A51" s="10"/>
      <c r="B51" s="300"/>
      <c r="C51" s="314"/>
      <c r="D51" s="114" t="s">
        <v>26</v>
      </c>
      <c r="E51" s="374" t="s">
        <v>112</v>
      </c>
      <c r="F51" s="208" t="s">
        <v>133</v>
      </c>
      <c r="G51" s="316" t="s">
        <v>115</v>
      </c>
      <c r="H51" s="242" t="s">
        <v>10</v>
      </c>
      <c r="I51" s="188">
        <v>37.200000000000003</v>
      </c>
      <c r="J51" s="433" t="s">
        <v>114</v>
      </c>
      <c r="K51" s="84">
        <v>108</v>
      </c>
      <c r="L51" s="2"/>
    </row>
    <row r="52" spans="1:12" s="1" customFormat="1" ht="15.75" customHeight="1" x14ac:dyDescent="0.3">
      <c r="A52" s="10"/>
      <c r="B52" s="300"/>
      <c r="C52" s="314"/>
      <c r="D52" s="317">
        <v>11</v>
      </c>
      <c r="E52" s="577" t="s">
        <v>126</v>
      </c>
      <c r="F52" s="304" t="s">
        <v>133</v>
      </c>
      <c r="G52" s="701" t="s">
        <v>78</v>
      </c>
      <c r="H52" s="35" t="s">
        <v>70</v>
      </c>
      <c r="I52" s="191">
        <v>3</v>
      </c>
      <c r="J52" s="432" t="s">
        <v>170</v>
      </c>
      <c r="K52" s="372">
        <v>1</v>
      </c>
      <c r="L52" s="2"/>
    </row>
    <row r="53" spans="1:12" s="1" customFormat="1" ht="15.75" customHeight="1" x14ac:dyDescent="0.3">
      <c r="A53" s="10"/>
      <c r="B53" s="300"/>
      <c r="C53" s="314"/>
      <c r="D53" s="379"/>
      <c r="E53" s="705"/>
      <c r="F53" s="328"/>
      <c r="G53" s="702"/>
      <c r="H53" s="295"/>
      <c r="I53" s="190"/>
      <c r="J53" s="435" t="s">
        <v>176</v>
      </c>
      <c r="K53" s="176">
        <v>1</v>
      </c>
      <c r="L53" s="2"/>
    </row>
    <row r="54" spans="1:12" s="1" customFormat="1" ht="23.7" customHeight="1" x14ac:dyDescent="0.3">
      <c r="A54" s="10"/>
      <c r="B54" s="366"/>
      <c r="C54" s="365"/>
      <c r="D54" s="367">
        <v>12</v>
      </c>
      <c r="E54" s="375" t="s">
        <v>160</v>
      </c>
      <c r="F54" s="208" t="s">
        <v>133</v>
      </c>
      <c r="G54" s="242" t="s">
        <v>101</v>
      </c>
      <c r="H54" s="242" t="s">
        <v>10</v>
      </c>
      <c r="I54" s="342">
        <f>89.6-49-16.1</f>
        <v>24.499999999999993</v>
      </c>
      <c r="J54" s="433" t="s">
        <v>166</v>
      </c>
      <c r="K54" s="323">
        <v>1</v>
      </c>
    </row>
    <row r="55" spans="1:12" s="1" customFormat="1" ht="28.95" customHeight="1" x14ac:dyDescent="0.3">
      <c r="A55" s="10"/>
      <c r="B55" s="527"/>
      <c r="C55" s="528"/>
      <c r="D55" s="529">
        <v>13</v>
      </c>
      <c r="E55" s="526" t="s">
        <v>214</v>
      </c>
      <c r="F55" s="318" t="s">
        <v>194</v>
      </c>
      <c r="G55" s="525" t="s">
        <v>215</v>
      </c>
      <c r="H55" s="242" t="s">
        <v>10</v>
      </c>
      <c r="I55" s="530">
        <v>14</v>
      </c>
      <c r="J55" s="433" t="s">
        <v>216</v>
      </c>
      <c r="K55" s="84">
        <v>1</v>
      </c>
    </row>
    <row r="56" spans="1:12" s="1" customFormat="1" ht="16.5" customHeight="1" thickBot="1" x14ac:dyDescent="0.35">
      <c r="A56" s="11"/>
      <c r="B56" s="309"/>
      <c r="C56" s="90"/>
      <c r="D56" s="137"/>
      <c r="E56" s="136"/>
      <c r="F56" s="209"/>
      <c r="G56" s="134"/>
      <c r="H56" s="122" t="s">
        <v>28</v>
      </c>
      <c r="I56" s="251">
        <f>SUM(I18:I55)</f>
        <v>15022.900000000001</v>
      </c>
      <c r="J56" s="439"/>
      <c r="K56" s="170"/>
    </row>
    <row r="57" spans="1:12" s="1" customFormat="1" ht="28.35" customHeight="1" x14ac:dyDescent="0.3">
      <c r="A57" s="548" t="s">
        <v>7</v>
      </c>
      <c r="B57" s="573" t="s">
        <v>7</v>
      </c>
      <c r="C57" s="575" t="s">
        <v>12</v>
      </c>
      <c r="D57" s="82"/>
      <c r="E57" s="376" t="s">
        <v>30</v>
      </c>
      <c r="F57" s="211" t="s">
        <v>133</v>
      </c>
      <c r="G57" s="283" t="s">
        <v>101</v>
      </c>
      <c r="H57" s="125" t="s">
        <v>10</v>
      </c>
      <c r="I57" s="196">
        <v>20</v>
      </c>
      <c r="J57" s="442"/>
      <c r="K57" s="173"/>
    </row>
    <row r="58" spans="1:12" s="1" customFormat="1" ht="15.75" customHeight="1" thickBot="1" x14ac:dyDescent="0.35">
      <c r="A58" s="550"/>
      <c r="B58" s="574"/>
      <c r="C58" s="576"/>
      <c r="D58" s="36"/>
      <c r="E58" s="140"/>
      <c r="F58" s="210"/>
      <c r="G58" s="133"/>
      <c r="H58" s="123" t="s">
        <v>28</v>
      </c>
      <c r="I58" s="251">
        <f t="shared" ref="I58" si="0">SUM(I57:I57)</f>
        <v>20</v>
      </c>
      <c r="J58" s="443"/>
      <c r="K58" s="172"/>
    </row>
    <row r="59" spans="1:12" s="1" customFormat="1" ht="28.5" customHeight="1" x14ac:dyDescent="0.3">
      <c r="A59" s="271" t="s">
        <v>7</v>
      </c>
      <c r="B59" s="54" t="s">
        <v>7</v>
      </c>
      <c r="C59" s="91" t="s">
        <v>14</v>
      </c>
      <c r="D59" s="47"/>
      <c r="E59" s="233" t="s">
        <v>31</v>
      </c>
      <c r="F59" s="212"/>
      <c r="G59" s="55"/>
      <c r="H59" s="125"/>
      <c r="I59" s="245"/>
      <c r="J59" s="444"/>
      <c r="K59" s="173"/>
    </row>
    <row r="60" spans="1:12" s="1" customFormat="1" ht="15.75" customHeight="1" x14ac:dyDescent="0.3">
      <c r="A60" s="279"/>
      <c r="B60" s="12"/>
      <c r="C60" s="92"/>
      <c r="D60" s="70" t="s">
        <v>7</v>
      </c>
      <c r="E60" s="577" t="s">
        <v>66</v>
      </c>
      <c r="F60" s="213" t="s">
        <v>89</v>
      </c>
      <c r="G60" s="579" t="s">
        <v>212</v>
      </c>
      <c r="H60" s="276" t="s">
        <v>10</v>
      </c>
      <c r="I60" s="102">
        <f>84+3.8</f>
        <v>87.8</v>
      </c>
      <c r="J60" s="725" t="s">
        <v>178</v>
      </c>
      <c r="K60" s="84">
        <v>3</v>
      </c>
    </row>
    <row r="61" spans="1:12" s="1" customFormat="1" ht="30.6" customHeight="1" x14ac:dyDescent="0.3">
      <c r="A61" s="279"/>
      <c r="B61" s="12"/>
      <c r="C61" s="92"/>
      <c r="D61" s="85"/>
      <c r="E61" s="578"/>
      <c r="F61" s="214" t="s">
        <v>133</v>
      </c>
      <c r="G61" s="719"/>
      <c r="H61" s="35"/>
      <c r="I61" s="248"/>
      <c r="J61" s="726"/>
      <c r="K61" s="174"/>
    </row>
    <row r="62" spans="1:12" s="1" customFormat="1" ht="55.5" customHeight="1" x14ac:dyDescent="0.3">
      <c r="A62" s="380"/>
      <c r="B62" s="12"/>
      <c r="C62" s="92"/>
      <c r="D62" s="85"/>
      <c r="E62" s="381"/>
      <c r="F62" s="83"/>
      <c r="G62" s="382" t="s">
        <v>100</v>
      </c>
      <c r="H62" s="383"/>
      <c r="I62" s="248"/>
      <c r="J62" s="425" t="s">
        <v>177</v>
      </c>
      <c r="K62" s="168"/>
    </row>
    <row r="63" spans="1:12" s="1" customFormat="1" ht="15" customHeight="1" x14ac:dyDescent="0.3">
      <c r="A63" s="279"/>
      <c r="B63" s="12"/>
      <c r="C63" s="92"/>
      <c r="D63" s="282"/>
      <c r="E63" s="705"/>
      <c r="F63" s="152" t="s">
        <v>97</v>
      </c>
      <c r="G63" s="541" t="s">
        <v>109</v>
      </c>
      <c r="H63" s="115" t="s">
        <v>10</v>
      </c>
      <c r="I63" s="160">
        <v>50</v>
      </c>
      <c r="J63" s="432" t="s">
        <v>120</v>
      </c>
      <c r="K63" s="244"/>
    </row>
    <row r="64" spans="1:12" s="1" customFormat="1" ht="15.75" customHeight="1" x14ac:dyDescent="0.3">
      <c r="A64" s="279"/>
      <c r="B64" s="12"/>
      <c r="C64" s="92"/>
      <c r="D64" s="83"/>
      <c r="E64" s="646"/>
      <c r="F64" s="215"/>
      <c r="G64" s="543"/>
      <c r="H64" s="291"/>
      <c r="I64" s="252"/>
      <c r="J64" s="440"/>
      <c r="K64" s="175"/>
    </row>
    <row r="65" spans="1:19" s="1" customFormat="1" ht="30" customHeight="1" x14ac:dyDescent="0.3">
      <c r="A65" s="279"/>
      <c r="B65" s="12"/>
      <c r="C65" s="92"/>
      <c r="D65" s="58" t="s">
        <v>12</v>
      </c>
      <c r="E65" s="577" t="s">
        <v>175</v>
      </c>
      <c r="F65" s="216" t="s">
        <v>89</v>
      </c>
      <c r="G65" s="579" t="s">
        <v>213</v>
      </c>
      <c r="H65" s="276" t="s">
        <v>10</v>
      </c>
      <c r="I65" s="332">
        <f>52.9-7</f>
        <v>45.9</v>
      </c>
      <c r="J65" s="421" t="s">
        <v>32</v>
      </c>
      <c r="K65" s="372">
        <v>9</v>
      </c>
      <c r="L65" s="156"/>
    </row>
    <row r="66" spans="1:19" s="1" customFormat="1" ht="43.35" customHeight="1" x14ac:dyDescent="0.3">
      <c r="A66" s="279"/>
      <c r="B66" s="12"/>
      <c r="C66" s="93"/>
      <c r="D66" s="85"/>
      <c r="E66" s="578"/>
      <c r="F66" s="152" t="s">
        <v>133</v>
      </c>
      <c r="G66" s="542"/>
      <c r="H66" s="126"/>
      <c r="I66" s="250"/>
      <c r="J66" s="441" t="s">
        <v>81</v>
      </c>
      <c r="K66" s="330">
        <v>22</v>
      </c>
      <c r="L66" s="156"/>
    </row>
    <row r="67" spans="1:19" s="1" customFormat="1" ht="42.75" customHeight="1" x14ac:dyDescent="0.3">
      <c r="A67" s="279"/>
      <c r="B67" s="12"/>
      <c r="C67" s="93"/>
      <c r="D67" s="85"/>
      <c r="E67" s="578"/>
      <c r="F67" s="152" t="s">
        <v>97</v>
      </c>
      <c r="G67" s="542"/>
      <c r="H67" s="126"/>
      <c r="I67" s="253"/>
      <c r="J67" s="441" t="s">
        <v>83</v>
      </c>
      <c r="K67" s="330">
        <v>315</v>
      </c>
      <c r="L67" s="156"/>
    </row>
    <row r="68" spans="1:19" s="1" customFormat="1" ht="43.5" customHeight="1" x14ac:dyDescent="0.3">
      <c r="A68" s="279"/>
      <c r="B68" s="12"/>
      <c r="C68" s="93"/>
      <c r="D68" s="85"/>
      <c r="E68" s="578"/>
      <c r="F68" s="69"/>
      <c r="G68" s="542"/>
      <c r="H68" s="127"/>
      <c r="I68" s="102"/>
      <c r="J68" s="438" t="s">
        <v>143</v>
      </c>
      <c r="K68" s="331">
        <v>350</v>
      </c>
      <c r="L68" s="156"/>
    </row>
    <row r="69" spans="1:19" s="1" customFormat="1" ht="27.6" customHeight="1" x14ac:dyDescent="0.3">
      <c r="A69" s="279"/>
      <c r="B69" s="12"/>
      <c r="C69" s="93"/>
      <c r="D69" s="277" t="s">
        <v>14</v>
      </c>
      <c r="E69" s="724" t="s">
        <v>87</v>
      </c>
      <c r="F69" s="194" t="s">
        <v>89</v>
      </c>
      <c r="G69" s="43"/>
      <c r="H69" s="112" t="s">
        <v>10</v>
      </c>
      <c r="I69" s="101">
        <f>22.4-7</f>
        <v>15.399999999999999</v>
      </c>
      <c r="J69" s="445" t="s">
        <v>84</v>
      </c>
      <c r="K69" s="454">
        <v>35</v>
      </c>
    </row>
    <row r="70" spans="1:19" s="1" customFormat="1" ht="27" customHeight="1" x14ac:dyDescent="0.3">
      <c r="A70" s="279"/>
      <c r="B70" s="12"/>
      <c r="C70" s="93"/>
      <c r="D70" s="282"/>
      <c r="E70" s="578"/>
      <c r="F70" s="290" t="s">
        <v>133</v>
      </c>
      <c r="G70" s="43"/>
      <c r="H70" s="113"/>
      <c r="I70" s="161"/>
      <c r="J70" s="435" t="s">
        <v>90</v>
      </c>
      <c r="K70" s="168">
        <v>1</v>
      </c>
    </row>
    <row r="71" spans="1:19" s="1" customFormat="1" ht="17.850000000000001" customHeight="1" thickBot="1" x14ac:dyDescent="0.35">
      <c r="A71" s="272"/>
      <c r="B71" s="56"/>
      <c r="C71" s="274"/>
      <c r="D71" s="137"/>
      <c r="E71" s="136"/>
      <c r="F71" s="217"/>
      <c r="G71" s="134"/>
      <c r="H71" s="128" t="s">
        <v>28</v>
      </c>
      <c r="I71" s="164">
        <f>SUM(I60:I70)</f>
        <v>199.10000000000002</v>
      </c>
      <c r="J71" s="446"/>
      <c r="K71" s="170"/>
    </row>
    <row r="72" spans="1:19" s="2" customFormat="1" ht="27" customHeight="1" x14ac:dyDescent="0.3">
      <c r="A72" s="549" t="s">
        <v>7</v>
      </c>
      <c r="B72" s="552" t="s">
        <v>7</v>
      </c>
      <c r="C72" s="583" t="s">
        <v>15</v>
      </c>
      <c r="D72" s="37"/>
      <c r="E72" s="358" t="s">
        <v>33</v>
      </c>
      <c r="F72" s="288" t="s">
        <v>133</v>
      </c>
      <c r="G72" s="52" t="s">
        <v>96</v>
      </c>
      <c r="H72" s="35" t="s">
        <v>10</v>
      </c>
      <c r="I72" s="163">
        <f>4114.5+40</f>
        <v>4154.5</v>
      </c>
      <c r="J72" s="442" t="s">
        <v>132</v>
      </c>
      <c r="K72" s="178">
        <v>6</v>
      </c>
    </row>
    <row r="73" spans="1:19" s="2" customFormat="1" ht="15.75" customHeight="1" thickBot="1" x14ac:dyDescent="0.35">
      <c r="A73" s="550"/>
      <c r="B73" s="553"/>
      <c r="C73" s="576"/>
      <c r="D73" s="139"/>
      <c r="E73" s="142"/>
      <c r="F73" s="218"/>
      <c r="G73" s="141"/>
      <c r="H73" s="129" t="s">
        <v>28</v>
      </c>
      <c r="I73" s="259">
        <f t="shared" ref="I73" si="1">I72</f>
        <v>4154.5</v>
      </c>
      <c r="J73" s="449"/>
      <c r="K73" s="179"/>
    </row>
    <row r="74" spans="1:19" s="2" customFormat="1" ht="15.75" customHeight="1" x14ac:dyDescent="0.3">
      <c r="A74" s="548" t="s">
        <v>7</v>
      </c>
      <c r="B74" s="551" t="s">
        <v>7</v>
      </c>
      <c r="C74" s="583" t="s">
        <v>17</v>
      </c>
      <c r="D74" s="234"/>
      <c r="E74" s="584" t="s">
        <v>209</v>
      </c>
      <c r="F74" s="586" t="s">
        <v>133</v>
      </c>
      <c r="G74" s="285" t="s">
        <v>95</v>
      </c>
      <c r="H74" s="229" t="s">
        <v>10</v>
      </c>
      <c r="I74" s="364">
        <v>462.9</v>
      </c>
      <c r="J74" s="450"/>
      <c r="K74" s="171"/>
      <c r="L74" s="1"/>
      <c r="M74" s="1"/>
      <c r="N74" s="1"/>
      <c r="O74" s="1"/>
      <c r="P74" s="1"/>
      <c r="Q74" s="1"/>
      <c r="R74" s="1"/>
      <c r="S74" s="1"/>
    </row>
    <row r="75" spans="1:19" s="2" customFormat="1" ht="15.75" customHeight="1" x14ac:dyDescent="0.3">
      <c r="A75" s="549"/>
      <c r="B75" s="552"/>
      <c r="C75" s="583"/>
      <c r="D75" s="85"/>
      <c r="E75" s="585"/>
      <c r="F75" s="587"/>
      <c r="G75" s="283"/>
      <c r="H75" s="235"/>
      <c r="I75" s="337"/>
      <c r="J75" s="451"/>
      <c r="K75" s="168"/>
    </row>
    <row r="76" spans="1:19" s="2" customFormat="1" ht="15" customHeight="1" thickBot="1" x14ac:dyDescent="0.35">
      <c r="A76" s="550"/>
      <c r="B76" s="553"/>
      <c r="C76" s="576"/>
      <c r="D76" s="139"/>
      <c r="E76" s="142"/>
      <c r="F76" s="218"/>
      <c r="G76" s="223"/>
      <c r="H76" s="128" t="s">
        <v>28</v>
      </c>
      <c r="I76" s="164">
        <f>SUM(I74:I74)</f>
        <v>462.9</v>
      </c>
      <c r="J76" s="452"/>
      <c r="K76" s="172"/>
    </row>
    <row r="77" spans="1:19" s="1" customFormat="1" ht="55.35" customHeight="1" x14ac:dyDescent="0.25">
      <c r="A77" s="13" t="s">
        <v>7</v>
      </c>
      <c r="B77" s="14" t="s">
        <v>7</v>
      </c>
      <c r="C77" s="95" t="s">
        <v>18</v>
      </c>
      <c r="D77" s="60"/>
      <c r="E77" s="81" t="s">
        <v>34</v>
      </c>
      <c r="F77" s="222" t="s">
        <v>133</v>
      </c>
      <c r="G77" s="268" t="s">
        <v>105</v>
      </c>
      <c r="H77" s="130"/>
      <c r="I77" s="245"/>
      <c r="J77" s="453"/>
      <c r="K77" s="180"/>
    </row>
    <row r="78" spans="1:19" s="1" customFormat="1" ht="15.75" customHeight="1" x14ac:dyDescent="0.3">
      <c r="A78" s="7"/>
      <c r="B78" s="8"/>
      <c r="C78" s="59"/>
      <c r="D78" s="70" t="s">
        <v>7</v>
      </c>
      <c r="E78" s="577" t="s">
        <v>35</v>
      </c>
      <c r="F78" s="286"/>
      <c r="G78" s="580"/>
      <c r="H78" s="276" t="s">
        <v>10</v>
      </c>
      <c r="I78" s="193">
        <v>28</v>
      </c>
      <c r="J78" s="581" t="s">
        <v>64</v>
      </c>
      <c r="K78" s="84">
        <v>50</v>
      </c>
    </row>
    <row r="79" spans="1:19" s="1" customFormat="1" ht="15.75" customHeight="1" x14ac:dyDescent="0.3">
      <c r="A79" s="7"/>
      <c r="B79" s="8"/>
      <c r="C79" s="59"/>
      <c r="D79" s="138"/>
      <c r="E79" s="588"/>
      <c r="F79" s="286"/>
      <c r="G79" s="580"/>
      <c r="H79" s="370" t="s">
        <v>88</v>
      </c>
      <c r="I79" s="162">
        <v>20</v>
      </c>
      <c r="J79" s="582"/>
      <c r="K79" s="169"/>
    </row>
    <row r="80" spans="1:19" s="1" customFormat="1" ht="18.600000000000001" customHeight="1" x14ac:dyDescent="0.3">
      <c r="A80" s="7"/>
      <c r="B80" s="8"/>
      <c r="C80" s="59"/>
      <c r="D80" s="37" t="s">
        <v>12</v>
      </c>
      <c r="E80" s="577" t="s">
        <v>36</v>
      </c>
      <c r="F80" s="286"/>
      <c r="G80" s="117"/>
      <c r="H80" s="371" t="s">
        <v>10</v>
      </c>
      <c r="I80" s="158">
        <f>88-40</f>
        <v>48</v>
      </c>
      <c r="J80" s="581" t="s">
        <v>71</v>
      </c>
      <c r="K80" s="736">
        <v>23</v>
      </c>
    </row>
    <row r="81" spans="1:11" s="1" customFormat="1" ht="17.7" customHeight="1" x14ac:dyDescent="0.3">
      <c r="A81" s="7"/>
      <c r="B81" s="8"/>
      <c r="C81" s="59"/>
      <c r="D81" s="37"/>
      <c r="E81" s="588"/>
      <c r="F81" s="517"/>
      <c r="G81" s="117"/>
      <c r="H81" s="519" t="s">
        <v>210</v>
      </c>
      <c r="I81" s="518">
        <v>40</v>
      </c>
      <c r="J81" s="735"/>
      <c r="K81" s="737"/>
    </row>
    <row r="82" spans="1:11" s="1" customFormat="1" ht="27.6" customHeight="1" x14ac:dyDescent="0.3">
      <c r="A82" s="7"/>
      <c r="B82" s="8"/>
      <c r="C82" s="59"/>
      <c r="D82" s="72" t="s">
        <v>14</v>
      </c>
      <c r="E82" s="640" t="s">
        <v>37</v>
      </c>
      <c r="F82" s="286"/>
      <c r="G82" s="117"/>
      <c r="H82" s="73" t="s">
        <v>10</v>
      </c>
      <c r="I82" s="119">
        <f>90-40</f>
        <v>50</v>
      </c>
      <c r="J82" s="447" t="s">
        <v>72</v>
      </c>
      <c r="K82" s="243">
        <v>2</v>
      </c>
    </row>
    <row r="83" spans="1:11" s="1" customFormat="1" ht="27.6" customHeight="1" x14ac:dyDescent="0.3">
      <c r="A83" s="7"/>
      <c r="B83" s="8"/>
      <c r="C83" s="59"/>
      <c r="D83" s="83"/>
      <c r="E83" s="641"/>
      <c r="F83" s="286"/>
      <c r="G83" s="117"/>
      <c r="H83" s="64"/>
      <c r="I83" s="520"/>
      <c r="J83" s="448"/>
      <c r="K83" s="168"/>
    </row>
    <row r="84" spans="1:11" s="1" customFormat="1" ht="28.2" customHeight="1" x14ac:dyDescent="0.3">
      <c r="A84" s="7"/>
      <c r="B84" s="8"/>
      <c r="C84" s="59"/>
      <c r="D84" s="58" t="s">
        <v>15</v>
      </c>
      <c r="E84" s="577" t="s">
        <v>82</v>
      </c>
      <c r="F84" s="286"/>
      <c r="G84" s="654"/>
      <c r="H84" s="276" t="s">
        <v>10</v>
      </c>
      <c r="I84" s="101">
        <v>5</v>
      </c>
      <c r="J84" s="430" t="s">
        <v>73</v>
      </c>
      <c r="K84" s="243">
        <v>10</v>
      </c>
    </row>
    <row r="85" spans="1:11" s="1" customFormat="1" ht="28.2" customHeight="1" x14ac:dyDescent="0.3">
      <c r="A85" s="7"/>
      <c r="B85" s="16"/>
      <c r="C85" s="96"/>
      <c r="D85" s="61"/>
      <c r="E85" s="588"/>
      <c r="F85" s="219"/>
      <c r="G85" s="654"/>
      <c r="H85" s="235"/>
      <c r="I85" s="254"/>
      <c r="J85" s="428"/>
      <c r="K85" s="169"/>
    </row>
    <row r="86" spans="1:11" s="1" customFormat="1" ht="27.6" customHeight="1" x14ac:dyDescent="0.3">
      <c r="A86" s="7"/>
      <c r="B86" s="16"/>
      <c r="C86" s="96"/>
      <c r="D86" s="228" t="s">
        <v>17</v>
      </c>
      <c r="E86" s="577" t="s">
        <v>205</v>
      </c>
      <c r="F86" s="219"/>
      <c r="G86" s="287"/>
      <c r="H86" s="192" t="s">
        <v>10</v>
      </c>
      <c r="I86" s="191">
        <v>15.3</v>
      </c>
      <c r="J86" s="419" t="s">
        <v>75</v>
      </c>
      <c r="K86" s="84">
        <v>116</v>
      </c>
    </row>
    <row r="87" spans="1:11" s="1" customFormat="1" ht="27.6" customHeight="1" x14ac:dyDescent="0.3">
      <c r="A87" s="7"/>
      <c r="B87" s="16"/>
      <c r="C87" s="96"/>
      <c r="D87" s="385"/>
      <c r="E87" s="588"/>
      <c r="F87" s="219"/>
      <c r="G87" s="386"/>
      <c r="H87" s="35" t="s">
        <v>70</v>
      </c>
      <c r="I87" s="102">
        <v>48.3</v>
      </c>
      <c r="J87" s="456" t="s">
        <v>183</v>
      </c>
      <c r="K87" s="331">
        <v>100</v>
      </c>
    </row>
    <row r="88" spans="1:11" s="1" customFormat="1" ht="25.5" customHeight="1" x14ac:dyDescent="0.3">
      <c r="A88" s="7"/>
      <c r="B88" s="8"/>
      <c r="C88" s="96"/>
      <c r="D88" s="649" t="s">
        <v>18</v>
      </c>
      <c r="E88" s="721" t="s">
        <v>38</v>
      </c>
      <c r="F88" s="286"/>
      <c r="G88" s="287"/>
      <c r="H88" s="276" t="s">
        <v>10</v>
      </c>
      <c r="I88" s="158">
        <v>4.5</v>
      </c>
      <c r="J88" s="447" t="s">
        <v>39</v>
      </c>
      <c r="K88" s="168">
        <v>32</v>
      </c>
    </row>
    <row r="89" spans="1:11" s="1" customFormat="1" ht="15" customHeight="1" x14ac:dyDescent="0.3">
      <c r="A89" s="7"/>
      <c r="B89" s="8"/>
      <c r="C89" s="96"/>
      <c r="D89" s="720"/>
      <c r="E89" s="722"/>
      <c r="F89" s="286"/>
      <c r="G89" s="287"/>
      <c r="H89" s="291"/>
      <c r="I89" s="320"/>
      <c r="J89" s="457"/>
      <c r="K89" s="169"/>
    </row>
    <row r="90" spans="1:11" s="1" customFormat="1" ht="42" customHeight="1" x14ac:dyDescent="0.3">
      <c r="A90" s="7"/>
      <c r="B90" s="16"/>
      <c r="C90" s="96"/>
      <c r="D90" s="61" t="s">
        <v>20</v>
      </c>
      <c r="E90" s="68" t="s">
        <v>40</v>
      </c>
      <c r="F90" s="219"/>
      <c r="G90" s="287"/>
      <c r="H90" s="291" t="s">
        <v>10</v>
      </c>
      <c r="I90" s="158">
        <v>2</v>
      </c>
      <c r="J90" s="428" t="s">
        <v>41</v>
      </c>
      <c r="K90" s="169">
        <v>30</v>
      </c>
    </row>
    <row r="91" spans="1:11" s="1" customFormat="1" ht="14.7" customHeight="1" x14ac:dyDescent="0.3">
      <c r="A91" s="7"/>
      <c r="B91" s="16"/>
      <c r="C91" s="96"/>
      <c r="D91" s="67" t="s">
        <v>21</v>
      </c>
      <c r="E91" s="577" t="s">
        <v>42</v>
      </c>
      <c r="F91" s="286"/>
      <c r="G91" s="44"/>
      <c r="H91" s="592" t="s">
        <v>10</v>
      </c>
      <c r="I91" s="158">
        <v>30</v>
      </c>
      <c r="J91" s="581" t="s">
        <v>125</v>
      </c>
      <c r="K91" s="84">
        <v>3</v>
      </c>
    </row>
    <row r="92" spans="1:11" s="1" customFormat="1" ht="14.7" customHeight="1" x14ac:dyDescent="0.3">
      <c r="A92" s="7"/>
      <c r="B92" s="16"/>
      <c r="C92" s="97"/>
      <c r="D92" s="62"/>
      <c r="E92" s="705"/>
      <c r="F92" s="286"/>
      <c r="G92" s="44"/>
      <c r="H92" s="593"/>
      <c r="I92" s="121"/>
      <c r="J92" s="738"/>
      <c r="K92" s="168"/>
    </row>
    <row r="93" spans="1:11" s="1" customFormat="1" ht="14.7" customHeight="1" x14ac:dyDescent="0.3">
      <c r="A93" s="7"/>
      <c r="B93" s="8"/>
      <c r="C93" s="96"/>
      <c r="D93" s="649" t="s">
        <v>24</v>
      </c>
      <c r="E93" s="651" t="s">
        <v>181</v>
      </c>
      <c r="F93" s="289" t="s">
        <v>93</v>
      </c>
      <c r="G93" s="542"/>
      <c r="H93" s="131"/>
      <c r="I93" s="248"/>
      <c r="J93" s="455" t="s">
        <v>137</v>
      </c>
      <c r="K93" s="243">
        <v>11</v>
      </c>
    </row>
    <row r="94" spans="1:11" s="1" customFormat="1" ht="14.7" customHeight="1" x14ac:dyDescent="0.3">
      <c r="A94" s="7"/>
      <c r="B94" s="8"/>
      <c r="C94" s="96"/>
      <c r="D94" s="650"/>
      <c r="E94" s="577"/>
      <c r="F94" s="319" t="s">
        <v>133</v>
      </c>
      <c r="G94" s="543"/>
      <c r="H94" s="132"/>
      <c r="I94" s="258"/>
      <c r="J94" s="363"/>
      <c r="K94" s="168"/>
    </row>
    <row r="95" spans="1:11" s="1" customFormat="1" ht="35.700000000000003" customHeight="1" x14ac:dyDescent="0.3">
      <c r="A95" s="7"/>
      <c r="B95" s="16"/>
      <c r="C95" s="97"/>
      <c r="D95" s="114" t="s">
        <v>26</v>
      </c>
      <c r="E95" s="495" t="s">
        <v>198</v>
      </c>
      <c r="F95" s="322"/>
      <c r="G95" s="482" t="s">
        <v>197</v>
      </c>
      <c r="H95" s="491"/>
      <c r="I95" s="492"/>
      <c r="J95" s="437" t="s">
        <v>199</v>
      </c>
      <c r="K95" s="493">
        <v>1</v>
      </c>
    </row>
    <row r="96" spans="1:11" s="1" customFormat="1" ht="15.75" customHeight="1" thickBot="1" x14ac:dyDescent="0.35">
      <c r="A96" s="272"/>
      <c r="B96" s="56"/>
      <c r="C96" s="94"/>
      <c r="D96" s="137"/>
      <c r="E96" s="136"/>
      <c r="F96" s="209"/>
      <c r="G96" s="134"/>
      <c r="H96" s="496" t="s">
        <v>28</v>
      </c>
      <c r="I96" s="259">
        <f>SUM(I78:I94)</f>
        <v>291.10000000000002</v>
      </c>
      <c r="J96" s="439"/>
      <c r="K96" s="471"/>
    </row>
    <row r="97" spans="1:12" s="1" customFormat="1" ht="20.7" customHeight="1" x14ac:dyDescent="0.3">
      <c r="A97" s="548" t="s">
        <v>7</v>
      </c>
      <c r="B97" s="551" t="s">
        <v>7</v>
      </c>
      <c r="C97" s="575" t="s">
        <v>20</v>
      </c>
      <c r="D97" s="144"/>
      <c r="E97" s="584" t="s">
        <v>43</v>
      </c>
      <c r="F97" s="327" t="s">
        <v>133</v>
      </c>
      <c r="G97" s="572" t="s">
        <v>107</v>
      </c>
      <c r="H97" s="229" t="s">
        <v>10</v>
      </c>
      <c r="I97" s="197">
        <f>29+9.3</f>
        <v>38.299999999999997</v>
      </c>
      <c r="J97" s="450" t="s">
        <v>135</v>
      </c>
      <c r="K97" s="171">
        <v>12</v>
      </c>
    </row>
    <row r="98" spans="1:12" s="1" customFormat="1" ht="20.7" customHeight="1" x14ac:dyDescent="0.3">
      <c r="A98" s="549"/>
      <c r="B98" s="552"/>
      <c r="C98" s="583"/>
      <c r="D98" s="146"/>
      <c r="E98" s="585"/>
      <c r="F98" s="290"/>
      <c r="G98" s="543"/>
      <c r="H98" s="405"/>
      <c r="I98" s="121"/>
      <c r="J98" s="459"/>
      <c r="K98" s="168"/>
    </row>
    <row r="99" spans="1:12" s="1" customFormat="1" ht="16.5" customHeight="1" thickBot="1" x14ac:dyDescent="0.35">
      <c r="A99" s="550"/>
      <c r="B99" s="553"/>
      <c r="C99" s="583"/>
      <c r="D99" s="238"/>
      <c r="E99" s="142"/>
      <c r="F99" s="230"/>
      <c r="G99" s="223"/>
      <c r="H99" s="109" t="s">
        <v>28</v>
      </c>
      <c r="I99" s="269">
        <f>SUM(I97:I98)</f>
        <v>38.299999999999997</v>
      </c>
      <c r="J99" s="452"/>
      <c r="K99" s="84"/>
    </row>
    <row r="100" spans="1:12" s="18" customFormat="1" ht="15.6" customHeight="1" x14ac:dyDescent="0.3">
      <c r="A100" s="548" t="s">
        <v>7</v>
      </c>
      <c r="B100" s="551" t="s">
        <v>7</v>
      </c>
      <c r="C100" s="634" t="s">
        <v>21</v>
      </c>
      <c r="D100" s="637"/>
      <c r="E100" s="569" t="s">
        <v>92</v>
      </c>
      <c r="F100" s="232" t="s">
        <v>133</v>
      </c>
      <c r="G100" s="542" t="s">
        <v>104</v>
      </c>
      <c r="H100" s="229" t="s">
        <v>11</v>
      </c>
      <c r="I100" s="388">
        <v>6.7</v>
      </c>
      <c r="J100" s="582" t="s">
        <v>58</v>
      </c>
      <c r="K100" s="171">
        <v>1</v>
      </c>
    </row>
    <row r="101" spans="1:12" s="18" customFormat="1" ht="15.6" customHeight="1" x14ac:dyDescent="0.3">
      <c r="A101" s="549"/>
      <c r="B101" s="552"/>
      <c r="C101" s="583"/>
      <c r="D101" s="653"/>
      <c r="E101" s="570"/>
      <c r="F101" s="220"/>
      <c r="G101" s="543"/>
      <c r="H101" s="35"/>
      <c r="I101" s="253"/>
      <c r="J101" s="652"/>
      <c r="K101" s="168"/>
    </row>
    <row r="102" spans="1:12" s="18" customFormat="1" ht="16.350000000000001" customHeight="1" thickBot="1" x14ac:dyDescent="0.35">
      <c r="A102" s="550"/>
      <c r="B102" s="553"/>
      <c r="C102" s="635"/>
      <c r="D102" s="143"/>
      <c r="E102" s="145"/>
      <c r="F102" s="221"/>
      <c r="G102" s="141"/>
      <c r="H102" s="110" t="s">
        <v>28</v>
      </c>
      <c r="I102" s="259">
        <f t="shared" ref="I102" si="2">SUM(I100:I101)</f>
        <v>6.7</v>
      </c>
      <c r="J102" s="458"/>
      <c r="K102" s="172"/>
    </row>
    <row r="103" spans="1:12" s="1" customFormat="1" ht="15" customHeight="1" thickBot="1" x14ac:dyDescent="0.35">
      <c r="A103" s="272" t="s">
        <v>7</v>
      </c>
      <c r="B103" s="281" t="s">
        <v>7</v>
      </c>
      <c r="C103" s="631" t="s">
        <v>44</v>
      </c>
      <c r="D103" s="632"/>
      <c r="E103" s="632"/>
      <c r="F103" s="632"/>
      <c r="G103" s="632"/>
      <c r="H103" s="633"/>
      <c r="I103" s="260">
        <f>I102+I99+I96+I76+I73+I71+I58+I56</f>
        <v>20195.5</v>
      </c>
      <c r="J103" s="394"/>
      <c r="K103" s="410"/>
    </row>
    <row r="104" spans="1:12" s="1" customFormat="1" ht="17.25" customHeight="1" thickBot="1" x14ac:dyDescent="0.35">
      <c r="A104" s="19" t="s">
        <v>7</v>
      </c>
      <c r="B104" s="20" t="s">
        <v>12</v>
      </c>
      <c r="C104" s="562" t="s">
        <v>45</v>
      </c>
      <c r="D104" s="563"/>
      <c r="E104" s="563"/>
      <c r="F104" s="563"/>
      <c r="G104" s="563"/>
      <c r="H104" s="563"/>
      <c r="I104" s="563"/>
      <c r="J104" s="563"/>
      <c r="K104" s="410"/>
    </row>
    <row r="105" spans="1:12" s="1" customFormat="1" ht="17.100000000000001" customHeight="1" x14ac:dyDescent="0.3">
      <c r="A105" s="279" t="s">
        <v>7</v>
      </c>
      <c r="B105" s="280" t="s">
        <v>12</v>
      </c>
      <c r="C105" s="275" t="s">
        <v>7</v>
      </c>
      <c r="D105" s="282" t="s">
        <v>7</v>
      </c>
      <c r="E105" s="571" t="s">
        <v>65</v>
      </c>
      <c r="F105" s="152" t="s">
        <v>133</v>
      </c>
      <c r="G105" s="572" t="s">
        <v>102</v>
      </c>
      <c r="H105" s="368" t="s">
        <v>10</v>
      </c>
      <c r="I105" s="102">
        <f>930.7-65-0.9</f>
        <v>864.80000000000007</v>
      </c>
      <c r="J105" s="460" t="s">
        <v>60</v>
      </c>
      <c r="K105" s="338">
        <v>454</v>
      </c>
    </row>
    <row r="106" spans="1:12" s="1" customFormat="1" ht="17.100000000000001" customHeight="1" x14ac:dyDescent="0.3">
      <c r="A106" s="279"/>
      <c r="B106" s="280"/>
      <c r="C106" s="275"/>
      <c r="D106" s="83"/>
      <c r="E106" s="571"/>
      <c r="F106" s="116"/>
      <c r="G106" s="542"/>
      <c r="H106" s="392"/>
      <c r="I106" s="120"/>
      <c r="J106" s="441" t="s">
        <v>61</v>
      </c>
      <c r="K106" s="340">
        <v>100</v>
      </c>
    </row>
    <row r="107" spans="1:12" s="1" customFormat="1" ht="17.100000000000001" customHeight="1" x14ac:dyDescent="0.3">
      <c r="A107" s="279"/>
      <c r="B107" s="280"/>
      <c r="C107" s="275"/>
      <c r="D107" s="83"/>
      <c r="E107" s="571"/>
      <c r="F107" s="116"/>
      <c r="G107" s="490"/>
      <c r="H107" s="283"/>
      <c r="I107" s="102"/>
      <c r="J107" s="441" t="s">
        <v>59</v>
      </c>
      <c r="K107" s="340">
        <v>2</v>
      </c>
    </row>
    <row r="108" spans="1:12" s="1" customFormat="1" ht="17.100000000000001" customHeight="1" x14ac:dyDescent="0.3">
      <c r="A108" s="279"/>
      <c r="B108" s="280"/>
      <c r="C108" s="275"/>
      <c r="D108" s="83"/>
      <c r="E108" s="292"/>
      <c r="F108" s="116"/>
      <c r="G108" s="490"/>
      <c r="H108" s="283"/>
      <c r="I108" s="102"/>
      <c r="J108" s="441" t="s">
        <v>74</v>
      </c>
      <c r="K108" s="339">
        <v>19</v>
      </c>
    </row>
    <row r="109" spans="1:12" s="1" customFormat="1" ht="17.100000000000001" customHeight="1" x14ac:dyDescent="0.3">
      <c r="A109" s="279"/>
      <c r="B109" s="280"/>
      <c r="C109" s="275"/>
      <c r="D109" s="83"/>
      <c r="E109" s="292"/>
      <c r="F109" s="116"/>
      <c r="G109" s="490"/>
      <c r="H109" s="283"/>
      <c r="I109" s="102"/>
      <c r="J109" s="461" t="s">
        <v>138</v>
      </c>
      <c r="K109" s="335">
        <v>1</v>
      </c>
    </row>
    <row r="110" spans="1:12" s="1" customFormat="1" ht="27" customHeight="1" x14ac:dyDescent="0.3">
      <c r="A110" s="483"/>
      <c r="B110" s="484"/>
      <c r="C110" s="485"/>
      <c r="D110" s="83"/>
      <c r="E110" s="487"/>
      <c r="F110" s="116"/>
      <c r="G110" s="506" t="s">
        <v>197</v>
      </c>
      <c r="H110" s="501"/>
      <c r="I110" s="507"/>
      <c r="J110" s="486" t="s">
        <v>196</v>
      </c>
      <c r="K110" s="335"/>
      <c r="L110" s="156"/>
    </row>
    <row r="111" spans="1:12" s="1" customFormat="1" ht="17.100000000000001" customHeight="1" x14ac:dyDescent="0.3">
      <c r="A111" s="279"/>
      <c r="B111" s="280"/>
      <c r="C111" s="275"/>
      <c r="D111" s="83"/>
      <c r="E111" s="355"/>
      <c r="F111" s="357"/>
      <c r="G111" s="541" t="s">
        <v>102</v>
      </c>
      <c r="H111" s="506"/>
      <c r="I111" s="189"/>
      <c r="J111" s="488" t="s">
        <v>155</v>
      </c>
      <c r="K111" s="335">
        <v>3</v>
      </c>
    </row>
    <row r="112" spans="1:12" s="1" customFormat="1" ht="38.1" customHeight="1" x14ac:dyDescent="0.25">
      <c r="A112" s="324"/>
      <c r="B112" s="325"/>
      <c r="C112" s="329"/>
      <c r="D112" s="138"/>
      <c r="E112" s="502" t="s">
        <v>164</v>
      </c>
      <c r="F112" s="503" t="s">
        <v>165</v>
      </c>
      <c r="G112" s="542"/>
      <c r="H112" s="326" t="s">
        <v>10</v>
      </c>
      <c r="I112" s="159">
        <f>145.2-69.2</f>
        <v>75.999999999999986</v>
      </c>
      <c r="J112" s="504" t="s">
        <v>185</v>
      </c>
      <c r="K112" s="183">
        <v>1</v>
      </c>
    </row>
    <row r="113" spans="1:12" s="1" customFormat="1" ht="15" customHeight="1" x14ac:dyDescent="0.3">
      <c r="A113" s="279"/>
      <c r="B113" s="280"/>
      <c r="C113" s="275"/>
      <c r="D113" s="201" t="s">
        <v>12</v>
      </c>
      <c r="E113" s="559" t="s">
        <v>180</v>
      </c>
      <c r="F113" s="224" t="s">
        <v>93</v>
      </c>
      <c r="G113" s="542"/>
      <c r="H113" s="500" t="s">
        <v>10</v>
      </c>
      <c r="I113" s="119">
        <v>18.100000000000001</v>
      </c>
      <c r="J113" s="644" t="s">
        <v>144</v>
      </c>
      <c r="K113" s="505">
        <v>15</v>
      </c>
    </row>
    <row r="114" spans="1:12" s="1" customFormat="1" ht="15" customHeight="1" x14ac:dyDescent="0.3">
      <c r="A114" s="279"/>
      <c r="B114" s="280"/>
      <c r="C114" s="275"/>
      <c r="D114" s="83"/>
      <c r="E114" s="560"/>
      <c r="F114" s="224" t="s">
        <v>133</v>
      </c>
      <c r="G114" s="542"/>
      <c r="H114" s="283"/>
      <c r="I114" s="102"/>
      <c r="J114" s="645"/>
      <c r="K114" s="469"/>
    </row>
    <row r="115" spans="1:12" s="1" customFormat="1" ht="15" customHeight="1" x14ac:dyDescent="0.3">
      <c r="A115" s="279"/>
      <c r="B115" s="280"/>
      <c r="C115" s="275"/>
      <c r="D115" s="85"/>
      <c r="E115" s="355"/>
      <c r="F115" s="356" t="s">
        <v>97</v>
      </c>
      <c r="G115" s="543"/>
      <c r="H115" s="347"/>
      <c r="I115" s="165"/>
      <c r="J115" s="460"/>
      <c r="K115" s="341"/>
    </row>
    <row r="116" spans="1:12" s="1" customFormat="1" ht="18" customHeight="1" thickBot="1" x14ac:dyDescent="0.35">
      <c r="A116" s="272"/>
      <c r="B116" s="281"/>
      <c r="C116" s="275"/>
      <c r="D116" s="70"/>
      <c r="E116" s="278"/>
      <c r="F116" s="241"/>
      <c r="G116" s="236"/>
      <c r="H116" s="237" t="s">
        <v>28</v>
      </c>
      <c r="I116" s="105">
        <f>SUM(I105:I115)</f>
        <v>958.90000000000009</v>
      </c>
      <c r="J116" s="447"/>
      <c r="K116" s="416"/>
    </row>
    <row r="117" spans="1:12" s="1" customFormat="1" ht="15" customHeight="1" thickBot="1" x14ac:dyDescent="0.35">
      <c r="A117" s="272" t="s">
        <v>7</v>
      </c>
      <c r="B117" s="281" t="s">
        <v>12</v>
      </c>
      <c r="C117" s="564" t="s">
        <v>44</v>
      </c>
      <c r="D117" s="565"/>
      <c r="E117" s="565"/>
      <c r="F117" s="565"/>
      <c r="G117" s="565"/>
      <c r="H117" s="566"/>
      <c r="I117" s="166">
        <f t="shared" ref="I117" si="3">I116</f>
        <v>958.90000000000009</v>
      </c>
      <c r="J117" s="567"/>
      <c r="K117" s="568"/>
      <c r="L117" s="156"/>
    </row>
    <row r="118" spans="1:12" s="1" customFormat="1" ht="17.25" customHeight="1" thickBot="1" x14ac:dyDescent="0.35">
      <c r="A118" s="19" t="s">
        <v>7</v>
      </c>
      <c r="B118" s="20" t="s">
        <v>14</v>
      </c>
      <c r="C118" s="562" t="s">
        <v>77</v>
      </c>
      <c r="D118" s="563"/>
      <c r="E118" s="563"/>
      <c r="F118" s="563"/>
      <c r="G118" s="563"/>
      <c r="H118" s="563"/>
      <c r="I118" s="563"/>
      <c r="J118" s="563"/>
      <c r="K118" s="410"/>
    </row>
    <row r="119" spans="1:12" s="1" customFormat="1" ht="27" customHeight="1" x14ac:dyDescent="0.3">
      <c r="A119" s="78" t="s">
        <v>7</v>
      </c>
      <c r="B119" s="79" t="s">
        <v>14</v>
      </c>
      <c r="C119" s="74" t="s">
        <v>7</v>
      </c>
      <c r="D119" s="51"/>
      <c r="E119" s="24" t="s">
        <v>151</v>
      </c>
      <c r="F119" s="63"/>
      <c r="G119" s="52"/>
      <c r="H119" s="52"/>
      <c r="I119" s="163"/>
      <c r="J119" s="462"/>
      <c r="K119" s="178"/>
    </row>
    <row r="120" spans="1:12" s="2" customFormat="1" ht="14.85" customHeight="1" x14ac:dyDescent="0.3">
      <c r="A120" s="554"/>
      <c r="B120" s="556"/>
      <c r="C120" s="558"/>
      <c r="D120" s="80" t="s">
        <v>7</v>
      </c>
      <c r="E120" s="559" t="s">
        <v>149</v>
      </c>
      <c r="F120" s="76" t="s">
        <v>93</v>
      </c>
      <c r="G120" s="647" t="s">
        <v>78</v>
      </c>
      <c r="H120" s="73" t="s">
        <v>10</v>
      </c>
      <c r="I120" s="158">
        <f>2+6.1-2+4.7</f>
        <v>10.8</v>
      </c>
      <c r="J120" s="432" t="s">
        <v>202</v>
      </c>
      <c r="K120" s="411">
        <v>1</v>
      </c>
    </row>
    <row r="121" spans="1:12" s="2" customFormat="1" ht="14.85" customHeight="1" x14ac:dyDescent="0.3">
      <c r="A121" s="554"/>
      <c r="B121" s="556"/>
      <c r="C121" s="558"/>
      <c r="D121" s="80"/>
      <c r="E121" s="560"/>
      <c r="F121" s="203" t="s">
        <v>133</v>
      </c>
      <c r="G121" s="647"/>
      <c r="H121" s="23"/>
      <c r="I121" s="159"/>
      <c r="J121" s="437"/>
      <c r="K121" s="470"/>
    </row>
    <row r="122" spans="1:12" s="2" customFormat="1" ht="14.85" customHeight="1" x14ac:dyDescent="0.3">
      <c r="A122" s="554"/>
      <c r="B122" s="556"/>
      <c r="C122" s="558"/>
      <c r="D122" s="57"/>
      <c r="E122" s="646"/>
      <c r="F122" s="204" t="s">
        <v>89</v>
      </c>
      <c r="G122" s="648"/>
      <c r="H122" s="64"/>
      <c r="I122" s="103"/>
      <c r="J122" s="436"/>
      <c r="K122" s="261"/>
    </row>
    <row r="123" spans="1:12" s="2" customFormat="1" ht="14.85" customHeight="1" x14ac:dyDescent="0.3">
      <c r="A123" s="554"/>
      <c r="B123" s="556"/>
      <c r="C123" s="558"/>
      <c r="D123" s="201" t="s">
        <v>12</v>
      </c>
      <c r="E123" s="559" t="s">
        <v>157</v>
      </c>
      <c r="F123" s="225" t="s">
        <v>133</v>
      </c>
      <c r="G123" s="531" t="s">
        <v>197</v>
      </c>
      <c r="H123" s="23" t="s">
        <v>10</v>
      </c>
      <c r="I123" s="158">
        <f>154-4.7+10.2</f>
        <v>159.5</v>
      </c>
      <c r="J123" s="642" t="s">
        <v>145</v>
      </c>
      <c r="K123" s="412">
        <v>1</v>
      </c>
      <c r="L123"/>
    </row>
    <row r="124" spans="1:12" s="2" customFormat="1" ht="37.5" customHeight="1" x14ac:dyDescent="0.3">
      <c r="A124" s="554"/>
      <c r="B124" s="556"/>
      <c r="C124" s="558"/>
      <c r="D124" s="201"/>
      <c r="E124" s="560"/>
      <c r="F124" s="226"/>
      <c r="G124" s="532"/>
      <c r="H124" s="23"/>
      <c r="I124" s="165"/>
      <c r="J124" s="643"/>
      <c r="K124" s="262"/>
    </row>
    <row r="125" spans="1:12" s="2" customFormat="1" ht="26.25" customHeight="1" x14ac:dyDescent="0.3">
      <c r="A125" s="554"/>
      <c r="B125" s="556"/>
      <c r="C125" s="558"/>
      <c r="D125" s="75" t="s">
        <v>14</v>
      </c>
      <c r="E125" s="559" t="s">
        <v>124</v>
      </c>
      <c r="F125" s="200" t="s">
        <v>133</v>
      </c>
      <c r="G125" s="227" t="s">
        <v>186</v>
      </c>
      <c r="H125" s="73"/>
      <c r="I125" s="158"/>
      <c r="J125" s="434" t="s">
        <v>136</v>
      </c>
      <c r="K125" s="182">
        <v>60</v>
      </c>
    </row>
    <row r="126" spans="1:12" s="2" customFormat="1" ht="27.6" customHeight="1" x14ac:dyDescent="0.3">
      <c r="A126" s="554"/>
      <c r="B126" s="556"/>
      <c r="C126" s="558"/>
      <c r="D126" s="480"/>
      <c r="E126" s="561"/>
      <c r="F126" s="199"/>
      <c r="G126" s="343" t="s">
        <v>187</v>
      </c>
      <c r="H126" s="64"/>
      <c r="I126" s="161"/>
      <c r="J126" s="436"/>
      <c r="K126" s="261"/>
    </row>
    <row r="127" spans="1:12" s="2" customFormat="1" ht="27.6" customHeight="1" x14ac:dyDescent="0.3">
      <c r="A127" s="554"/>
      <c r="B127" s="556"/>
      <c r="C127" s="558"/>
      <c r="D127" s="201" t="s">
        <v>15</v>
      </c>
      <c r="E127" s="494" t="s">
        <v>192</v>
      </c>
      <c r="F127" s="479" t="s">
        <v>194</v>
      </c>
      <c r="G127" s="477" t="s">
        <v>195</v>
      </c>
      <c r="H127" s="481"/>
      <c r="I127" s="159"/>
      <c r="J127" s="437" t="s">
        <v>193</v>
      </c>
      <c r="K127" s="478">
        <v>1</v>
      </c>
    </row>
    <row r="128" spans="1:12" s="18" customFormat="1" ht="17.25" customHeight="1" thickBot="1" x14ac:dyDescent="0.35">
      <c r="A128" s="555"/>
      <c r="B128" s="557"/>
      <c r="C128" s="558"/>
      <c r="D128" s="137"/>
      <c r="E128" s="147"/>
      <c r="F128" s="149"/>
      <c r="G128" s="148"/>
      <c r="H128" s="111" t="s">
        <v>28</v>
      </c>
      <c r="I128" s="164">
        <f>SUM(I120:I127)</f>
        <v>170.3</v>
      </c>
      <c r="J128" s="439"/>
      <c r="K128" s="413"/>
      <c r="L128" s="321"/>
    </row>
    <row r="129" spans="1:13" s="1" customFormat="1" ht="15.75" customHeight="1" thickBot="1" x14ac:dyDescent="0.35">
      <c r="A129" s="272" t="s">
        <v>7</v>
      </c>
      <c r="B129" s="284" t="s">
        <v>14</v>
      </c>
      <c r="C129" s="564" t="s">
        <v>44</v>
      </c>
      <c r="D129" s="565"/>
      <c r="E129" s="565"/>
      <c r="F129" s="565"/>
      <c r="G129" s="565"/>
      <c r="H129" s="566"/>
      <c r="I129" s="155">
        <f t="shared" ref="I129" si="4">I128</f>
        <v>170.3</v>
      </c>
      <c r="J129" s="393"/>
      <c r="K129" s="402"/>
      <c r="L129" s="321"/>
    </row>
    <row r="130" spans="1:13" s="1" customFormat="1" ht="16.5" customHeight="1" thickBot="1" x14ac:dyDescent="0.35">
      <c r="A130" s="19" t="s">
        <v>7</v>
      </c>
      <c r="B130" s="50" t="s">
        <v>15</v>
      </c>
      <c r="C130" s="562" t="s">
        <v>46</v>
      </c>
      <c r="D130" s="563"/>
      <c r="E130" s="563"/>
      <c r="F130" s="563"/>
      <c r="G130" s="563"/>
      <c r="H130" s="563"/>
      <c r="I130" s="563"/>
      <c r="J130" s="563"/>
      <c r="K130" s="414"/>
      <c r="L130" s="321"/>
    </row>
    <row r="131" spans="1:13" s="1" customFormat="1" ht="41.1" customHeight="1" x14ac:dyDescent="0.3">
      <c r="A131" s="271" t="s">
        <v>7</v>
      </c>
      <c r="B131" s="79" t="s">
        <v>15</v>
      </c>
      <c r="C131" s="273" t="s">
        <v>7</v>
      </c>
      <c r="D131" s="82"/>
      <c r="E131" s="24" t="s">
        <v>47</v>
      </c>
      <c r="F131" s="195"/>
      <c r="G131" s="285"/>
      <c r="H131" s="125"/>
      <c r="I131" s="104"/>
      <c r="J131" s="464"/>
      <c r="K131" s="178"/>
      <c r="M131" s="2"/>
    </row>
    <row r="132" spans="1:13" s="1" customFormat="1" ht="16.5" customHeight="1" x14ac:dyDescent="0.3">
      <c r="A132" s="348"/>
      <c r="B132" s="349"/>
      <c r="C132" s="346"/>
      <c r="D132" s="391" t="s">
        <v>7</v>
      </c>
      <c r="E132" s="559" t="s">
        <v>171</v>
      </c>
      <c r="F132" s="200" t="s">
        <v>133</v>
      </c>
      <c r="G132" s="531" t="s">
        <v>106</v>
      </c>
      <c r="H132" s="361" t="s">
        <v>10</v>
      </c>
      <c r="I132" s="522">
        <f>30+2.2-23</f>
        <v>9.2000000000000028</v>
      </c>
      <c r="J132" s="534" t="s">
        <v>172</v>
      </c>
      <c r="K132" s="536">
        <v>2</v>
      </c>
    </row>
    <row r="133" spans="1:13" s="1" customFormat="1" ht="16.5" customHeight="1" x14ac:dyDescent="0.3">
      <c r="A133" s="513"/>
      <c r="B133" s="514"/>
      <c r="C133" s="515"/>
      <c r="D133" s="516"/>
      <c r="E133" s="560"/>
      <c r="F133" s="199"/>
      <c r="G133" s="532"/>
      <c r="H133" s="523" t="s">
        <v>210</v>
      </c>
      <c r="I133" s="521">
        <f>30.8+23+16.5</f>
        <v>70.3</v>
      </c>
      <c r="J133" s="535"/>
      <c r="K133" s="537"/>
    </row>
    <row r="134" spans="1:13" s="1" customFormat="1" ht="14.85" customHeight="1" x14ac:dyDescent="0.3">
      <c r="A134" s="351"/>
      <c r="B134" s="352"/>
      <c r="C134" s="353"/>
      <c r="D134" s="354"/>
      <c r="E134" s="560"/>
      <c r="F134" s="359"/>
      <c r="G134" s="532"/>
      <c r="H134" s="523" t="s">
        <v>10</v>
      </c>
      <c r="I134" s="362">
        <f>100-55-37</f>
        <v>8</v>
      </c>
      <c r="J134" s="441" t="s">
        <v>134</v>
      </c>
      <c r="K134" s="335">
        <v>1</v>
      </c>
    </row>
    <row r="135" spans="1:13" s="1" customFormat="1" ht="14.85" customHeight="1" x14ac:dyDescent="0.3">
      <c r="A135" s="348"/>
      <c r="B135" s="349"/>
      <c r="C135" s="346"/>
      <c r="D135" s="350"/>
      <c r="E135" s="561"/>
      <c r="F135" s="247"/>
      <c r="G135" s="533"/>
      <c r="H135" s="523" t="s">
        <v>210</v>
      </c>
      <c r="I135" s="524">
        <f>55-23</f>
        <v>32</v>
      </c>
      <c r="J135" s="465" t="s">
        <v>162</v>
      </c>
      <c r="K135" s="249">
        <v>10</v>
      </c>
    </row>
    <row r="136" spans="1:13" s="18" customFormat="1" ht="15" customHeight="1" thickBot="1" x14ac:dyDescent="0.35">
      <c r="A136" s="272"/>
      <c r="B136" s="281"/>
      <c r="C136" s="98"/>
      <c r="D136" s="137"/>
      <c r="E136" s="124"/>
      <c r="F136" s="135"/>
      <c r="G136" s="134"/>
      <c r="H136" s="122" t="s">
        <v>28</v>
      </c>
      <c r="I136" s="105">
        <f>SUM(I132:I135)</f>
        <v>119.5</v>
      </c>
      <c r="J136" s="439"/>
      <c r="K136" s="170"/>
    </row>
    <row r="137" spans="1:13" s="18" customFormat="1" ht="39.6" customHeight="1" x14ac:dyDescent="0.3">
      <c r="A137" s="548" t="s">
        <v>7</v>
      </c>
      <c r="B137" s="551" t="s">
        <v>15</v>
      </c>
      <c r="C137" s="636" t="s">
        <v>12</v>
      </c>
      <c r="D137" s="637"/>
      <c r="E137" s="639" t="s">
        <v>184</v>
      </c>
      <c r="F137" s="202" t="s">
        <v>133</v>
      </c>
      <c r="G137" s="285" t="s">
        <v>200</v>
      </c>
      <c r="H137" s="369" t="s">
        <v>10</v>
      </c>
      <c r="I137" s="154">
        <f>15-9.5</f>
        <v>5.5</v>
      </c>
      <c r="J137" s="467" t="s">
        <v>182</v>
      </c>
      <c r="K137" s="333">
        <v>1</v>
      </c>
      <c r="L137" s="2"/>
      <c r="M137" s="489"/>
    </row>
    <row r="138" spans="1:13" s="18" customFormat="1" ht="28.5" customHeight="1" x14ac:dyDescent="0.3">
      <c r="A138" s="549"/>
      <c r="B138" s="552"/>
      <c r="C138" s="583"/>
      <c r="D138" s="638"/>
      <c r="E138" s="569"/>
      <c r="F138" s="152" t="s">
        <v>93</v>
      </c>
      <c r="G138" s="326" t="s">
        <v>186</v>
      </c>
      <c r="H138" s="35"/>
      <c r="I138" s="151"/>
      <c r="J138" s="468"/>
      <c r="K138" s="469"/>
      <c r="L138" s="2"/>
    </row>
    <row r="139" spans="1:13" s="18" customFormat="1" ht="15" customHeight="1" x14ac:dyDescent="0.3">
      <c r="A139" s="549"/>
      <c r="B139" s="552"/>
      <c r="C139" s="583"/>
      <c r="D139" s="638"/>
      <c r="E139" s="569"/>
      <c r="F139" s="328"/>
      <c r="G139" s="542" t="s">
        <v>163</v>
      </c>
      <c r="H139" s="35"/>
      <c r="I139" s="120"/>
      <c r="J139" s="378"/>
      <c r="K139" s="231"/>
      <c r="L139" s="2"/>
    </row>
    <row r="140" spans="1:13" s="18" customFormat="1" ht="15" customHeight="1" x14ac:dyDescent="0.3">
      <c r="A140" s="549"/>
      <c r="B140" s="552"/>
      <c r="C140" s="583"/>
      <c r="D140" s="638"/>
      <c r="E140" s="569"/>
      <c r="F140" s="328"/>
      <c r="G140" s="543"/>
      <c r="H140" s="35"/>
      <c r="I140" s="151"/>
      <c r="J140" s="363"/>
      <c r="K140" s="169"/>
    </row>
    <row r="141" spans="1:13" s="18" customFormat="1" ht="17.850000000000001" customHeight="1" thickBot="1" x14ac:dyDescent="0.35">
      <c r="A141" s="550"/>
      <c r="B141" s="553"/>
      <c r="C141" s="635"/>
      <c r="D141" s="143"/>
      <c r="E141" s="145"/>
      <c r="F141" s="150"/>
      <c r="G141" s="223"/>
      <c r="H141" s="110" t="s">
        <v>28</v>
      </c>
      <c r="I141" s="259">
        <f>SUM(I137:I140)</f>
        <v>5.5</v>
      </c>
      <c r="J141" s="463"/>
      <c r="K141" s="415"/>
    </row>
    <row r="142" spans="1:13" s="1" customFormat="1" ht="15.75" customHeight="1" thickBot="1" x14ac:dyDescent="0.35">
      <c r="A142" s="19" t="s">
        <v>7</v>
      </c>
      <c r="B142" s="21" t="s">
        <v>15</v>
      </c>
      <c r="C142" s="564" t="s">
        <v>44</v>
      </c>
      <c r="D142" s="565"/>
      <c r="E142" s="565"/>
      <c r="F142" s="565"/>
      <c r="G142" s="565"/>
      <c r="H142" s="566"/>
      <c r="I142" s="166">
        <f>I136+I141</f>
        <v>125</v>
      </c>
      <c r="J142" s="401"/>
      <c r="K142" s="396"/>
      <c r="L142" s="156"/>
    </row>
    <row r="143" spans="1:13" s="2" customFormat="1" ht="15.75" customHeight="1" thickBot="1" x14ac:dyDescent="0.35">
      <c r="A143" s="19" t="s">
        <v>7</v>
      </c>
      <c r="B143" s="625" t="s">
        <v>48</v>
      </c>
      <c r="C143" s="626"/>
      <c r="D143" s="626"/>
      <c r="E143" s="626"/>
      <c r="F143" s="626"/>
      <c r="G143" s="626"/>
      <c r="H143" s="627"/>
      <c r="I143" s="270">
        <f>SUM(I142,I117,I103,I129,)</f>
        <v>21449.7</v>
      </c>
      <c r="J143" s="399"/>
      <c r="K143" s="397"/>
    </row>
    <row r="144" spans="1:13" s="2" customFormat="1" ht="15.75" customHeight="1" thickBot="1" x14ac:dyDescent="0.35">
      <c r="A144" s="25" t="s">
        <v>14</v>
      </c>
      <c r="B144" s="628" t="s">
        <v>49</v>
      </c>
      <c r="C144" s="629"/>
      <c r="D144" s="629"/>
      <c r="E144" s="629"/>
      <c r="F144" s="629"/>
      <c r="G144" s="629"/>
      <c r="H144" s="630"/>
      <c r="I144" s="167">
        <f t="shared" ref="I144" si="5">I143</f>
        <v>21449.7</v>
      </c>
      <c r="J144" s="400"/>
      <c r="K144" s="398"/>
    </row>
    <row r="145" spans="1:40" s="240" customFormat="1" ht="15.6" customHeight="1" x14ac:dyDescent="0.3">
      <c r="A145" s="547" t="s">
        <v>190</v>
      </c>
      <c r="B145" s="547"/>
      <c r="C145" s="547"/>
      <c r="D145" s="547"/>
      <c r="E145" s="547"/>
      <c r="F145" s="547"/>
      <c r="G145" s="547"/>
      <c r="H145" s="547"/>
      <c r="I145" s="547"/>
      <c r="J145" s="547"/>
      <c r="K145" s="547"/>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s="294" customFormat="1" ht="30" customHeight="1" x14ac:dyDescent="0.3">
      <c r="A146" s="546" t="s">
        <v>217</v>
      </c>
      <c r="B146" s="546"/>
      <c r="C146" s="546"/>
      <c r="D146" s="546"/>
      <c r="E146" s="546"/>
      <c r="F146" s="546"/>
      <c r="G146" s="546"/>
      <c r="H146" s="546"/>
      <c r="I146" s="546"/>
      <c r="J146" s="546"/>
      <c r="K146" s="546"/>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s="294" customFormat="1" ht="15" customHeight="1" x14ac:dyDescent="0.3">
      <c r="A147" s="293"/>
      <c r="B147" s="293"/>
      <c r="C147" s="293"/>
      <c r="D147" s="293"/>
      <c r="E147" s="293"/>
      <c r="F147" s="293"/>
      <c r="G147" s="293"/>
      <c r="H147" s="293"/>
      <c r="I147" s="293"/>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row>
    <row r="148" spans="1:40" s="2" customFormat="1" ht="18.75" customHeight="1" x14ac:dyDescent="0.3">
      <c r="A148" s="17"/>
      <c r="B148" s="26"/>
      <c r="C148" s="614" t="s">
        <v>50</v>
      </c>
      <c r="D148" s="614"/>
      <c r="E148" s="614"/>
      <c r="F148" s="614"/>
      <c r="G148" s="614"/>
      <c r="H148" s="614"/>
      <c r="I148" s="246"/>
      <c r="J148" s="22"/>
      <c r="K148" s="71"/>
    </row>
    <row r="149" spans="1:40" s="2" customFormat="1" ht="12" customHeight="1" thickBot="1" x14ac:dyDescent="0.35">
      <c r="A149" s="17"/>
      <c r="B149" s="15"/>
      <c r="C149" s="99"/>
      <c r="D149" s="15"/>
      <c r="E149" s="15"/>
      <c r="F149" s="27"/>
      <c r="G149" s="15"/>
      <c r="H149" s="22"/>
      <c r="I149" s="29"/>
      <c r="J149" s="22"/>
      <c r="K149" s="71"/>
    </row>
    <row r="150" spans="1:40" s="2" customFormat="1" ht="46.2" customHeight="1" thickBot="1" x14ac:dyDescent="0.35">
      <c r="A150" s="29"/>
      <c r="B150" s="29"/>
      <c r="C150" s="615" t="s">
        <v>51</v>
      </c>
      <c r="D150" s="616"/>
      <c r="E150" s="616"/>
      <c r="F150" s="616"/>
      <c r="G150" s="616"/>
      <c r="H150" s="617"/>
      <c r="I150" s="239" t="s">
        <v>191</v>
      </c>
      <c r="J150" s="17"/>
      <c r="K150" s="28"/>
    </row>
    <row r="151" spans="1:40" s="2" customFormat="1" ht="13.2" x14ac:dyDescent="0.3">
      <c r="A151" s="29"/>
      <c r="B151" s="29"/>
      <c r="C151" s="618" t="s">
        <v>140</v>
      </c>
      <c r="D151" s="619"/>
      <c r="E151" s="620"/>
      <c r="F151" s="620"/>
      <c r="G151" s="621"/>
      <c r="H151" s="621"/>
      <c r="I151" s="40">
        <f>I152+I159+I160</f>
        <v>21449.699999999997</v>
      </c>
      <c r="J151" s="45"/>
      <c r="K151" s="45"/>
    </row>
    <row r="152" spans="1:40" s="2" customFormat="1" ht="12.75" customHeight="1" x14ac:dyDescent="0.3">
      <c r="A152" s="29"/>
      <c r="B152" s="29"/>
      <c r="C152" s="622" t="s">
        <v>52</v>
      </c>
      <c r="D152" s="623"/>
      <c r="E152" s="623"/>
      <c r="F152" s="623"/>
      <c r="G152" s="623"/>
      <c r="H152" s="624"/>
      <c r="I152" s="41">
        <f t="shared" ref="I152" si="6">SUM(I153:I158)</f>
        <v>21232.6</v>
      </c>
      <c r="J152" s="45"/>
      <c r="K152" s="45"/>
    </row>
    <row r="153" spans="1:40" s="2" customFormat="1" ht="12.75" customHeight="1" x14ac:dyDescent="0.3">
      <c r="A153" s="29"/>
      <c r="B153" s="29"/>
      <c r="C153" s="601" t="s">
        <v>53</v>
      </c>
      <c r="D153" s="602"/>
      <c r="E153" s="603"/>
      <c r="F153" s="603"/>
      <c r="G153" s="604"/>
      <c r="H153" s="604"/>
      <c r="I153" s="106">
        <f>SUMIF(H18:H144,"SB",I18:I144)</f>
        <v>19153.999999999996</v>
      </c>
      <c r="J153" s="17"/>
      <c r="K153" s="28"/>
    </row>
    <row r="154" spans="1:40" s="2" customFormat="1" ht="12.75" customHeight="1" x14ac:dyDescent="0.3">
      <c r="A154" s="29"/>
      <c r="B154" s="29"/>
      <c r="C154" s="594" t="s">
        <v>54</v>
      </c>
      <c r="D154" s="605"/>
      <c r="E154" s="605"/>
      <c r="F154" s="605"/>
      <c r="G154" s="605"/>
      <c r="H154" s="606"/>
      <c r="I154" s="106">
        <f>SUMIF(H18:H144,"SB(VR)",I18:I144)</f>
        <v>20</v>
      </c>
      <c r="J154" s="17"/>
      <c r="K154" s="28"/>
    </row>
    <row r="155" spans="1:40" s="2" customFormat="1" ht="12.75" customHeight="1" x14ac:dyDescent="0.3">
      <c r="A155" s="29"/>
      <c r="B155" s="29"/>
      <c r="C155" s="607" t="s">
        <v>55</v>
      </c>
      <c r="D155" s="608"/>
      <c r="E155" s="608"/>
      <c r="F155" s="608"/>
      <c r="G155" s="608"/>
      <c r="H155" s="609"/>
      <c r="I155" s="106">
        <f>SUMIF(H18:H144,"SB(VB)",I18:I144)</f>
        <v>1107.7000000000003</v>
      </c>
      <c r="J155" s="77"/>
      <c r="K155" s="28"/>
    </row>
    <row r="156" spans="1:40" s="2" customFormat="1" ht="14.1" customHeight="1" x14ac:dyDescent="0.3">
      <c r="A156" s="29"/>
      <c r="B156" s="29"/>
      <c r="C156" s="607" t="s">
        <v>119</v>
      </c>
      <c r="D156" s="608"/>
      <c r="E156" s="608"/>
      <c r="F156" s="608"/>
      <c r="G156" s="608"/>
      <c r="H156" s="609"/>
      <c r="I156" s="106">
        <f>SUMIF(H18:H144,"SB(S)",I18:I144)</f>
        <v>780.90000000000009</v>
      </c>
      <c r="J156" s="77"/>
      <c r="K156" s="28"/>
    </row>
    <row r="157" spans="1:40" s="1" customFormat="1" ht="12.75" customHeight="1" x14ac:dyDescent="0.3">
      <c r="A157" s="29"/>
      <c r="B157" s="29"/>
      <c r="C157" s="610" t="s">
        <v>56</v>
      </c>
      <c r="D157" s="611"/>
      <c r="E157" s="612"/>
      <c r="F157" s="612"/>
      <c r="G157" s="613"/>
      <c r="H157" s="613"/>
      <c r="I157" s="107">
        <f>SUMIF(H18:H144,"SB(SP)",I18:I144)</f>
        <v>150</v>
      </c>
      <c r="J157" s="49"/>
      <c r="K157" s="30"/>
    </row>
    <row r="158" spans="1:40" s="1" customFormat="1" ht="16.5" customHeight="1" x14ac:dyDescent="0.3">
      <c r="A158" s="29"/>
      <c r="B158" s="29"/>
      <c r="C158" s="594" t="s">
        <v>150</v>
      </c>
      <c r="D158" s="595"/>
      <c r="E158" s="595"/>
      <c r="F158" s="595"/>
      <c r="G158" s="595"/>
      <c r="H158" s="596"/>
      <c r="I158" s="107">
        <f>SUMIF(H18:H144,"SB(KPP)",I18:I144)</f>
        <v>20</v>
      </c>
      <c r="J158" s="29"/>
      <c r="K158" s="30"/>
    </row>
    <row r="159" spans="1:40" s="1" customFormat="1" ht="12.75" customHeight="1" x14ac:dyDescent="0.3">
      <c r="A159" s="29"/>
      <c r="B159" s="29"/>
      <c r="C159" s="597" t="s">
        <v>129</v>
      </c>
      <c r="D159" s="598"/>
      <c r="E159" s="599"/>
      <c r="F159" s="599"/>
      <c r="G159" s="600"/>
      <c r="H159" s="600"/>
      <c r="I159" s="108">
        <f>SUMIF(H18:H144,"SB(L)",I18:I144)</f>
        <v>51.3</v>
      </c>
      <c r="J159" s="29"/>
      <c r="K159" s="30"/>
    </row>
    <row r="160" spans="1:40" s="1" customFormat="1" ht="12.75" customHeight="1" x14ac:dyDescent="0.3">
      <c r="A160" s="29"/>
      <c r="B160" s="29"/>
      <c r="C160" s="538" t="s">
        <v>211</v>
      </c>
      <c r="D160" s="539"/>
      <c r="E160" s="539"/>
      <c r="F160" s="539"/>
      <c r="G160" s="539"/>
      <c r="H160" s="540"/>
      <c r="I160" s="108">
        <f>SUMIF(H18:H144,"SB(SPL)",I18:I144)</f>
        <v>165.8</v>
      </c>
      <c r="J160" s="29"/>
      <c r="K160" s="30"/>
    </row>
    <row r="161" spans="1:11" s="1" customFormat="1" ht="13.5" customHeight="1" thickBot="1" x14ac:dyDescent="0.35">
      <c r="A161" s="53"/>
      <c r="B161" s="53"/>
      <c r="C161" s="589" t="s">
        <v>57</v>
      </c>
      <c r="D161" s="590"/>
      <c r="E161" s="590"/>
      <c r="F161" s="590"/>
      <c r="G161" s="590"/>
      <c r="H161" s="591"/>
      <c r="I161" s="42">
        <f>+I151</f>
        <v>21449.699999999997</v>
      </c>
      <c r="J161" s="29"/>
      <c r="K161" s="30"/>
    </row>
    <row r="162" spans="1:11" s="32" customFormat="1" ht="10.199999999999999" x14ac:dyDescent="0.3">
      <c r="A162" s="31"/>
      <c r="B162" s="31"/>
      <c r="C162" s="100"/>
      <c r="D162" s="31"/>
      <c r="E162" s="31"/>
      <c r="F162" s="31"/>
      <c r="G162" s="153"/>
      <c r="H162" s="153"/>
      <c r="I162" s="263"/>
      <c r="J162" s="31"/>
    </row>
    <row r="163" spans="1:11" s="32" customFormat="1" ht="13.2" x14ac:dyDescent="0.3">
      <c r="A163" s="31"/>
      <c r="B163" s="31"/>
      <c r="C163" s="100"/>
      <c r="D163" s="31"/>
      <c r="E163" s="29"/>
      <c r="F163" s="33"/>
      <c r="G163" s="31"/>
      <c r="H163" s="31"/>
      <c r="I163" s="466"/>
      <c r="J163" s="34"/>
    </row>
    <row r="164" spans="1:11" s="32" customFormat="1" ht="13.2" x14ac:dyDescent="0.3">
      <c r="A164" s="31"/>
      <c r="B164" s="31"/>
      <c r="C164" s="100"/>
      <c r="D164" s="31"/>
      <c r="E164" s="29"/>
      <c r="F164" s="33"/>
      <c r="G164" s="31"/>
      <c r="H164" s="31"/>
      <c r="I164" s="34"/>
      <c r="J164" s="34"/>
    </row>
    <row r="165" spans="1:11" x14ac:dyDescent="0.3">
      <c r="I165" s="264"/>
    </row>
    <row r="166" spans="1:11" x14ac:dyDescent="0.3">
      <c r="I166" s="46"/>
    </row>
    <row r="168" spans="1:11" x14ac:dyDescent="0.3">
      <c r="I168" s="476"/>
    </row>
    <row r="169" spans="1:11" x14ac:dyDescent="0.3">
      <c r="I169" s="31"/>
      <c r="J169" s="264"/>
    </row>
    <row r="170" spans="1:11" x14ac:dyDescent="0.3">
      <c r="I170" s="46"/>
    </row>
    <row r="171" spans="1:11" x14ac:dyDescent="0.3">
      <c r="I171" s="39"/>
    </row>
    <row r="172" spans="1:11" x14ac:dyDescent="0.3">
      <c r="I172" s="46"/>
    </row>
  </sheetData>
  <mergeCells count="151">
    <mergeCell ref="K28:K29"/>
    <mergeCell ref="G60:G61"/>
    <mergeCell ref="D88:D89"/>
    <mergeCell ref="E88:E89"/>
    <mergeCell ref="E91:E92"/>
    <mergeCell ref="G30:G32"/>
    <mergeCell ref="E33:E36"/>
    <mergeCell ref="E23:E27"/>
    <mergeCell ref="E69:E70"/>
    <mergeCell ref="J60:J61"/>
    <mergeCell ref="E28:E29"/>
    <mergeCell ref="G28:G29"/>
    <mergeCell ref="E47:E48"/>
    <mergeCell ref="G47:G48"/>
    <mergeCell ref="G63:G64"/>
    <mergeCell ref="J45:J46"/>
    <mergeCell ref="E52:E53"/>
    <mergeCell ref="D47:D48"/>
    <mergeCell ref="E63:E64"/>
    <mergeCell ref="E80:E81"/>
    <mergeCell ref="J80:J81"/>
    <mergeCell ref="K80:K81"/>
    <mergeCell ref="J91:J92"/>
    <mergeCell ref="A13:K13"/>
    <mergeCell ref="A14:K14"/>
    <mergeCell ref="A23:A27"/>
    <mergeCell ref="B15:K15"/>
    <mergeCell ref="C16:K16"/>
    <mergeCell ref="K21:K22"/>
    <mergeCell ref="G23:G27"/>
    <mergeCell ref="G52:G53"/>
    <mergeCell ref="E45:E46"/>
    <mergeCell ref="G45:G46"/>
    <mergeCell ref="E18:E20"/>
    <mergeCell ref="F18:F20"/>
    <mergeCell ref="G18:G22"/>
    <mergeCell ref="J18:J19"/>
    <mergeCell ref="J21:J22"/>
    <mergeCell ref="B23:B27"/>
    <mergeCell ref="J28:J29"/>
    <mergeCell ref="E37:E42"/>
    <mergeCell ref="G37:G42"/>
    <mergeCell ref="E43:E44"/>
    <mergeCell ref="A37:A42"/>
    <mergeCell ref="B37:B42"/>
    <mergeCell ref="C37:C42"/>
    <mergeCell ref="C23:C27"/>
    <mergeCell ref="A5:K5"/>
    <mergeCell ref="I10:I12"/>
    <mergeCell ref="D10:D12"/>
    <mergeCell ref="E10:E12"/>
    <mergeCell ref="J11:J12"/>
    <mergeCell ref="F10:F12"/>
    <mergeCell ref="G10:G12"/>
    <mergeCell ref="H10:H12"/>
    <mergeCell ref="J10:K10"/>
    <mergeCell ref="A10:A12"/>
    <mergeCell ref="B10:B12"/>
    <mergeCell ref="C10:C12"/>
    <mergeCell ref="A6:K6"/>
    <mergeCell ref="A7:K7"/>
    <mergeCell ref="J9:K9"/>
    <mergeCell ref="A137:A141"/>
    <mergeCell ref="B137:B141"/>
    <mergeCell ref="C137:C141"/>
    <mergeCell ref="D137:D140"/>
    <mergeCell ref="E137:E140"/>
    <mergeCell ref="E82:E83"/>
    <mergeCell ref="E84:E85"/>
    <mergeCell ref="G123:G124"/>
    <mergeCell ref="J123:J124"/>
    <mergeCell ref="E86:E87"/>
    <mergeCell ref="J113:J114"/>
    <mergeCell ref="E120:E122"/>
    <mergeCell ref="G120:G122"/>
    <mergeCell ref="C117:H117"/>
    <mergeCell ref="C118:J118"/>
    <mergeCell ref="D93:D94"/>
    <mergeCell ref="E93:E94"/>
    <mergeCell ref="G93:G94"/>
    <mergeCell ref="J100:J101"/>
    <mergeCell ref="D100:D101"/>
    <mergeCell ref="G100:G101"/>
    <mergeCell ref="G97:G98"/>
    <mergeCell ref="G84:G85"/>
    <mergeCell ref="A97:A99"/>
    <mergeCell ref="C161:H161"/>
    <mergeCell ref="H91:H92"/>
    <mergeCell ref="C158:H158"/>
    <mergeCell ref="C159:H159"/>
    <mergeCell ref="C153:H153"/>
    <mergeCell ref="C154:H154"/>
    <mergeCell ref="C155:H155"/>
    <mergeCell ref="C156:H156"/>
    <mergeCell ref="C157:H157"/>
    <mergeCell ref="C148:H148"/>
    <mergeCell ref="C150:H150"/>
    <mergeCell ref="C151:H151"/>
    <mergeCell ref="C152:H152"/>
    <mergeCell ref="C142:H142"/>
    <mergeCell ref="B143:H143"/>
    <mergeCell ref="B144:H144"/>
    <mergeCell ref="B97:B99"/>
    <mergeCell ref="C97:C99"/>
    <mergeCell ref="E97:E98"/>
    <mergeCell ref="C103:H103"/>
    <mergeCell ref="E125:E126"/>
    <mergeCell ref="E113:E114"/>
    <mergeCell ref="C100:C102"/>
    <mergeCell ref="C104:J104"/>
    <mergeCell ref="A57:A58"/>
    <mergeCell ref="B57:B58"/>
    <mergeCell ref="C57:C58"/>
    <mergeCell ref="E60:E61"/>
    <mergeCell ref="E65:E68"/>
    <mergeCell ref="G65:G68"/>
    <mergeCell ref="G78:G79"/>
    <mergeCell ref="J78:J79"/>
    <mergeCell ref="A74:A76"/>
    <mergeCell ref="B74:B76"/>
    <mergeCell ref="C74:C76"/>
    <mergeCell ref="E74:E75"/>
    <mergeCell ref="F74:F75"/>
    <mergeCell ref="A72:A73"/>
    <mergeCell ref="B72:B73"/>
    <mergeCell ref="C72:C73"/>
    <mergeCell ref="E78:E79"/>
    <mergeCell ref="G132:G135"/>
    <mergeCell ref="J132:J133"/>
    <mergeCell ref="K132:K133"/>
    <mergeCell ref="C160:H160"/>
    <mergeCell ref="G111:G115"/>
    <mergeCell ref="I1:K1"/>
    <mergeCell ref="I2:K2"/>
    <mergeCell ref="I3:K3"/>
    <mergeCell ref="A146:K146"/>
    <mergeCell ref="A145:K145"/>
    <mergeCell ref="G139:G140"/>
    <mergeCell ref="A100:A102"/>
    <mergeCell ref="B100:B102"/>
    <mergeCell ref="A120:A128"/>
    <mergeCell ref="B120:B128"/>
    <mergeCell ref="C120:C128"/>
    <mergeCell ref="E132:E135"/>
    <mergeCell ref="E123:E124"/>
    <mergeCell ref="C130:J130"/>
    <mergeCell ref="C129:H129"/>
    <mergeCell ref="J117:K117"/>
    <mergeCell ref="E100:E101"/>
    <mergeCell ref="E105:E107"/>
    <mergeCell ref="G105:G106"/>
  </mergeCells>
  <printOptions horizontalCentered="1"/>
  <pageMargins left="0.78740157480314965" right="0.39370078740157483" top="0.59055118110236227" bottom="0.39370078740157483" header="0" footer="0"/>
  <pageSetup paperSize="9" scale="68" fitToHeight="0" orientation="portrait" r:id="rId1"/>
  <rowBreaks count="3" manualBreakCount="3">
    <brk id="50" max="10" man="1"/>
    <brk id="87" max="10" man="1"/>
    <brk id="136" max="10" man="1"/>
  </rowBreaks>
  <ignoredErrors>
    <ignoredError sqref="K31 K33:K35"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3 programa MVP</vt:lpstr>
      <vt:lpstr>'3 programa MVP'!Print_Area</vt:lpstr>
      <vt:lpstr>'3 programa MVP'!Print_Titles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Asta Česnauskienė</cp:lastModifiedBy>
  <cp:lastPrinted>2023-12-20T06:34:57Z</cp:lastPrinted>
  <dcterms:created xsi:type="dcterms:W3CDTF">2015-10-15T13:35:41Z</dcterms:created>
  <dcterms:modified xsi:type="dcterms:W3CDTF">2023-12-29T12:08:30Z</dcterms:modified>
</cp:coreProperties>
</file>