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Palaimiene\Desktop\SPRENDIMAI 2023-12-21\"/>
    </mc:Choice>
  </mc:AlternateContent>
  <bookViews>
    <workbookView xWindow="-120" yWindow="-120" windowWidth="38640" windowHeight="21120"/>
  </bookViews>
  <sheets>
    <sheet name="Lapas1" sheetId="1" r:id="rId1"/>
  </sheets>
  <definedNames>
    <definedName name="_Hlk84884998" localSheetId="0">Lapas1!$O$8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1" l="1"/>
  <c r="H37" i="1"/>
  <c r="H38" i="1"/>
  <c r="K37" i="1"/>
  <c r="I37" i="1"/>
  <c r="I35" i="1"/>
  <c r="H35" i="1"/>
  <c r="K35" i="1" s="1"/>
  <c r="I42" i="1"/>
  <c r="H42" i="1"/>
  <c r="I19" i="1"/>
  <c r="H19" i="1"/>
  <c r="K16" i="1"/>
  <c r="K42" i="1" s="1"/>
  <c r="K11" i="1"/>
  <c r="H24" i="1" l="1"/>
  <c r="I24" i="1"/>
  <c r="I21" i="1"/>
  <c r="H41" i="1" l="1"/>
  <c r="I30" i="1" l="1"/>
  <c r="K33" i="1"/>
  <c r="N12" i="1"/>
  <c r="K21" i="1"/>
  <c r="N15" i="1" l="1"/>
  <c r="K30" i="1" l="1"/>
  <c r="I27" i="1"/>
  <c r="I40" i="1" l="1"/>
  <c r="I41" i="1"/>
  <c r="I38" i="1"/>
  <c r="K27" i="1"/>
  <c r="K13" i="1" l="1"/>
  <c r="K19" i="1" s="1"/>
  <c r="K24" i="1"/>
  <c r="K38" i="1" l="1"/>
  <c r="K41" i="1"/>
  <c r="K40" i="1"/>
</calcChain>
</file>

<file path=xl/sharedStrings.xml><?xml version="1.0" encoding="utf-8"?>
<sst xmlns="http://schemas.openxmlformats.org/spreadsheetml/2006/main" count="114" uniqueCount="81">
  <si>
    <t>Eil. Nr.</t>
  </si>
  <si>
    <t>Planuojamo veiksmo aprašymas</t>
  </si>
  <si>
    <t>Institucijos (įstaigos) (veiksmo vykdytojo) pavadinimas</t>
  </si>
  <si>
    <t>Įgyvendinimo terminai (metais ir ketvirčiais)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</si>
  <si>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</si>
  <si>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</si>
  <si>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</si>
  <si>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</si>
  <si>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</si>
  <si>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</si>
  <si>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</si>
  <si>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</si>
  <si>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</si>
  <si>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</si>
  <si>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Veiksmo finansavimo poreikis, eurais</t>
  </si>
  <si>
    <t>Planuojamo veiksmo pavadinimas</t>
  </si>
  <si>
    <t>Veiksmo pobūdis (investicinis (I) arba neinvesticinis (NI))</t>
  </si>
  <si>
    <t>Lietuvos Respublikos valstybės biudžeto bendrojo finansavimo lėšos</t>
  </si>
  <si>
    <t>1.1.2.</t>
  </si>
  <si>
    <t>I</t>
  </si>
  <si>
    <t>Integruoti teritorinio vystymo projektai (P)</t>
  </si>
  <si>
    <t>1.1.1.</t>
  </si>
  <si>
    <t xml:space="preserve"> Integruoti teritorinio vystymo projektai (P)</t>
  </si>
  <si>
    <t xml:space="preserve">Metinis konsoliduotų viešųjų paslaugų vartotojų skaičius (R) </t>
  </si>
  <si>
    <t>1.1.3.</t>
  </si>
  <si>
    <t>KMSA</t>
  </si>
  <si>
    <t>Naujų ar rekonstruotų pastatų, kurių pirminės energijos paklausa yra bent 20 % mažesnė nei reikalauja energijos beveik nevartojantis pastatas, plotas, kv. m (P)</t>
  </si>
  <si>
    <t>1.2.1.</t>
  </si>
  <si>
    <t>1.2.2.</t>
  </si>
  <si>
    <t>1.2.3.</t>
  </si>
  <si>
    <t>1.2.5.</t>
  </si>
  <si>
    <t>Iš viso 1.1. uždaviniui:</t>
  </si>
  <si>
    <t>Iš viso 1.2. uždaviniui:</t>
  </si>
  <si>
    <t>Iš viso programai:</t>
  </si>
  <si>
    <t>Iš viso programai 5.1 uždaviniui:</t>
  </si>
  <si>
    <t>Iš jų Klaipėdos miestui:</t>
  </si>
  <si>
    <t>Iš jų Klaipėdos rajonui:</t>
  </si>
  <si>
    <r>
      <t>Numatomas išmetamas šiltnamio efektą sukeliančių dujų kiekis, tonos CO</t>
    </r>
    <r>
      <rPr>
        <vertAlign val="subscript"/>
        <sz val="11"/>
        <color theme="1"/>
        <rFont val="Times New Roman"/>
        <family val="1"/>
        <charset val="186"/>
      </rPr>
      <t>2</t>
    </r>
    <r>
      <rPr>
        <sz val="11"/>
        <color theme="1"/>
        <rFont val="Times New Roman"/>
        <family val="1"/>
        <charset val="186"/>
      </rPr>
      <t xml:space="preserve"> per metus (R) </t>
    </r>
  </si>
  <si>
    <t>Įgyvendintos darnaus judumo priemonės, skaičius</t>
  </si>
  <si>
    <t>Danės teritorijos prieigų atgaivinimas Šiauriniame rage</t>
  </si>
  <si>
    <t xml:space="preserve">Atviros erdvės, sukurtos arba atkurtos miestų teritorijose kv. m (P)  </t>
  </si>
  <si>
    <t>Rekultivuota žemė, naudojama žaliesiems plotams, socialiniams būstams, ekonominei arba kitai paskirčiai, ha (R)</t>
  </si>
  <si>
    <t xml:space="preserve">Sveikatos centro teikiamų sveikatos priežiūros paslaugų prieinamumo ir kokybės gerinimas </t>
  </si>
  <si>
    <t>Paslaugų socialiai pažeidžiamiems, socialinę riziką (atskirtį) patiriantiems asmenims vietų skaičius naujoje ar modernizuotoje infrastruktūroje (P)</t>
  </si>
  <si>
    <t>Socialiai pažeidžiamų, socialinę riziką (atskirtį) patiriančių asmenų, gavusių paslaugas naujoje ar modernizuotoje infrastruktūroje skaičius per metus (R)</t>
  </si>
  <si>
    <t>1.2.4</t>
  </si>
  <si>
    <t>Vasaros koncertų estrados ir prieigų pritaikymas daugiatiksliam naudojimui</t>
  </si>
  <si>
    <t>Turgaus aikštės su prieigomis atgaivinimas</t>
  </si>
  <si>
    <t>1.2. Strategijos uždavinys. Mažinti aplinkos taršą ir kurti tvarią aplinką, panaudojant viešųjų erdvių potencialą</t>
  </si>
  <si>
    <t>Sukurtos arba atkurtos teritorijos, naudojamos ekonominei, rekreacinei ar turizmo paskirčiai, ha (R)</t>
  </si>
  <si>
    <t>2025 m. III ketv.</t>
  </si>
  <si>
    <t>2028 m. IV ketv.</t>
  </si>
  <si>
    <t>2025 m. IV ketv.</t>
  </si>
  <si>
    <t>2025 m. I ketv.</t>
  </si>
  <si>
    <t>2029 m. III ketv.</t>
  </si>
  <si>
    <t>2026 m. I ketv.</t>
  </si>
  <si>
    <r>
      <t xml:space="preserve">                                                                                                                          </t>
    </r>
    <r>
      <rPr>
        <i/>
        <sz val="11"/>
        <color theme="0" tint="-0.34998626667073579"/>
        <rFont val="Times New Roman"/>
        <family val="1"/>
      </rPr>
      <t xml:space="preserve">  </t>
    </r>
  </si>
  <si>
    <t xml:space="preserve">2025 m. I ketv. </t>
  </si>
  <si>
    <t>Klaipėdos rajono savivaldybės administracija</t>
  </si>
  <si>
    <t>Darnaus judumo priemonių įgyvendinimas (Taikos pr. ir Šilutės pl.)</t>
  </si>
  <si>
    <t>priedas</t>
  </si>
  <si>
    <t xml:space="preserve">Tvarios Klaipėdos miesto plėtros             2023–2029 metų strategijos </t>
  </si>
  <si>
    <t>_____________________________________________</t>
  </si>
  <si>
    <t>TVARIOS KLAIPĖDOS MIESTO PLĖTROS 2023–2029 METŲ STRATEGIJOS ĮGYVENDINIMO VEIKSMŲ PLANAS</t>
  </si>
  <si>
    <t>Siekiant padidinti pirminės sveikatos priežiūros paslaugų kokybę ir prieinamumą, planuojama racionaliai efektyvesniam naudojimui pritaikyti poliklinikos patalpas (Taikos pr. 76, Klaipėda).</t>
  </si>
  <si>
    <t xml:space="preserve">Klaipėdos lopšelio-darželio „Traukinukas“ „Boružėlės“ skyriaus (Danės g. 29, Klaipėda) modernizavimas, papildomai įrengiant 80 ugdymo vietų.
</t>
  </si>
  <si>
    <t>Ugdymo paslaugų prieinamumo didinimas, modernizuojant Klaipėdos lopšelio-darželio „Traukinukas“  „Boružėlės“ skyriaus pastatą</t>
  </si>
  <si>
    <t>Klaipėdos miesto savivaldybės administracija (toliau – KMSA)</t>
  </si>
  <si>
    <t>Viešosios infrastruktūros plėtra, siekiant sumažinti ikimokyklinio ugdymo ir viešųjų paslaugų trūkumą Sendvario seniūnijoje</t>
  </si>
  <si>
    <t xml:space="preserve">Šiaurinio rago skvero teritorijos tarp Naujosios Uosto g. ir Kuršių marių atgaivinimas, pritaikymas gyventojų laisvalaikiui. Teritorijoje naikinama esama gatvė, įrengiama erdvė miesto viešiesiems renginiams, tvarkomos dangos, įrengiami, tvarkomi esami pėsčiųjų ir dviračių takai, želdynai, mažoji architektūra, apšvietimas. </t>
  </si>
  <si>
    <t xml:space="preserve">Kompleksiškas Taikos pr.–Tiltų g.–H. Manto g.–Liepojos g. ruožo ir Šilutės pl. ruožo nuo Baltijos pr. iki Smiltelės g. sutvarkymas, įskaitant šviesoforų valdymą, dviračių ir pėsčiųjų takus, šaligatvių dangas, nuovažas, apšvietimą.
</t>
  </si>
  <si>
    <t>Savivaldybės  (-ių) biudžeto (-ų) lėšos</t>
  </si>
  <si>
    <t xml:space="preserve">Naujo darželio projektavimas ir statyba Juodžemių g. 29, Mazūriškių k., Sendvario sen., Klaipėdos r., ir pritaikymas bendruomenės reikmėms. Planuojama pastatyti modernų 8 grupių lopšelį-darželį ir įkurti 150 naujų vietų. Lopšelio- darželio nedarbo valandomis vietos bedruomenei bus suteikta galimybė pagal poreikį naudotis lopšelio-darželio sale, taip užtikrinant objekto daugiafunkciškumą: užtikrinamamos ne vien švietimo, bet ir vietos gyventojų laisvalaikio ir poilsio paslaugos (Lietuvos Respublikos vietos savivaldos įstatymo 6 str. 29 p.). </t>
  </si>
  <si>
    <r>
      <t xml:space="preserve">Urbanizuotos teritorijos </t>
    </r>
    <r>
      <rPr>
        <strike/>
        <sz val="11"/>
        <color theme="1"/>
        <rFont val="Times New Roman"/>
        <family val="1"/>
        <charset val="186"/>
      </rPr>
      <t xml:space="preserve"> </t>
    </r>
    <r>
      <rPr>
        <sz val="11"/>
        <color theme="1"/>
        <rFont val="Times New Roman"/>
        <family val="1"/>
        <charset val="186"/>
      </rPr>
      <t>sutvarkymas, įrengiant parką, palei Šilutės plentą</t>
    </r>
  </si>
  <si>
    <t xml:space="preserve">Urbanizuotos Klaipėdos miesto teritorijos, esančios Šilutės pl. (ties Budelkiemio ir Bandužių g.), sutvarkymas, įrengiant laisvalaikio leidimo erdvę gyventojams. Planuojama sutvarkyti želdyną, įrengti takus pėstiesiems ir dviratininkams, mažosios kraštovaizdžio architektūros statinius, suoliukus, paspirtukų ir dviračių stovus, šiukšliadėžes, vandens fontanėlius, informacinius stendus, pastatyti sporto aikštelių ir žaidimų įrenginius, apšvietimą ir pan.  
</t>
  </si>
  <si>
    <t xml:space="preserve">Iškeliamos prekybos vietos ir vietoje esamų automobilių statymo vietų įrengiama vieša erdvė – Senojo turgaus aikštė centrinėje miesto dalyje. Pakeičiama aikštės danga, įrengiami, atnaujinami pėsčiųjų ir dviračių takai, apšvietimas, įrengiami mažosios architektūros elementai,  želdynai.
</t>
  </si>
  <si>
    <t>Teritorija prie Vasaros koncertų estrados pritaikoma daugiatiksliam naudojimui (neformaliajam švietimui, visuomenės sveikatinimo funkcijoms), įrengiant aktyvaus laisvalaikio, pramogų, rekreacijos zonas. Taip pat numatoma atnaujinti pėsčiųjų takus, mažąją architektūrą, įrengti riedučių, riedlentininkų sporto aikštelę. Po Vasaros estrados koncertine dalimi uždaroje erdvėje planuojama įrengti Atviras jaunimo erdves. Jų įrengimas būtų finansuojamas iš regionui skirtų socialinei sričiai lėšų.</t>
  </si>
  <si>
    <t xml:space="preserve">1.1. Strategijos uždavinys. Užtikrinti viešųjų paslaugų tolygų ir efektyvų išdėstymą ir prieinamumą gyventojams </t>
  </si>
  <si>
    <t>Pėsčiųjų ir dviračių takų, skirtų privažiuoti, prieiti prie naujai rengiamo daugiafunkcio centro, darželio, visuomeninių erdvių, įrengimas, sujungiant tvarkomą teritoriją su aplinkinėmis teritorijomis ir esamais pėsčiųjų ir dviračių takais. Pėsčiųjų ir dviračių takai įrengiami: 
-Juodžemių gatvėje;
-Agilos gatvėje iki Smeltaitės gatvės;
-Jurgaičių, Šilelių gatvėse iki Planetų gatvės.</t>
  </si>
  <si>
    <t xml:space="preserve">2029 m. III ketv. </t>
  </si>
  <si>
    <t>1. Strategijos tikslas – sudaryti sąlygas subalansuotai Strategijos teritorijos plėtrai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</si>
</sst>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theme="0" tint="-0.499984740745262"/>
      <name val="Times New Roman"/>
      <family val="1"/>
      <charset val="186"/>
    </font>
    <font>
      <i/>
      <sz val="11"/>
      <color theme="0" tint="-0.499984740745262"/>
      <name val="Times New Roman"/>
      <family val="1"/>
      <charset val="186"/>
    </font>
    <font>
      <b/>
      <sz val="11"/>
      <color theme="1"/>
      <name val="Times New Roman"/>
      <family val="1"/>
    </font>
    <font>
      <b/>
      <i/>
      <sz val="11"/>
      <color theme="0" tint="-0.34998626667073579"/>
      <name val="Times New Roman"/>
      <family val="1"/>
    </font>
    <font>
      <i/>
      <sz val="11"/>
      <color theme="0" tint="-0.34998626667073579"/>
      <name val="Times New Roman"/>
      <family val="1"/>
    </font>
    <font>
      <sz val="11"/>
      <name val="Times New Roman"/>
      <family val="1"/>
      <charset val="186"/>
    </font>
    <font>
      <vertAlign val="subscript"/>
      <sz val="11"/>
      <color theme="1"/>
      <name val="Times New Roman"/>
      <family val="1"/>
      <charset val="186"/>
    </font>
    <font>
      <sz val="11"/>
      <color rgb="FF000000"/>
      <name val="Times New Roman"/>
      <family val="1"/>
      <charset val="186"/>
    </font>
    <font>
      <sz val="11"/>
      <name val="Calibri"/>
      <family val="2"/>
      <charset val="186"/>
      <scheme val="minor"/>
    </font>
    <font>
      <sz val="12"/>
      <color theme="1"/>
      <name val="Times New Roman"/>
      <family val="1"/>
      <charset val="186"/>
    </font>
    <font>
      <sz val="12"/>
      <name val="Times New Roman"/>
      <family val="1"/>
      <charset val="186"/>
    </font>
    <font>
      <strike/>
      <sz val="11"/>
      <color theme="1"/>
      <name val="Times New Roman"/>
      <family val="1"/>
      <charset val="186"/>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6">
    <xf numFmtId="0" fontId="0" fillId="0" borderId="0" xfId="0"/>
    <xf numFmtId="0" fontId="1" fillId="0" borderId="0" xfId="0" applyFont="1"/>
    <xf numFmtId="0" fontId="1" fillId="0" borderId="1" xfId="0" applyFont="1" applyBorder="1" applyAlignment="1">
      <alignment horizontal="center" vertical="center" wrapText="1"/>
    </xf>
    <xf numFmtId="0" fontId="1" fillId="2" borderId="1" xfId="0" applyFont="1" applyFill="1" applyBorder="1" applyAlignment="1">
      <alignment horizontal="center" wrapText="1"/>
    </xf>
    <xf numFmtId="0" fontId="1" fillId="0" borderId="1" xfId="0" applyFont="1" applyBorder="1" applyAlignment="1">
      <alignment wrapText="1"/>
    </xf>
    <xf numFmtId="0" fontId="4" fillId="0" borderId="1" xfId="0" applyFont="1" applyBorder="1" applyAlignment="1">
      <alignment horizontal="left" vertical="top" wrapText="1"/>
    </xf>
    <xf numFmtId="0" fontId="1" fillId="0" borderId="1" xfId="0" applyFont="1" applyFill="1" applyBorder="1" applyAlignment="1">
      <alignment horizontal="center" vertical="center" wrapText="1"/>
    </xf>
    <xf numFmtId="0" fontId="8" fillId="0" borderId="0" xfId="0" applyFont="1"/>
    <xf numFmtId="0" fontId="8" fillId="0" borderId="1" xfId="0" applyFont="1" applyBorder="1" applyAlignment="1">
      <alignment horizontal="center" vertical="top" wrapText="1"/>
    </xf>
    <xf numFmtId="0" fontId="1" fillId="0" borderId="1" xfId="0" applyFont="1" applyBorder="1" applyAlignment="1">
      <alignment horizontal="center" vertical="top" wrapText="1"/>
    </xf>
    <xf numFmtId="0" fontId="8" fillId="0" borderId="1" xfId="0" applyFont="1" applyBorder="1" applyAlignment="1">
      <alignment horizontal="left" vertical="top" wrapText="1"/>
    </xf>
    <xf numFmtId="0" fontId="1" fillId="0" borderId="1" xfId="0" applyFont="1" applyBorder="1" applyAlignment="1">
      <alignment horizontal="left" vertical="top" wrapText="1"/>
    </xf>
    <xf numFmtId="3" fontId="1" fillId="0" borderId="1" xfId="0" applyNumberFormat="1" applyFont="1" applyBorder="1" applyAlignment="1">
      <alignment horizontal="center" vertical="top" wrapText="1"/>
    </xf>
    <xf numFmtId="3" fontId="4" fillId="0" borderId="1" xfId="0" applyNumberFormat="1" applyFont="1" applyBorder="1" applyAlignment="1">
      <alignment horizontal="center" vertical="top" wrapText="1"/>
    </xf>
    <xf numFmtId="3" fontId="2" fillId="0" borderId="4" xfId="0" applyNumberFormat="1" applyFont="1" applyBorder="1" applyAlignment="1">
      <alignment horizontal="center" vertical="top" wrapText="1"/>
    </xf>
    <xf numFmtId="0" fontId="2" fillId="0" borderId="1" xfId="0" applyFont="1" applyBorder="1" applyAlignment="1">
      <alignment wrapText="1"/>
    </xf>
    <xf numFmtId="0" fontId="2" fillId="0" borderId="0" xfId="0" applyFont="1"/>
    <xf numFmtId="3" fontId="1" fillId="0" borderId="0" xfId="0" applyNumberFormat="1" applyFont="1"/>
    <xf numFmtId="3" fontId="2" fillId="5" borderId="4" xfId="0" applyNumberFormat="1" applyFont="1" applyFill="1" applyBorder="1" applyAlignment="1">
      <alignment horizontal="center" vertical="top" wrapText="1"/>
    </xf>
    <xf numFmtId="0" fontId="2" fillId="5" borderId="1" xfId="0" applyFont="1" applyFill="1" applyBorder="1" applyAlignment="1">
      <alignment wrapText="1"/>
    </xf>
    <xf numFmtId="3" fontId="2" fillId="4" borderId="4" xfId="0" applyNumberFormat="1" applyFont="1" applyFill="1" applyBorder="1" applyAlignment="1">
      <alignment horizontal="center" vertical="top" wrapText="1"/>
    </xf>
    <xf numFmtId="0" fontId="2" fillId="4" borderId="1" xfId="0" applyFont="1" applyFill="1" applyBorder="1" applyAlignment="1">
      <alignment wrapText="1"/>
    </xf>
    <xf numFmtId="3" fontId="2" fillId="4" borderId="1" xfId="0" applyNumberFormat="1" applyFont="1" applyFill="1" applyBorder="1" applyAlignment="1">
      <alignment wrapText="1"/>
    </xf>
    <xf numFmtId="0" fontId="1" fillId="3" borderId="0" xfId="0" applyFont="1" applyFill="1"/>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8"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3" fontId="2" fillId="0" borderId="1" xfId="0" applyNumberFormat="1" applyFont="1" applyBorder="1" applyAlignment="1">
      <alignment wrapText="1"/>
    </xf>
    <xf numFmtId="0" fontId="2" fillId="0" borderId="4" xfId="0" applyFont="1" applyBorder="1" applyAlignment="1">
      <alignment wrapText="1"/>
    </xf>
    <xf numFmtId="0" fontId="1" fillId="3" borderId="1" xfId="0" applyFont="1" applyFill="1" applyBorder="1" applyAlignment="1">
      <alignment horizontal="left" vertical="top" wrapText="1"/>
    </xf>
    <xf numFmtId="0" fontId="1" fillId="3" borderId="1" xfId="0" applyFont="1" applyFill="1" applyBorder="1" applyAlignment="1">
      <alignment vertical="top" wrapText="1"/>
    </xf>
    <xf numFmtId="3" fontId="1" fillId="3"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0" fontId="0" fillId="3" borderId="4" xfId="0" applyFill="1" applyBorder="1" applyAlignment="1">
      <alignment wrapText="1"/>
    </xf>
    <xf numFmtId="164" fontId="1" fillId="3" borderId="1" xfId="0" applyNumberFormat="1" applyFont="1" applyFill="1" applyBorder="1" applyAlignment="1">
      <alignment horizontal="center" vertical="top" wrapText="1"/>
    </xf>
    <xf numFmtId="0" fontId="8" fillId="0" borderId="2" xfId="0" applyFont="1" applyBorder="1" applyAlignment="1">
      <alignment horizontal="left" vertical="top" wrapText="1"/>
    </xf>
    <xf numFmtId="0" fontId="8" fillId="0" borderId="1" xfId="0" applyFont="1" applyBorder="1" applyAlignment="1">
      <alignment wrapText="1"/>
    </xf>
    <xf numFmtId="0" fontId="8" fillId="3" borderId="0" xfId="0" applyFont="1" applyFill="1" applyAlignment="1">
      <alignment horizontal="left" vertical="top" wrapText="1"/>
    </xf>
    <xf numFmtId="3" fontId="10" fillId="0" borderId="1" xfId="0" applyNumberFormat="1" applyFont="1" applyBorder="1" applyAlignment="1">
      <alignment horizontal="center" vertical="top" wrapText="1"/>
    </xf>
    <xf numFmtId="3" fontId="8" fillId="3" borderId="1" xfId="0" applyNumberFormat="1" applyFont="1" applyFill="1" applyBorder="1" applyAlignment="1">
      <alignment horizontal="center" vertical="top" wrapText="1"/>
    </xf>
    <xf numFmtId="0" fontId="8" fillId="3" borderId="1" xfId="0" applyFont="1" applyFill="1" applyBorder="1" applyAlignment="1">
      <alignment horizontal="left" vertical="top" wrapText="1"/>
    </xf>
    <xf numFmtId="4" fontId="1" fillId="3" borderId="1" xfId="0" applyNumberFormat="1" applyFont="1" applyFill="1" applyBorder="1" applyAlignment="1">
      <alignment horizontal="center" vertical="top" wrapText="1"/>
    </xf>
    <xf numFmtId="4" fontId="1" fillId="0" borderId="0" xfId="0" applyNumberFormat="1" applyFont="1"/>
    <xf numFmtId="0" fontId="8" fillId="0" borderId="4" xfId="0" applyFont="1" applyBorder="1" applyAlignment="1">
      <alignment horizontal="left" vertical="top" wrapText="1"/>
    </xf>
    <xf numFmtId="0" fontId="3" fillId="0" borderId="0" xfId="0" applyFont="1" applyAlignment="1">
      <alignment horizontal="center" wrapText="1"/>
    </xf>
    <xf numFmtId="0" fontId="13" fillId="0" borderId="0" xfId="0" applyFont="1" applyAlignment="1">
      <alignment horizontal="left" wrapText="1"/>
    </xf>
    <xf numFmtId="3" fontId="1" fillId="0" borderId="2" xfId="0" applyNumberFormat="1" applyFont="1" applyBorder="1" applyAlignment="1">
      <alignment horizontal="center" vertical="top" wrapText="1"/>
    </xf>
    <xf numFmtId="3" fontId="0" fillId="0" borderId="4" xfId="0" applyNumberFormat="1" applyBorder="1" applyAlignment="1">
      <alignment horizontal="center" vertical="top" wrapText="1"/>
    </xf>
    <xf numFmtId="0" fontId="1" fillId="0" borderId="2" xfId="0" applyFont="1" applyBorder="1" applyAlignment="1">
      <alignment horizontal="left" vertical="top" wrapText="1"/>
    </xf>
    <xf numFmtId="0" fontId="0" fillId="0" borderId="4" xfId="0" applyBorder="1" applyAlignment="1">
      <alignment wrapText="1"/>
    </xf>
    <xf numFmtId="0" fontId="1" fillId="0" borderId="2" xfId="0" applyFont="1" applyBorder="1" applyAlignment="1">
      <alignment horizontal="center" vertical="top" wrapText="1"/>
    </xf>
    <xf numFmtId="0" fontId="0" fillId="0" borderId="4" xfId="0" applyBorder="1" applyAlignment="1">
      <alignment horizontal="center" vertical="top" wrapText="1"/>
    </xf>
    <xf numFmtId="3" fontId="1" fillId="0" borderId="3" xfId="0" applyNumberFormat="1" applyFont="1" applyBorder="1" applyAlignment="1">
      <alignment horizontal="center" vertical="top" wrapText="1"/>
    </xf>
    <xf numFmtId="0" fontId="0" fillId="0" borderId="4" xfId="0" applyBorder="1" applyAlignment="1">
      <alignment vertical="top" wrapText="1"/>
    </xf>
    <xf numFmtId="0" fontId="0" fillId="0" borderId="3" xfId="0" applyBorder="1" applyAlignment="1">
      <alignment wrapText="1"/>
    </xf>
    <xf numFmtId="0" fontId="1" fillId="0" borderId="3" xfId="0" applyFont="1" applyBorder="1" applyAlignment="1">
      <alignment horizontal="center" vertical="top" wrapText="1"/>
    </xf>
    <xf numFmtId="1" fontId="1" fillId="0" borderId="2" xfId="0" applyNumberFormat="1" applyFont="1" applyBorder="1" applyAlignment="1">
      <alignment horizontal="center" vertical="top" wrapText="1"/>
    </xf>
    <xf numFmtId="1" fontId="1" fillId="0" borderId="3" xfId="0" applyNumberFormat="1" applyFont="1" applyBorder="1" applyAlignment="1">
      <alignment horizontal="center" vertical="top" wrapText="1"/>
    </xf>
    <xf numFmtId="0" fontId="1" fillId="3" borderId="2" xfId="0" applyFont="1" applyFill="1" applyBorder="1" applyAlignment="1">
      <alignment horizontal="left" vertical="top" wrapText="1"/>
    </xf>
    <xf numFmtId="0" fontId="1" fillId="0" borderId="3" xfId="0" applyFont="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left" vertical="top" wrapText="1"/>
    </xf>
    <xf numFmtId="0" fontId="0" fillId="0" borderId="3" xfId="0" applyBorder="1" applyAlignment="1">
      <alignment horizontal="center" vertical="top" wrapText="1"/>
    </xf>
    <xf numFmtId="1" fontId="0" fillId="0" borderId="4" xfId="0" applyNumberFormat="1" applyBorder="1" applyAlignment="1">
      <alignment horizontal="center" vertical="top" wrapText="1"/>
    </xf>
    <xf numFmtId="1" fontId="0" fillId="0" borderId="3" xfId="0" applyNumberFormat="1" applyBorder="1" applyAlignment="1">
      <alignment horizontal="center" vertical="top" wrapText="1"/>
    </xf>
    <xf numFmtId="0" fontId="5" fillId="0" borderId="0" xfId="0" applyFont="1" applyAlignment="1">
      <alignment horizontal="center"/>
    </xf>
    <xf numFmtId="0" fontId="12" fillId="0" borderId="0" xfId="0" applyFont="1" applyFill="1" applyAlignment="1">
      <alignment horizontal="left" vertical="top"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3" fontId="8" fillId="0" borderId="2" xfId="0" applyNumberFormat="1" applyFont="1" applyBorder="1" applyAlignment="1">
      <alignment horizontal="center" vertical="top" wrapText="1"/>
    </xf>
    <xf numFmtId="3" fontId="8" fillId="0" borderId="3" xfId="0" applyNumberFormat="1" applyFont="1" applyBorder="1" applyAlignment="1">
      <alignment horizontal="center" vertical="top" wrapText="1"/>
    </xf>
    <xf numFmtId="3" fontId="0" fillId="0" borderId="4" xfId="0" applyNumberFormat="1" applyBorder="1" applyAlignment="1">
      <alignment wrapText="1"/>
    </xf>
    <xf numFmtId="0" fontId="6" fillId="3" borderId="5" xfId="0" applyFont="1" applyFill="1" applyBorder="1" applyAlignment="1">
      <alignment horizontal="center"/>
    </xf>
    <xf numFmtId="0" fontId="2" fillId="3" borderId="5" xfId="0" applyFont="1" applyFill="1" applyBorder="1" applyAlignment="1">
      <alignment horizontal="center"/>
    </xf>
    <xf numFmtId="0" fontId="1"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4" borderId="6" xfId="0" applyFont="1" applyFill="1" applyBorder="1" applyAlignment="1">
      <alignment horizontal="right" vertical="center" wrapText="1"/>
    </xf>
    <xf numFmtId="0" fontId="2" fillId="4" borderId="7"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0" fillId="0" borderId="4" xfId="0" applyNumberFormat="1" applyBorder="1" applyAlignment="1">
      <alignment wrapText="1"/>
    </xf>
    <xf numFmtId="0" fontId="8" fillId="0" borderId="2" xfId="0" applyFont="1" applyBorder="1" applyAlignment="1">
      <alignment horizontal="lef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5" xfId="0" applyFont="1" applyBorder="1" applyAlignment="1">
      <alignment horizontal="right" vertical="top" wrapText="1"/>
    </xf>
    <xf numFmtId="0" fontId="2" fillId="0" borderId="10" xfId="0" applyFont="1" applyBorder="1" applyAlignment="1">
      <alignment horizontal="right" vertical="top" wrapText="1"/>
    </xf>
    <xf numFmtId="0" fontId="1" fillId="0" borderId="0" xfId="0" applyFont="1" applyAlignment="1">
      <alignment horizontal="center"/>
    </xf>
    <xf numFmtId="0" fontId="4"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 fillId="0" borderId="9" xfId="0" applyFont="1" applyBorder="1" applyAlignment="1">
      <alignment horizontal="right" vertical="center" wrapText="1"/>
    </xf>
    <xf numFmtId="0" fontId="2" fillId="0" borderId="5" xfId="0" applyFont="1" applyBorder="1" applyAlignment="1">
      <alignment horizontal="right" vertical="center" wrapText="1"/>
    </xf>
    <xf numFmtId="0" fontId="2" fillId="0" borderId="10" xfId="0" applyFont="1" applyBorder="1" applyAlignment="1">
      <alignment horizontal="right" vertical="center" wrapText="1"/>
    </xf>
    <xf numFmtId="0" fontId="2" fillId="5" borderId="6" xfId="0" applyFont="1" applyFill="1" applyBorder="1" applyAlignment="1">
      <alignment horizontal="right" vertical="center" wrapText="1"/>
    </xf>
    <xf numFmtId="0" fontId="2" fillId="5" borderId="7" xfId="0" applyFont="1" applyFill="1" applyBorder="1" applyAlignment="1">
      <alignment horizontal="right" vertical="center" wrapText="1"/>
    </xf>
    <xf numFmtId="0" fontId="2" fillId="5" borderId="8" xfId="0" applyFont="1" applyFill="1" applyBorder="1" applyAlignment="1">
      <alignment horizontal="right" vertical="center" wrapText="1"/>
    </xf>
    <xf numFmtId="0" fontId="1" fillId="3" borderId="3" xfId="0" applyFont="1" applyFill="1" applyBorder="1" applyAlignment="1">
      <alignment horizontal="left" vertical="top" wrapText="1"/>
    </xf>
    <xf numFmtId="0" fontId="8" fillId="0" borderId="3" xfId="0" applyFont="1" applyBorder="1" applyAlignment="1">
      <alignment horizontal="left" vertical="top" wrapText="1"/>
    </xf>
    <xf numFmtId="0" fontId="11" fillId="0" borderId="4" xfId="0" applyFont="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tabSelected="1" zoomScaleNormal="100" workbookViewId="0">
      <selection activeCell="A9" sqref="A9:O9"/>
    </sheetView>
  </sheetViews>
  <sheetFormatPr defaultColWidth="8.85546875" defaultRowHeight="15" x14ac:dyDescent="0.25"/>
  <cols>
    <col min="1" max="1" width="12.28515625" style="1" customWidth="1"/>
    <col min="2" max="2" width="20.140625" style="1" customWidth="1"/>
    <col min="3" max="3" width="51" style="1" customWidth="1"/>
    <col min="4" max="4" width="10.85546875" style="1" customWidth="1"/>
    <col min="5" max="8" width="12.28515625" style="1" customWidth="1"/>
    <col min="9" max="11" width="12.42578125" style="1" customWidth="1"/>
    <col min="12" max="12" width="37.140625" style="1" customWidth="1"/>
    <col min="13" max="14" width="12.28515625" style="1" customWidth="1"/>
    <col min="15" max="15" width="19.7109375" style="1" customWidth="1"/>
    <col min="16" max="16" width="8.85546875" style="1"/>
    <col min="17" max="17" width="15.85546875" style="1" customWidth="1"/>
    <col min="18" max="18" width="14.42578125" style="1" customWidth="1"/>
    <col min="19" max="16384" width="8.85546875" style="1"/>
  </cols>
  <sheetData>
    <row r="1" spans="1:17" ht="29.45" customHeight="1" x14ac:dyDescent="0.25">
      <c r="M1" s="75" t="s">
        <v>61</v>
      </c>
      <c r="N1" s="75"/>
      <c r="O1" s="75"/>
    </row>
    <row r="2" spans="1:17" ht="18" customHeight="1" x14ac:dyDescent="0.3">
      <c r="C2" s="51"/>
      <c r="D2" s="51"/>
      <c r="E2" s="51"/>
      <c r="F2" s="51"/>
      <c r="G2" s="51"/>
      <c r="H2" s="51"/>
      <c r="I2" s="51"/>
      <c r="J2" s="51"/>
      <c r="K2" s="51"/>
      <c r="L2" s="51"/>
      <c r="M2" s="52" t="s">
        <v>60</v>
      </c>
      <c r="N2" s="51"/>
    </row>
    <row r="3" spans="1:17" ht="29.45" customHeight="1" x14ac:dyDescent="0.25">
      <c r="A3" s="74" t="s">
        <v>63</v>
      </c>
      <c r="B3" s="74"/>
      <c r="C3" s="74"/>
      <c r="D3" s="74"/>
      <c r="E3" s="74"/>
      <c r="F3" s="74"/>
      <c r="G3" s="74"/>
      <c r="H3" s="74"/>
      <c r="I3" s="74"/>
      <c r="J3" s="74"/>
      <c r="K3" s="74"/>
      <c r="L3" s="74"/>
      <c r="M3" s="74"/>
      <c r="N3" s="74"/>
      <c r="O3" s="74"/>
    </row>
    <row r="4" spans="1:17" ht="14.45" x14ac:dyDescent="0.3">
      <c r="A4" s="82" t="s">
        <v>56</v>
      </c>
      <c r="B4" s="83"/>
      <c r="C4" s="83"/>
      <c r="D4" s="83"/>
      <c r="E4" s="83"/>
      <c r="F4" s="83"/>
      <c r="G4" s="83"/>
      <c r="H4" s="83"/>
      <c r="I4" s="83"/>
      <c r="J4" s="83"/>
      <c r="K4" s="83"/>
      <c r="L4" s="83"/>
      <c r="M4" s="83"/>
      <c r="N4" s="83"/>
      <c r="O4" s="83"/>
    </row>
    <row r="5" spans="1:17" ht="45" customHeight="1" x14ac:dyDescent="0.25">
      <c r="A5" s="76" t="s">
        <v>0</v>
      </c>
      <c r="B5" s="76" t="s">
        <v>15</v>
      </c>
      <c r="C5" s="76" t="s">
        <v>1</v>
      </c>
      <c r="D5" s="76" t="s">
        <v>16</v>
      </c>
      <c r="E5" s="76" t="s">
        <v>2</v>
      </c>
      <c r="F5" s="84" t="s">
        <v>3</v>
      </c>
      <c r="G5" s="84"/>
      <c r="H5" s="84" t="s">
        <v>14</v>
      </c>
      <c r="I5" s="84"/>
      <c r="J5" s="84"/>
      <c r="K5" s="84"/>
      <c r="L5" s="84" t="s">
        <v>4</v>
      </c>
      <c r="M5" s="84"/>
      <c r="N5" s="84"/>
      <c r="O5" s="76" t="s">
        <v>5</v>
      </c>
    </row>
    <row r="6" spans="1:17" ht="41.45" customHeight="1" x14ac:dyDescent="0.25">
      <c r="A6" s="78"/>
      <c r="B6" s="78"/>
      <c r="C6" s="78"/>
      <c r="D6" s="78"/>
      <c r="E6" s="78"/>
      <c r="F6" s="76" t="s">
        <v>6</v>
      </c>
      <c r="G6" s="76" t="s">
        <v>7</v>
      </c>
      <c r="H6" s="76" t="s">
        <v>8</v>
      </c>
      <c r="I6" s="84" t="s">
        <v>9</v>
      </c>
      <c r="J6" s="84"/>
      <c r="K6" s="84"/>
      <c r="L6" s="76" t="s">
        <v>10</v>
      </c>
      <c r="M6" s="76" t="s">
        <v>11</v>
      </c>
      <c r="N6" s="76" t="s">
        <v>12</v>
      </c>
      <c r="O6" s="78"/>
    </row>
    <row r="7" spans="1:17" ht="105" x14ac:dyDescent="0.25">
      <c r="A7" s="77"/>
      <c r="B7" s="77"/>
      <c r="C7" s="77"/>
      <c r="D7" s="77"/>
      <c r="E7" s="77"/>
      <c r="F7" s="77"/>
      <c r="G7" s="77"/>
      <c r="H7" s="77"/>
      <c r="I7" s="2" t="s">
        <v>13</v>
      </c>
      <c r="J7" s="6" t="s">
        <v>17</v>
      </c>
      <c r="K7" s="2" t="s">
        <v>71</v>
      </c>
      <c r="L7" s="77"/>
      <c r="M7" s="77"/>
      <c r="N7" s="77"/>
      <c r="O7" s="77"/>
    </row>
    <row r="8" spans="1:17" ht="13.9" x14ac:dyDescent="0.25">
      <c r="A8" s="3">
        <v>1</v>
      </c>
      <c r="B8" s="3">
        <v>2</v>
      </c>
      <c r="C8" s="3">
        <v>3</v>
      </c>
      <c r="D8" s="3">
        <v>4</v>
      </c>
      <c r="E8" s="3">
        <v>5</v>
      </c>
      <c r="F8" s="3">
        <v>6</v>
      </c>
      <c r="G8" s="3">
        <v>7</v>
      </c>
      <c r="H8" s="3">
        <v>8</v>
      </c>
      <c r="I8" s="3">
        <v>9</v>
      </c>
      <c r="J8" s="3">
        <v>10</v>
      </c>
      <c r="K8" s="3">
        <v>11</v>
      </c>
      <c r="L8" s="3">
        <v>12</v>
      </c>
      <c r="M8" s="3">
        <v>13</v>
      </c>
      <c r="N8" s="3">
        <v>14</v>
      </c>
      <c r="O8" s="3">
        <v>15</v>
      </c>
    </row>
    <row r="9" spans="1:17" ht="15.75" customHeight="1" x14ac:dyDescent="0.25">
      <c r="A9" s="85" t="s">
        <v>80</v>
      </c>
      <c r="B9" s="85"/>
      <c r="C9" s="85"/>
      <c r="D9" s="85"/>
      <c r="E9" s="85"/>
      <c r="F9" s="85"/>
      <c r="G9" s="85"/>
      <c r="H9" s="85"/>
      <c r="I9" s="85"/>
      <c r="J9" s="85"/>
      <c r="K9" s="85"/>
      <c r="L9" s="85"/>
      <c r="M9" s="85"/>
      <c r="N9" s="85"/>
      <c r="O9" s="85"/>
    </row>
    <row r="10" spans="1:17" ht="17.25" customHeight="1" x14ac:dyDescent="0.25">
      <c r="A10" s="85" t="s">
        <v>77</v>
      </c>
      <c r="B10" s="85"/>
      <c r="C10" s="85"/>
      <c r="D10" s="85"/>
      <c r="E10" s="85"/>
      <c r="F10" s="85"/>
      <c r="G10" s="85"/>
      <c r="H10" s="85"/>
      <c r="I10" s="85"/>
      <c r="J10" s="85"/>
      <c r="K10" s="85"/>
      <c r="L10" s="85"/>
      <c r="M10" s="85"/>
      <c r="N10" s="85"/>
      <c r="O10" s="85"/>
    </row>
    <row r="11" spans="1:17" ht="45.75" customHeight="1" x14ac:dyDescent="0.25">
      <c r="A11" s="57" t="s">
        <v>21</v>
      </c>
      <c r="B11" s="55" t="s">
        <v>42</v>
      </c>
      <c r="C11" s="55" t="s">
        <v>64</v>
      </c>
      <c r="D11" s="57" t="s">
        <v>19</v>
      </c>
      <c r="E11" s="57" t="s">
        <v>67</v>
      </c>
      <c r="F11" s="57" t="s">
        <v>55</v>
      </c>
      <c r="G11" s="63" t="s">
        <v>51</v>
      </c>
      <c r="H11" s="53">
        <v>12481952</v>
      </c>
      <c r="I11" s="53">
        <v>10609659</v>
      </c>
      <c r="J11" s="53"/>
      <c r="K11" s="53">
        <f>H11-I11</f>
        <v>1872293</v>
      </c>
      <c r="L11" s="10" t="s">
        <v>20</v>
      </c>
      <c r="M11" s="9">
        <v>0</v>
      </c>
      <c r="N11" s="9">
        <v>1</v>
      </c>
      <c r="O11" s="4"/>
    </row>
    <row r="12" spans="1:17" ht="54" customHeight="1" x14ac:dyDescent="0.25">
      <c r="A12" s="56"/>
      <c r="B12" s="56"/>
      <c r="C12" s="56"/>
      <c r="D12" s="58"/>
      <c r="E12" s="58"/>
      <c r="F12" s="58"/>
      <c r="G12" s="72"/>
      <c r="H12" s="54"/>
      <c r="I12" s="54"/>
      <c r="J12" s="54"/>
      <c r="K12" s="54"/>
      <c r="L12" s="33" t="s">
        <v>23</v>
      </c>
      <c r="M12" s="28">
        <v>0</v>
      </c>
      <c r="N12" s="34">
        <f>350000</f>
        <v>350000</v>
      </c>
      <c r="O12" s="4"/>
    </row>
    <row r="13" spans="1:17" ht="21.75" customHeight="1" x14ac:dyDescent="0.25">
      <c r="A13" s="57" t="s">
        <v>18</v>
      </c>
      <c r="B13" s="55" t="s">
        <v>66</v>
      </c>
      <c r="C13" s="55" t="s">
        <v>65</v>
      </c>
      <c r="D13" s="57" t="s">
        <v>19</v>
      </c>
      <c r="E13" s="57" t="s">
        <v>25</v>
      </c>
      <c r="F13" s="57" t="s">
        <v>52</v>
      </c>
      <c r="G13" s="63" t="s">
        <v>51</v>
      </c>
      <c r="H13" s="53">
        <v>6072696</v>
      </c>
      <c r="I13" s="53">
        <v>5161791</v>
      </c>
      <c r="J13" s="53"/>
      <c r="K13" s="53">
        <f>H13-I13</f>
        <v>910905</v>
      </c>
      <c r="L13" s="27" t="s">
        <v>20</v>
      </c>
      <c r="M13" s="9">
        <v>0</v>
      </c>
      <c r="N13" s="9">
        <v>1</v>
      </c>
      <c r="O13" s="4"/>
    </row>
    <row r="14" spans="1:17" ht="66" customHeight="1" x14ac:dyDescent="0.25">
      <c r="A14" s="62"/>
      <c r="B14" s="66"/>
      <c r="C14" s="66"/>
      <c r="D14" s="62"/>
      <c r="E14" s="62"/>
      <c r="F14" s="62"/>
      <c r="G14" s="64"/>
      <c r="H14" s="59"/>
      <c r="I14" s="59"/>
      <c r="J14" s="59"/>
      <c r="K14" s="59"/>
      <c r="L14" s="27" t="s">
        <v>26</v>
      </c>
      <c r="M14" s="9">
        <v>0</v>
      </c>
      <c r="N14" s="46">
        <v>1068</v>
      </c>
      <c r="O14" s="4"/>
      <c r="Q14" s="17"/>
    </row>
    <row r="15" spans="1:17" ht="36" customHeight="1" x14ac:dyDescent="0.25">
      <c r="A15" s="56"/>
      <c r="B15" s="56"/>
      <c r="C15" s="56"/>
      <c r="D15" s="58"/>
      <c r="E15" s="58"/>
      <c r="F15" s="58"/>
      <c r="G15" s="72"/>
      <c r="H15" s="54"/>
      <c r="I15" s="54"/>
      <c r="J15" s="54"/>
      <c r="K15" s="54"/>
      <c r="L15" s="24" t="s">
        <v>23</v>
      </c>
      <c r="M15" s="25">
        <v>0</v>
      </c>
      <c r="N15" s="12">
        <f>190*20*11</f>
        <v>41800</v>
      </c>
      <c r="O15" s="4"/>
      <c r="Q15" s="17"/>
    </row>
    <row r="16" spans="1:17" s="16" customFormat="1" ht="93.75" customHeight="1" x14ac:dyDescent="0.25">
      <c r="A16" s="57" t="s">
        <v>24</v>
      </c>
      <c r="B16" s="55" t="s">
        <v>68</v>
      </c>
      <c r="C16" s="55" t="s">
        <v>72</v>
      </c>
      <c r="D16" s="57" t="s">
        <v>19</v>
      </c>
      <c r="E16" s="57" t="s">
        <v>58</v>
      </c>
      <c r="F16" s="57" t="s">
        <v>57</v>
      </c>
      <c r="G16" s="63" t="s">
        <v>79</v>
      </c>
      <c r="H16" s="53">
        <v>8911093</v>
      </c>
      <c r="I16" s="53">
        <v>7574428</v>
      </c>
      <c r="J16" s="53"/>
      <c r="K16" s="53">
        <f>H16-I16</f>
        <v>1336665</v>
      </c>
      <c r="L16" s="42" t="s">
        <v>26</v>
      </c>
      <c r="M16" s="28">
        <v>0</v>
      </c>
      <c r="N16" s="45">
        <v>1763</v>
      </c>
      <c r="O16" s="4"/>
    </row>
    <row r="17" spans="1:18" ht="58.5" customHeight="1" x14ac:dyDescent="0.25">
      <c r="A17" s="61"/>
      <c r="B17" s="66"/>
      <c r="C17" s="61"/>
      <c r="D17" s="71"/>
      <c r="E17" s="71"/>
      <c r="F17" s="71"/>
      <c r="G17" s="73"/>
      <c r="H17" s="71"/>
      <c r="I17" s="71"/>
      <c r="J17" s="71"/>
      <c r="K17" s="71"/>
      <c r="L17" s="27" t="s">
        <v>22</v>
      </c>
      <c r="M17" s="43"/>
      <c r="N17" s="37">
        <v>1</v>
      </c>
      <c r="O17" s="4"/>
    </row>
    <row r="18" spans="1:18" s="7" customFormat="1" ht="231.75" customHeight="1" x14ac:dyDescent="0.25">
      <c r="A18" s="61"/>
      <c r="B18" s="70"/>
      <c r="C18" s="50" t="s">
        <v>78</v>
      </c>
      <c r="D18" s="58"/>
      <c r="E18" s="58"/>
      <c r="F18" s="58"/>
      <c r="G18" s="58"/>
      <c r="H18" s="58"/>
      <c r="I18" s="58"/>
      <c r="J18" s="58"/>
      <c r="K18" s="58"/>
      <c r="L18" s="35" t="s">
        <v>23</v>
      </c>
      <c r="M18" s="36"/>
      <c r="N18" s="37">
        <v>24000</v>
      </c>
      <c r="O18" s="35"/>
      <c r="P18" s="44"/>
      <c r="Q18" s="1"/>
    </row>
    <row r="19" spans="1:18" ht="21.75" customHeight="1" x14ac:dyDescent="0.25">
      <c r="A19" s="99" t="s">
        <v>31</v>
      </c>
      <c r="B19" s="100"/>
      <c r="C19" s="100"/>
      <c r="D19" s="101"/>
      <c r="E19" s="101"/>
      <c r="F19" s="101"/>
      <c r="G19" s="102"/>
      <c r="H19" s="14">
        <f>SUM(H11:H18)</f>
        <v>27465741</v>
      </c>
      <c r="I19" s="14">
        <f>I11+I13+I16+I18</f>
        <v>23345878</v>
      </c>
      <c r="J19" s="14"/>
      <c r="K19" s="14">
        <f>SUM(K11:K18)</f>
        <v>4119863</v>
      </c>
      <c r="L19" s="15"/>
      <c r="M19" s="30"/>
      <c r="N19" s="30"/>
      <c r="O19" s="15"/>
      <c r="P19" s="7"/>
      <c r="Q19" s="7"/>
    </row>
    <row r="20" spans="1:18" ht="19.5" customHeight="1" x14ac:dyDescent="0.25">
      <c r="A20" s="85" t="s">
        <v>48</v>
      </c>
      <c r="B20" s="85"/>
      <c r="C20" s="85"/>
      <c r="D20" s="85"/>
      <c r="E20" s="85"/>
      <c r="F20" s="85"/>
      <c r="G20" s="85"/>
      <c r="H20" s="85"/>
      <c r="I20" s="85"/>
      <c r="J20" s="85"/>
      <c r="K20" s="85"/>
      <c r="L20" s="85"/>
      <c r="M20" s="85"/>
      <c r="N20" s="85"/>
      <c r="O20" s="85"/>
    </row>
    <row r="21" spans="1:18" ht="40.5" customHeight="1" x14ac:dyDescent="0.25">
      <c r="A21" s="89" t="s">
        <v>27</v>
      </c>
      <c r="B21" s="91" t="s">
        <v>39</v>
      </c>
      <c r="C21" s="93" t="s">
        <v>69</v>
      </c>
      <c r="D21" s="89" t="s">
        <v>19</v>
      </c>
      <c r="E21" s="89" t="s">
        <v>25</v>
      </c>
      <c r="F21" s="89" t="s">
        <v>50</v>
      </c>
      <c r="G21" s="95" t="s">
        <v>54</v>
      </c>
      <c r="H21" s="79">
        <v>7000000</v>
      </c>
      <c r="I21" s="79">
        <f>H21*0.85</f>
        <v>5950000</v>
      </c>
      <c r="J21" s="79"/>
      <c r="K21" s="79">
        <f>H21-I21</f>
        <v>1050000</v>
      </c>
      <c r="L21" s="10" t="s">
        <v>22</v>
      </c>
      <c r="M21" s="8">
        <v>0</v>
      </c>
      <c r="N21" s="8">
        <v>1</v>
      </c>
      <c r="O21" s="8"/>
    </row>
    <row r="22" spans="1:18" ht="39" customHeight="1" x14ac:dyDescent="0.25">
      <c r="A22" s="90"/>
      <c r="B22" s="92"/>
      <c r="C22" s="94"/>
      <c r="D22" s="90"/>
      <c r="E22" s="90"/>
      <c r="F22" s="90"/>
      <c r="G22" s="96"/>
      <c r="H22" s="80"/>
      <c r="I22" s="80"/>
      <c r="J22" s="80"/>
      <c r="K22" s="80"/>
      <c r="L22" s="35" t="s">
        <v>40</v>
      </c>
      <c r="M22" s="36">
        <v>0</v>
      </c>
      <c r="N22" s="37">
        <v>23550</v>
      </c>
      <c r="O22" s="36"/>
    </row>
    <row r="23" spans="1:18" ht="51.75" customHeight="1" x14ac:dyDescent="0.25">
      <c r="A23" s="69"/>
      <c r="B23" s="56"/>
      <c r="C23" s="56"/>
      <c r="D23" s="56"/>
      <c r="E23" s="56"/>
      <c r="F23" s="56"/>
      <c r="G23" s="97"/>
      <c r="H23" s="81"/>
      <c r="I23" s="81"/>
      <c r="J23" s="81"/>
      <c r="K23" s="81"/>
      <c r="L23" s="10" t="s">
        <v>41</v>
      </c>
      <c r="M23" s="9">
        <v>0</v>
      </c>
      <c r="N23" s="48">
        <v>0.25</v>
      </c>
      <c r="O23" s="4"/>
      <c r="Q23" s="49"/>
    </row>
    <row r="24" spans="1:18" ht="45" customHeight="1" x14ac:dyDescent="0.25">
      <c r="A24" s="57" t="s">
        <v>28</v>
      </c>
      <c r="B24" s="55" t="s">
        <v>73</v>
      </c>
      <c r="C24" s="55" t="s">
        <v>74</v>
      </c>
      <c r="D24" s="57" t="s">
        <v>19</v>
      </c>
      <c r="E24" s="57" t="s">
        <v>25</v>
      </c>
      <c r="F24" s="57" t="s">
        <v>53</v>
      </c>
      <c r="G24" s="63" t="s">
        <v>51</v>
      </c>
      <c r="H24" s="53">
        <f>2300000+588235.29</f>
        <v>2888235.29</v>
      </c>
      <c r="I24" s="53">
        <f>1955000+500000</f>
        <v>2455000</v>
      </c>
      <c r="J24" s="53"/>
      <c r="K24" s="53">
        <f>H24-I24</f>
        <v>433235.29000000004</v>
      </c>
      <c r="L24" s="11" t="s">
        <v>20</v>
      </c>
      <c r="M24" s="9">
        <v>0</v>
      </c>
      <c r="N24" s="9">
        <v>1</v>
      </c>
      <c r="O24" s="4"/>
    </row>
    <row r="25" spans="1:18" ht="41.25" customHeight="1" x14ac:dyDescent="0.25">
      <c r="A25" s="62"/>
      <c r="B25" s="66"/>
      <c r="C25" s="66"/>
      <c r="D25" s="62"/>
      <c r="E25" s="62"/>
      <c r="F25" s="62"/>
      <c r="G25" s="64"/>
      <c r="H25" s="59"/>
      <c r="I25" s="59"/>
      <c r="J25" s="59"/>
      <c r="K25" s="59"/>
      <c r="L25" s="29" t="s">
        <v>40</v>
      </c>
      <c r="M25" s="28">
        <v>0</v>
      </c>
      <c r="N25" s="12">
        <v>61109</v>
      </c>
      <c r="O25" s="4"/>
    </row>
    <row r="26" spans="1:18" ht="51.75" customHeight="1" x14ac:dyDescent="0.25">
      <c r="A26" s="60"/>
      <c r="B26" s="67"/>
      <c r="C26" s="67"/>
      <c r="D26" s="60"/>
      <c r="E26" s="60"/>
      <c r="F26" s="60"/>
      <c r="G26" s="60"/>
      <c r="H26" s="60"/>
      <c r="I26" s="60"/>
      <c r="J26" s="60"/>
      <c r="K26" s="60"/>
      <c r="L26" s="32" t="s">
        <v>41</v>
      </c>
      <c r="M26" s="9">
        <v>0</v>
      </c>
      <c r="N26" s="41">
        <v>6.1</v>
      </c>
      <c r="O26" s="4"/>
    </row>
    <row r="27" spans="1:18" ht="36" customHeight="1" x14ac:dyDescent="0.25">
      <c r="A27" s="57" t="s">
        <v>29</v>
      </c>
      <c r="B27" s="65" t="s">
        <v>47</v>
      </c>
      <c r="C27" s="98" t="s">
        <v>75</v>
      </c>
      <c r="D27" s="57" t="s">
        <v>19</v>
      </c>
      <c r="E27" s="57" t="s">
        <v>25</v>
      </c>
      <c r="F27" s="57" t="s">
        <v>53</v>
      </c>
      <c r="G27" s="63" t="s">
        <v>54</v>
      </c>
      <c r="H27" s="53">
        <v>3315509</v>
      </c>
      <c r="I27" s="53">
        <f>H27*0.85</f>
        <v>2818182.65</v>
      </c>
      <c r="J27" s="53"/>
      <c r="K27" s="53">
        <f>H27-I27</f>
        <v>497326.35000000009</v>
      </c>
      <c r="L27" s="35" t="s">
        <v>22</v>
      </c>
      <c r="M27" s="28">
        <v>0</v>
      </c>
      <c r="N27" s="28">
        <v>1</v>
      </c>
      <c r="O27" s="29"/>
    </row>
    <row r="28" spans="1:18" ht="33" customHeight="1" x14ac:dyDescent="0.25">
      <c r="A28" s="68"/>
      <c r="B28" s="61"/>
      <c r="C28" s="61"/>
      <c r="D28" s="61"/>
      <c r="E28" s="61"/>
      <c r="F28" s="61"/>
      <c r="G28" s="68"/>
      <c r="H28" s="61"/>
      <c r="I28" s="61"/>
      <c r="J28" s="61"/>
      <c r="K28" s="68"/>
      <c r="L28" s="35" t="s">
        <v>40</v>
      </c>
      <c r="M28" s="28">
        <v>0</v>
      </c>
      <c r="N28" s="38">
        <v>4932.5</v>
      </c>
      <c r="O28" s="29"/>
    </row>
    <row r="29" spans="1:18" ht="48" customHeight="1" x14ac:dyDescent="0.25">
      <c r="A29" s="69"/>
      <c r="B29" s="40"/>
      <c r="C29" s="56"/>
      <c r="D29" s="56"/>
      <c r="E29" s="56"/>
      <c r="F29" s="56"/>
      <c r="G29" s="69"/>
      <c r="H29" s="56"/>
      <c r="I29" s="56"/>
      <c r="J29" s="56"/>
      <c r="K29" s="69"/>
      <c r="L29" s="47" t="s">
        <v>49</v>
      </c>
      <c r="M29" s="28">
        <v>0</v>
      </c>
      <c r="N29" s="39">
        <v>0.24</v>
      </c>
      <c r="O29" s="4"/>
      <c r="Q29" s="49"/>
      <c r="R29" s="49"/>
    </row>
    <row r="30" spans="1:18" ht="33" customHeight="1" x14ac:dyDescent="0.25">
      <c r="A30" s="57" t="s">
        <v>45</v>
      </c>
      <c r="B30" s="65" t="s">
        <v>46</v>
      </c>
      <c r="C30" s="98" t="s">
        <v>76</v>
      </c>
      <c r="D30" s="57" t="s">
        <v>19</v>
      </c>
      <c r="E30" s="57" t="s">
        <v>25</v>
      </c>
      <c r="F30" s="57" t="s">
        <v>53</v>
      </c>
      <c r="G30" s="63" t="s">
        <v>54</v>
      </c>
      <c r="H30" s="53">
        <v>2500000</v>
      </c>
      <c r="I30" s="53">
        <f>H30*0.85</f>
        <v>2125000</v>
      </c>
      <c r="J30" s="53"/>
      <c r="K30" s="53">
        <f>H30-I30</f>
        <v>375000</v>
      </c>
      <c r="L30" s="10" t="s">
        <v>22</v>
      </c>
      <c r="M30" s="25">
        <v>0</v>
      </c>
      <c r="N30" s="25">
        <v>1</v>
      </c>
      <c r="O30" s="26"/>
      <c r="Q30" s="49"/>
      <c r="R30" s="49"/>
    </row>
    <row r="31" spans="1:18" ht="39" customHeight="1" x14ac:dyDescent="0.25">
      <c r="A31" s="62"/>
      <c r="B31" s="113"/>
      <c r="C31" s="114"/>
      <c r="D31" s="61"/>
      <c r="E31" s="61"/>
      <c r="F31" s="61"/>
      <c r="G31" s="68"/>
      <c r="H31" s="71"/>
      <c r="I31" s="71"/>
      <c r="J31" s="71"/>
      <c r="K31" s="71"/>
      <c r="L31" s="35" t="s">
        <v>40</v>
      </c>
      <c r="M31" s="28">
        <v>0</v>
      </c>
      <c r="N31" s="12">
        <v>36500</v>
      </c>
      <c r="O31" s="29"/>
      <c r="Q31" s="49"/>
    </row>
    <row r="32" spans="1:18" ht="52.5" customHeight="1" x14ac:dyDescent="0.25">
      <c r="A32" s="62"/>
      <c r="B32" s="113"/>
      <c r="C32" s="114"/>
      <c r="D32" s="61"/>
      <c r="E32" s="61"/>
      <c r="F32" s="61"/>
      <c r="G32" s="68"/>
      <c r="H32" s="58"/>
      <c r="I32" s="58"/>
      <c r="J32" s="58"/>
      <c r="K32" s="58"/>
      <c r="L32" s="32" t="s">
        <v>49</v>
      </c>
      <c r="M32" s="28">
        <v>0</v>
      </c>
      <c r="N32" s="39">
        <v>3.65</v>
      </c>
      <c r="O32" s="29"/>
    </row>
    <row r="33" spans="1:15" ht="66" customHeight="1" x14ac:dyDescent="0.25">
      <c r="A33" s="62"/>
      <c r="B33" s="113"/>
      <c r="C33" s="114"/>
      <c r="D33" s="61"/>
      <c r="E33" s="61"/>
      <c r="F33" s="61"/>
      <c r="G33" s="68"/>
      <c r="H33" s="53">
        <v>850000</v>
      </c>
      <c r="I33" s="53">
        <v>722500</v>
      </c>
      <c r="J33" s="53"/>
      <c r="K33" s="53">
        <f>H33*0.15</f>
        <v>127500</v>
      </c>
      <c r="L33" s="35" t="s">
        <v>43</v>
      </c>
      <c r="M33" s="28">
        <v>0</v>
      </c>
      <c r="N33" s="12">
        <v>20</v>
      </c>
      <c r="O33" s="29"/>
    </row>
    <row r="34" spans="1:15" ht="70.5" customHeight="1" x14ac:dyDescent="0.25">
      <c r="A34" s="58"/>
      <c r="B34" s="67"/>
      <c r="C34" s="115"/>
      <c r="D34" s="56"/>
      <c r="E34" s="56"/>
      <c r="F34" s="56"/>
      <c r="G34" s="69"/>
      <c r="H34" s="56"/>
      <c r="I34" s="56"/>
      <c r="J34" s="56"/>
      <c r="K34" s="69"/>
      <c r="L34" s="10" t="s">
        <v>44</v>
      </c>
      <c r="M34" s="28">
        <v>0</v>
      </c>
      <c r="N34" s="34">
        <v>200</v>
      </c>
      <c r="O34" s="26"/>
    </row>
    <row r="35" spans="1:15" ht="36" customHeight="1" x14ac:dyDescent="0.25">
      <c r="A35" s="57" t="s">
        <v>30</v>
      </c>
      <c r="B35" s="55" t="s">
        <v>59</v>
      </c>
      <c r="C35" s="55" t="s">
        <v>70</v>
      </c>
      <c r="D35" s="57" t="s">
        <v>19</v>
      </c>
      <c r="E35" s="57" t="s">
        <v>25</v>
      </c>
      <c r="F35" s="57" t="s">
        <v>50</v>
      </c>
      <c r="G35" s="63" t="s">
        <v>54</v>
      </c>
      <c r="H35" s="53">
        <f>20516092+5179200</f>
        <v>25695292</v>
      </c>
      <c r="I35" s="53">
        <f>15247577+1904595</f>
        <v>17152172</v>
      </c>
      <c r="J35" s="53"/>
      <c r="K35" s="53">
        <f>H35-I35</f>
        <v>8543120</v>
      </c>
      <c r="L35" s="10" t="s">
        <v>38</v>
      </c>
      <c r="M35" s="9">
        <v>0</v>
      </c>
      <c r="N35" s="9">
        <v>2</v>
      </c>
      <c r="O35" s="11"/>
    </row>
    <row r="36" spans="1:15" ht="48" customHeight="1" x14ac:dyDescent="0.25">
      <c r="A36" s="56"/>
      <c r="B36" s="56"/>
      <c r="C36" s="56"/>
      <c r="D36" s="58"/>
      <c r="E36" s="58"/>
      <c r="F36" s="58"/>
      <c r="G36" s="72"/>
      <c r="H36" s="54"/>
      <c r="I36" s="54"/>
      <c r="J36" s="54"/>
      <c r="K36" s="54"/>
      <c r="L36" s="11" t="s">
        <v>37</v>
      </c>
      <c r="M36" s="9"/>
      <c r="N36" s="9"/>
      <c r="O36" s="11"/>
    </row>
    <row r="37" spans="1:15" s="23" customFormat="1" ht="15" customHeight="1" x14ac:dyDescent="0.25">
      <c r="A37" s="107" t="s">
        <v>32</v>
      </c>
      <c r="B37" s="108"/>
      <c r="C37" s="108"/>
      <c r="D37" s="108"/>
      <c r="E37" s="108"/>
      <c r="F37" s="108"/>
      <c r="G37" s="109"/>
      <c r="H37" s="14">
        <f>SUM(H21:H36)+1</f>
        <v>42249037.289999999</v>
      </c>
      <c r="I37" s="14">
        <f>SUM(I21:I36)</f>
        <v>31222854.649999999</v>
      </c>
      <c r="J37" s="14"/>
      <c r="K37" s="14">
        <f>SUM(K21:K36)</f>
        <v>11026181.640000001</v>
      </c>
      <c r="L37" s="31"/>
      <c r="M37" s="31"/>
      <c r="N37" s="31"/>
      <c r="O37" s="31"/>
    </row>
    <row r="38" spans="1:15" s="23" customFormat="1" ht="15" customHeight="1" x14ac:dyDescent="0.25">
      <c r="A38" s="110" t="s">
        <v>33</v>
      </c>
      <c r="B38" s="111"/>
      <c r="C38" s="111"/>
      <c r="D38" s="111"/>
      <c r="E38" s="111"/>
      <c r="F38" s="111"/>
      <c r="G38" s="112"/>
      <c r="H38" s="18">
        <f>H37+H19</f>
        <v>69714778.289999992</v>
      </c>
      <c r="I38" s="18">
        <f>I37+I19</f>
        <v>54568732.649999999</v>
      </c>
      <c r="J38" s="18"/>
      <c r="K38" s="18">
        <f>K37+K19</f>
        <v>15146044.640000001</v>
      </c>
      <c r="L38" s="19"/>
      <c r="M38" s="19"/>
      <c r="N38" s="19"/>
      <c r="O38" s="19"/>
    </row>
    <row r="39" spans="1:15" s="23" customFormat="1" ht="15" customHeight="1" x14ac:dyDescent="0.25">
      <c r="A39" s="104"/>
      <c r="B39" s="105"/>
      <c r="C39" s="105"/>
      <c r="D39" s="105"/>
      <c r="E39" s="105"/>
      <c r="F39" s="105"/>
      <c r="G39" s="106"/>
      <c r="H39" s="13"/>
      <c r="I39" s="13"/>
      <c r="J39" s="13"/>
      <c r="K39" s="13"/>
      <c r="L39" s="5"/>
      <c r="M39" s="5"/>
      <c r="N39" s="5"/>
      <c r="O39" s="5"/>
    </row>
    <row r="40" spans="1:15" x14ac:dyDescent="0.25">
      <c r="A40" s="86" t="s">
        <v>34</v>
      </c>
      <c r="B40" s="87"/>
      <c r="C40" s="87"/>
      <c r="D40" s="87"/>
      <c r="E40" s="87"/>
      <c r="F40" s="87"/>
      <c r="G40" s="88"/>
      <c r="H40" s="20">
        <f>I40+K40+1</f>
        <v>43169486.289999999</v>
      </c>
      <c r="I40" s="20">
        <f>I19+I21+I24+I27+I30</f>
        <v>36694060.649999999</v>
      </c>
      <c r="J40" s="20"/>
      <c r="K40" s="20">
        <f>K19+K21+K24+K27+K30+K18</f>
        <v>6475424.6400000006</v>
      </c>
      <c r="L40" s="21"/>
      <c r="M40" s="21"/>
      <c r="N40" s="21"/>
      <c r="O40" s="21"/>
    </row>
    <row r="41" spans="1:15" x14ac:dyDescent="0.25">
      <c r="A41" s="86" t="s">
        <v>35</v>
      </c>
      <c r="B41" s="87"/>
      <c r="C41" s="87"/>
      <c r="D41" s="87"/>
      <c r="E41" s="87"/>
      <c r="F41" s="87"/>
      <c r="G41" s="88"/>
      <c r="H41" s="20">
        <f>H21+H27+H24+H13+H11+H30</f>
        <v>34258392.289999999</v>
      </c>
      <c r="I41" s="20">
        <f>I21+I27+I24+I13+I11+I30</f>
        <v>29119632.649999999</v>
      </c>
      <c r="J41" s="20"/>
      <c r="K41" s="20">
        <f>K21+K27+K24+K13+K11+K30-1</f>
        <v>5138758.6400000006</v>
      </c>
      <c r="L41" s="22"/>
      <c r="M41" s="21"/>
      <c r="N41" s="21"/>
      <c r="O41" s="21"/>
    </row>
    <row r="42" spans="1:15" x14ac:dyDescent="0.25">
      <c r="A42" s="86" t="s">
        <v>36</v>
      </c>
      <c r="B42" s="87"/>
      <c r="C42" s="87"/>
      <c r="D42" s="87"/>
      <c r="E42" s="87"/>
      <c r="F42" s="87"/>
      <c r="G42" s="88"/>
      <c r="H42" s="20">
        <f>H16+H18</f>
        <v>8911093</v>
      </c>
      <c r="I42" s="20">
        <f>I16</f>
        <v>7574428</v>
      </c>
      <c r="J42" s="20"/>
      <c r="K42" s="20">
        <f>K16+K18</f>
        <v>1336665</v>
      </c>
      <c r="L42" s="22"/>
      <c r="M42" s="21"/>
      <c r="N42" s="21"/>
      <c r="O42" s="21"/>
    </row>
    <row r="43" spans="1:15" x14ac:dyDescent="0.25">
      <c r="H43" s="17"/>
      <c r="I43" s="17"/>
      <c r="K43" s="17"/>
    </row>
    <row r="44" spans="1:15" x14ac:dyDescent="0.25">
      <c r="I44" s="17"/>
      <c r="J44" s="17"/>
    </row>
    <row r="45" spans="1:15" x14ac:dyDescent="0.25">
      <c r="F45" s="103" t="s">
        <v>62</v>
      </c>
      <c r="G45" s="103"/>
      <c r="H45" s="103"/>
      <c r="I45" s="103"/>
    </row>
  </sheetData>
  <mergeCells count="122">
    <mergeCell ref="F45:I45"/>
    <mergeCell ref="E30:E34"/>
    <mergeCell ref="F30:F34"/>
    <mergeCell ref="G30:G34"/>
    <mergeCell ref="H30:H32"/>
    <mergeCell ref="I30:I32"/>
    <mergeCell ref="J30:J32"/>
    <mergeCell ref="K30:K32"/>
    <mergeCell ref="H33:H34"/>
    <mergeCell ref="I33:I34"/>
    <mergeCell ref="J33:J34"/>
    <mergeCell ref="K33:K34"/>
    <mergeCell ref="A42:G42"/>
    <mergeCell ref="A39:G39"/>
    <mergeCell ref="A37:G37"/>
    <mergeCell ref="A38:G38"/>
    <mergeCell ref="A35:A36"/>
    <mergeCell ref="A30:A34"/>
    <mergeCell ref="B30:B34"/>
    <mergeCell ref="C30:C34"/>
    <mergeCell ref="K35:K36"/>
    <mergeCell ref="F35:F36"/>
    <mergeCell ref="G35:G36"/>
    <mergeCell ref="H35:H36"/>
    <mergeCell ref="A27:A29"/>
    <mergeCell ref="C27:C29"/>
    <mergeCell ref="D27:D29"/>
    <mergeCell ref="E27:E29"/>
    <mergeCell ref="F27:F29"/>
    <mergeCell ref="F16:F18"/>
    <mergeCell ref="K16:K18"/>
    <mergeCell ref="A19:G19"/>
    <mergeCell ref="A24:A26"/>
    <mergeCell ref="A9:O9"/>
    <mergeCell ref="A40:G40"/>
    <mergeCell ref="A41:G41"/>
    <mergeCell ref="A10:O10"/>
    <mergeCell ref="A20:O20"/>
    <mergeCell ref="A21:A23"/>
    <mergeCell ref="B21:B23"/>
    <mergeCell ref="C21:C23"/>
    <mergeCell ref="D21:D23"/>
    <mergeCell ref="E21:E23"/>
    <mergeCell ref="F21:F23"/>
    <mergeCell ref="G21:G23"/>
    <mergeCell ref="H21:H23"/>
    <mergeCell ref="A11:A12"/>
    <mergeCell ref="B11:B12"/>
    <mergeCell ref="C11:C12"/>
    <mergeCell ref="G27:G29"/>
    <mergeCell ref="I27:I29"/>
    <mergeCell ref="J27:J29"/>
    <mergeCell ref="E11:E12"/>
    <mergeCell ref="A13:A15"/>
    <mergeCell ref="B13:B15"/>
    <mergeCell ref="C13:C15"/>
    <mergeCell ref="D13:D15"/>
    <mergeCell ref="A3:O3"/>
    <mergeCell ref="M1:O1"/>
    <mergeCell ref="N6:N7"/>
    <mergeCell ref="D5:D7"/>
    <mergeCell ref="I21:I23"/>
    <mergeCell ref="J21:J23"/>
    <mergeCell ref="K21:K23"/>
    <mergeCell ref="A4:O4"/>
    <mergeCell ref="O5:O7"/>
    <mergeCell ref="E5:E7"/>
    <mergeCell ref="F6:F7"/>
    <mergeCell ref="G6:G7"/>
    <mergeCell ref="H6:H7"/>
    <mergeCell ref="L6:L7"/>
    <mergeCell ref="M6:M7"/>
    <mergeCell ref="L5:N5"/>
    <mergeCell ref="H5:K5"/>
    <mergeCell ref="F5:G5"/>
    <mergeCell ref="I6:K6"/>
    <mergeCell ref="A5:A7"/>
    <mergeCell ref="B5:B7"/>
    <mergeCell ref="J16:J18"/>
    <mergeCell ref="C5:C7"/>
    <mergeCell ref="D11:D12"/>
    <mergeCell ref="E13:E15"/>
    <mergeCell ref="C16:C17"/>
    <mergeCell ref="A16:A18"/>
    <mergeCell ref="B16:B18"/>
    <mergeCell ref="D16:D18"/>
    <mergeCell ref="E16:E18"/>
    <mergeCell ref="K13:K15"/>
    <mergeCell ref="J11:J12"/>
    <mergeCell ref="K11:K12"/>
    <mergeCell ref="F13:F15"/>
    <mergeCell ref="G13:G15"/>
    <mergeCell ref="H13:H15"/>
    <mergeCell ref="I13:I15"/>
    <mergeCell ref="J13:J15"/>
    <mergeCell ref="F11:F12"/>
    <mergeCell ref="G11:G12"/>
    <mergeCell ref="H11:H12"/>
    <mergeCell ref="I11:I12"/>
    <mergeCell ref="G16:G18"/>
    <mergeCell ref="H16:H18"/>
    <mergeCell ref="I16:I18"/>
    <mergeCell ref="I35:I36"/>
    <mergeCell ref="J35:J36"/>
    <mergeCell ref="B35:B36"/>
    <mergeCell ref="C35:C36"/>
    <mergeCell ref="D35:D36"/>
    <mergeCell ref="E35:E36"/>
    <mergeCell ref="I24:I26"/>
    <mergeCell ref="J24:J26"/>
    <mergeCell ref="K24:K26"/>
    <mergeCell ref="H27:H29"/>
    <mergeCell ref="F24:F26"/>
    <mergeCell ref="G24:G26"/>
    <mergeCell ref="H24:H26"/>
    <mergeCell ref="B27:B28"/>
    <mergeCell ref="D30:D34"/>
    <mergeCell ref="B24:B26"/>
    <mergeCell ref="C24:C26"/>
    <mergeCell ref="D24:D26"/>
    <mergeCell ref="E24:E26"/>
    <mergeCell ref="K27:K29"/>
  </mergeCells>
  <pageMargins left="0.7" right="0.7" top="0.75" bottom="0.75" header="0.3" footer="0.3"/>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Lapas1!_Hlk84884998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Virginija Palaimiene</cp:lastModifiedBy>
  <cp:lastPrinted>2023-12-20T10:31:08Z</cp:lastPrinted>
  <dcterms:created xsi:type="dcterms:W3CDTF">2022-11-14T04:57:06Z</dcterms:created>
  <dcterms:modified xsi:type="dcterms:W3CDTF">2023-12-27T12:48:42Z</dcterms:modified>
</cp:coreProperties>
</file>