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valdyba\kmsa\Savivaldybės administracija\BENDROSIOS VALDYMO FUNKCIJOS\Strateginio planavimo skyrius\SVP KEITIMAI\2024-2026 SVP keitimas\2024–2026 m. SVP keitimas (spalis)\SVP projektas po pakeitimų į avilį\"/>
    </mc:Choice>
  </mc:AlternateContent>
  <xr:revisionPtr revIDLastSave="0" documentId="13_ncr:1_{5879903A-A2F1-4D80-8B0F-38337E1F794E}" xr6:coauthVersionLast="47" xr6:coauthVersionMax="47" xr10:uidLastSave="{00000000-0000-0000-0000-000000000000}"/>
  <bookViews>
    <workbookView xWindow="-120" yWindow="-120" windowWidth="38640" windowHeight="21120" xr2:uid="{EF082B20-5454-481E-8ECF-44F36E11C9BB}"/>
  </bookViews>
  <sheets>
    <sheet name="12 programa 3 lentelė" sheetId="1" r:id="rId1"/>
  </sheets>
  <definedNames>
    <definedName name="_xlnm.Print_Area" localSheetId="0">'12 programa 3 lentelė'!$A$1:$G$206</definedName>
    <definedName name="_xlnm.Print_Titles" localSheetId="0">'12 programa 3 lentelė'!$3:$3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5" i="1" l="1"/>
  <c r="D18" i="1"/>
  <c r="D15" i="1"/>
  <c r="F198" i="1" l="1"/>
  <c r="F200" i="1"/>
  <c r="E181" i="1"/>
  <c r="F15" i="1" l="1"/>
  <c r="F106" i="1"/>
  <c r="E169" i="1" l="1"/>
  <c r="D171" i="1" l="1"/>
  <c r="D169" i="1" s="1"/>
  <c r="E161" i="1"/>
  <c r="D161" i="1"/>
  <c r="E156" i="1"/>
  <c r="D156" i="1"/>
  <c r="F133" i="1"/>
  <c r="E133" i="1"/>
  <c r="D136" i="1"/>
  <c r="D133" i="1" s="1"/>
  <c r="D109" i="1"/>
  <c r="D108" i="1"/>
  <c r="D96" i="1"/>
  <c r="E80" i="1"/>
  <c r="D84" i="1"/>
  <c r="D83" i="1"/>
  <c r="D80" i="1" s="1"/>
  <c r="D63" i="1"/>
  <c r="D56" i="1"/>
  <c r="D54" i="1" s="1"/>
  <c r="D50" i="1"/>
  <c r="D45" i="1"/>
  <c r="D43" i="1" s="1"/>
  <c r="D41" i="1"/>
  <c r="D39" i="1" s="1"/>
  <c r="D29" i="1"/>
  <c r="D25" i="1"/>
  <c r="D17" i="1"/>
  <c r="E106" i="1"/>
  <c r="D106" i="1"/>
  <c r="D117" i="1"/>
  <c r="D61" i="1"/>
  <c r="E19" i="1"/>
  <c r="F19" i="1"/>
  <c r="D19" i="1"/>
  <c r="F113" i="1"/>
  <c r="E113" i="1"/>
  <c r="D113" i="1"/>
  <c r="D177" i="1"/>
  <c r="F94" i="1"/>
  <c r="E94" i="1"/>
  <c r="D94" i="1"/>
  <c r="F80" i="1"/>
  <c r="F54" i="1"/>
  <c r="E54" i="1"/>
  <c r="E15" i="1"/>
  <c r="D59" i="1"/>
  <c r="F43" i="1"/>
  <c r="E43" i="1"/>
  <c r="F39" i="1"/>
  <c r="E39" i="1"/>
  <c r="D142" i="1"/>
  <c r="L159" i="1"/>
  <c r="K159" i="1"/>
  <c r="J159" i="1"/>
  <c r="J87" i="1"/>
  <c r="L87" i="1"/>
  <c r="F121" i="1"/>
  <c r="E121" i="1"/>
  <c r="F117" i="1"/>
  <c r="E117" i="1"/>
  <c r="F138" i="1"/>
  <c r="E138" i="1"/>
  <c r="F47" i="1"/>
  <c r="E47" i="1"/>
  <c r="D47" i="1"/>
  <c r="L195" i="1"/>
  <c r="K195" i="1"/>
  <c r="J195" i="1"/>
  <c r="L182" i="1"/>
  <c r="K182" i="1"/>
  <c r="J182" i="1"/>
  <c r="K87" i="1"/>
  <c r="F154" i="1" l="1"/>
  <c r="D159" i="1"/>
  <c r="D154" i="1"/>
  <c r="E154" i="1"/>
  <c r="F195" i="1"/>
  <c r="E195" i="1"/>
  <c r="D195" i="1"/>
  <c r="D191" i="1" l="1"/>
  <c r="J196" i="1" s="1"/>
  <c r="J197" i="1" s="1"/>
  <c r="E191" i="1"/>
  <c r="K196" i="1" s="1"/>
  <c r="K197" i="1" s="1"/>
  <c r="F191" i="1"/>
  <c r="L196" i="1" s="1"/>
  <c r="L197" i="1" s="1"/>
  <c r="F159" i="1" l="1"/>
  <c r="L160" i="1" s="1"/>
  <c r="L161" i="1" s="1"/>
  <c r="E159" i="1"/>
  <c r="K160" i="1" s="1"/>
  <c r="K161" i="1" s="1"/>
  <c r="F129" i="1"/>
  <c r="E129" i="1"/>
  <c r="D129" i="1"/>
  <c r="F125" i="1"/>
  <c r="E125" i="1"/>
  <c r="D125" i="1"/>
  <c r="J160" i="1" l="1"/>
  <c r="J161" i="1" s="1"/>
  <c r="F87" i="1"/>
  <c r="E87" i="1"/>
  <c r="D87" i="1"/>
  <c r="J88" i="1" l="1"/>
  <c r="J89" i="1" s="1"/>
  <c r="F31" i="1"/>
  <c r="E31" i="1"/>
  <c r="D31" i="1"/>
  <c r="D27" i="1"/>
  <c r="F23" i="1"/>
  <c r="E23" i="1"/>
  <c r="D23" i="1"/>
  <c r="K88" i="1" l="1"/>
  <c r="K89" i="1" s="1"/>
  <c r="L88" i="1"/>
  <c r="L89" i="1" s="1"/>
  <c r="F181" i="1"/>
  <c r="D181" i="1"/>
  <c r="F177" i="1" l="1"/>
  <c r="L183" i="1" s="1"/>
  <c r="L184" i="1" s="1"/>
  <c r="E177" i="1"/>
  <c r="K183" i="1" s="1"/>
  <c r="K184" i="1" s="1"/>
  <c r="J183" i="1"/>
  <c r="J184" i="1" s="1"/>
  <c r="E27" i="1"/>
  <c r="F27" i="1"/>
  <c r="F35" i="1"/>
  <c r="E35" i="1"/>
  <c r="D35" i="1"/>
  <c r="D198" i="1" s="1"/>
  <c r="E198" i="1" l="1"/>
  <c r="E200" i="1" s="1"/>
</calcChain>
</file>

<file path=xl/sharedStrings.xml><?xml version="1.0" encoding="utf-8"?>
<sst xmlns="http://schemas.openxmlformats.org/spreadsheetml/2006/main" count="317" uniqueCount="203">
  <si>
    <t>Programos uždavinio, priemonės kodas ir požymis</t>
  </si>
  <si>
    <t>Uždavinio, priemonės pavadinimas, finansavimo šaltiniai</t>
  </si>
  <si>
    <t>2024 metų asignavimai ir kitos lėšos</t>
  </si>
  <si>
    <t>2025 metų asignavimai ir kitos lėšos</t>
  </si>
  <si>
    <t>2026 metų asignavimai ir kitos lėšos</t>
  </si>
  <si>
    <t>Savivaldybės strateginio plėtros plano priemonės kodas</t>
  </si>
  <si>
    <t>Priemonė: Socialinių paslaugų ir kitos socialinės paramos teikimas</t>
  </si>
  <si>
    <t>012-01-01-01</t>
  </si>
  <si>
    <t xml:space="preserve">Piniginės socialinės paramos nepasiturinčioms šeimoms ir vieniems gyvenantiems asmenims bei paramos mirties atveju teikimas, išmokant pašalpas ir kompensacijas </t>
  </si>
  <si>
    <t>Savivaldybės biudžeto lėšos (nuosavos, be ankstesnių metų likučio)</t>
  </si>
  <si>
    <t>Lietuvos Respublikos valstybės biudžeto dotacijos</t>
  </si>
  <si>
    <t>012-01-01-02</t>
  </si>
  <si>
    <t>Socialinės globos paslaugų teikimas asmenims su sunkia negalia</t>
  </si>
  <si>
    <t>012-01-01-03</t>
  </si>
  <si>
    <t>Pagalbos socialinės rizikos šeimoms teikimas</t>
  </si>
  <si>
    <t>012-01-01-04</t>
  </si>
  <si>
    <t>Mokinių nemokamo maitinimo ir aprūpinimo mokinio reikmenimis organizavimas</t>
  </si>
  <si>
    <t>012-01-01-05</t>
  </si>
  <si>
    <t>Mokinių iš mažas pajamas gaunančių šeimų nemokamo maitinimo gamybos išlaidų padengimas</t>
  </si>
  <si>
    <t>012-01-01-06</t>
  </si>
  <si>
    <t>Europos Sąjungos ir kitos tarptautinės finansinės paramos lėšos</t>
  </si>
  <si>
    <t>Ankstesnių metų likučiai</t>
  </si>
  <si>
    <t>012-01-01-07</t>
  </si>
  <si>
    <t>Projekto „Materialinio nepritekliaus mažinimas Lietuvoje“ įgyvendinimas</t>
  </si>
  <si>
    <t>Savivaldybės biudžetas (įskaitant skolintas lėšas)</t>
  </si>
  <si>
    <t>Iš jo:</t>
  </si>
  <si>
    <t>012-01-02 (TP)</t>
  </si>
  <si>
    <t>Kiti šaltiniai</t>
  </si>
  <si>
    <t>Iš jų:</t>
  </si>
  <si>
    <t>Kiti šaltiniai (valstybės biudžeto lėšos)</t>
  </si>
  <si>
    <t>012-01-03 (TP)</t>
  </si>
  <si>
    <t>Priemonė: Išmokų vaikams skaičiavimas ir mokėjimas</t>
  </si>
  <si>
    <t>012-01-04 (TP)</t>
  </si>
  <si>
    <t>Priemonė: Materialinės paramos Klaipėdos miesto savivaldybės gyventojams, atsidūrusiems sunkioje materialinėje padėtyje, teikimas</t>
  </si>
  <si>
    <t>012-01-05 (TP)</t>
  </si>
  <si>
    <t>Priemonė: Darbo rinkos politikos priemonių, skirtų socialinę atskirtį patiriantiems asmenims, vykdymas</t>
  </si>
  <si>
    <t>012-01-06 (TP)</t>
  </si>
  <si>
    <t>Priemonė: Akredituotos vaikų dienos socialinės priežiūros organizavimas</t>
  </si>
  <si>
    <t>012-01-07 (TP)</t>
  </si>
  <si>
    <t>Priemonė: Asmeninės pagalbos teikimo organizavimas</t>
  </si>
  <si>
    <t>012-01-08 (TP)</t>
  </si>
  <si>
    <t>Priemonė: Socialinės reabilitacijos neįgaliesiems bendruomenėje organizavimas</t>
  </si>
  <si>
    <t>012-01-09 (TP)</t>
  </si>
  <si>
    <t>Priemonė: Prevencinių socialinių paslaugų organizavimas ir teikimas</t>
  </si>
  <si>
    <t>012-01-09-01</t>
  </si>
  <si>
    <t>Potencialių socialinių paslaugų gavėjų paieška</t>
  </si>
  <si>
    <t>012-01-09-02</t>
  </si>
  <si>
    <t>Kompleksinių paslaugų šeimai teikimas</t>
  </si>
  <si>
    <t>012-01-10 (TP)</t>
  </si>
  <si>
    <t>Priemonė: Kompensacijų už būsto suteikimą užsieniečiams, pasitraukusiems iš Ukrainos dėl Rusijos Federacijos karinių veiksmų Ukrainoje, mokėjimas</t>
  </si>
  <si>
    <t>Priemonė: Vienkartinių išmokų įsikurti gyvenamojoje vietoje savivaldybės teritorijoje ir (ar) mėnesinių kompensacijų vaiko ugdymo pagal ikimokyklinio ir priešmokyklinio ugdymo programą mokėjimas</t>
  </si>
  <si>
    <t>012-02 (T)</t>
  </si>
  <si>
    <t xml:space="preserve">Uždavinys: Teikti visuomenės poreikius atitinkančias socialines paslaugas įvairioms gyventojų grupėms </t>
  </si>
  <si>
    <t>012-02-01 (TP)</t>
  </si>
  <si>
    <t>Priemonė: Socialinių paslaugų teikimas socialinių paslaugų įstaigose</t>
  </si>
  <si>
    <t>012-02-01-01</t>
  </si>
  <si>
    <t>BĮ Klaipėdos miesto globos namuose</t>
  </si>
  <si>
    <t>Pajamų įmokos ir kitos pajamos</t>
  </si>
  <si>
    <t>012-02-01-02</t>
  </si>
  <si>
    <t>BĮ Klaipėdos miesto socialinės paramos centre</t>
  </si>
  <si>
    <t>012-02-01-03</t>
  </si>
  <si>
    <t>Projekto „Integralios pagalbos teikimas ir plėtra Lietuvos savivaldybėse“ įgyvendinimas</t>
  </si>
  <si>
    <t>Kiti šaltiniai (Europos Sąjungos paramos lėšos)</t>
  </si>
  <si>
    <t>012-02-01-04</t>
  </si>
  <si>
    <t>012-02-01-05</t>
  </si>
  <si>
    <t>BĮ Klaipėdos miesto šeimos ir vaiko gerovės centre</t>
  </si>
  <si>
    <t>012-02-01-06</t>
  </si>
  <si>
    <t>Projekto „Paslaugų, skatinančių ir efektyviai palaikančių globą šeimos aplinkoje, vystymas“ įgyvendinimas</t>
  </si>
  <si>
    <t>012-02-01-07</t>
  </si>
  <si>
    <t>BĮ Klaipėdos miesto nakvynės namuose</t>
  </si>
  <si>
    <t>012-02-01-08</t>
  </si>
  <si>
    <t>BĮ Klaipėdos socialinių paslaugų centre „Danė“</t>
  </si>
  <si>
    <t>012-02-01-09</t>
  </si>
  <si>
    <t>012-02-01-10</t>
  </si>
  <si>
    <t>Komunalinių paslaugų įsigijimas</t>
  </si>
  <si>
    <t>Kontrolė</t>
  </si>
  <si>
    <t>Priemonė: Socialinės globos paslaugų teikimas ne savivaldybės institucijose</t>
  </si>
  <si>
    <t>012-02-02-01</t>
  </si>
  <si>
    <t xml:space="preserve">Socialinės globos paslaugų teikimas senyvo amžiaus asmenims ir asmenims su negalia </t>
  </si>
  <si>
    <t>012-02-02-02</t>
  </si>
  <si>
    <t>Šeimynų veiklos organizavimas</t>
  </si>
  <si>
    <t>012-02-03 (TP)</t>
  </si>
  <si>
    <t>Priemonė: Dienos socialinės globos, trumpalaikės socialinės globos ir socialinės priežiūros paslaugų teikimo organizavimas miesto gyventojams ne savivaldybės institucijose</t>
  </si>
  <si>
    <t>012-02-03-01</t>
  </si>
  <si>
    <t>Dienos socialinės globos paslaugų teikimas asmenims su psichine negalia dienos socialinės globos centre</t>
  </si>
  <si>
    <t>012-02-03-02</t>
  </si>
  <si>
    <t>Dienos socialinės globos paslaugų teikimas vaikams su negalia dienos socialinės globos centre</t>
  </si>
  <si>
    <t>Socialinių įgūdžių ugdymo, palaikymo ir (ar) atkūrimo paslaugų teikimas vaikų dienos centre</t>
  </si>
  <si>
    <t>Pagalbos į namus paslaugos teikimas senyvo amžiaus asmenims ir suaugusiems asmenims su negalia</t>
  </si>
  <si>
    <t>Nemokamo maitinimo organizavimas labdaros valgykloje Klaipėdos mieste gyvenantiems asmenims, nepajėgiantiems maitintis savo namuose</t>
  </si>
  <si>
    <t>Dienos globos asmens namuose teikimas asmenims su negalia</t>
  </si>
  <si>
    <t>012-02-04 (TP)</t>
  </si>
  <si>
    <t>Priemonė: Socialinių projektų dalinis finansavimas</t>
  </si>
  <si>
    <t>012-02-04-01</t>
  </si>
  <si>
    <t>Nevyriausybinių organizacijų socialinių projektų dalinis finansavimas</t>
  </si>
  <si>
    <t>012-02-04-02</t>
  </si>
  <si>
    <t>012-02-05 (TP)</t>
  </si>
  <si>
    <t>Priemonė: Būsto pritaikymas neįgaliesiems</t>
  </si>
  <si>
    <t>012-02-06 (TP)</t>
  </si>
  <si>
    <t>Priemonė: Socialinės srities renginių organizavimas</t>
  </si>
  <si>
    <t>012-02-07 (TP)</t>
  </si>
  <si>
    <t>Priemonė: Smurto artimoje aplinkoje prevencijos priemonių įgyvendinimas</t>
  </si>
  <si>
    <t>Uždavinys: Plėtoti socialinių paslaugų infrastruktūrą, įrengiant  naujus ir modernizuojant esamus socialines paslaugas teikiančių įstaigų pastatus, užtikrinti įstaigų ūkinį aptarnavimą</t>
  </si>
  <si>
    <t>Priemonė: Teikiamų socialinių paslaugų infrastruktūros tobulinimas siekiant atitikti keliamus reikalavimus</t>
  </si>
  <si>
    <t>012-03-01-01</t>
  </si>
  <si>
    <t>Projekto „Bendruomeninių vaikų globos namų steigimas Klaipėdos mieste“ įgyvendinimas (Kalvos g. 4)</t>
  </si>
  <si>
    <t>Senyvo amžiaus asmenų globos paslaugų plėtra rekonstruojant pastatą, esantį Melnragės gyvenamajame rajone, Aušros g. 41</t>
  </si>
  <si>
    <t>Grupinio gyvenimo namų steigimas Klaipėdos mieste</t>
  </si>
  <si>
    <t>Savarankiško gyvenimo namų ir apsaugoto būsto įkūrimas Klaipėdos mieste</t>
  </si>
  <si>
    <t>Globos namų paslaugų plėtra, teikiant laikino atokvėpio paslaugą (Debreceno g. 48)</t>
  </si>
  <si>
    <t>Pastato Smiltelės g. 14, Klaipėda, kapitalinis remontas</t>
  </si>
  <si>
    <t>012-04 (T)</t>
  </si>
  <si>
    <t xml:space="preserve">Uždavinys: Užtikrinti Klaipėdos miesto socialinio būsto fondo plėtrą ir valstybės politikos, padedančios apsirūpinti būstu, įgyvendinimą </t>
  </si>
  <si>
    <t>Priemonė: Socialinio būsto fondo plėtra</t>
  </si>
  <si>
    <t xml:space="preserve">Socialinio būsto plėtra Klaipėdos miesto savivaldybėje </t>
  </si>
  <si>
    <t>012-04-01-02</t>
  </si>
  <si>
    <t>Socialinių būstų pirkimas</t>
  </si>
  <si>
    <t>012-04-02 (TP)</t>
  </si>
  <si>
    <t>012-04-02-01</t>
  </si>
  <si>
    <t xml:space="preserve">Savivaldybės gyvenamųjų patalpų techninės būklės vertinimas ir remontas </t>
  </si>
  <si>
    <t>012-04-02-02</t>
  </si>
  <si>
    <t>Apmokėjimas savivaldybei tenkančia dalimi už daugiabučių namų bendrosios  nuosavybės objektų atnaujinimą ir renovaciją bei lėšų kaupimą</t>
  </si>
  <si>
    <t>012-04-02-03</t>
  </si>
  <si>
    <t>Rezervo naudojimas nenumatytiems darbams apmokėti ir avarinėms situacijoms likviduoti</t>
  </si>
  <si>
    <t>012-04-02-04</t>
  </si>
  <si>
    <t>Savivaldybės gyvenamųjų patalpų nuomos administravimas</t>
  </si>
  <si>
    <t>012-04-02-05</t>
  </si>
  <si>
    <t>Savininkams grąžintų nuomotų patalpų vertės įskaičiavimas į nuompinigius</t>
  </si>
  <si>
    <t>012-04-02-06</t>
  </si>
  <si>
    <t>Apmokėjimas už daugiabučių namų bendrųjų objektų administravimą ir nuolatinę techninę priežiūrą</t>
  </si>
  <si>
    <t xml:space="preserve">IŠ VISO programai finansuoti pagal finansavimo šaltinius </t>
  </si>
  <si>
    <t>Iš jų: regioninių pažangos priemonių lėšos</t>
  </si>
  <si>
    <t>Asignavimų ir kitų lėšų pokytis, palyginti su ankstesnių metų patikslintų asignavimų ir kitų lėšų planu</t>
  </si>
  <si>
    <t>BĮ Socialinių paslaugų centre „Klaipėdos lakštutė“</t>
  </si>
  <si>
    <t>BĮ Klaipėdos socialinių paslaugų centre „Rytas“</t>
  </si>
  <si>
    <t>012-02-01-11</t>
  </si>
  <si>
    <t>Dienos socialinės globos asmens namuose ir pagalbos į namus veiklos procesų skaitmenizavimas</t>
  </si>
  <si>
    <t>BĮ Klaipėdos miesto šeimos ir vaiko gerovės centro remonto darbai</t>
  </si>
  <si>
    <t>BĮ Klaipėdos miesto nakvynės namų remonto darbai</t>
  </si>
  <si>
    <t>BĮ Klaipėdos socialinių paslaugų centro „Rytas“ remonto darbai</t>
  </si>
  <si>
    <t>BĮ Klaipėdos miesto globos namų remonto darbai</t>
  </si>
  <si>
    <t>012-02-02 (TP)</t>
  </si>
  <si>
    <t>012-02-03-03</t>
  </si>
  <si>
    <t>012-02-03-04</t>
  </si>
  <si>
    <t>012-02-03-05</t>
  </si>
  <si>
    <t>012-02-03-06</t>
  </si>
  <si>
    <t>012-02-03-07</t>
  </si>
  <si>
    <t>012-02-03-08</t>
  </si>
  <si>
    <t>012-03-02-01</t>
  </si>
  <si>
    <t>012-03-02-02</t>
  </si>
  <si>
    <t>012-03-02-03</t>
  </si>
  <si>
    <t>012-03-02-04</t>
  </si>
  <si>
    <t>012-03-02-05</t>
  </si>
  <si>
    <t>Transporto paslaugų įsigijimas, užtikrinant paslaugų gavėjų poreikius</t>
  </si>
  <si>
    <t xml:space="preserve">T – tęstinės veiklos uždavinys. </t>
  </si>
  <si>
    <t>P – pažangos uždavinys.</t>
  </si>
  <si>
    <t>TP – tęstinės veiklos priemonė.</t>
  </si>
  <si>
    <t>PP – pažangos priemonė.</t>
  </si>
  <si>
    <t>012-01 (T)</t>
  </si>
  <si>
    <t>012-01-01 (TP)</t>
  </si>
  <si>
    <t>012-02-01-12</t>
  </si>
  <si>
    <t>Priemonė: Socialinių paslaugų įstaigų remontas</t>
  </si>
  <si>
    <t>Priemonė: Projekto „Pabėgėlių iš Ukrainos priėmimas ir ankstyva integracija“ įgyvendinimas</t>
  </si>
  <si>
    <t>Uždavinys: Užtikrinti Lietuvos Respublikos įstatymais, Vyriausybės nutarimais ir kitais teisės aktais numatytos socialinės paramos teikimą</t>
  </si>
  <si>
    <t>012-03 (P)</t>
  </si>
  <si>
    <t>012-03-01 (PP)</t>
  </si>
  <si>
    <t>012-03-02 (TP)</t>
  </si>
  <si>
    <t>012-04-01 (PP)</t>
  </si>
  <si>
    <t xml:space="preserve">012-03-01-06
</t>
  </si>
  <si>
    <t>012-02-08 (PP)</t>
  </si>
  <si>
    <t>012-02-09 (PP)</t>
  </si>
  <si>
    <t xml:space="preserve">Priemonė: Individualios pagalbos teikimo išlaidų kompensacijų skaičiavimas ir mokėjimas, siekiant neįgaliesiems kompensuoti specialiųjų poreikių tenkinimo išlaidas </t>
  </si>
  <si>
    <t>012-01-11 (TP)</t>
  </si>
  <si>
    <t>012-03-01-02 (RP)</t>
  </si>
  <si>
    <t>012-03-01-03 (RP)</t>
  </si>
  <si>
    <t>012-03-01-04 (RP)</t>
  </si>
  <si>
    <t>012-03-01-05 (RP)</t>
  </si>
  <si>
    <t>012-04-01-01 (RP)</t>
  </si>
  <si>
    <t>RP – regioninė pažangos priemonė.</t>
  </si>
  <si>
    <t>2.4.1.9.</t>
  </si>
  <si>
    <t>2.4.1.2.</t>
  </si>
  <si>
    <t>2.4.1.4.</t>
  </si>
  <si>
    <t>2.4.1.1.</t>
  </si>
  <si>
    <t>2.4.1.3.</t>
  </si>
  <si>
    <t>2.4.1.1. 
2.4.1.8.</t>
  </si>
  <si>
    <t>2.4.1.8.</t>
  </si>
  <si>
    <t>2.4.1.1. 
2.4.1.3.</t>
  </si>
  <si>
    <t>2.4.1.5.</t>
  </si>
  <si>
    <t>2.4.1.7.</t>
  </si>
  <si>
    <t>Priemonė: Savivaldybės gyvenamųjų patalpų tinkamos fizinės būklės užtikrinimas ir nuomos administravimas</t>
  </si>
  <si>
    <t>Psichosocialinės pagalbos teikimas asmenims (šeimoms), patiriantiems krizes</t>
  </si>
  <si>
    <t>Intensyvios krizių įveikimo pagalbos ar (ir) psichosocialinės pagalbos teikimas smurtą patyrusiems asmenims ir smurtautojams</t>
  </si>
  <si>
    <t>Ne savivaldybės įsteigtų įstaigų, teikiančių trumpalaikę ir (ar) ilgalaikę, ir (ar) dienos socialinės globos paslaugas senyvo amžiaus asmenims ir neįgaliems asmenims bei dienos socialinę globą neįgaliems asmenims institucijoje, projektų, skirtų socialinių paslaugų infrastruktūros gerinimui, dalinis finansavimas</t>
  </si>
  <si>
    <t>3 lentelė. Klaipėdos miesto savivaldybės 2024–2026 metų 012 Socialinės atskirties mažinimo programos uždaviniai, priemonės, asignavimai ir kitos lėšos (tūkst. eurų)</t>
  </si>
  <si>
    <t>Priemonė: Projekto „Perėjimas nuo institucinės globos prie bendruomeninių paslaugų Sostinės regione, Vidurio ir vakarų Lietuvos regione“ įgyvendinimas</t>
  </si>
  <si>
    <t>012-03-02-06</t>
  </si>
  <si>
    <t>BĮ Socialinių paslaugų centro „Klaipėdos lakštutė“ remonto darbai</t>
  </si>
  <si>
    <t xml:space="preserve">Budinčio ir nuolatinio globotojo veiklos organizavimas </t>
  </si>
  <si>
    <t>BĮ Klaipėdos socialinių paslaugų centro „Danė“ infrastruktūros plėtra</t>
  </si>
  <si>
    <t>012-01-01-08</t>
  </si>
  <si>
    <t xml:space="preserve">Laikino atokvėpio paslaugos teikimas </t>
  </si>
  <si>
    <t>012-02-02-03</t>
  </si>
  <si>
    <t>Socialinės globos paslaugų teikimas vaikams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</si>
</sst>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General"/>
  </numFmts>
  <fonts count="21" x14ac:knownFonts="1">
    <font>
      <sz val="11"/>
      <color theme="1"/>
      <name val="Calibri"/>
      <family val="2"/>
      <charset val="186"/>
      <scheme val="minor"/>
    </font>
    <font>
      <sz val="10"/>
      <color theme="1"/>
      <name val="Calibri"/>
      <family val="2"/>
      <charset val="186"/>
      <scheme val="minor"/>
    </font>
    <font>
      <sz val="10"/>
      <color theme="1"/>
      <name val="Times New Roman"/>
      <family val="1"/>
      <charset val="186"/>
    </font>
    <font>
      <sz val="11"/>
      <color rgb="FF000000"/>
      <name val="Calibri"/>
      <family val="2"/>
      <charset val="186"/>
    </font>
    <font>
      <b/>
      <sz val="10"/>
      <name val="Times New Roman"/>
      <family val="1"/>
      <charset val="186"/>
    </font>
    <font>
      <b/>
      <sz val="10"/>
      <color theme="1"/>
      <name val="Times New Roman"/>
      <family val="1"/>
      <charset val="186"/>
    </font>
    <font>
      <sz val="10"/>
      <name val="Times New Roman"/>
      <family val="1"/>
      <charset val="186"/>
    </font>
    <font>
      <b/>
      <sz val="12"/>
      <name val="Times New Roman"/>
      <family val="1"/>
      <charset val="186"/>
    </font>
    <font>
      <sz val="8"/>
      <name val="Times New Roman"/>
      <family val="1"/>
      <charset val="186"/>
    </font>
    <font>
      <i/>
      <sz val="10"/>
      <name val="Times New Roman"/>
      <family val="1"/>
      <charset val="186"/>
    </font>
    <font>
      <sz val="12"/>
      <name val="Times New Roman"/>
      <family val="1"/>
      <charset val="186"/>
    </font>
    <font>
      <sz val="10"/>
      <color rgb="FF000000"/>
      <name val="Times New Roman"/>
      <family val="1"/>
      <charset val="186"/>
    </font>
    <font>
      <b/>
      <sz val="10"/>
      <color rgb="FF000000"/>
      <name val="Times New Roman"/>
      <family val="1"/>
      <charset val="186"/>
    </font>
    <font>
      <b/>
      <sz val="10"/>
      <color rgb="FF00B050"/>
      <name val="Times New Roman"/>
      <family val="1"/>
      <charset val="186"/>
    </font>
    <font>
      <i/>
      <sz val="10"/>
      <color theme="1"/>
      <name val="Calibri"/>
      <family val="2"/>
      <charset val="186"/>
      <scheme val="minor"/>
    </font>
    <font>
      <b/>
      <sz val="10"/>
      <color rgb="FF000000"/>
      <name val="Times New Roman"/>
      <family val="1"/>
      <charset val="186"/>
    </font>
    <font>
      <b/>
      <sz val="10"/>
      <color theme="1"/>
      <name val="Times New Roman"/>
      <family val="1"/>
      <charset val="186"/>
    </font>
    <font>
      <sz val="10"/>
      <color rgb="FF000000"/>
      <name val="Calibri"/>
      <family val="2"/>
      <charset val="186"/>
      <scheme val="minor"/>
    </font>
    <font>
      <sz val="10"/>
      <color rgb="FFFF0000"/>
      <name val="Calibri"/>
      <family val="2"/>
      <charset val="186"/>
      <scheme val="minor"/>
    </font>
    <font>
      <sz val="10"/>
      <color theme="0"/>
      <name val="Calibri"/>
      <family val="2"/>
      <charset val="186"/>
      <scheme val="minor"/>
    </font>
    <font>
      <sz val="10"/>
      <color theme="0"/>
      <name val="Times New Roman"/>
      <family val="1"/>
    </font>
  </fonts>
  <fills count="13">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FF"/>
        <bgColor indexed="64"/>
      </patternFill>
    </fill>
    <fill>
      <patternFill patternType="solid">
        <fgColor theme="0"/>
        <bgColor rgb="FFFFFFFF"/>
      </patternFill>
    </fill>
    <fill>
      <patternFill patternType="solid">
        <fgColor rgb="FFFFFFCC"/>
        <bgColor indexed="64"/>
      </patternFill>
    </fill>
    <fill>
      <patternFill patternType="solid">
        <fgColor theme="8" tint="0.79998168889431442"/>
        <bgColor indexed="64"/>
      </patternFill>
    </fill>
    <fill>
      <patternFill patternType="solid">
        <fgColor rgb="FFFFFFCC"/>
        <bgColor rgb="FF000000"/>
      </patternFill>
    </fill>
    <fill>
      <patternFill patternType="solid">
        <fgColor rgb="FFFFFFFF"/>
        <bgColor rgb="FF000000"/>
      </patternFill>
    </fill>
    <fill>
      <patternFill patternType="solid">
        <fgColor rgb="FFDDEBF7"/>
        <bgColor rgb="FF000000"/>
      </patternFill>
    </fill>
    <fill>
      <patternFill patternType="solid">
        <fgColor theme="0"/>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thin">
        <color rgb="FF000000"/>
      </left>
      <right/>
      <top/>
      <bottom style="thin">
        <color rgb="FF000000"/>
      </bottom>
      <diagonal/>
    </border>
    <border>
      <left style="thin">
        <color rgb="FF000000"/>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style="thin">
        <color indexed="64"/>
      </bottom>
      <diagonal/>
    </border>
    <border>
      <left/>
      <right/>
      <top style="thin">
        <color rgb="FF000000"/>
      </top>
      <bottom style="thin">
        <color rgb="FF000000"/>
      </bottom>
      <diagonal/>
    </border>
  </borders>
  <cellStyleXfs count="2">
    <xf numFmtId="0" fontId="0" fillId="0" borderId="0"/>
    <xf numFmtId="165" fontId="3" fillId="0" borderId="0" applyBorder="0" applyProtection="0"/>
  </cellStyleXfs>
  <cellXfs count="234">
    <xf numFmtId="0" fontId="0" fillId="0" borderId="0" xfId="0"/>
    <xf numFmtId="164" fontId="1" fillId="0" borderId="0" xfId="0" applyNumberFormat="1" applyFont="1" applyAlignment="1">
      <alignment horizontal="center" vertical="top"/>
    </xf>
    <xf numFmtId="0" fontId="2" fillId="0" borderId="0" xfId="0" applyFont="1" applyAlignment="1">
      <alignment vertical="top"/>
    </xf>
    <xf numFmtId="0" fontId="1" fillId="0" borderId="0" xfId="0" applyFont="1"/>
    <xf numFmtId="0" fontId="1" fillId="3" borderId="0" xfId="0" applyFont="1" applyFill="1"/>
    <xf numFmtId="164" fontId="4"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0" borderId="1" xfId="0" applyNumberFormat="1" applyFont="1" applyBorder="1" applyAlignment="1">
      <alignment horizontal="center" vertical="top" wrapText="1"/>
    </xf>
    <xf numFmtId="0" fontId="1" fillId="0" borderId="0" xfId="0" applyFont="1" applyAlignment="1">
      <alignment vertical="top"/>
    </xf>
    <xf numFmtId="164" fontId="5" fillId="0" borderId="1" xfId="0" applyNumberFormat="1" applyFont="1" applyBorder="1" applyAlignment="1">
      <alignment vertical="top" wrapText="1"/>
    </xf>
    <xf numFmtId="164" fontId="5" fillId="7" borderId="1" xfId="0" applyNumberFormat="1" applyFont="1" applyFill="1" applyBorder="1" applyAlignment="1">
      <alignment horizontal="center" vertical="top" wrapText="1"/>
    </xf>
    <xf numFmtId="164" fontId="2" fillId="7" borderId="1" xfId="0" applyNumberFormat="1" applyFont="1" applyFill="1" applyBorder="1" applyAlignment="1">
      <alignment horizontal="center" vertical="top" wrapText="1"/>
    </xf>
    <xf numFmtId="0" fontId="5" fillId="7" borderId="1" xfId="0" applyFont="1" applyFill="1" applyBorder="1" applyAlignment="1">
      <alignment vertical="top" wrapText="1"/>
    </xf>
    <xf numFmtId="0" fontId="5" fillId="7" borderId="1" xfId="0" applyFont="1" applyFill="1" applyBorder="1" applyAlignment="1">
      <alignment horizontal="justify" vertical="top" wrapText="1"/>
    </xf>
    <xf numFmtId="0" fontId="5" fillId="8" borderId="1" xfId="0" applyFont="1" applyFill="1" applyBorder="1" applyAlignment="1">
      <alignment vertical="top" wrapText="1"/>
    </xf>
    <xf numFmtId="0" fontId="4" fillId="8" borderId="1" xfId="0" applyFont="1" applyFill="1" applyBorder="1" applyAlignment="1">
      <alignment vertical="top" wrapText="1"/>
    </xf>
    <xf numFmtId="164" fontId="5" fillId="8" borderId="1" xfId="0" applyNumberFormat="1" applyFont="1" applyFill="1" applyBorder="1" applyAlignment="1">
      <alignment horizontal="center" vertical="top" wrapText="1"/>
    </xf>
    <xf numFmtId="0" fontId="2" fillId="8" borderId="1" xfId="0" applyFont="1" applyFill="1" applyBorder="1" applyAlignment="1">
      <alignment vertical="top" wrapText="1"/>
    </xf>
    <xf numFmtId="0" fontId="2" fillId="8" borderId="1" xfId="0" applyFont="1" applyFill="1" applyBorder="1" applyAlignment="1">
      <alignment horizontal="justify" vertical="top" wrapText="1"/>
    </xf>
    <xf numFmtId="0" fontId="4" fillId="7" borderId="1" xfId="0" applyFont="1" applyFill="1" applyBorder="1" applyAlignment="1">
      <alignment horizontal="justify" vertical="top" wrapText="1"/>
    </xf>
    <xf numFmtId="164" fontId="5" fillId="8" borderId="1" xfId="0" applyNumberFormat="1" applyFont="1" applyFill="1" applyBorder="1" applyAlignment="1">
      <alignment vertical="top" wrapText="1"/>
    </xf>
    <xf numFmtId="164" fontId="4" fillId="8" borderId="1" xfId="0" applyNumberFormat="1" applyFont="1" applyFill="1" applyBorder="1" applyAlignment="1">
      <alignment horizontal="center" vertical="top" wrapText="1"/>
    </xf>
    <xf numFmtId="0" fontId="5" fillId="0" borderId="1" xfId="0" applyFont="1" applyBorder="1" applyAlignment="1">
      <alignment vertical="top" wrapText="1"/>
    </xf>
    <xf numFmtId="0" fontId="5" fillId="4" borderId="1" xfId="0" applyFont="1" applyFill="1" applyBorder="1" applyAlignment="1">
      <alignment horizontal="left" vertical="top" wrapText="1"/>
    </xf>
    <xf numFmtId="0" fontId="4" fillId="0" borderId="1" xfId="0" applyFont="1" applyBorder="1" applyAlignment="1">
      <alignment vertical="top" wrapText="1"/>
    </xf>
    <xf numFmtId="0" fontId="5" fillId="3" borderId="1" xfId="0" applyFont="1" applyFill="1" applyBorder="1" applyAlignment="1">
      <alignment vertical="top" wrapText="1"/>
    </xf>
    <xf numFmtId="164" fontId="4" fillId="5" borderId="1" xfId="0" applyNumberFormat="1" applyFont="1" applyFill="1" applyBorder="1" applyAlignment="1">
      <alignment horizontal="center" vertical="top"/>
    </xf>
    <xf numFmtId="164" fontId="4" fillId="8" borderId="1" xfId="0" applyNumberFormat="1" applyFont="1" applyFill="1" applyBorder="1" applyAlignment="1">
      <alignment horizontal="center" vertical="top"/>
    </xf>
    <xf numFmtId="164" fontId="2" fillId="8" borderId="1" xfId="0" applyNumberFormat="1" applyFont="1" applyFill="1" applyBorder="1" applyAlignment="1">
      <alignment horizontal="left" vertical="top" wrapText="1"/>
    </xf>
    <xf numFmtId="164" fontId="1" fillId="0" borderId="0" xfId="0" applyNumberFormat="1" applyFont="1"/>
    <xf numFmtId="0" fontId="2" fillId="0" borderId="0" xfId="0" applyFont="1"/>
    <xf numFmtId="0" fontId="2" fillId="3" borderId="2" xfId="0" applyFont="1" applyFill="1" applyBorder="1" applyAlignment="1">
      <alignment vertical="top" wrapText="1"/>
    </xf>
    <xf numFmtId="0" fontId="4" fillId="3" borderId="1" xfId="0" applyFont="1" applyFill="1" applyBorder="1" applyAlignment="1">
      <alignment vertical="top" wrapText="1"/>
    </xf>
    <xf numFmtId="0" fontId="5" fillId="4" borderId="1" xfId="0" applyFont="1" applyFill="1" applyBorder="1" applyAlignment="1">
      <alignment vertical="top" wrapText="1"/>
    </xf>
    <xf numFmtId="164" fontId="2" fillId="7" borderId="1" xfId="0" applyNumberFormat="1" applyFont="1" applyFill="1" applyBorder="1" applyAlignment="1">
      <alignment horizontal="center" vertical="top"/>
    </xf>
    <xf numFmtId="164" fontId="4" fillId="6" borderId="1" xfId="1" applyNumberFormat="1" applyFont="1" applyFill="1" applyBorder="1" applyAlignment="1">
      <alignment horizontal="center" vertical="top"/>
    </xf>
    <xf numFmtId="0" fontId="5" fillId="4" borderId="1" xfId="0" applyFont="1" applyFill="1" applyBorder="1" applyAlignment="1">
      <alignment vertical="top"/>
    </xf>
    <xf numFmtId="0" fontId="5" fillId="8" borderId="4" xfId="0" applyFont="1" applyFill="1" applyBorder="1" applyAlignment="1">
      <alignment horizontal="left" vertical="top" wrapText="1"/>
    </xf>
    <xf numFmtId="164" fontId="2" fillId="3" borderId="1" xfId="0" applyNumberFormat="1" applyFont="1" applyFill="1" applyBorder="1" applyAlignment="1">
      <alignment horizontal="center" vertical="top" wrapText="1"/>
    </xf>
    <xf numFmtId="0" fontId="4" fillId="8" borderId="4" xfId="0" applyFont="1" applyFill="1" applyBorder="1" applyAlignment="1">
      <alignment horizontal="left" vertical="top" wrapText="1"/>
    </xf>
    <xf numFmtId="164" fontId="2" fillId="3" borderId="1" xfId="0" applyNumberFormat="1" applyFont="1" applyFill="1" applyBorder="1" applyAlignment="1">
      <alignment horizontal="center" vertical="top"/>
    </xf>
    <xf numFmtId="164" fontId="5" fillId="3" borderId="1" xfId="0" applyNumberFormat="1" applyFont="1" applyFill="1" applyBorder="1" applyAlignment="1">
      <alignment horizontal="center" vertical="top" wrapText="1"/>
    </xf>
    <xf numFmtId="164" fontId="2" fillId="0" borderId="2" xfId="0" applyNumberFormat="1" applyFont="1" applyBorder="1" applyAlignment="1">
      <alignment horizontal="center" vertical="top" wrapText="1"/>
    </xf>
    <xf numFmtId="164" fontId="5" fillId="7" borderId="4" xfId="0" applyNumberFormat="1" applyFont="1" applyFill="1" applyBorder="1" applyAlignment="1">
      <alignment horizontal="left" vertical="top" wrapText="1"/>
    </xf>
    <xf numFmtId="164" fontId="4" fillId="7" borderId="1" xfId="0" applyNumberFormat="1" applyFont="1" applyFill="1" applyBorder="1" applyAlignment="1">
      <alignment horizontal="center" vertical="top"/>
    </xf>
    <xf numFmtId="164" fontId="4" fillId="5" borderId="4" xfId="0" applyNumberFormat="1" applyFont="1" applyFill="1" applyBorder="1" applyAlignment="1">
      <alignment horizontal="center" vertical="top"/>
    </xf>
    <xf numFmtId="164" fontId="5" fillId="0" borderId="4" xfId="0" applyNumberFormat="1" applyFont="1" applyBorder="1" applyAlignment="1">
      <alignment vertical="top" wrapText="1"/>
    </xf>
    <xf numFmtId="0" fontId="5" fillId="0" borderId="4" xfId="0" applyFont="1" applyBorder="1" applyAlignment="1">
      <alignment vertical="top" wrapText="1"/>
    </xf>
    <xf numFmtId="164" fontId="5" fillId="8" borderId="4" xfId="0" applyNumberFormat="1" applyFont="1" applyFill="1" applyBorder="1" applyAlignment="1">
      <alignment horizontal="left" vertical="top" wrapText="1"/>
    </xf>
    <xf numFmtId="164" fontId="4" fillId="8" borderId="4" xfId="0" applyNumberFormat="1" applyFont="1" applyFill="1" applyBorder="1" applyAlignment="1">
      <alignment horizontal="center" vertical="top"/>
    </xf>
    <xf numFmtId="164" fontId="5" fillId="8" borderId="4" xfId="0" applyNumberFormat="1" applyFont="1" applyFill="1" applyBorder="1" applyAlignment="1">
      <alignment vertical="top" wrapText="1"/>
    </xf>
    <xf numFmtId="164" fontId="4" fillId="7" borderId="4" xfId="0" applyNumberFormat="1" applyFont="1" applyFill="1" applyBorder="1" applyAlignment="1">
      <alignment horizontal="center" vertical="top"/>
    </xf>
    <xf numFmtId="164" fontId="5" fillId="7" borderId="4" xfId="0" applyNumberFormat="1" applyFont="1" applyFill="1" applyBorder="1" applyAlignment="1">
      <alignment vertical="top" wrapText="1"/>
    </xf>
    <xf numFmtId="164" fontId="4" fillId="3" borderId="4" xfId="0" applyNumberFormat="1" applyFont="1" applyFill="1" applyBorder="1" applyAlignment="1">
      <alignment horizontal="center" vertical="top"/>
    </xf>
    <xf numFmtId="164" fontId="5" fillId="3" borderId="4" xfId="0" applyNumberFormat="1" applyFont="1" applyFill="1" applyBorder="1" applyAlignment="1">
      <alignment vertical="top" wrapText="1"/>
    </xf>
    <xf numFmtId="0" fontId="4" fillId="3" borderId="2" xfId="0" applyFont="1" applyFill="1" applyBorder="1" applyAlignment="1">
      <alignment vertical="top" wrapText="1"/>
    </xf>
    <xf numFmtId="164" fontId="5" fillId="0" borderId="2" xfId="0" applyNumberFormat="1" applyFont="1" applyBorder="1" applyAlignment="1">
      <alignment horizontal="center" vertical="top" wrapText="1"/>
    </xf>
    <xf numFmtId="0" fontId="5" fillId="8" borderId="4" xfId="0" applyFont="1" applyFill="1" applyBorder="1" applyAlignment="1">
      <alignment horizontal="justify" vertical="top" wrapText="1"/>
    </xf>
    <xf numFmtId="164" fontId="2" fillId="8" borderId="1" xfId="0" applyNumberFormat="1" applyFont="1" applyFill="1" applyBorder="1" applyAlignment="1">
      <alignment horizontal="center" vertical="top" wrapText="1"/>
    </xf>
    <xf numFmtId="164" fontId="5" fillId="8" borderId="1" xfId="0" applyNumberFormat="1" applyFont="1" applyFill="1" applyBorder="1" applyAlignment="1">
      <alignment horizontal="center" vertical="top"/>
    </xf>
    <xf numFmtId="164" fontId="2" fillId="0" borderId="1" xfId="0" applyNumberFormat="1" applyFont="1" applyBorder="1" applyAlignment="1">
      <alignment vertical="top" wrapText="1"/>
    </xf>
    <xf numFmtId="0" fontId="4" fillId="8" borderId="1" xfId="0" applyFont="1" applyFill="1" applyBorder="1" applyAlignment="1">
      <alignment horizontal="justify" vertical="top" wrapText="1"/>
    </xf>
    <xf numFmtId="0" fontId="4" fillId="8" borderId="4" xfId="0" applyFont="1" applyFill="1" applyBorder="1" applyAlignment="1">
      <alignment horizontal="justify" vertical="top" wrapText="1"/>
    </xf>
    <xf numFmtId="0" fontId="2" fillId="3" borderId="1" xfId="0" applyFont="1" applyFill="1" applyBorder="1" applyAlignment="1">
      <alignment vertical="top" wrapText="1"/>
    </xf>
    <xf numFmtId="0" fontId="5" fillId="3" borderId="2" xfId="0" applyFont="1" applyFill="1" applyBorder="1" applyAlignment="1">
      <alignment vertical="top" wrapText="1"/>
    </xf>
    <xf numFmtId="0" fontId="5" fillId="3" borderId="3" xfId="0" applyFont="1" applyFill="1" applyBorder="1" applyAlignment="1">
      <alignment vertical="top" wrapText="1"/>
    </xf>
    <xf numFmtId="0" fontId="5" fillId="3" borderId="4" xfId="0" applyFont="1" applyFill="1" applyBorder="1" applyAlignment="1">
      <alignment vertical="top" wrapText="1"/>
    </xf>
    <xf numFmtId="0" fontId="2" fillId="8" borderId="4" xfId="0" applyFont="1" applyFill="1" applyBorder="1" applyAlignment="1">
      <alignment horizontal="left" vertical="top" wrapText="1"/>
    </xf>
    <xf numFmtId="164" fontId="5" fillId="3" borderId="1" xfId="0" applyNumberFormat="1" applyFont="1" applyFill="1" applyBorder="1" applyAlignment="1">
      <alignment vertical="top" wrapText="1"/>
    </xf>
    <xf numFmtId="0" fontId="2" fillId="3" borderId="3" xfId="0" applyFont="1" applyFill="1" applyBorder="1" applyAlignment="1">
      <alignment vertical="top" wrapText="1"/>
    </xf>
    <xf numFmtId="0" fontId="4" fillId="0" borderId="4" xfId="0" applyFont="1" applyBorder="1" applyAlignment="1">
      <alignment vertical="top" wrapText="1"/>
    </xf>
    <xf numFmtId="164" fontId="5" fillId="3" borderId="4" xfId="0" applyNumberFormat="1" applyFont="1" applyFill="1" applyBorder="1" applyAlignment="1">
      <alignment horizontal="center" vertical="top" wrapText="1"/>
    </xf>
    <xf numFmtId="0" fontId="5" fillId="8" borderId="4" xfId="0" applyFont="1" applyFill="1" applyBorder="1" applyAlignment="1">
      <alignment vertical="top" wrapText="1"/>
    </xf>
    <xf numFmtId="164" fontId="2" fillId="8" borderId="4" xfId="0" applyNumberFormat="1" applyFont="1" applyFill="1" applyBorder="1" applyAlignment="1">
      <alignment horizontal="left" vertical="top" wrapText="1"/>
    </xf>
    <xf numFmtId="164" fontId="6" fillId="3" borderId="4" xfId="0" applyNumberFormat="1" applyFont="1" applyFill="1" applyBorder="1" applyAlignment="1">
      <alignment horizontal="center" vertical="top"/>
    </xf>
    <xf numFmtId="164" fontId="2" fillId="3" borderId="4" xfId="0" applyNumberFormat="1" applyFont="1" applyFill="1" applyBorder="1" applyAlignment="1">
      <alignment horizontal="center" vertical="top" wrapTex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0" fontId="4" fillId="7" borderId="1" xfId="0" applyFont="1" applyFill="1" applyBorder="1" applyAlignment="1">
      <alignment vertical="top" wrapText="1"/>
    </xf>
    <xf numFmtId="164" fontId="4" fillId="7" borderId="1" xfId="0" applyNumberFormat="1" applyFont="1" applyFill="1" applyBorder="1" applyAlignment="1">
      <alignment horizontal="center" vertical="top" wrapText="1"/>
    </xf>
    <xf numFmtId="164" fontId="6" fillId="7" borderId="1" xfId="0" applyNumberFormat="1" applyFont="1" applyFill="1" applyBorder="1" applyAlignment="1">
      <alignment horizontal="center" vertical="top" wrapText="1"/>
    </xf>
    <xf numFmtId="164" fontId="5" fillId="3" borderId="1" xfId="0" applyNumberFormat="1" applyFont="1" applyFill="1" applyBorder="1" applyAlignment="1">
      <alignment horizontal="center" vertical="top"/>
    </xf>
    <xf numFmtId="0" fontId="5" fillId="3" borderId="7" xfId="0" applyFont="1" applyFill="1" applyBorder="1" applyAlignment="1">
      <alignment vertical="top" wrapText="1"/>
    </xf>
    <xf numFmtId="0" fontId="5" fillId="0" borderId="7" xfId="0" applyFont="1" applyBorder="1" applyAlignment="1">
      <alignment vertical="top" wrapText="1"/>
    </xf>
    <xf numFmtId="164" fontId="11" fillId="3" borderId="4" xfId="0" applyNumberFormat="1" applyFont="1" applyFill="1" applyBorder="1" applyAlignment="1">
      <alignment horizontal="center" vertical="top"/>
    </xf>
    <xf numFmtId="164" fontId="5" fillId="3" borderId="10" xfId="0" applyNumberFormat="1" applyFont="1" applyFill="1" applyBorder="1" applyAlignment="1">
      <alignment horizontal="center" vertical="top" wrapText="1"/>
    </xf>
    <xf numFmtId="164" fontId="5" fillId="7" borderId="4" xfId="0" applyNumberFormat="1" applyFont="1" applyFill="1" applyBorder="1" applyAlignment="1">
      <alignment horizontal="center" vertical="top" wrapText="1"/>
    </xf>
    <xf numFmtId="0" fontId="5" fillId="0" borderId="12" xfId="0" applyFont="1" applyBorder="1" applyAlignment="1">
      <alignment vertical="top" wrapText="1"/>
    </xf>
    <xf numFmtId="164" fontId="5" fillId="0" borderId="4" xfId="0" applyNumberFormat="1" applyFont="1" applyBorder="1" applyAlignment="1">
      <alignment horizontal="center" vertical="top" wrapText="1"/>
    </xf>
    <xf numFmtId="164" fontId="5" fillId="8" borderId="5" xfId="0" applyNumberFormat="1" applyFont="1" applyFill="1" applyBorder="1" applyAlignment="1">
      <alignment horizontal="center" vertical="top" wrapText="1"/>
    </xf>
    <xf numFmtId="164" fontId="13" fillId="3" borderId="1" xfId="0" applyNumberFormat="1" applyFont="1" applyFill="1" applyBorder="1" applyAlignment="1">
      <alignment horizontal="center" vertical="top" wrapText="1"/>
    </xf>
    <xf numFmtId="0" fontId="14" fillId="0" borderId="0" xfId="0" applyFont="1"/>
    <xf numFmtId="164" fontId="11" fillId="3" borderId="1" xfId="1" applyNumberFormat="1" applyFont="1" applyFill="1" applyBorder="1" applyAlignment="1">
      <alignment horizontal="center" vertical="top"/>
    </xf>
    <xf numFmtId="164" fontId="11" fillId="3" borderId="1" xfId="0" applyNumberFormat="1" applyFont="1" applyFill="1" applyBorder="1" applyAlignment="1">
      <alignment horizontal="center" vertical="top"/>
    </xf>
    <xf numFmtId="164" fontId="11" fillId="3" borderId="1" xfId="0" applyNumberFormat="1" applyFont="1" applyFill="1" applyBorder="1" applyAlignment="1">
      <alignment horizontal="center" vertical="top" wrapText="1"/>
    </xf>
    <xf numFmtId="164" fontId="11" fillId="0" borderId="1" xfId="0" applyNumberFormat="1" applyFont="1" applyBorder="1" applyAlignment="1">
      <alignment horizontal="center" vertical="top" wrapText="1"/>
    </xf>
    <xf numFmtId="164" fontId="15" fillId="0" borderId="1" xfId="0" applyNumberFormat="1" applyFont="1" applyBorder="1" applyAlignment="1">
      <alignment horizontal="center" vertical="top" wrapText="1"/>
    </xf>
    <xf numFmtId="164" fontId="15" fillId="7" borderId="1" xfId="0" applyNumberFormat="1" applyFont="1" applyFill="1" applyBorder="1" applyAlignment="1">
      <alignment horizontal="center" vertical="top" wrapText="1"/>
    </xf>
    <xf numFmtId="164" fontId="15" fillId="8" borderId="1" xfId="0" applyNumberFormat="1" applyFont="1" applyFill="1" applyBorder="1" applyAlignment="1">
      <alignment horizontal="center" vertical="top" wrapText="1"/>
    </xf>
    <xf numFmtId="164" fontId="15" fillId="0" borderId="1" xfId="0" applyNumberFormat="1" applyFont="1" applyBorder="1" applyAlignment="1">
      <alignment vertical="top" wrapText="1"/>
    </xf>
    <xf numFmtId="164" fontId="15" fillId="3" borderId="1" xfId="0" applyNumberFormat="1" applyFont="1" applyFill="1" applyBorder="1" applyAlignment="1">
      <alignment horizontal="center" vertical="top" wrapText="1"/>
    </xf>
    <xf numFmtId="164" fontId="4" fillId="3" borderId="1" xfId="0" applyNumberFormat="1" applyFont="1" applyFill="1" applyBorder="1" applyAlignment="1">
      <alignment horizontal="center" vertical="top" wrapText="1"/>
    </xf>
    <xf numFmtId="0" fontId="6" fillId="8" borderId="13" xfId="0" applyFont="1" applyFill="1" applyBorder="1" applyAlignment="1">
      <alignment vertical="top" wrapText="1"/>
    </xf>
    <xf numFmtId="0" fontId="5" fillId="8" borderId="13" xfId="0" applyFont="1" applyFill="1" applyBorder="1" applyAlignment="1">
      <alignment vertical="top" wrapText="1"/>
    </xf>
    <xf numFmtId="164" fontId="5" fillId="3" borderId="6" xfId="0" applyNumberFormat="1" applyFont="1" applyFill="1" applyBorder="1" applyAlignment="1">
      <alignment horizontal="center" vertical="top" wrapText="1"/>
    </xf>
    <xf numFmtId="0" fontId="5" fillId="7" borderId="4" xfId="0" applyFont="1" applyFill="1" applyBorder="1" applyAlignment="1">
      <alignment vertical="top" wrapText="1"/>
    </xf>
    <xf numFmtId="0" fontId="1" fillId="0" borderId="15" xfId="0" applyFont="1" applyBorder="1"/>
    <xf numFmtId="164" fontId="5" fillId="3" borderId="16" xfId="0" applyNumberFormat="1" applyFont="1" applyFill="1" applyBorder="1" applyAlignment="1">
      <alignment horizontal="center" vertical="top" wrapText="1"/>
    </xf>
    <xf numFmtId="0" fontId="5" fillId="0" borderId="5" xfId="0" applyFont="1" applyBorder="1" applyAlignment="1">
      <alignment vertical="top" wrapText="1"/>
    </xf>
    <xf numFmtId="0" fontId="5" fillId="8" borderId="17" xfId="0" applyFont="1" applyFill="1" applyBorder="1" applyAlignment="1">
      <alignment vertical="top" wrapText="1"/>
    </xf>
    <xf numFmtId="0" fontId="17" fillId="0" borderId="15" xfId="0" applyFont="1" applyBorder="1"/>
    <xf numFmtId="164" fontId="15" fillId="3" borderId="6" xfId="0" applyNumberFormat="1" applyFont="1" applyFill="1" applyBorder="1" applyAlignment="1">
      <alignment horizontal="center" vertical="top" wrapText="1"/>
    </xf>
    <xf numFmtId="164" fontId="11" fillId="6" borderId="1" xfId="1" applyNumberFormat="1" applyFont="1" applyFill="1" applyBorder="1" applyAlignment="1">
      <alignment horizontal="center" vertical="top"/>
    </xf>
    <xf numFmtId="164" fontId="15" fillId="8" borderId="4" xfId="0" applyNumberFormat="1" applyFont="1" applyFill="1" applyBorder="1" applyAlignment="1">
      <alignment horizontal="center" vertical="top"/>
    </xf>
    <xf numFmtId="164" fontId="15" fillId="3" borderId="4" xfId="0" applyNumberFormat="1" applyFont="1" applyFill="1" applyBorder="1" applyAlignment="1">
      <alignment horizontal="center" vertical="top"/>
    </xf>
    <xf numFmtId="164" fontId="15" fillId="5" borderId="4" xfId="0" applyNumberFormat="1" applyFont="1" applyFill="1" applyBorder="1" applyAlignment="1">
      <alignment horizontal="center" vertical="top"/>
    </xf>
    <xf numFmtId="0" fontId="19" fillId="0" borderId="0" xfId="0" applyFont="1"/>
    <xf numFmtId="164" fontId="19" fillId="0" borderId="0" xfId="0" applyNumberFormat="1" applyFont="1"/>
    <xf numFmtId="164" fontId="19" fillId="3" borderId="0" xfId="0" applyNumberFormat="1" applyFont="1" applyFill="1"/>
    <xf numFmtId="0" fontId="19" fillId="3" borderId="0" xfId="0" applyFont="1" applyFill="1"/>
    <xf numFmtId="0" fontId="2" fillId="3" borderId="3" xfId="0" applyFont="1" applyFill="1" applyBorder="1" applyAlignment="1">
      <alignment horizontal="left" vertical="top" wrapText="1"/>
    </xf>
    <xf numFmtId="0" fontId="12" fillId="9" borderId="9" xfId="0" applyFont="1" applyFill="1" applyBorder="1" applyAlignment="1">
      <alignment horizontal="left" vertical="top" wrapText="1"/>
    </xf>
    <xf numFmtId="0" fontId="12" fillId="9" borderId="8" xfId="0" applyFont="1" applyFill="1" applyBorder="1" applyAlignment="1">
      <alignment vertical="top" wrapText="1"/>
    </xf>
    <xf numFmtId="0" fontId="11" fillId="9" borderId="1" xfId="0" applyFont="1" applyFill="1" applyBorder="1" applyAlignment="1">
      <alignment horizontal="center" vertical="top" wrapText="1"/>
    </xf>
    <xf numFmtId="0" fontId="12" fillId="10" borderId="12" xfId="0" applyFont="1" applyFill="1" applyBorder="1" applyAlignment="1">
      <alignment vertical="top" wrapText="1"/>
    </xf>
    <xf numFmtId="0" fontId="11" fillId="10" borderId="1" xfId="0" applyFont="1" applyFill="1" applyBorder="1" applyAlignment="1">
      <alignment horizontal="center" vertical="top" wrapText="1"/>
    </xf>
    <xf numFmtId="0" fontId="12" fillId="10" borderId="8" xfId="0" applyFont="1" applyFill="1" applyBorder="1" applyAlignment="1">
      <alignment vertical="top" wrapText="1"/>
    </xf>
    <xf numFmtId="0" fontId="11" fillId="11" borderId="9" xfId="0" applyFont="1" applyFill="1" applyBorder="1" applyAlignment="1">
      <alignment horizontal="left" vertical="top" wrapText="1"/>
    </xf>
    <xf numFmtId="0" fontId="4" fillId="11" borderId="4" xfId="0" applyFont="1" applyFill="1" applyBorder="1" applyAlignment="1">
      <alignment vertical="top" wrapText="1"/>
    </xf>
    <xf numFmtId="0" fontId="11" fillId="11" borderId="1" xfId="0" applyFont="1" applyFill="1" applyBorder="1" applyAlignment="1">
      <alignment horizontal="center" vertical="top" wrapText="1"/>
    </xf>
    <xf numFmtId="0" fontId="12" fillId="11" borderId="1" xfId="0" applyFont="1" applyFill="1" applyBorder="1" applyAlignment="1">
      <alignment horizontal="center" vertical="top" wrapText="1"/>
    </xf>
    <xf numFmtId="0" fontId="4" fillId="12" borderId="4" xfId="0" applyFont="1" applyFill="1" applyBorder="1" applyAlignment="1">
      <alignment vertical="top" wrapText="1"/>
    </xf>
    <xf numFmtId="0" fontId="11" fillId="12" borderId="1" xfId="0" applyFont="1" applyFill="1" applyBorder="1" applyAlignment="1">
      <alignment horizontal="center" vertical="top" wrapText="1"/>
    </xf>
    <xf numFmtId="0" fontId="12" fillId="12" borderId="1" xfId="0" applyFont="1" applyFill="1" applyBorder="1" applyAlignment="1">
      <alignment horizontal="center" vertical="top" wrapText="1"/>
    </xf>
    <xf numFmtId="0" fontId="6" fillId="0" borderId="0" xfId="0" applyFont="1" applyAlignment="1">
      <alignment vertical="top" wrapText="1"/>
    </xf>
    <xf numFmtId="0" fontId="20" fillId="0" borderId="0" xfId="0" applyFont="1" applyAlignment="1">
      <alignment vertical="top" wrapText="1"/>
    </xf>
    <xf numFmtId="0" fontId="20" fillId="0" borderId="0" xfId="0" applyFont="1"/>
    <xf numFmtId="0" fontId="12" fillId="3" borderId="1" xfId="0" applyFont="1" applyFill="1" applyBorder="1" applyAlignment="1">
      <alignment vertical="top" wrapText="1"/>
    </xf>
    <xf numFmtId="0" fontId="4" fillId="11" borderId="1" xfId="0" applyFont="1" applyFill="1" applyBorder="1" applyAlignment="1">
      <alignment vertical="top" wrapText="1"/>
    </xf>
    <xf numFmtId="0" fontId="12" fillId="0" borderId="1" xfId="0" applyFont="1" applyBorder="1" applyAlignment="1">
      <alignment vertical="top" wrapText="1"/>
    </xf>
    <xf numFmtId="0" fontId="6" fillId="0" borderId="0" xfId="0" applyFont="1" applyAlignment="1">
      <alignment vertical="top" wrapText="1"/>
    </xf>
    <xf numFmtId="0" fontId="6" fillId="0" borderId="0" xfId="0" applyFont="1" applyAlignment="1">
      <alignment horizontal="left" vertical="top" wrapText="1"/>
    </xf>
    <xf numFmtId="0" fontId="18" fillId="3" borderId="0" xfId="0" applyFont="1" applyFill="1"/>
    <xf numFmtId="164" fontId="15" fillId="3" borderId="1" xfId="0" applyNumberFormat="1" applyFont="1" applyFill="1" applyBorder="1" applyAlignment="1">
      <alignment vertical="top" wrapText="1"/>
    </xf>
    <xf numFmtId="0" fontId="14" fillId="3" borderId="0" xfId="0" applyFont="1" applyFill="1"/>
    <xf numFmtId="164" fontId="4" fillId="3" borderId="1" xfId="0" applyNumberFormat="1" applyFont="1" applyFill="1" applyBorder="1" applyAlignment="1">
      <alignment horizontal="center" vertical="top"/>
    </xf>
    <xf numFmtId="164" fontId="2" fillId="0" borderId="4" xfId="0" applyNumberFormat="1" applyFont="1" applyBorder="1" applyAlignment="1">
      <alignment horizontal="center" vertical="top" wrapText="1"/>
    </xf>
    <xf numFmtId="164" fontId="10" fillId="0" borderId="0" xfId="0" applyNumberFormat="1" applyFont="1" applyAlignment="1">
      <alignment vertical="top"/>
    </xf>
    <xf numFmtId="164" fontId="10" fillId="0" borderId="0" xfId="0" applyNumberFormat="1" applyFont="1" applyAlignment="1">
      <alignment horizontal="left" vertical="top"/>
    </xf>
    <xf numFmtId="0" fontId="4" fillId="0" borderId="7" xfId="0" applyFont="1" applyBorder="1" applyAlignment="1">
      <alignment vertical="top" wrapText="1"/>
    </xf>
    <xf numFmtId="0" fontId="2" fillId="3" borderId="2" xfId="0" applyFont="1" applyFill="1" applyBorder="1" applyAlignment="1">
      <alignment horizontal="left" vertical="top" wrapText="1"/>
    </xf>
    <xf numFmtId="0" fontId="2" fillId="0" borderId="2" xfId="0" applyFont="1" applyBorder="1" applyAlignment="1">
      <alignment horizontal="left" vertical="top" wrapText="1"/>
    </xf>
    <xf numFmtId="164" fontId="2" fillId="3" borderId="2" xfId="0" applyNumberFormat="1" applyFont="1" applyFill="1" applyBorder="1" applyAlignment="1">
      <alignment horizontal="left" vertical="top" wrapText="1"/>
    </xf>
    <xf numFmtId="164" fontId="2" fillId="0" borderId="4" xfId="0" applyNumberFormat="1" applyFont="1" applyBorder="1" applyAlignment="1">
      <alignment horizontal="left" vertical="top" wrapText="1"/>
    </xf>
    <xf numFmtId="0" fontId="6"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10" borderId="20" xfId="0" applyFont="1" applyFill="1" applyBorder="1" applyAlignment="1">
      <alignment horizontal="left" vertical="top" wrapText="1"/>
    </xf>
    <xf numFmtId="0" fontId="5" fillId="7" borderId="7" xfId="0" applyFont="1" applyFill="1" applyBorder="1" applyAlignment="1">
      <alignment vertical="top" wrapText="1"/>
    </xf>
    <xf numFmtId="0" fontId="4" fillId="8" borderId="7" xfId="0" applyFont="1" applyFill="1" applyBorder="1" applyAlignment="1">
      <alignment vertical="top" wrapText="1"/>
    </xf>
    <xf numFmtId="0" fontId="5" fillId="8" borderId="18" xfId="0" applyFont="1" applyFill="1" applyBorder="1" applyAlignment="1">
      <alignment vertical="top" wrapText="1"/>
    </xf>
    <xf numFmtId="0" fontId="5" fillId="0" borderId="9" xfId="0" applyFont="1" applyBorder="1" applyAlignment="1">
      <alignment vertical="top" wrapText="1"/>
    </xf>
    <xf numFmtId="0" fontId="2" fillId="0" borderId="1" xfId="0" applyFont="1" applyBorder="1" applyAlignment="1">
      <alignment horizontal="left" vertical="top" wrapText="1"/>
    </xf>
    <xf numFmtId="0" fontId="11" fillId="10" borderId="21" xfId="0" applyFont="1" applyFill="1" applyBorder="1" applyAlignment="1">
      <alignment horizontal="left" vertical="top" wrapText="1"/>
    </xf>
    <xf numFmtId="164" fontId="2" fillId="3" borderId="1" xfId="0" applyNumberFormat="1" applyFont="1" applyFill="1" applyBorder="1" applyAlignment="1">
      <alignment horizontal="left" vertical="top" wrapText="1"/>
    </xf>
    <xf numFmtId="164" fontId="5" fillId="3" borderId="2" xfId="0" applyNumberFormat="1" applyFont="1" applyFill="1" applyBorder="1" applyAlignment="1">
      <alignment horizontal="center" vertical="top" wrapText="1"/>
    </xf>
    <xf numFmtId="0" fontId="5" fillId="8" borderId="1" xfId="0" applyFont="1" applyFill="1" applyBorder="1" applyAlignment="1">
      <alignment horizontal="left" vertical="top" wrapText="1"/>
    </xf>
    <xf numFmtId="164" fontId="12" fillId="3" borderId="1" xfId="0" applyNumberFormat="1" applyFont="1" applyFill="1" applyBorder="1" applyAlignment="1">
      <alignment horizontal="center" vertical="top" wrapText="1"/>
    </xf>
    <xf numFmtId="0" fontId="4" fillId="0" borderId="11" xfId="0" applyFont="1" applyBorder="1" applyAlignment="1">
      <alignment vertical="top" wrapText="1"/>
    </xf>
    <xf numFmtId="164" fontId="15" fillId="3" borderId="2" xfId="0" applyNumberFormat="1" applyFont="1" applyFill="1" applyBorder="1" applyAlignment="1">
      <alignment horizontal="center" vertical="top" wrapText="1"/>
    </xf>
    <xf numFmtId="164" fontId="12" fillId="8" borderId="22" xfId="0" applyNumberFormat="1" applyFont="1" applyFill="1" applyBorder="1" applyAlignment="1">
      <alignment horizontal="center" vertical="top"/>
    </xf>
    <xf numFmtId="164" fontId="16" fillId="8" borderId="22" xfId="0" applyNumberFormat="1" applyFont="1" applyFill="1" applyBorder="1" applyAlignment="1">
      <alignment horizontal="center" vertical="top"/>
    </xf>
    <xf numFmtId="164" fontId="5" fillId="8" borderId="10" xfId="0" applyNumberFormat="1" applyFont="1" applyFill="1" applyBorder="1" applyAlignment="1">
      <alignment horizontal="center" vertical="top" wrapText="1"/>
    </xf>
    <xf numFmtId="0" fontId="11" fillId="10" borderId="7" xfId="0" applyFont="1" applyFill="1" applyBorder="1" applyAlignment="1">
      <alignment horizontal="left" vertical="top" wrapText="1"/>
    </xf>
    <xf numFmtId="0" fontId="4" fillId="3" borderId="23" xfId="0" applyFont="1" applyFill="1" applyBorder="1" applyAlignment="1">
      <alignment vertical="top" wrapText="1"/>
    </xf>
    <xf numFmtId="164" fontId="5" fillId="0" borderId="2" xfId="0" applyNumberFormat="1" applyFont="1" applyBorder="1" applyAlignment="1">
      <alignment horizontal="center" vertical="top" wrapText="1"/>
    </xf>
    <xf numFmtId="0" fontId="4" fillId="3" borderId="4" xfId="0" applyFont="1" applyFill="1" applyBorder="1" applyAlignment="1">
      <alignment vertical="top" wrapText="1"/>
    </xf>
    <xf numFmtId="0" fontId="12" fillId="10" borderId="24" xfId="0" applyFont="1" applyFill="1" applyBorder="1" applyAlignment="1">
      <alignment vertical="top" wrapText="1"/>
    </xf>
    <xf numFmtId="0" fontId="11" fillId="10" borderId="1" xfId="0" applyFont="1" applyFill="1" applyBorder="1" applyAlignment="1">
      <alignment horizontal="left" vertical="top" wrapText="1"/>
    </xf>
    <xf numFmtId="0" fontId="6" fillId="3" borderId="0" xfId="0" applyFont="1" applyFill="1" applyAlignment="1">
      <alignment horizontal="left" vertical="top" wrapText="1"/>
    </xf>
    <xf numFmtId="164" fontId="5" fillId="0" borderId="2" xfId="0" applyNumberFormat="1" applyFont="1" applyBorder="1" applyAlignment="1">
      <alignment horizontal="center" vertical="top" wrapText="1"/>
    </xf>
    <xf numFmtId="164" fontId="5" fillId="0" borderId="3" xfId="0" applyNumberFormat="1" applyFont="1" applyBorder="1" applyAlignment="1">
      <alignment horizontal="center" vertical="top" wrapText="1"/>
    </xf>
    <xf numFmtId="164" fontId="5" fillId="0" borderId="4" xfId="0" applyNumberFormat="1" applyFont="1" applyBorder="1" applyAlignment="1">
      <alignment horizontal="center" vertical="top" wrapText="1"/>
    </xf>
    <xf numFmtId="164" fontId="5" fillId="0" borderId="2" xfId="0" applyNumberFormat="1" applyFont="1" applyBorder="1" applyAlignment="1">
      <alignment horizontal="left" vertical="top" wrapText="1"/>
    </xf>
    <xf numFmtId="164" fontId="5" fillId="0" borderId="4" xfId="0" applyNumberFormat="1" applyFont="1" applyBorder="1" applyAlignment="1">
      <alignment horizontal="left" vertical="top" wrapText="1"/>
    </xf>
    <xf numFmtId="164" fontId="2" fillId="0" borderId="2" xfId="0" applyNumberFormat="1" applyFont="1" applyBorder="1" applyAlignment="1">
      <alignment horizontal="left" vertical="top" wrapText="1"/>
    </xf>
    <xf numFmtId="164" fontId="2" fillId="0" borderId="4" xfId="0" applyNumberFormat="1" applyFont="1" applyBorder="1" applyAlignment="1">
      <alignment horizontal="left" vertical="top" wrapText="1"/>
    </xf>
    <xf numFmtId="0" fontId="6" fillId="0" borderId="0" xfId="0" applyFont="1" applyAlignment="1">
      <alignment vertical="top" wrapText="1"/>
    </xf>
    <xf numFmtId="0" fontId="6" fillId="0" borderId="0" xfId="0" applyFont="1" applyAlignment="1">
      <alignment horizontal="left" vertical="top" wrapText="1"/>
    </xf>
    <xf numFmtId="164" fontId="5" fillId="3" borderId="2" xfId="0" applyNumberFormat="1" applyFont="1" applyFill="1" applyBorder="1" applyAlignment="1">
      <alignment horizontal="left" vertical="top" wrapText="1"/>
    </xf>
    <xf numFmtId="164" fontId="5" fillId="3" borderId="3" xfId="0" applyNumberFormat="1" applyFont="1" applyFill="1" applyBorder="1" applyAlignment="1">
      <alignment horizontal="left" vertical="top" wrapText="1"/>
    </xf>
    <xf numFmtId="164" fontId="5" fillId="3" borderId="4" xfId="0" applyNumberFormat="1" applyFont="1" applyFill="1" applyBorder="1" applyAlignment="1">
      <alignment horizontal="left" vertical="top" wrapText="1"/>
    </xf>
    <xf numFmtId="164" fontId="5" fillId="3" borderId="2" xfId="0" applyNumberFormat="1" applyFont="1" applyFill="1" applyBorder="1" applyAlignment="1">
      <alignment horizontal="center" vertical="top" wrapText="1"/>
    </xf>
    <xf numFmtId="164" fontId="5" fillId="3" borderId="4" xfId="0" applyNumberFormat="1" applyFont="1" applyFill="1" applyBorder="1" applyAlignment="1">
      <alignment horizontal="center" vertical="top" wrapText="1"/>
    </xf>
    <xf numFmtId="0" fontId="11" fillId="12" borderId="2" xfId="0" applyFont="1" applyFill="1" applyBorder="1" applyAlignment="1">
      <alignment horizontal="left" vertical="top" wrapText="1"/>
    </xf>
    <xf numFmtId="0" fontId="11" fillId="12" borderId="3" xfId="0" applyFont="1" applyFill="1" applyBorder="1" applyAlignment="1">
      <alignment horizontal="left" vertical="top" wrapText="1"/>
    </xf>
    <xf numFmtId="0" fontId="11" fillId="12" borderId="4" xfId="0" applyFont="1" applyFill="1" applyBorder="1" applyAlignment="1">
      <alignment horizontal="left" vertical="top" wrapText="1"/>
    </xf>
    <xf numFmtId="0" fontId="7" fillId="0" borderId="0" xfId="0" applyFont="1" applyAlignment="1">
      <alignment horizontal="center" vertical="center" wrapText="1"/>
    </xf>
    <xf numFmtId="0" fontId="2" fillId="0" borderId="1" xfId="0" applyFont="1" applyBorder="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2" fillId="0" borderId="1" xfId="0" applyFont="1" applyBorder="1" applyAlignment="1">
      <alignment horizontal="justify"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6" fillId="3" borderId="14"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6"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4" xfId="0" applyFont="1" applyFill="1" applyBorder="1" applyAlignment="1">
      <alignment horizontal="left" vertical="top" wrapText="1"/>
    </xf>
    <xf numFmtId="0" fontId="9" fillId="0" borderId="0" xfId="0" applyFont="1" applyAlignment="1">
      <alignment horizontal="left" vertical="center" wrapText="1"/>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0" fontId="1" fillId="3" borderId="11" xfId="0" applyFont="1" applyFill="1" applyBorder="1" applyAlignment="1">
      <alignment horizontal="left"/>
    </xf>
    <xf numFmtId="0" fontId="1" fillId="3" borderId="0" xfId="0" applyFont="1" applyFill="1" applyAlignment="1">
      <alignment horizontal="left"/>
    </xf>
    <xf numFmtId="164" fontId="2" fillId="0" borderId="3" xfId="0" applyNumberFormat="1" applyFont="1" applyBorder="1" applyAlignment="1">
      <alignment horizontal="left" vertical="top" wrapText="1"/>
    </xf>
    <xf numFmtId="0" fontId="2" fillId="3" borderId="2" xfId="0" applyFont="1" applyFill="1" applyBorder="1" applyAlignment="1">
      <alignment horizontal="left" vertical="top" wrapText="1"/>
    </xf>
    <xf numFmtId="0" fontId="2" fillId="3" borderId="4" xfId="0" applyFont="1" applyFill="1" applyBorder="1" applyAlignment="1">
      <alignment horizontal="left" vertical="top" wrapText="1"/>
    </xf>
    <xf numFmtId="0" fontId="5" fillId="3" borderId="3" xfId="0" applyFont="1" applyFill="1" applyBorder="1" applyAlignment="1">
      <alignment horizontal="left" vertical="top" wrapText="1"/>
    </xf>
    <xf numFmtId="0" fontId="2" fillId="0" borderId="4" xfId="0" applyFont="1" applyBorder="1" applyAlignment="1">
      <alignment horizontal="left" vertical="top" wrapText="1"/>
    </xf>
    <xf numFmtId="0" fontId="5" fillId="3" borderId="2"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19" xfId="0" applyFont="1" applyFill="1" applyBorder="1" applyAlignment="1">
      <alignment horizontal="left" vertical="top" wrapText="1"/>
    </xf>
    <xf numFmtId="0" fontId="5" fillId="3" borderId="9"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2" fillId="0" borderId="3" xfId="0" applyFont="1" applyBorder="1" applyAlignment="1">
      <alignment horizontal="center" vertical="top" wrapText="1"/>
    </xf>
  </cellXfs>
  <cellStyles count="2">
    <cellStyle name="Excel Built-in Normal" xfId="1" xr:uid="{48795526-0D47-4B88-AE3F-56B560CE652A}"/>
    <cellStyle name="Įprastas" xfId="0" builtinId="0"/>
  </cellStyles>
  <dxfs count="0"/>
  <tableStyles count="0" defaultTableStyle="TableStyleMedium2" defaultPivotStyle="PivotStyleLight16"/>
  <colors>
    <mruColors>
      <color rgb="FFFFCCFF"/>
      <color rgb="FFFFFFCC"/>
      <color rgb="FFFFFFFF"/>
      <color rgb="FF99FF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E112-3B8F-41F4-9BAA-5145454E912F}">
  <dimension ref="B1:M206"/>
  <sheetViews>
    <sheetView tabSelected="1" zoomScaleNormal="100" zoomScaleSheetLayoutView="87" workbookViewId="0">
      <selection activeCell="B2" sqref="B2:G2"/>
    </sheetView>
  </sheetViews>
  <sheetFormatPr defaultColWidth="9.140625" defaultRowHeight="12.75" x14ac:dyDescent="0.2"/>
  <cols>
    <col min="1" max="1" width="2.5703125" style="3" customWidth="1"/>
    <col min="2" max="2" width="17.7109375" style="8" customWidth="1"/>
    <col min="3" max="3" width="44.7109375" style="8" customWidth="1"/>
    <col min="4" max="4" width="14.7109375" style="1" customWidth="1"/>
    <col min="5" max="5" width="14.28515625" style="1" customWidth="1"/>
    <col min="6" max="7" width="14.7109375" style="1" customWidth="1"/>
    <col min="8" max="16384" width="9.140625" style="3"/>
  </cols>
  <sheetData>
    <row r="1" spans="2:7" ht="19.149999999999999" customHeight="1" x14ac:dyDescent="0.2">
      <c r="B1" s="2"/>
      <c r="C1" s="2"/>
      <c r="D1" s="150"/>
      <c r="E1" s="150"/>
      <c r="F1" s="151"/>
      <c r="G1" s="151"/>
    </row>
    <row r="2" spans="2:7" ht="34.15" customHeight="1" x14ac:dyDescent="0.2">
      <c r="B2" s="199" t="s">
        <v>193</v>
      </c>
      <c r="C2" s="199"/>
      <c r="D2" s="199"/>
      <c r="E2" s="199"/>
      <c r="F2" s="199"/>
      <c r="G2" s="199"/>
    </row>
    <row r="3" spans="2:7" ht="60" customHeight="1" x14ac:dyDescent="0.2">
      <c r="B3" s="76" t="s">
        <v>0</v>
      </c>
      <c r="C3" s="76" t="s">
        <v>1</v>
      </c>
      <c r="D3" s="77" t="s">
        <v>2</v>
      </c>
      <c r="E3" s="77" t="s">
        <v>3</v>
      </c>
      <c r="F3" s="77" t="s">
        <v>4</v>
      </c>
      <c r="G3" s="77" t="s">
        <v>5</v>
      </c>
    </row>
    <row r="4" spans="2:7" ht="12.6" customHeight="1" x14ac:dyDescent="0.2">
      <c r="B4" s="78">
        <v>1</v>
      </c>
      <c r="C4" s="78">
        <v>2</v>
      </c>
      <c r="D4" s="78">
        <v>3</v>
      </c>
      <c r="E4" s="78">
        <v>4</v>
      </c>
      <c r="F4" s="78">
        <v>5</v>
      </c>
      <c r="G4" s="78">
        <v>6</v>
      </c>
    </row>
    <row r="5" spans="2:7" ht="44.45" customHeight="1" x14ac:dyDescent="0.2">
      <c r="B5" s="79" t="s">
        <v>158</v>
      </c>
      <c r="C5" s="80" t="s">
        <v>163</v>
      </c>
      <c r="D5" s="80"/>
      <c r="E5" s="80"/>
      <c r="F5" s="80"/>
      <c r="G5" s="80"/>
    </row>
    <row r="6" spans="2:7" ht="28.9" customHeight="1" x14ac:dyDescent="0.2">
      <c r="B6" s="81" t="s">
        <v>159</v>
      </c>
      <c r="C6" s="81" t="s">
        <v>6</v>
      </c>
      <c r="D6" s="82"/>
      <c r="E6" s="82"/>
      <c r="F6" s="82"/>
      <c r="G6" s="83"/>
    </row>
    <row r="7" spans="2:7" ht="55.9" customHeight="1" x14ac:dyDescent="0.2">
      <c r="B7" s="154" t="s">
        <v>7</v>
      </c>
      <c r="C7" s="55" t="s">
        <v>8</v>
      </c>
      <c r="D7" s="56"/>
      <c r="E7" s="56"/>
      <c r="F7" s="56"/>
      <c r="G7" s="42"/>
    </row>
    <row r="8" spans="2:7" ht="29.45" customHeight="1" x14ac:dyDescent="0.2">
      <c r="B8" s="154" t="s">
        <v>11</v>
      </c>
      <c r="C8" s="22" t="s">
        <v>12</v>
      </c>
      <c r="D8" s="103"/>
      <c r="E8" s="41"/>
      <c r="F8" s="41"/>
      <c r="G8" s="6"/>
    </row>
    <row r="9" spans="2:7" ht="21.6" customHeight="1" x14ac:dyDescent="0.2">
      <c r="B9" s="154" t="s">
        <v>13</v>
      </c>
      <c r="C9" s="22" t="s">
        <v>14</v>
      </c>
      <c r="D9" s="103"/>
      <c r="E9" s="41"/>
      <c r="F9" s="41"/>
      <c r="G9" s="7"/>
    </row>
    <row r="10" spans="2:7" ht="32.25" customHeight="1" x14ac:dyDescent="0.2">
      <c r="B10" s="154" t="s">
        <v>15</v>
      </c>
      <c r="C10" s="22" t="s">
        <v>16</v>
      </c>
      <c r="D10" s="97"/>
      <c r="E10" s="38"/>
      <c r="F10" s="38"/>
      <c r="G10" s="6" t="s">
        <v>179</v>
      </c>
    </row>
    <row r="11" spans="2:7" ht="30.75" customHeight="1" x14ac:dyDescent="0.2">
      <c r="B11" s="154" t="s">
        <v>17</v>
      </c>
      <c r="C11" s="22" t="s">
        <v>18</v>
      </c>
      <c r="D11" s="97"/>
      <c r="E11" s="38"/>
      <c r="F11" s="38"/>
      <c r="G11" s="6" t="s">
        <v>179</v>
      </c>
    </row>
    <row r="12" spans="2:7" ht="28.9" customHeight="1" x14ac:dyDescent="0.2">
      <c r="B12" s="154" t="s">
        <v>19</v>
      </c>
      <c r="C12" s="22" t="s">
        <v>197</v>
      </c>
      <c r="D12" s="99"/>
      <c r="E12" s="7"/>
      <c r="F12" s="7"/>
      <c r="G12" s="6" t="s">
        <v>180</v>
      </c>
    </row>
    <row r="13" spans="2:7" ht="31.9" customHeight="1" x14ac:dyDescent="0.2">
      <c r="B13" s="164" t="s">
        <v>22</v>
      </c>
      <c r="C13" s="22" t="s">
        <v>23</v>
      </c>
      <c r="D13" s="7"/>
      <c r="E13" s="7"/>
      <c r="F13" s="7"/>
      <c r="G13" s="7"/>
    </row>
    <row r="14" spans="2:7" ht="24" customHeight="1" x14ac:dyDescent="0.2">
      <c r="B14" s="164" t="s">
        <v>199</v>
      </c>
      <c r="C14" s="22" t="s">
        <v>200</v>
      </c>
      <c r="D14" s="177"/>
      <c r="E14" s="7"/>
      <c r="F14" s="7"/>
      <c r="G14" s="7"/>
    </row>
    <row r="15" spans="2:7" ht="21.6" customHeight="1" x14ac:dyDescent="0.2">
      <c r="B15" s="37"/>
      <c r="C15" s="15" t="s">
        <v>24</v>
      </c>
      <c r="D15" s="92">
        <f>SUM(D16:D18)</f>
        <v>22517.9</v>
      </c>
      <c r="E15" s="16">
        <f>SUM(E16:E18)</f>
        <v>21438.2</v>
      </c>
      <c r="F15" s="16">
        <f>SUM(F16:F18)</f>
        <v>21438.2</v>
      </c>
      <c r="G15" s="16"/>
    </row>
    <row r="16" spans="2:7" ht="20.25" customHeight="1" x14ac:dyDescent="0.2">
      <c r="B16" s="206"/>
      <c r="C16" s="22" t="s">
        <v>25</v>
      </c>
      <c r="D16" s="91"/>
      <c r="E16" s="7"/>
      <c r="F16" s="7"/>
      <c r="G16" s="7"/>
    </row>
    <row r="17" spans="2:7" ht="30" customHeight="1" x14ac:dyDescent="0.2">
      <c r="B17" s="207"/>
      <c r="C17" s="22" t="s">
        <v>9</v>
      </c>
      <c r="D17" s="7">
        <f>6450.7-46</f>
        <v>6404.7</v>
      </c>
      <c r="E17" s="7">
        <v>5765.2</v>
      </c>
      <c r="F17" s="7">
        <v>5765.2</v>
      </c>
      <c r="G17" s="7"/>
    </row>
    <row r="18" spans="2:7" ht="19.899999999999999" customHeight="1" x14ac:dyDescent="0.2">
      <c r="B18" s="208"/>
      <c r="C18" s="22" t="s">
        <v>10</v>
      </c>
      <c r="D18" s="7">
        <f>15786.1-335.1+456.3-209-15.8+430.7</f>
        <v>16113.2</v>
      </c>
      <c r="E18" s="7">
        <v>15673</v>
      </c>
      <c r="F18" s="7">
        <v>15673</v>
      </c>
      <c r="G18" s="7"/>
    </row>
    <row r="19" spans="2:7" ht="19.899999999999999" customHeight="1" x14ac:dyDescent="0.2">
      <c r="B19" s="168"/>
      <c r="C19" s="14" t="s">
        <v>27</v>
      </c>
      <c r="D19" s="16">
        <f>D21</f>
        <v>7.5</v>
      </c>
      <c r="E19" s="16">
        <f t="shared" ref="E19:F19" si="0">E21</f>
        <v>0</v>
      </c>
      <c r="F19" s="16">
        <f t="shared" si="0"/>
        <v>0</v>
      </c>
      <c r="G19" s="16"/>
    </row>
    <row r="20" spans="2:7" ht="19.899999999999999" customHeight="1" x14ac:dyDescent="0.2">
      <c r="B20" s="210"/>
      <c r="C20" s="22" t="s">
        <v>28</v>
      </c>
      <c r="D20" s="7"/>
      <c r="E20" s="7"/>
      <c r="F20" s="7"/>
      <c r="G20" s="7"/>
    </row>
    <row r="21" spans="2:7" ht="19.899999999999999" customHeight="1" x14ac:dyDescent="0.2">
      <c r="B21" s="211"/>
      <c r="C21" s="140" t="s">
        <v>62</v>
      </c>
      <c r="D21" s="7">
        <v>7.5</v>
      </c>
      <c r="E21" s="7">
        <v>0</v>
      </c>
      <c r="F21" s="7">
        <v>0</v>
      </c>
      <c r="G21" s="7"/>
    </row>
    <row r="22" spans="2:7" ht="55.15" customHeight="1" x14ac:dyDescent="0.2">
      <c r="B22" s="13" t="s">
        <v>26</v>
      </c>
      <c r="C22" s="81" t="s">
        <v>171</v>
      </c>
      <c r="D22" s="34"/>
      <c r="E22" s="34"/>
      <c r="F22" s="34"/>
      <c r="G22" s="11"/>
    </row>
    <row r="23" spans="2:7" ht="19.149999999999999" customHeight="1" x14ac:dyDescent="0.2">
      <c r="B23" s="57"/>
      <c r="C23" s="14" t="s">
        <v>27</v>
      </c>
      <c r="D23" s="59">
        <f>D25</f>
        <v>12243.5</v>
      </c>
      <c r="E23" s="59">
        <f>E25</f>
        <v>11542.5</v>
      </c>
      <c r="F23" s="59">
        <f>F25</f>
        <v>11542.5</v>
      </c>
      <c r="G23" s="58"/>
    </row>
    <row r="24" spans="2:7" ht="20.45" customHeight="1" x14ac:dyDescent="0.2">
      <c r="B24" s="215"/>
      <c r="C24" s="25" t="s">
        <v>28</v>
      </c>
      <c r="D24" s="40"/>
      <c r="E24" s="40"/>
      <c r="F24" s="40"/>
      <c r="G24" s="38"/>
    </row>
    <row r="25" spans="2:7" ht="18" customHeight="1" x14ac:dyDescent="0.2">
      <c r="B25" s="216"/>
      <c r="C25" s="22" t="s">
        <v>29</v>
      </c>
      <c r="D25" s="148">
        <f>11542.5+40.3+660.7</f>
        <v>12243.5</v>
      </c>
      <c r="E25" s="84">
        <v>11542.5</v>
      </c>
      <c r="F25" s="84">
        <v>11542.5</v>
      </c>
      <c r="G25" s="38"/>
    </row>
    <row r="26" spans="2:7" s="4" customFormat="1" ht="34.15" customHeight="1" x14ac:dyDescent="0.2">
      <c r="B26" s="13" t="s">
        <v>30</v>
      </c>
      <c r="C26" s="12" t="s">
        <v>31</v>
      </c>
      <c r="D26" s="100"/>
      <c r="E26" s="10"/>
      <c r="F26" s="10"/>
      <c r="G26" s="10"/>
    </row>
    <row r="27" spans="2:7" ht="16.899999999999999" customHeight="1" x14ac:dyDescent="0.2">
      <c r="B27" s="17"/>
      <c r="C27" s="14" t="s">
        <v>27</v>
      </c>
      <c r="D27" s="101">
        <f>SUM(D29:D29)</f>
        <v>43444.700000000004</v>
      </c>
      <c r="E27" s="16">
        <f>SUM(E29:E29)</f>
        <v>43877.8</v>
      </c>
      <c r="F27" s="16">
        <f>SUM(F29:F29)</f>
        <v>43877.8</v>
      </c>
      <c r="G27" s="16"/>
    </row>
    <row r="28" spans="2:7" ht="14.45" customHeight="1" x14ac:dyDescent="0.2">
      <c r="B28" s="200"/>
      <c r="C28" s="25" t="s">
        <v>28</v>
      </c>
      <c r="D28" s="102"/>
      <c r="E28" s="9"/>
      <c r="F28" s="9"/>
      <c r="G28" s="9"/>
    </row>
    <row r="29" spans="2:7" ht="19.149999999999999" customHeight="1" x14ac:dyDescent="0.2">
      <c r="B29" s="200"/>
      <c r="C29" s="22" t="s">
        <v>29</v>
      </c>
      <c r="D29" s="104">
        <f>43877.8-1007+687.8-113.9</f>
        <v>43444.700000000004</v>
      </c>
      <c r="E29" s="41">
        <v>43877.8</v>
      </c>
      <c r="F29" s="41">
        <v>43877.8</v>
      </c>
      <c r="G29" s="9"/>
    </row>
    <row r="30" spans="2:7" ht="42.75" customHeight="1" x14ac:dyDescent="0.2">
      <c r="B30" s="13" t="s">
        <v>32</v>
      </c>
      <c r="C30" s="12" t="s">
        <v>33</v>
      </c>
      <c r="D30" s="100"/>
      <c r="E30" s="10"/>
      <c r="F30" s="10"/>
      <c r="G30" s="10"/>
    </row>
    <row r="31" spans="2:7" ht="14.45" customHeight="1" x14ac:dyDescent="0.2">
      <c r="B31" s="18"/>
      <c r="C31" s="15" t="s">
        <v>24</v>
      </c>
      <c r="D31" s="101">
        <f>SUM(D33:D33)</f>
        <v>1791.6</v>
      </c>
      <c r="E31" s="16">
        <f>SUM(E33:E33)</f>
        <v>1791.6</v>
      </c>
      <c r="F31" s="16">
        <f>SUM(F33:F33)</f>
        <v>1791.6</v>
      </c>
      <c r="G31" s="16"/>
    </row>
    <row r="32" spans="2:7" ht="14.45" customHeight="1" x14ac:dyDescent="0.2">
      <c r="B32" s="201"/>
      <c r="C32" s="22" t="s">
        <v>25</v>
      </c>
      <c r="D32" s="102"/>
      <c r="E32" s="9"/>
      <c r="F32" s="9"/>
      <c r="G32" s="9"/>
    </row>
    <row r="33" spans="2:12" ht="29.45" customHeight="1" x14ac:dyDescent="0.2">
      <c r="B33" s="202"/>
      <c r="C33" s="22" t="s">
        <v>9</v>
      </c>
      <c r="D33" s="103">
        <v>1791.6</v>
      </c>
      <c r="E33" s="41">
        <v>1791.6</v>
      </c>
      <c r="F33" s="41">
        <v>1791.6</v>
      </c>
      <c r="G33" s="9"/>
      <c r="H33" s="4"/>
      <c r="I33" s="4"/>
      <c r="J33" s="4"/>
      <c r="K33" s="4"/>
      <c r="L33" s="4"/>
    </row>
    <row r="34" spans="2:12" s="4" customFormat="1" ht="31.9" customHeight="1" x14ac:dyDescent="0.2">
      <c r="B34" s="13" t="s">
        <v>34</v>
      </c>
      <c r="C34" s="12" t="s">
        <v>35</v>
      </c>
      <c r="D34" s="10"/>
      <c r="E34" s="10"/>
      <c r="F34" s="10"/>
      <c r="G34" s="11"/>
    </row>
    <row r="35" spans="2:12" ht="18" customHeight="1" x14ac:dyDescent="0.2">
      <c r="B35" s="18"/>
      <c r="C35" s="15" t="s">
        <v>24</v>
      </c>
      <c r="D35" s="16">
        <f>+D37</f>
        <v>316.60000000000002</v>
      </c>
      <c r="E35" s="16">
        <f>+E37</f>
        <v>316.60000000000002</v>
      </c>
      <c r="F35" s="16">
        <f>+F37</f>
        <v>316.60000000000002</v>
      </c>
      <c r="G35" s="16"/>
    </row>
    <row r="36" spans="2:12" ht="14.45" customHeight="1" x14ac:dyDescent="0.2">
      <c r="B36" s="209"/>
      <c r="C36" s="22" t="s">
        <v>25</v>
      </c>
      <c r="D36" s="9"/>
      <c r="E36" s="9"/>
      <c r="F36" s="9"/>
      <c r="G36" s="9"/>
    </row>
    <row r="37" spans="2:12" ht="21.6" customHeight="1" x14ac:dyDescent="0.2">
      <c r="B37" s="209"/>
      <c r="C37" s="22" t="s">
        <v>10</v>
      </c>
      <c r="D37" s="103">
        <v>316.60000000000002</v>
      </c>
      <c r="E37" s="41">
        <v>316.60000000000002</v>
      </c>
      <c r="F37" s="41">
        <v>316.60000000000002</v>
      </c>
      <c r="G37" s="9"/>
    </row>
    <row r="38" spans="2:12" ht="31.9" customHeight="1" x14ac:dyDescent="0.2">
      <c r="B38" s="13" t="s">
        <v>36</v>
      </c>
      <c r="C38" s="12" t="s">
        <v>37</v>
      </c>
      <c r="D38" s="100"/>
      <c r="E38" s="10"/>
      <c r="F38" s="10"/>
      <c r="G38" s="11" t="s">
        <v>181</v>
      </c>
    </row>
    <row r="39" spans="2:12" ht="16.899999999999999" customHeight="1" x14ac:dyDescent="0.2">
      <c r="B39" s="17"/>
      <c r="C39" s="15" t="s">
        <v>24</v>
      </c>
      <c r="D39" s="101">
        <f>D41</f>
        <v>101.5</v>
      </c>
      <c r="E39" s="16">
        <f>E41</f>
        <v>95.9</v>
      </c>
      <c r="F39" s="16">
        <f>F41</f>
        <v>95.9</v>
      </c>
      <c r="G39" s="16"/>
    </row>
    <row r="40" spans="2:12" ht="16.899999999999999" customHeight="1" x14ac:dyDescent="0.2">
      <c r="B40" s="200"/>
      <c r="C40" s="22" t="s">
        <v>25</v>
      </c>
      <c r="D40" s="102"/>
      <c r="E40" s="9"/>
      <c r="F40" s="9"/>
      <c r="G40" s="9"/>
    </row>
    <row r="41" spans="2:12" ht="19.899999999999999" customHeight="1" x14ac:dyDescent="0.2">
      <c r="B41" s="200"/>
      <c r="C41" s="22" t="s">
        <v>10</v>
      </c>
      <c r="D41" s="103">
        <f>95.9+5.6</f>
        <v>101.5</v>
      </c>
      <c r="E41" s="41">
        <v>95.9</v>
      </c>
      <c r="F41" s="41">
        <v>95.9</v>
      </c>
      <c r="G41" s="9"/>
    </row>
    <row r="42" spans="2:12" ht="31.15" customHeight="1" x14ac:dyDescent="0.2">
      <c r="B42" s="19" t="s">
        <v>38</v>
      </c>
      <c r="C42" s="12" t="s">
        <v>39</v>
      </c>
      <c r="D42" s="10"/>
      <c r="E42" s="10"/>
      <c r="F42" s="10"/>
      <c r="G42" s="11" t="s">
        <v>182</v>
      </c>
    </row>
    <row r="43" spans="2:12" ht="21" customHeight="1" x14ac:dyDescent="0.2">
      <c r="B43" s="17"/>
      <c r="C43" s="15" t="s">
        <v>24</v>
      </c>
      <c r="D43" s="21">
        <f>D45</f>
        <v>733.2</v>
      </c>
      <c r="E43" s="21">
        <f>E45</f>
        <v>338</v>
      </c>
      <c r="F43" s="21">
        <f>F45</f>
        <v>338</v>
      </c>
      <c r="G43" s="21"/>
    </row>
    <row r="44" spans="2:12" ht="18.600000000000001" customHeight="1" x14ac:dyDescent="0.2">
      <c r="B44" s="200"/>
      <c r="C44" s="22" t="s">
        <v>25</v>
      </c>
      <c r="D44" s="104"/>
      <c r="E44" s="104"/>
      <c r="F44" s="104"/>
      <c r="G44" s="5"/>
    </row>
    <row r="45" spans="2:12" ht="18.75" customHeight="1" x14ac:dyDescent="0.2">
      <c r="B45" s="200"/>
      <c r="C45" s="22" t="s">
        <v>10</v>
      </c>
      <c r="D45" s="104">
        <f>338+68.6+326.6</f>
        <v>733.2</v>
      </c>
      <c r="E45" s="104">
        <v>338</v>
      </c>
      <c r="F45" s="104">
        <v>338</v>
      </c>
      <c r="G45" s="5"/>
    </row>
    <row r="46" spans="2:12" ht="31.9" customHeight="1" x14ac:dyDescent="0.2">
      <c r="B46" s="19" t="s">
        <v>40</v>
      </c>
      <c r="C46" s="12" t="s">
        <v>41</v>
      </c>
      <c r="D46" s="10"/>
      <c r="E46" s="10"/>
      <c r="F46" s="10"/>
      <c r="G46" s="10"/>
    </row>
    <row r="47" spans="2:12" ht="20.45" customHeight="1" x14ac:dyDescent="0.2">
      <c r="B47" s="61"/>
      <c r="C47" s="15" t="s">
        <v>24</v>
      </c>
      <c r="D47" s="16">
        <f>SUM(D49:D50)</f>
        <v>218.7</v>
      </c>
      <c r="E47" s="16">
        <f>SUM(E49:E50)</f>
        <v>230.60000000000002</v>
      </c>
      <c r="F47" s="16">
        <f>SUM(F49:F50)</f>
        <v>230.60000000000002</v>
      </c>
      <c r="G47" s="16"/>
    </row>
    <row r="48" spans="2:12" ht="19.899999999999999" customHeight="1" x14ac:dyDescent="0.2">
      <c r="B48" s="203"/>
      <c r="C48" s="22" t="s">
        <v>25</v>
      </c>
      <c r="D48" s="41"/>
      <c r="E48" s="41"/>
      <c r="F48" s="41"/>
      <c r="G48" s="41"/>
    </row>
    <row r="49" spans="2:7" ht="32.450000000000003" customHeight="1" x14ac:dyDescent="0.2">
      <c r="B49" s="204"/>
      <c r="C49" s="22" t="s">
        <v>9</v>
      </c>
      <c r="D49" s="103">
        <v>90.8</v>
      </c>
      <c r="E49" s="41">
        <v>90.8</v>
      </c>
      <c r="F49" s="41">
        <v>90.8</v>
      </c>
      <c r="G49" s="41"/>
    </row>
    <row r="50" spans="2:7" ht="20.45" customHeight="1" x14ac:dyDescent="0.2">
      <c r="B50" s="205"/>
      <c r="C50" s="22" t="s">
        <v>10</v>
      </c>
      <c r="D50" s="103">
        <f>139.8-11.9</f>
        <v>127.9</v>
      </c>
      <c r="E50" s="41">
        <v>139.80000000000001</v>
      </c>
      <c r="F50" s="41">
        <v>139.80000000000001</v>
      </c>
      <c r="G50" s="41"/>
    </row>
    <row r="51" spans="2:7" ht="30" customHeight="1" x14ac:dyDescent="0.2">
      <c r="B51" s="19" t="s">
        <v>42</v>
      </c>
      <c r="C51" s="12" t="s">
        <v>43</v>
      </c>
      <c r="D51" s="10"/>
      <c r="E51" s="10"/>
      <c r="F51" s="10"/>
      <c r="G51" s="10"/>
    </row>
    <row r="52" spans="2:7" ht="20.45" customHeight="1" x14ac:dyDescent="0.2">
      <c r="B52" s="157" t="s">
        <v>44</v>
      </c>
      <c r="C52" s="25" t="s">
        <v>45</v>
      </c>
      <c r="D52" s="41"/>
      <c r="E52" s="41"/>
      <c r="F52" s="41"/>
      <c r="G52" s="41"/>
    </row>
    <row r="53" spans="2:7" ht="22.15" customHeight="1" x14ac:dyDescent="0.2">
      <c r="B53" s="157" t="s">
        <v>46</v>
      </c>
      <c r="C53" s="22" t="s">
        <v>47</v>
      </c>
      <c r="D53" s="41"/>
      <c r="E53" s="41"/>
      <c r="F53" s="41"/>
      <c r="G53" s="41"/>
    </row>
    <row r="54" spans="2:7" ht="18.600000000000001" customHeight="1" x14ac:dyDescent="0.2">
      <c r="B54" s="105"/>
      <c r="C54" s="15" t="s">
        <v>24</v>
      </c>
      <c r="D54" s="16">
        <f>D57+D56</f>
        <v>69.8</v>
      </c>
      <c r="E54" s="16">
        <f>E57+E56</f>
        <v>62.5</v>
      </c>
      <c r="F54" s="16">
        <f>F57+F56</f>
        <v>62.5</v>
      </c>
      <c r="G54" s="16"/>
    </row>
    <row r="55" spans="2:7" ht="19.149999999999999" customHeight="1" x14ac:dyDescent="0.2">
      <c r="B55" s="212"/>
      <c r="C55" s="22" t="s">
        <v>25</v>
      </c>
      <c r="D55" s="41"/>
      <c r="E55" s="41"/>
      <c r="F55" s="41"/>
      <c r="G55" s="41"/>
    </row>
    <row r="56" spans="2:7" ht="29.25" customHeight="1" x14ac:dyDescent="0.2">
      <c r="B56" s="213"/>
      <c r="C56" s="22" t="s">
        <v>9</v>
      </c>
      <c r="D56" s="41">
        <f>18.8-11.5</f>
        <v>7.3000000000000007</v>
      </c>
      <c r="E56" s="41"/>
      <c r="F56" s="41"/>
      <c r="G56" s="41"/>
    </row>
    <row r="57" spans="2:7" ht="20.45" customHeight="1" x14ac:dyDescent="0.2">
      <c r="B57" s="214"/>
      <c r="C57" s="22" t="s">
        <v>10</v>
      </c>
      <c r="D57" s="41">
        <v>62.5</v>
      </c>
      <c r="E57" s="41">
        <v>62.5</v>
      </c>
      <c r="F57" s="41">
        <v>62.5</v>
      </c>
      <c r="G57" s="41"/>
    </row>
    <row r="58" spans="2:7" ht="55.15" customHeight="1" x14ac:dyDescent="0.2">
      <c r="B58" s="19" t="s">
        <v>48</v>
      </c>
      <c r="C58" s="12" t="s">
        <v>49</v>
      </c>
      <c r="D58" s="10"/>
      <c r="E58" s="10"/>
      <c r="F58" s="10"/>
      <c r="G58" s="10"/>
    </row>
    <row r="59" spans="2:7" ht="19.899999999999999" customHeight="1" x14ac:dyDescent="0.2">
      <c r="B59" s="62"/>
      <c r="C59" s="15" t="s">
        <v>24</v>
      </c>
      <c r="D59" s="16">
        <f>D61</f>
        <v>78.000000000000014</v>
      </c>
      <c r="E59" s="16"/>
      <c r="F59" s="16"/>
      <c r="G59" s="16"/>
    </row>
    <row r="60" spans="2:7" ht="18.600000000000001" customHeight="1" x14ac:dyDescent="0.2">
      <c r="B60" s="231"/>
      <c r="C60" s="22" t="s">
        <v>25</v>
      </c>
      <c r="D60" s="41"/>
      <c r="E60" s="41"/>
      <c r="F60" s="41"/>
      <c r="G60" s="41"/>
    </row>
    <row r="61" spans="2:7" ht="19.899999999999999" customHeight="1" x14ac:dyDescent="0.2">
      <c r="B61" s="232"/>
      <c r="C61" s="22" t="s">
        <v>10</v>
      </c>
      <c r="D61" s="104">
        <f>75.9+0.2+1.9</f>
        <v>78.000000000000014</v>
      </c>
      <c r="E61" s="41"/>
      <c r="F61" s="41"/>
      <c r="G61" s="41"/>
    </row>
    <row r="62" spans="2:7" ht="69.599999999999994" customHeight="1" x14ac:dyDescent="0.2">
      <c r="B62" s="19" t="s">
        <v>172</v>
      </c>
      <c r="C62" s="12" t="s">
        <v>50</v>
      </c>
      <c r="D62" s="10"/>
      <c r="E62" s="10"/>
      <c r="F62" s="10"/>
      <c r="G62" s="10"/>
    </row>
    <row r="63" spans="2:7" ht="19.899999999999999" customHeight="1" x14ac:dyDescent="0.2">
      <c r="B63" s="39"/>
      <c r="C63" s="15" t="s">
        <v>24</v>
      </c>
      <c r="D63" s="16">
        <f>D65</f>
        <v>301.90000000000003</v>
      </c>
      <c r="E63" s="16"/>
      <c r="F63" s="16"/>
      <c r="G63" s="16"/>
    </row>
    <row r="64" spans="2:7" ht="18" customHeight="1" x14ac:dyDescent="0.2">
      <c r="B64" s="231"/>
      <c r="C64" s="22" t="s">
        <v>25</v>
      </c>
      <c r="D64" s="41"/>
      <c r="E64" s="41"/>
      <c r="F64" s="41"/>
      <c r="G64" s="41"/>
    </row>
    <row r="65" spans="2:7" ht="19.899999999999999" customHeight="1" x14ac:dyDescent="0.2">
      <c r="B65" s="232"/>
      <c r="C65" s="22" t="s">
        <v>10</v>
      </c>
      <c r="D65" s="104">
        <f>47.8+126.7+52.4+28.7+37+7.3+2</f>
        <v>301.90000000000003</v>
      </c>
      <c r="E65" s="41"/>
      <c r="F65" s="41"/>
      <c r="G65" s="41"/>
    </row>
    <row r="66" spans="2:7" ht="31.15" customHeight="1" x14ac:dyDescent="0.2">
      <c r="B66" s="23" t="s">
        <v>51</v>
      </c>
      <c r="C66" s="33" t="s">
        <v>52</v>
      </c>
      <c r="D66" s="36"/>
      <c r="E66" s="36"/>
      <c r="F66" s="36"/>
      <c r="G66" s="36"/>
    </row>
    <row r="67" spans="2:7" ht="34.9" customHeight="1" x14ac:dyDescent="0.2">
      <c r="B67" s="13" t="s">
        <v>53</v>
      </c>
      <c r="C67" s="12" t="s">
        <v>54</v>
      </c>
      <c r="D67" s="10"/>
      <c r="E67" s="10"/>
      <c r="F67" s="10"/>
      <c r="G67" s="11"/>
    </row>
    <row r="68" spans="2:7" ht="19.899999999999999" customHeight="1" x14ac:dyDescent="0.2">
      <c r="B68" s="153" t="s">
        <v>55</v>
      </c>
      <c r="C68" s="25" t="s">
        <v>56</v>
      </c>
      <c r="D68" s="41"/>
      <c r="E68" s="41"/>
      <c r="F68" s="41"/>
      <c r="G68" s="38" t="s">
        <v>183</v>
      </c>
    </row>
    <row r="69" spans="2:7" ht="27.75" customHeight="1" x14ac:dyDescent="0.2">
      <c r="B69" s="63" t="s">
        <v>58</v>
      </c>
      <c r="C69" s="25" t="s">
        <v>59</v>
      </c>
      <c r="D69" s="38"/>
      <c r="E69" s="38"/>
      <c r="F69" s="38"/>
      <c r="G69" s="38" t="s">
        <v>184</v>
      </c>
    </row>
    <row r="70" spans="2:7" ht="29.45" customHeight="1" x14ac:dyDescent="0.2">
      <c r="B70" s="69" t="s">
        <v>60</v>
      </c>
      <c r="C70" s="25" t="s">
        <v>153</v>
      </c>
      <c r="D70" s="38"/>
      <c r="E70" s="38"/>
      <c r="F70" s="38"/>
      <c r="G70" s="38" t="s">
        <v>185</v>
      </c>
    </row>
    <row r="71" spans="2:7" ht="31.15" customHeight="1" x14ac:dyDescent="0.2">
      <c r="B71" s="153" t="s">
        <v>63</v>
      </c>
      <c r="C71" s="140" t="s">
        <v>61</v>
      </c>
      <c r="D71" s="38"/>
      <c r="E71" s="38"/>
      <c r="F71" s="38"/>
      <c r="G71" s="38"/>
    </row>
    <row r="72" spans="2:7" ht="30" customHeight="1" x14ac:dyDescent="0.2">
      <c r="B72" s="153" t="s">
        <v>64</v>
      </c>
      <c r="C72" s="32" t="s">
        <v>133</v>
      </c>
      <c r="D72" s="38"/>
      <c r="E72" s="38"/>
      <c r="F72" s="38"/>
      <c r="G72" s="38" t="s">
        <v>186</v>
      </c>
    </row>
    <row r="73" spans="2:7" ht="19.149999999999999" customHeight="1" x14ac:dyDescent="0.2">
      <c r="B73" s="153" t="s">
        <v>66</v>
      </c>
      <c r="C73" s="25" t="s">
        <v>65</v>
      </c>
      <c r="D73" s="38"/>
      <c r="E73" s="38"/>
      <c r="F73" s="38"/>
      <c r="G73" s="38"/>
    </row>
    <row r="74" spans="2:7" ht="42.6" customHeight="1" x14ac:dyDescent="0.2">
      <c r="B74" s="153" t="s">
        <v>68</v>
      </c>
      <c r="C74" s="140" t="s">
        <v>67</v>
      </c>
      <c r="D74" s="38"/>
      <c r="E74" s="38"/>
      <c r="F74" s="38"/>
      <c r="G74" s="38"/>
    </row>
    <row r="75" spans="2:7" ht="20.45" customHeight="1" x14ac:dyDescent="0.2">
      <c r="B75" s="153" t="s">
        <v>70</v>
      </c>
      <c r="C75" s="22" t="s">
        <v>69</v>
      </c>
      <c r="D75" s="38"/>
      <c r="E75" s="38"/>
      <c r="F75" s="38"/>
      <c r="G75" s="38"/>
    </row>
    <row r="76" spans="2:7" ht="20.45" customHeight="1" x14ac:dyDescent="0.2">
      <c r="B76" s="153" t="s">
        <v>72</v>
      </c>
      <c r="C76" s="25" t="s">
        <v>71</v>
      </c>
      <c r="D76" s="38"/>
      <c r="E76" s="38"/>
      <c r="F76" s="38"/>
      <c r="G76" s="38" t="s">
        <v>183</v>
      </c>
    </row>
    <row r="77" spans="2:7" ht="20.45" customHeight="1" x14ac:dyDescent="0.2">
      <c r="B77" s="158" t="s">
        <v>73</v>
      </c>
      <c r="C77" s="32" t="s">
        <v>134</v>
      </c>
      <c r="D77" s="38"/>
      <c r="E77" s="38"/>
      <c r="F77" s="38"/>
      <c r="G77" s="38"/>
    </row>
    <row r="78" spans="2:7" ht="32.450000000000003" customHeight="1" x14ac:dyDescent="0.2">
      <c r="B78" s="123" t="s">
        <v>135</v>
      </c>
      <c r="C78" s="22" t="s">
        <v>136</v>
      </c>
      <c r="D78" s="38"/>
      <c r="E78" s="38"/>
      <c r="F78" s="38"/>
      <c r="G78" s="38"/>
    </row>
    <row r="79" spans="2:7" ht="20.45" customHeight="1" x14ac:dyDescent="0.2">
      <c r="B79" s="153" t="s">
        <v>160</v>
      </c>
      <c r="C79" s="22" t="s">
        <v>74</v>
      </c>
      <c r="D79" s="38"/>
      <c r="E79" s="38"/>
      <c r="F79" s="38"/>
      <c r="G79" s="38"/>
    </row>
    <row r="80" spans="2:7" ht="21.6" customHeight="1" x14ac:dyDescent="0.2">
      <c r="B80" s="17"/>
      <c r="C80" s="15" t="s">
        <v>24</v>
      </c>
      <c r="D80" s="16">
        <f>SUM(D82:D86)</f>
        <v>12429</v>
      </c>
      <c r="E80" s="16">
        <f>SUM(E82:E86)</f>
        <v>12307.500000000002</v>
      </c>
      <c r="F80" s="16">
        <f>SUM(F82:F86)</f>
        <v>12307.500000000002</v>
      </c>
      <c r="G80" s="20"/>
    </row>
    <row r="81" spans="2:12" ht="15.6" customHeight="1" x14ac:dyDescent="0.2">
      <c r="B81" s="201"/>
      <c r="C81" s="24" t="s">
        <v>25</v>
      </c>
      <c r="D81" s="5"/>
      <c r="E81" s="5"/>
      <c r="F81" s="5"/>
      <c r="G81" s="5"/>
    </row>
    <row r="82" spans="2:12" ht="29.45" customHeight="1" x14ac:dyDescent="0.2">
      <c r="B82" s="202"/>
      <c r="C82" s="22" t="s">
        <v>9</v>
      </c>
      <c r="D82" s="7">
        <v>10773.2</v>
      </c>
      <c r="E82" s="7">
        <v>11221.1</v>
      </c>
      <c r="F82" s="7">
        <v>11221.1</v>
      </c>
      <c r="G82" s="9"/>
    </row>
    <row r="83" spans="2:12" ht="19.899999999999999" customHeight="1" x14ac:dyDescent="0.2">
      <c r="B83" s="202"/>
      <c r="C83" s="22" t="s">
        <v>10</v>
      </c>
      <c r="D83" s="7">
        <f>514.9+6.2</f>
        <v>521.1</v>
      </c>
      <c r="E83" s="7">
        <v>22.2</v>
      </c>
      <c r="F83" s="7">
        <v>22.2</v>
      </c>
      <c r="G83" s="9"/>
    </row>
    <row r="84" spans="2:12" ht="21.6" customHeight="1" x14ac:dyDescent="0.2">
      <c r="B84" s="202"/>
      <c r="C84" s="25" t="s">
        <v>57</v>
      </c>
      <c r="D84" s="7">
        <f>951.2+3.1</f>
        <v>954.30000000000007</v>
      </c>
      <c r="E84" s="7">
        <v>951.2</v>
      </c>
      <c r="F84" s="7">
        <v>951.2</v>
      </c>
      <c r="G84" s="9"/>
      <c r="I84" s="29"/>
    </row>
    <row r="85" spans="2:12" ht="27.6" customHeight="1" x14ac:dyDescent="0.2">
      <c r="B85" s="202"/>
      <c r="C85" s="25" t="s">
        <v>20</v>
      </c>
      <c r="D85" s="7">
        <v>113</v>
      </c>
      <c r="E85" s="7">
        <v>113</v>
      </c>
      <c r="F85" s="7">
        <v>113</v>
      </c>
      <c r="G85" s="9"/>
      <c r="I85" s="29"/>
    </row>
    <row r="86" spans="2:12" ht="18.600000000000001" customHeight="1" x14ac:dyDescent="0.2">
      <c r="B86" s="226"/>
      <c r="C86" s="25" t="s">
        <v>21</v>
      </c>
      <c r="D86" s="7">
        <v>67.400000000000006</v>
      </c>
      <c r="E86" s="7">
        <v>0</v>
      </c>
      <c r="F86" s="7">
        <v>0</v>
      </c>
      <c r="G86" s="9"/>
    </row>
    <row r="87" spans="2:12" ht="18.600000000000001" customHeight="1" x14ac:dyDescent="0.2">
      <c r="B87" s="67"/>
      <c r="C87" s="14" t="s">
        <v>27</v>
      </c>
      <c r="D87" s="16">
        <f>D89</f>
        <v>227.1</v>
      </c>
      <c r="E87" s="16">
        <f>E89</f>
        <v>271.8</v>
      </c>
      <c r="F87" s="16">
        <f>F89</f>
        <v>242.6</v>
      </c>
      <c r="G87" s="20"/>
      <c r="I87" s="119" t="s">
        <v>75</v>
      </c>
      <c r="J87" s="120">
        <f>SUM(D68:D79)</f>
        <v>0</v>
      </c>
      <c r="K87" s="120">
        <f>SUM(E68:E79)</f>
        <v>0</v>
      </c>
      <c r="L87" s="120">
        <f>SUM(F68:F79)</f>
        <v>0</v>
      </c>
    </row>
    <row r="88" spans="2:12" ht="18.600000000000001" customHeight="1" x14ac:dyDescent="0.2">
      <c r="B88" s="223"/>
      <c r="C88" s="25" t="s">
        <v>28</v>
      </c>
      <c r="D88" s="41"/>
      <c r="E88" s="41"/>
      <c r="F88" s="68"/>
      <c r="G88" s="68"/>
      <c r="I88" s="119"/>
      <c r="J88" s="120">
        <f>D80+D87</f>
        <v>12656.1</v>
      </c>
      <c r="K88" s="120">
        <f>E80+E87</f>
        <v>12579.300000000001</v>
      </c>
      <c r="L88" s="120">
        <f>F80+F87</f>
        <v>12550.100000000002</v>
      </c>
    </row>
    <row r="89" spans="2:12" ht="18.600000000000001" customHeight="1" x14ac:dyDescent="0.2">
      <c r="B89" s="224"/>
      <c r="C89" s="25" t="s">
        <v>62</v>
      </c>
      <c r="D89" s="169">
        <v>227.1</v>
      </c>
      <c r="E89" s="41">
        <v>271.8</v>
      </c>
      <c r="F89" s="41">
        <v>242.6</v>
      </c>
      <c r="G89" s="68"/>
      <c r="I89" s="119"/>
      <c r="J89" s="120">
        <f>J87-J88</f>
        <v>-12656.1</v>
      </c>
      <c r="K89" s="120">
        <f>K87-K88</f>
        <v>-12579.300000000001</v>
      </c>
      <c r="L89" s="121">
        <f>L87-L88</f>
        <v>-12550.100000000002</v>
      </c>
    </row>
    <row r="90" spans="2:12" ht="31.9" customHeight="1" x14ac:dyDescent="0.2">
      <c r="B90" s="13" t="s">
        <v>141</v>
      </c>
      <c r="C90" s="12" t="s">
        <v>76</v>
      </c>
      <c r="D90" s="10"/>
      <c r="E90" s="10"/>
      <c r="F90" s="10"/>
      <c r="G90" s="11"/>
    </row>
    <row r="91" spans="2:12" ht="31.15" customHeight="1" x14ac:dyDescent="0.2">
      <c r="B91" s="31" t="s">
        <v>77</v>
      </c>
      <c r="C91" s="32" t="s">
        <v>78</v>
      </c>
      <c r="D91" s="41"/>
      <c r="E91" s="41"/>
      <c r="F91" s="41"/>
      <c r="G91" s="38"/>
    </row>
    <row r="92" spans="2:12" ht="19.149999999999999" customHeight="1" x14ac:dyDescent="0.2">
      <c r="B92" s="164" t="s">
        <v>79</v>
      </c>
      <c r="C92" s="22" t="s">
        <v>80</v>
      </c>
      <c r="D92" s="98"/>
      <c r="E92" s="6"/>
      <c r="F92" s="6"/>
      <c r="G92" s="6" t="s">
        <v>180</v>
      </c>
    </row>
    <row r="93" spans="2:12" ht="19.149999999999999" customHeight="1" x14ac:dyDescent="0.2">
      <c r="B93" s="164" t="s">
        <v>201</v>
      </c>
      <c r="C93" s="22" t="s">
        <v>202</v>
      </c>
      <c r="D93" s="98"/>
      <c r="E93" s="6"/>
      <c r="F93" s="6"/>
      <c r="G93" s="6"/>
    </row>
    <row r="94" spans="2:12" ht="19.899999999999999" customHeight="1" x14ac:dyDescent="0.2">
      <c r="B94" s="37"/>
      <c r="C94" s="15" t="s">
        <v>24</v>
      </c>
      <c r="D94" s="16">
        <f>D96</f>
        <v>1415.7</v>
      </c>
      <c r="E94" s="16">
        <f>E96</f>
        <v>1448.9</v>
      </c>
      <c r="F94" s="16">
        <f>F96</f>
        <v>1448.9</v>
      </c>
      <c r="G94" s="16"/>
    </row>
    <row r="95" spans="2:12" ht="18" customHeight="1" x14ac:dyDescent="0.2">
      <c r="B95" s="64"/>
      <c r="C95" s="24" t="s">
        <v>25</v>
      </c>
      <c r="D95" s="41"/>
      <c r="E95" s="41"/>
      <c r="F95" s="41"/>
      <c r="G95" s="41"/>
    </row>
    <row r="96" spans="2:12" ht="30" customHeight="1" x14ac:dyDescent="0.2">
      <c r="B96" s="65"/>
      <c r="C96" s="22" t="s">
        <v>9</v>
      </c>
      <c r="D96" s="41">
        <f>1455.9-40.2</f>
        <v>1415.7</v>
      </c>
      <c r="E96" s="41">
        <v>1448.9</v>
      </c>
      <c r="F96" s="41">
        <v>1448.9</v>
      </c>
      <c r="G96" s="41"/>
    </row>
    <row r="97" spans="2:7" ht="56.45" customHeight="1" x14ac:dyDescent="0.2">
      <c r="B97" s="13" t="s">
        <v>81</v>
      </c>
      <c r="C97" s="160" t="s">
        <v>82</v>
      </c>
      <c r="D97" s="10"/>
      <c r="E97" s="10"/>
      <c r="F97" s="10"/>
      <c r="G97" s="10"/>
    </row>
    <row r="98" spans="2:7" ht="41.45" customHeight="1" x14ac:dyDescent="0.2">
      <c r="B98" s="153" t="s">
        <v>83</v>
      </c>
      <c r="C98" s="85" t="s">
        <v>84</v>
      </c>
      <c r="D98" s="41"/>
      <c r="E98" s="41"/>
      <c r="F98" s="41"/>
      <c r="G98" s="38" t="s">
        <v>183</v>
      </c>
    </row>
    <row r="99" spans="2:7" ht="30.6" customHeight="1" x14ac:dyDescent="0.2">
      <c r="B99" s="31" t="s">
        <v>85</v>
      </c>
      <c r="C99" s="86" t="s">
        <v>86</v>
      </c>
      <c r="D99" s="97"/>
      <c r="E99" s="38"/>
      <c r="F99" s="38"/>
      <c r="G99" s="38"/>
    </row>
    <row r="100" spans="2:7" ht="29.45" customHeight="1" x14ac:dyDescent="0.2">
      <c r="B100" s="153" t="s">
        <v>142</v>
      </c>
      <c r="C100" s="86" t="s">
        <v>87</v>
      </c>
      <c r="D100" s="97"/>
      <c r="E100" s="38"/>
      <c r="F100" s="38"/>
      <c r="G100" s="38" t="s">
        <v>181</v>
      </c>
    </row>
    <row r="101" spans="2:7" ht="30.6" customHeight="1" x14ac:dyDescent="0.2">
      <c r="B101" s="153" t="s">
        <v>143</v>
      </c>
      <c r="C101" s="86" t="s">
        <v>88</v>
      </c>
      <c r="D101" s="103"/>
      <c r="E101" s="41"/>
      <c r="F101" s="41"/>
      <c r="G101" s="38" t="s">
        <v>182</v>
      </c>
    </row>
    <row r="102" spans="2:7" ht="43.15" customHeight="1" x14ac:dyDescent="0.2">
      <c r="B102" s="153" t="s">
        <v>144</v>
      </c>
      <c r="C102" s="86" t="s">
        <v>89</v>
      </c>
      <c r="D102" s="103"/>
      <c r="E102" s="41"/>
      <c r="F102" s="41"/>
      <c r="G102" s="41"/>
    </row>
    <row r="103" spans="2:7" ht="30.6" customHeight="1" x14ac:dyDescent="0.2">
      <c r="B103" s="153" t="s">
        <v>145</v>
      </c>
      <c r="C103" s="152" t="s">
        <v>190</v>
      </c>
      <c r="D103" s="41"/>
      <c r="E103" s="41"/>
      <c r="F103" s="41"/>
      <c r="G103" s="41"/>
    </row>
    <row r="104" spans="2:7" ht="43.15" customHeight="1" x14ac:dyDescent="0.2">
      <c r="B104" s="153" t="s">
        <v>146</v>
      </c>
      <c r="C104" s="152" t="s">
        <v>191</v>
      </c>
      <c r="D104" s="103"/>
      <c r="E104" s="41"/>
      <c r="F104" s="41"/>
      <c r="G104" s="41"/>
    </row>
    <row r="105" spans="2:7" ht="30.6" customHeight="1" x14ac:dyDescent="0.2">
      <c r="B105" s="153" t="s">
        <v>147</v>
      </c>
      <c r="C105" s="86" t="s">
        <v>90</v>
      </c>
      <c r="D105" s="97"/>
      <c r="E105" s="38"/>
      <c r="F105" s="38"/>
      <c r="G105" s="38" t="s">
        <v>182</v>
      </c>
    </row>
    <row r="106" spans="2:7" ht="15.6" customHeight="1" x14ac:dyDescent="0.2">
      <c r="B106" s="17"/>
      <c r="C106" s="161" t="s">
        <v>24</v>
      </c>
      <c r="D106" s="16">
        <f>D108+D109</f>
        <v>4987.3000000000011</v>
      </c>
      <c r="E106" s="16">
        <f t="shared" ref="E106" si="1">E108+E109</f>
        <v>4760.1999999999989</v>
      </c>
      <c r="F106" s="16">
        <f>F108+F109</f>
        <v>4760.2</v>
      </c>
      <c r="G106" s="20"/>
    </row>
    <row r="107" spans="2:7" ht="15.6" customHeight="1" x14ac:dyDescent="0.2">
      <c r="B107" s="218"/>
      <c r="C107" s="152" t="s">
        <v>25</v>
      </c>
      <c r="D107" s="5"/>
      <c r="E107" s="5"/>
      <c r="F107" s="5"/>
      <c r="G107" s="5"/>
    </row>
    <row r="108" spans="2:7" ht="29.45" customHeight="1" x14ac:dyDescent="0.2">
      <c r="B108" s="233"/>
      <c r="C108" s="86" t="s">
        <v>9</v>
      </c>
      <c r="D108" s="7">
        <f>4744.1+216.6</f>
        <v>4960.7000000000007</v>
      </c>
      <c r="E108" s="7">
        <v>4760.1999999999989</v>
      </c>
      <c r="F108" s="7">
        <v>4760.2</v>
      </c>
      <c r="G108" s="9"/>
    </row>
    <row r="109" spans="2:7" ht="22.15" customHeight="1" x14ac:dyDescent="0.2">
      <c r="B109" s="219"/>
      <c r="C109" s="22" t="s">
        <v>10</v>
      </c>
      <c r="D109" s="7">
        <f>16.2+10.4</f>
        <v>26.6</v>
      </c>
      <c r="E109" s="7">
        <v>0</v>
      </c>
      <c r="F109" s="7">
        <v>0</v>
      </c>
      <c r="G109" s="9"/>
    </row>
    <row r="110" spans="2:7" ht="21" customHeight="1" x14ac:dyDescent="0.2">
      <c r="B110" s="13" t="s">
        <v>91</v>
      </c>
      <c r="C110" s="160" t="s">
        <v>92</v>
      </c>
      <c r="D110" s="10"/>
      <c r="E110" s="10"/>
      <c r="F110" s="10"/>
      <c r="G110" s="11"/>
    </row>
    <row r="111" spans="2:7" ht="30" customHeight="1" x14ac:dyDescent="0.2">
      <c r="B111" s="154" t="s">
        <v>93</v>
      </c>
      <c r="C111" s="86" t="s">
        <v>94</v>
      </c>
      <c r="D111" s="6"/>
      <c r="E111" s="6"/>
      <c r="F111" s="6"/>
      <c r="G111" s="60"/>
    </row>
    <row r="112" spans="2:7" ht="97.15" customHeight="1" x14ac:dyDescent="0.2">
      <c r="B112" s="164" t="s">
        <v>95</v>
      </c>
      <c r="C112" s="24" t="s">
        <v>192</v>
      </c>
      <c r="D112" s="98"/>
      <c r="E112" s="6"/>
      <c r="F112" s="6"/>
      <c r="G112" s="60"/>
    </row>
    <row r="113" spans="2:7" ht="19.899999999999999" customHeight="1" x14ac:dyDescent="0.2">
      <c r="B113" s="67"/>
      <c r="C113" s="15" t="s">
        <v>24</v>
      </c>
      <c r="D113" s="16">
        <f>D115</f>
        <v>250</v>
      </c>
      <c r="E113" s="16">
        <f>E115</f>
        <v>250</v>
      </c>
      <c r="F113" s="16">
        <f>F115</f>
        <v>250</v>
      </c>
      <c r="G113" s="20"/>
    </row>
    <row r="114" spans="2:7" ht="17.45" customHeight="1" x14ac:dyDescent="0.2">
      <c r="B114" s="201"/>
      <c r="C114" s="24" t="s">
        <v>25</v>
      </c>
      <c r="D114" s="7"/>
      <c r="E114" s="7"/>
      <c r="F114" s="7"/>
      <c r="G114" s="9"/>
    </row>
    <row r="115" spans="2:7" ht="28.15" customHeight="1" x14ac:dyDescent="0.2">
      <c r="B115" s="202"/>
      <c r="C115" s="22" t="s">
        <v>9</v>
      </c>
      <c r="D115" s="7">
        <v>250</v>
      </c>
      <c r="E115" s="7">
        <v>250</v>
      </c>
      <c r="F115" s="7">
        <v>250</v>
      </c>
      <c r="G115" s="9"/>
    </row>
    <row r="116" spans="2:7" ht="21" customHeight="1" x14ac:dyDescent="0.2">
      <c r="B116" s="13" t="s">
        <v>96</v>
      </c>
      <c r="C116" s="12" t="s">
        <v>97</v>
      </c>
      <c r="D116" s="10"/>
      <c r="E116" s="10"/>
      <c r="F116" s="10"/>
      <c r="G116" s="11"/>
    </row>
    <row r="117" spans="2:7" ht="20.45" customHeight="1" x14ac:dyDescent="0.2">
      <c r="B117" s="14"/>
      <c r="C117" s="15" t="s">
        <v>24</v>
      </c>
      <c r="D117" s="16">
        <f>SUM(D118:D120)</f>
        <v>738.1</v>
      </c>
      <c r="E117" s="16">
        <f>SUM(E118:E119)</f>
        <v>330</v>
      </c>
      <c r="F117" s="16">
        <f>SUM(F118:F119)</f>
        <v>330</v>
      </c>
      <c r="G117" s="16"/>
    </row>
    <row r="118" spans="2:7" ht="18.600000000000001" customHeight="1" x14ac:dyDescent="0.2">
      <c r="B118" s="65"/>
      <c r="C118" s="24" t="s">
        <v>25</v>
      </c>
      <c r="D118" s="41"/>
      <c r="E118" s="41"/>
      <c r="F118" s="41"/>
      <c r="G118" s="41"/>
    </row>
    <row r="119" spans="2:7" ht="28.15" customHeight="1" x14ac:dyDescent="0.2">
      <c r="B119" s="65"/>
      <c r="C119" s="111" t="s">
        <v>9</v>
      </c>
      <c r="D119" s="171">
        <v>323.10000000000002</v>
      </c>
      <c r="E119" s="167">
        <v>330</v>
      </c>
      <c r="F119" s="167">
        <v>330</v>
      </c>
      <c r="G119" s="167"/>
    </row>
    <row r="120" spans="2:7" ht="21.6" customHeight="1" x14ac:dyDescent="0.2">
      <c r="B120" s="65"/>
      <c r="C120" s="170" t="s">
        <v>10</v>
      </c>
      <c r="D120" s="103">
        <v>415</v>
      </c>
      <c r="E120" s="41"/>
      <c r="F120" s="41"/>
      <c r="G120" s="41"/>
    </row>
    <row r="121" spans="2:7" ht="19.149999999999999" customHeight="1" x14ac:dyDescent="0.2">
      <c r="B121" s="112"/>
      <c r="C121" s="162" t="s">
        <v>27</v>
      </c>
      <c r="D121" s="172"/>
      <c r="E121" s="173">
        <f>E123</f>
        <v>340</v>
      </c>
      <c r="F121" s="173">
        <f>F123</f>
        <v>340</v>
      </c>
      <c r="G121" s="174"/>
    </row>
    <row r="122" spans="2:7" ht="19.149999999999999" customHeight="1" x14ac:dyDescent="0.2">
      <c r="B122" s="229"/>
      <c r="C122" s="163" t="s">
        <v>28</v>
      </c>
      <c r="D122" s="113"/>
      <c r="E122" s="109"/>
      <c r="F122" s="109"/>
      <c r="G122" s="110"/>
    </row>
    <row r="123" spans="2:7" ht="19.149999999999999" customHeight="1" x14ac:dyDescent="0.2">
      <c r="B123" s="230"/>
      <c r="C123" s="90" t="s">
        <v>29</v>
      </c>
      <c r="D123" s="114"/>
      <c r="E123" s="107">
        <v>340</v>
      </c>
      <c r="F123" s="107">
        <v>340</v>
      </c>
      <c r="G123" s="88"/>
    </row>
    <row r="124" spans="2:7" ht="21.6" customHeight="1" x14ac:dyDescent="0.2">
      <c r="B124" s="13" t="s">
        <v>98</v>
      </c>
      <c r="C124" s="108" t="s">
        <v>99</v>
      </c>
      <c r="D124" s="89"/>
      <c r="E124" s="89"/>
      <c r="F124" s="89"/>
      <c r="G124" s="10"/>
    </row>
    <row r="125" spans="2:7" ht="19.149999999999999" customHeight="1" x14ac:dyDescent="0.2">
      <c r="B125" s="14"/>
      <c r="C125" s="15" t="s">
        <v>24</v>
      </c>
      <c r="D125" s="16">
        <f>D127</f>
        <v>17</v>
      </c>
      <c r="E125" s="16">
        <f>E127</f>
        <v>6.5</v>
      </c>
      <c r="F125" s="16">
        <f>F127</f>
        <v>6.5</v>
      </c>
      <c r="G125" s="16"/>
    </row>
    <row r="126" spans="2:7" ht="19.149999999999999" customHeight="1" x14ac:dyDescent="0.2">
      <c r="B126" s="227"/>
      <c r="C126" s="70" t="s">
        <v>25</v>
      </c>
      <c r="D126" s="71"/>
      <c r="E126" s="71"/>
      <c r="F126" s="71"/>
      <c r="G126" s="71"/>
    </row>
    <row r="127" spans="2:7" ht="28.15" customHeight="1" x14ac:dyDescent="0.2">
      <c r="B127" s="228"/>
      <c r="C127" s="22" t="s">
        <v>9</v>
      </c>
      <c r="D127" s="103">
        <v>17</v>
      </c>
      <c r="E127" s="41">
        <v>6.5</v>
      </c>
      <c r="F127" s="41">
        <v>6.5</v>
      </c>
      <c r="G127" s="41"/>
    </row>
    <row r="128" spans="2:7" ht="33" customHeight="1" x14ac:dyDescent="0.2">
      <c r="B128" s="13" t="s">
        <v>100</v>
      </c>
      <c r="C128" s="12" t="s">
        <v>101</v>
      </c>
      <c r="D128" s="10"/>
      <c r="E128" s="10"/>
      <c r="F128" s="10"/>
      <c r="G128" s="10"/>
    </row>
    <row r="129" spans="2:8" ht="19.149999999999999" customHeight="1" x14ac:dyDescent="0.2">
      <c r="B129" s="14"/>
      <c r="C129" s="15" t="s">
        <v>24</v>
      </c>
      <c r="D129" s="16">
        <f>D131</f>
        <v>6.9</v>
      </c>
      <c r="E129" s="16">
        <f>E131</f>
        <v>6.9</v>
      </c>
      <c r="F129" s="16">
        <f>F131</f>
        <v>6.9</v>
      </c>
      <c r="G129" s="16"/>
    </row>
    <row r="130" spans="2:8" ht="19.149999999999999" customHeight="1" x14ac:dyDescent="0.2">
      <c r="B130" s="65"/>
      <c r="C130" s="70" t="s">
        <v>25</v>
      </c>
      <c r="D130" s="41"/>
      <c r="E130" s="41"/>
      <c r="F130" s="41"/>
      <c r="G130" s="41"/>
    </row>
    <row r="131" spans="2:8" ht="28.9" customHeight="1" x14ac:dyDescent="0.2">
      <c r="B131" s="66"/>
      <c r="C131" s="22" t="s">
        <v>9</v>
      </c>
      <c r="D131" s="103">
        <v>6.9</v>
      </c>
      <c r="E131" s="41">
        <v>6.9</v>
      </c>
      <c r="F131" s="41">
        <v>6.9</v>
      </c>
      <c r="G131" s="41"/>
    </row>
    <row r="132" spans="2:8" ht="58.15" customHeight="1" x14ac:dyDescent="0.2">
      <c r="B132" s="19" t="s">
        <v>169</v>
      </c>
      <c r="C132" s="12" t="s">
        <v>194</v>
      </c>
      <c r="D132" s="10"/>
      <c r="E132" s="10"/>
      <c r="F132" s="10"/>
      <c r="G132" s="10"/>
      <c r="H132" s="94"/>
    </row>
    <row r="133" spans="2:8" ht="19.899999999999999" customHeight="1" x14ac:dyDescent="0.2">
      <c r="B133" s="57"/>
      <c r="C133" s="15" t="s">
        <v>24</v>
      </c>
      <c r="D133" s="16">
        <f>SUM(D134:D137)</f>
        <v>192.2</v>
      </c>
      <c r="E133" s="16">
        <f>SUM(E134:E137)</f>
        <v>198.8</v>
      </c>
      <c r="F133" s="16">
        <f>SUM(F134:F137)</f>
        <v>198.8</v>
      </c>
      <c r="G133" s="16"/>
    </row>
    <row r="134" spans="2:8" ht="19.149999999999999" customHeight="1" x14ac:dyDescent="0.2">
      <c r="B134" s="64"/>
      <c r="C134" s="70" t="s">
        <v>25</v>
      </c>
      <c r="D134" s="41"/>
      <c r="E134" s="41"/>
      <c r="F134" s="41"/>
      <c r="G134" s="41"/>
    </row>
    <row r="135" spans="2:8" ht="28.15" customHeight="1" x14ac:dyDescent="0.2">
      <c r="B135" s="65"/>
      <c r="C135" s="22" t="s">
        <v>9</v>
      </c>
      <c r="D135" s="103">
        <v>106.5</v>
      </c>
      <c r="E135" s="103">
        <v>106.8</v>
      </c>
      <c r="F135" s="103">
        <v>106.8</v>
      </c>
      <c r="G135" s="41"/>
    </row>
    <row r="136" spans="2:8" ht="28.15" customHeight="1" x14ac:dyDescent="0.2">
      <c r="B136" s="65"/>
      <c r="C136" s="32" t="s">
        <v>20</v>
      </c>
      <c r="D136" s="103">
        <f>53.6+31</f>
        <v>84.6</v>
      </c>
      <c r="E136" s="103">
        <v>92</v>
      </c>
      <c r="F136" s="103">
        <v>92</v>
      </c>
      <c r="G136" s="41"/>
    </row>
    <row r="137" spans="2:8" ht="18" customHeight="1" x14ac:dyDescent="0.2">
      <c r="B137" s="65"/>
      <c r="C137" s="178" t="s">
        <v>57</v>
      </c>
      <c r="D137" s="103">
        <v>1.1000000000000001</v>
      </c>
      <c r="E137" s="103"/>
      <c r="F137" s="103"/>
      <c r="G137" s="41"/>
    </row>
    <row r="138" spans="2:8" ht="19.5" customHeight="1" x14ac:dyDescent="0.2">
      <c r="B138" s="106"/>
      <c r="C138" s="72" t="s">
        <v>27</v>
      </c>
      <c r="D138" s="101"/>
      <c r="E138" s="101">
        <f>E140</f>
        <v>92.4</v>
      </c>
      <c r="F138" s="101">
        <f>F140</f>
        <v>92.4</v>
      </c>
      <c r="G138" s="16"/>
    </row>
    <row r="139" spans="2:8" ht="19.899999999999999" customHeight="1" x14ac:dyDescent="0.2">
      <c r="B139" s="65"/>
      <c r="C139" s="47" t="s">
        <v>28</v>
      </c>
      <c r="D139" s="93"/>
      <c r="E139" s="41"/>
      <c r="F139" s="41"/>
      <c r="G139" s="41"/>
    </row>
    <row r="140" spans="2:8" ht="21" customHeight="1" x14ac:dyDescent="0.2">
      <c r="B140" s="66"/>
      <c r="C140" s="70" t="s">
        <v>62</v>
      </c>
      <c r="D140" s="41"/>
      <c r="E140" s="41">
        <v>92.4</v>
      </c>
      <c r="F140" s="41">
        <v>92.4</v>
      </c>
      <c r="G140" s="41"/>
    </row>
    <row r="141" spans="2:8" ht="31.9" customHeight="1" x14ac:dyDescent="0.2">
      <c r="B141" s="19" t="s">
        <v>170</v>
      </c>
      <c r="C141" s="12" t="s">
        <v>162</v>
      </c>
      <c r="D141" s="10"/>
      <c r="E141" s="10"/>
      <c r="F141" s="10"/>
      <c r="G141" s="10"/>
    </row>
    <row r="142" spans="2:8" ht="21.75" customHeight="1" x14ac:dyDescent="0.2">
      <c r="B142" s="72"/>
      <c r="C142" s="141" t="s">
        <v>24</v>
      </c>
      <c r="D142" s="16">
        <f>SUM(D144:D145)</f>
        <v>170.79999999999998</v>
      </c>
      <c r="E142" s="16"/>
      <c r="F142" s="16"/>
      <c r="G142" s="16"/>
    </row>
    <row r="143" spans="2:8" ht="18" customHeight="1" x14ac:dyDescent="0.2">
      <c r="B143" s="215"/>
      <c r="C143" s="70" t="s">
        <v>25</v>
      </c>
      <c r="D143" s="41"/>
      <c r="E143" s="41"/>
      <c r="F143" s="41"/>
      <c r="G143" s="41"/>
    </row>
    <row r="144" spans="2:8" ht="29.45" customHeight="1" x14ac:dyDescent="0.2">
      <c r="B144" s="225"/>
      <c r="C144" s="142" t="s">
        <v>20</v>
      </c>
      <c r="D144" s="41">
        <v>168.6</v>
      </c>
      <c r="E144" s="41"/>
      <c r="F144" s="41"/>
      <c r="G144" s="41"/>
    </row>
    <row r="145" spans="2:12" ht="18.600000000000001" customHeight="1" x14ac:dyDescent="0.2">
      <c r="B145" s="216"/>
      <c r="C145" s="142" t="s">
        <v>21</v>
      </c>
      <c r="D145" s="41">
        <v>2.2000000000000002</v>
      </c>
      <c r="E145" s="41"/>
      <c r="F145" s="41"/>
      <c r="G145" s="41"/>
    </row>
    <row r="146" spans="2:12" ht="59.45" customHeight="1" x14ac:dyDescent="0.2">
      <c r="B146" s="23" t="s">
        <v>164</v>
      </c>
      <c r="C146" s="33" t="s">
        <v>102</v>
      </c>
      <c r="D146" s="33"/>
      <c r="E146" s="33"/>
      <c r="F146" s="33"/>
      <c r="G146" s="33"/>
    </row>
    <row r="147" spans="2:12" ht="44.45" customHeight="1" x14ac:dyDescent="0.2">
      <c r="B147" s="13" t="s">
        <v>165</v>
      </c>
      <c r="C147" s="12" t="s">
        <v>103</v>
      </c>
      <c r="D147" s="10"/>
      <c r="E147" s="10"/>
      <c r="F147" s="10"/>
      <c r="G147" s="10"/>
    </row>
    <row r="148" spans="2:12" ht="45.6" customHeight="1" x14ac:dyDescent="0.2">
      <c r="B148" s="154" t="s">
        <v>104</v>
      </c>
      <c r="C148" s="22" t="s">
        <v>105</v>
      </c>
      <c r="D148" s="41"/>
      <c r="E148" s="7"/>
      <c r="F148" s="7"/>
      <c r="G148" s="6" t="s">
        <v>180</v>
      </c>
      <c r="H148" s="4"/>
    </row>
    <row r="149" spans="2:12" ht="45.6" customHeight="1" x14ac:dyDescent="0.2">
      <c r="B149" s="158" t="s">
        <v>173</v>
      </c>
      <c r="C149" s="32" t="s">
        <v>106</v>
      </c>
      <c r="D149" s="103"/>
      <c r="E149" s="103"/>
      <c r="F149" s="103"/>
      <c r="G149" s="38" t="s">
        <v>183</v>
      </c>
      <c r="H149" s="145"/>
      <c r="I149" s="4"/>
      <c r="J149" s="4"/>
      <c r="K149" s="4"/>
      <c r="L149" s="4"/>
    </row>
    <row r="150" spans="2:12" ht="19.899999999999999" customHeight="1" x14ac:dyDescent="0.2">
      <c r="B150" s="153" t="s">
        <v>174</v>
      </c>
      <c r="C150" s="25" t="s">
        <v>107</v>
      </c>
      <c r="D150" s="95"/>
      <c r="E150" s="96"/>
      <c r="F150" s="146"/>
      <c r="G150" s="38" t="s">
        <v>187</v>
      </c>
      <c r="H150" s="4"/>
      <c r="I150" s="4"/>
      <c r="J150" s="4"/>
      <c r="K150" s="4"/>
      <c r="L150" s="4"/>
    </row>
    <row r="151" spans="2:12" ht="32.450000000000003" customHeight="1" x14ac:dyDescent="0.2">
      <c r="B151" s="153" t="s">
        <v>175</v>
      </c>
      <c r="C151" s="25" t="s">
        <v>108</v>
      </c>
      <c r="D151" s="115"/>
      <c r="E151" s="96"/>
      <c r="F151" s="146"/>
      <c r="G151" s="38" t="s">
        <v>187</v>
      </c>
      <c r="H151" s="145"/>
      <c r="I151" s="4"/>
      <c r="J151" s="4"/>
      <c r="K151" s="4"/>
      <c r="L151" s="4"/>
    </row>
    <row r="152" spans="2:12" ht="31.15" customHeight="1" x14ac:dyDescent="0.2">
      <c r="B152" s="153" t="s">
        <v>176</v>
      </c>
      <c r="C152" s="25" t="s">
        <v>109</v>
      </c>
      <c r="D152" s="115"/>
      <c r="E152" s="96"/>
      <c r="F152" s="146"/>
      <c r="G152" s="68"/>
      <c r="H152" s="147"/>
      <c r="I152" s="4"/>
      <c r="J152" s="4"/>
      <c r="K152" s="4"/>
      <c r="L152" s="4"/>
    </row>
    <row r="153" spans="2:12" ht="18.75" customHeight="1" x14ac:dyDescent="0.2">
      <c r="B153" s="154" t="s">
        <v>168</v>
      </c>
      <c r="C153" s="140" t="s">
        <v>110</v>
      </c>
      <c r="D153" s="95"/>
      <c r="E153" s="96"/>
      <c r="F153" s="97"/>
      <c r="G153" s="9"/>
      <c r="H153" s="220"/>
      <c r="I153" s="221"/>
      <c r="J153" s="221"/>
      <c r="K153" s="221"/>
      <c r="L153" s="221"/>
    </row>
    <row r="154" spans="2:12" ht="19.149999999999999" customHeight="1" x14ac:dyDescent="0.2">
      <c r="B154" s="28"/>
      <c r="C154" s="14" t="s">
        <v>24</v>
      </c>
      <c r="D154" s="27">
        <f>SUM(D155:D158)</f>
        <v>603.4</v>
      </c>
      <c r="E154" s="27">
        <f>SUM(E155:E158)</f>
        <v>1813.9</v>
      </c>
      <c r="F154" s="27">
        <f>SUM(F155:F158)</f>
        <v>632.79999999999995</v>
      </c>
      <c r="G154" s="20"/>
    </row>
    <row r="155" spans="2:12" ht="19.149999999999999" customHeight="1" x14ac:dyDescent="0.2">
      <c r="B155" s="187"/>
      <c r="C155" s="24" t="s">
        <v>25</v>
      </c>
      <c r="D155" s="35"/>
      <c r="E155" s="26"/>
      <c r="F155" s="9"/>
      <c r="G155" s="9"/>
    </row>
    <row r="156" spans="2:12" ht="28.9" customHeight="1" x14ac:dyDescent="0.2">
      <c r="B156" s="222"/>
      <c r="C156" s="22" t="s">
        <v>9</v>
      </c>
      <c r="D156" s="26">
        <f>146.9-6.9</f>
        <v>140</v>
      </c>
      <c r="E156" s="26">
        <f>1807+6.9</f>
        <v>1813.9</v>
      </c>
      <c r="F156" s="26">
        <v>632.79999999999995</v>
      </c>
      <c r="G156" s="9"/>
    </row>
    <row r="157" spans="2:12" ht="28.9" customHeight="1" x14ac:dyDescent="0.2">
      <c r="B157" s="222"/>
      <c r="C157" s="142" t="s">
        <v>20</v>
      </c>
      <c r="D157" s="26">
        <v>264</v>
      </c>
      <c r="E157" s="26"/>
      <c r="F157" s="26"/>
      <c r="G157" s="9"/>
    </row>
    <row r="158" spans="2:12" ht="19.149999999999999" customHeight="1" x14ac:dyDescent="0.2">
      <c r="B158" s="188"/>
      <c r="C158" s="22" t="s">
        <v>21</v>
      </c>
      <c r="D158" s="26">
        <v>199.39999999999998</v>
      </c>
      <c r="E158" s="26"/>
      <c r="F158" s="26"/>
      <c r="G158" s="9"/>
    </row>
    <row r="159" spans="2:12" ht="19.149999999999999" customHeight="1" x14ac:dyDescent="0.2">
      <c r="B159" s="73"/>
      <c r="C159" s="14" t="s">
        <v>27</v>
      </c>
      <c r="D159" s="27">
        <f>SUM(D160:D161)</f>
        <v>0</v>
      </c>
      <c r="E159" s="27">
        <f>SUM(E160:E161)</f>
        <v>6003.5</v>
      </c>
      <c r="F159" s="27">
        <f>SUM(F160:F161)</f>
        <v>4124</v>
      </c>
      <c r="G159" s="20"/>
      <c r="I159" s="122" t="s">
        <v>75</v>
      </c>
      <c r="J159" s="121">
        <f>SUM(D148:D153)</f>
        <v>0</v>
      </c>
      <c r="K159" s="121">
        <f>SUM(E148:E153)</f>
        <v>0</v>
      </c>
      <c r="L159" s="121">
        <f>SUM(F148:F153)</f>
        <v>0</v>
      </c>
    </row>
    <row r="160" spans="2:12" ht="19.149999999999999" customHeight="1" x14ac:dyDescent="0.2">
      <c r="B160" s="187"/>
      <c r="C160" s="22" t="s">
        <v>28</v>
      </c>
      <c r="D160" s="26"/>
      <c r="E160" s="26"/>
      <c r="F160" s="26"/>
      <c r="G160" s="9"/>
      <c r="I160" s="122"/>
      <c r="J160" s="121">
        <f>D154+D159</f>
        <v>603.4</v>
      </c>
      <c r="K160" s="121">
        <f>E154+E159</f>
        <v>7817.4</v>
      </c>
      <c r="L160" s="121">
        <f>F154+F159</f>
        <v>4756.8</v>
      </c>
    </row>
    <row r="161" spans="2:12" ht="19.149999999999999" customHeight="1" x14ac:dyDescent="0.2">
      <c r="B161" s="188"/>
      <c r="C161" s="22" t="s">
        <v>62</v>
      </c>
      <c r="D161" s="26">
        <f>39.1-39.1</f>
        <v>0</v>
      </c>
      <c r="E161" s="26">
        <f>5964.4+39.1</f>
        <v>6003.5</v>
      </c>
      <c r="F161" s="26">
        <v>4124</v>
      </c>
      <c r="G161" s="9"/>
      <c r="I161" s="122"/>
      <c r="J161" s="121">
        <f>J159-J160</f>
        <v>-603.4</v>
      </c>
      <c r="K161" s="121">
        <f>K159-K160</f>
        <v>-7817.4</v>
      </c>
      <c r="L161" s="121">
        <f>L159-L160</f>
        <v>-4756.8</v>
      </c>
    </row>
    <row r="162" spans="2:12" ht="19.149999999999999" customHeight="1" x14ac:dyDescent="0.2">
      <c r="B162" s="124" t="s">
        <v>166</v>
      </c>
      <c r="C162" s="125" t="s">
        <v>161</v>
      </c>
      <c r="D162" s="126"/>
      <c r="E162" s="126"/>
      <c r="F162" s="126"/>
      <c r="G162" s="126"/>
    </row>
    <row r="163" spans="2:12" ht="31.15" customHeight="1" x14ac:dyDescent="0.2">
      <c r="B163" s="159" t="s">
        <v>148</v>
      </c>
      <c r="C163" s="127" t="s">
        <v>137</v>
      </c>
      <c r="D163" s="128"/>
      <c r="E163" s="128"/>
      <c r="F163" s="128"/>
      <c r="G163" s="128"/>
    </row>
    <row r="164" spans="2:12" ht="31.15" customHeight="1" x14ac:dyDescent="0.2">
      <c r="B164" s="159" t="s">
        <v>149</v>
      </c>
      <c r="C164" s="127" t="s">
        <v>198</v>
      </c>
      <c r="D164" s="128"/>
      <c r="E164" s="128"/>
      <c r="F164" s="128"/>
      <c r="G164" s="128"/>
    </row>
    <row r="165" spans="2:12" ht="19.149999999999999" customHeight="1" x14ac:dyDescent="0.2">
      <c r="B165" s="180" t="s">
        <v>150</v>
      </c>
      <c r="C165" s="179" t="s">
        <v>140</v>
      </c>
      <c r="D165" s="128"/>
      <c r="E165" s="128"/>
      <c r="F165" s="128"/>
      <c r="G165" s="128"/>
    </row>
    <row r="166" spans="2:12" ht="19.149999999999999" customHeight="1" x14ac:dyDescent="0.2">
      <c r="B166" s="159" t="s">
        <v>151</v>
      </c>
      <c r="C166" s="127" t="s">
        <v>138</v>
      </c>
      <c r="D166" s="128"/>
      <c r="E166" s="128"/>
      <c r="F166" s="128"/>
      <c r="G166" s="128"/>
    </row>
    <row r="167" spans="2:12" ht="29.45" customHeight="1" x14ac:dyDescent="0.2">
      <c r="B167" s="165" t="s">
        <v>152</v>
      </c>
      <c r="C167" s="129" t="s">
        <v>139</v>
      </c>
      <c r="D167" s="128"/>
      <c r="E167" s="128"/>
      <c r="F167" s="128"/>
      <c r="G167" s="128"/>
    </row>
    <row r="168" spans="2:12" ht="29.45" customHeight="1" x14ac:dyDescent="0.2">
      <c r="B168" s="175" t="s">
        <v>195</v>
      </c>
      <c r="C168" s="176" t="s">
        <v>196</v>
      </c>
      <c r="D168" s="128"/>
      <c r="E168" s="128"/>
      <c r="F168" s="128"/>
      <c r="G168" s="128"/>
    </row>
    <row r="169" spans="2:12" ht="19.149999999999999" customHeight="1" x14ac:dyDescent="0.2">
      <c r="B169" s="130"/>
      <c r="C169" s="131" t="s">
        <v>24</v>
      </c>
      <c r="D169" s="133">
        <f>D171+D172</f>
        <v>201.10000000000002</v>
      </c>
      <c r="E169" s="133">
        <f>E171</f>
        <v>77.5</v>
      </c>
      <c r="F169" s="133"/>
      <c r="G169" s="132"/>
    </row>
    <row r="170" spans="2:12" ht="19.149999999999999" customHeight="1" x14ac:dyDescent="0.2">
      <c r="B170" s="196"/>
      <c r="C170" s="134" t="s">
        <v>25</v>
      </c>
      <c r="D170" s="136"/>
      <c r="E170" s="136"/>
      <c r="F170" s="136"/>
      <c r="G170" s="135"/>
    </row>
    <row r="171" spans="2:12" ht="32.450000000000003" customHeight="1" x14ac:dyDescent="0.2">
      <c r="B171" s="197"/>
      <c r="C171" s="22" t="s">
        <v>9</v>
      </c>
      <c r="D171" s="136">
        <f>256.3-66</f>
        <v>190.3</v>
      </c>
      <c r="E171" s="136">
        <v>77.5</v>
      </c>
      <c r="F171" s="136"/>
      <c r="G171" s="135"/>
    </row>
    <row r="172" spans="2:12" ht="18.600000000000001" customHeight="1" x14ac:dyDescent="0.2">
      <c r="B172" s="198"/>
      <c r="C172" s="142" t="s">
        <v>21</v>
      </c>
      <c r="D172" s="136">
        <v>10.8</v>
      </c>
      <c r="E172" s="136"/>
      <c r="F172" s="136"/>
      <c r="G172" s="135"/>
    </row>
    <row r="173" spans="2:12" ht="42.6" customHeight="1" x14ac:dyDescent="0.2">
      <c r="B173" s="23" t="s">
        <v>111</v>
      </c>
      <c r="C173" s="33" t="s">
        <v>112</v>
      </c>
      <c r="D173" s="33"/>
      <c r="E173" s="33"/>
      <c r="F173" s="33"/>
      <c r="G173" s="33"/>
    </row>
    <row r="174" spans="2:12" ht="21" customHeight="1" x14ac:dyDescent="0.2">
      <c r="B174" s="43" t="s">
        <v>167</v>
      </c>
      <c r="C174" s="12" t="s">
        <v>113</v>
      </c>
      <c r="D174" s="44"/>
      <c r="E174" s="44"/>
      <c r="F174" s="44"/>
      <c r="G174" s="11"/>
    </row>
    <row r="175" spans="2:12" ht="30.6" customHeight="1" x14ac:dyDescent="0.2">
      <c r="B175" s="166" t="s">
        <v>177</v>
      </c>
      <c r="C175" s="25" t="s">
        <v>114</v>
      </c>
      <c r="D175" s="148"/>
      <c r="E175" s="148"/>
      <c r="F175" s="148"/>
      <c r="G175" s="38" t="s">
        <v>188</v>
      </c>
      <c r="H175" s="145"/>
    </row>
    <row r="176" spans="2:12" ht="21.6" customHeight="1" x14ac:dyDescent="0.2">
      <c r="B176" s="156" t="s">
        <v>115</v>
      </c>
      <c r="C176" s="47" t="s">
        <v>116</v>
      </c>
      <c r="D176" s="87"/>
      <c r="E176" s="87"/>
      <c r="F176" s="87"/>
      <c r="G176" s="149" t="s">
        <v>188</v>
      </c>
    </row>
    <row r="177" spans="2:12" ht="18.600000000000001" customHeight="1" x14ac:dyDescent="0.2">
      <c r="B177" s="48"/>
      <c r="C177" s="14" t="s">
        <v>24</v>
      </c>
      <c r="D177" s="49">
        <f>SUM(D178:D180)</f>
        <v>856.7</v>
      </c>
      <c r="E177" s="49">
        <f>SUM(E178:E180)</f>
        <v>3928.2</v>
      </c>
      <c r="F177" s="49">
        <f>SUM(F178:F180)</f>
        <v>3047</v>
      </c>
      <c r="G177" s="50"/>
    </row>
    <row r="178" spans="2:12" ht="16.149999999999999" customHeight="1" x14ac:dyDescent="0.2">
      <c r="B178" s="182"/>
      <c r="C178" s="24" t="s">
        <v>25</v>
      </c>
      <c r="D178" s="45"/>
      <c r="E178" s="45"/>
      <c r="F178" s="45"/>
      <c r="G178" s="46"/>
    </row>
    <row r="179" spans="2:12" ht="32.450000000000003" customHeight="1" x14ac:dyDescent="0.2">
      <c r="B179" s="183"/>
      <c r="C179" s="22" t="s">
        <v>9</v>
      </c>
      <c r="D179" s="45">
        <v>300</v>
      </c>
      <c r="E179" s="45">
        <v>3928.2</v>
      </c>
      <c r="F179" s="45">
        <v>3047</v>
      </c>
      <c r="G179" s="46"/>
    </row>
    <row r="180" spans="2:12" ht="20.45" customHeight="1" x14ac:dyDescent="0.2">
      <c r="B180" s="184"/>
      <c r="C180" s="47" t="s">
        <v>21</v>
      </c>
      <c r="D180" s="45">
        <v>556.70000000000005</v>
      </c>
      <c r="E180" s="45">
        <v>0</v>
      </c>
      <c r="F180" s="45">
        <v>0</v>
      </c>
      <c r="G180" s="46"/>
    </row>
    <row r="181" spans="2:12" ht="18.600000000000001" customHeight="1" x14ac:dyDescent="0.2">
      <c r="B181" s="48"/>
      <c r="C181" s="14" t="s">
        <v>27</v>
      </c>
      <c r="D181" s="49">
        <f>D183</f>
        <v>0</v>
      </c>
      <c r="E181" s="49">
        <f>E183</f>
        <v>6370.1</v>
      </c>
      <c r="F181" s="49">
        <f>F183</f>
        <v>2000</v>
      </c>
      <c r="G181" s="50"/>
    </row>
    <row r="182" spans="2:12" ht="19.149999999999999" customHeight="1" x14ac:dyDescent="0.2">
      <c r="B182" s="185"/>
      <c r="C182" s="22" t="s">
        <v>28</v>
      </c>
      <c r="D182" s="45"/>
      <c r="E182" s="45"/>
      <c r="F182" s="45"/>
      <c r="G182" s="46"/>
      <c r="H182" s="119"/>
      <c r="I182" s="122" t="s">
        <v>75</v>
      </c>
      <c r="J182" s="121">
        <f>SUM(D176:D176)</f>
        <v>0</v>
      </c>
      <c r="K182" s="121">
        <f>SUM(E176:E176)</f>
        <v>0</v>
      </c>
      <c r="L182" s="121">
        <f>SUM(F176:F176)</f>
        <v>0</v>
      </c>
    </row>
    <row r="183" spans="2:12" ht="19.899999999999999" customHeight="1" x14ac:dyDescent="0.2">
      <c r="B183" s="186"/>
      <c r="C183" s="47" t="s">
        <v>62</v>
      </c>
      <c r="D183" s="45">
        <v>0</v>
      </c>
      <c r="E183" s="45">
        <v>6370.1</v>
      </c>
      <c r="F183" s="45">
        <v>2000</v>
      </c>
      <c r="G183" s="46"/>
      <c r="H183" s="119"/>
      <c r="I183" s="122"/>
      <c r="J183" s="121">
        <f>D177+D181</f>
        <v>856.7</v>
      </c>
      <c r="K183" s="121">
        <f>E177+E181</f>
        <v>10298.299999999999</v>
      </c>
      <c r="L183" s="121">
        <f>F177+F181</f>
        <v>5047</v>
      </c>
    </row>
    <row r="184" spans="2:12" ht="42" customHeight="1" x14ac:dyDescent="0.2">
      <c r="B184" s="43" t="s">
        <v>117</v>
      </c>
      <c r="C184" s="12" t="s">
        <v>189</v>
      </c>
      <c r="D184" s="51"/>
      <c r="E184" s="51"/>
      <c r="F184" s="51"/>
      <c r="G184" s="52"/>
      <c r="H184" s="119"/>
      <c r="I184" s="122"/>
      <c r="J184" s="121">
        <f>J182-J183</f>
        <v>-856.7</v>
      </c>
      <c r="K184" s="121">
        <f>K182-K183</f>
        <v>-10298.299999999999</v>
      </c>
      <c r="L184" s="121">
        <f>L182-L183</f>
        <v>-5047</v>
      </c>
    </row>
    <row r="185" spans="2:12" ht="30" customHeight="1" x14ac:dyDescent="0.2">
      <c r="B185" s="155" t="s">
        <v>118</v>
      </c>
      <c r="C185" s="25" t="s">
        <v>119</v>
      </c>
      <c r="D185" s="53"/>
      <c r="E185" s="53"/>
      <c r="F185" s="53"/>
      <c r="G185" s="75" t="s">
        <v>188</v>
      </c>
    </row>
    <row r="186" spans="2:12" ht="44.45" customHeight="1" x14ac:dyDescent="0.2">
      <c r="B186" s="155" t="s">
        <v>120</v>
      </c>
      <c r="C186" s="25" t="s">
        <v>121</v>
      </c>
      <c r="D186" s="87"/>
      <c r="E186" s="74"/>
      <c r="F186" s="74"/>
      <c r="G186" s="54"/>
    </row>
    <row r="187" spans="2:12" ht="31.9" customHeight="1" x14ac:dyDescent="0.2">
      <c r="B187" s="155" t="s">
        <v>122</v>
      </c>
      <c r="C187" s="25" t="s">
        <v>123</v>
      </c>
      <c r="D187" s="87"/>
      <c r="E187" s="74"/>
      <c r="F187" s="74"/>
      <c r="G187" s="54"/>
    </row>
    <row r="188" spans="2:12" ht="30" customHeight="1" x14ac:dyDescent="0.2">
      <c r="B188" s="155" t="s">
        <v>124</v>
      </c>
      <c r="C188" s="25" t="s">
        <v>125</v>
      </c>
      <c r="D188" s="87"/>
      <c r="E188" s="74"/>
      <c r="F188" s="74"/>
      <c r="G188" s="54"/>
    </row>
    <row r="189" spans="2:12" ht="30.6" customHeight="1" x14ac:dyDescent="0.2">
      <c r="B189" s="155" t="s">
        <v>126</v>
      </c>
      <c r="C189" s="25" t="s">
        <v>127</v>
      </c>
      <c r="D189" s="87"/>
      <c r="E189" s="74"/>
      <c r="F189" s="74"/>
      <c r="G189" s="54"/>
    </row>
    <row r="190" spans="2:12" ht="33" customHeight="1" x14ac:dyDescent="0.2">
      <c r="B190" s="155" t="s">
        <v>128</v>
      </c>
      <c r="C190" s="25" t="s">
        <v>129</v>
      </c>
      <c r="D190" s="87"/>
      <c r="E190" s="74"/>
      <c r="F190" s="74"/>
      <c r="G190" s="54"/>
    </row>
    <row r="191" spans="2:12" ht="21" customHeight="1" x14ac:dyDescent="0.2">
      <c r="B191" s="20"/>
      <c r="C191" s="14" t="s">
        <v>24</v>
      </c>
      <c r="D191" s="116">
        <f>SUM(D192:D194)</f>
        <v>2003.5</v>
      </c>
      <c r="E191" s="49">
        <f>SUM(E192:E194)</f>
        <v>1772</v>
      </c>
      <c r="F191" s="49">
        <f>SUM(F192:F194)</f>
        <v>1772</v>
      </c>
      <c r="G191" s="50"/>
    </row>
    <row r="192" spans="2:12" ht="18.600000000000001" customHeight="1" x14ac:dyDescent="0.2">
      <c r="B192" s="191"/>
      <c r="C192" s="24" t="s">
        <v>25</v>
      </c>
      <c r="D192" s="117"/>
      <c r="E192" s="53"/>
      <c r="F192" s="53"/>
      <c r="G192" s="54"/>
    </row>
    <row r="193" spans="2:13" ht="20.45" customHeight="1" x14ac:dyDescent="0.2">
      <c r="B193" s="192"/>
      <c r="C193" s="25" t="s">
        <v>57</v>
      </c>
      <c r="D193" s="118">
        <v>1772</v>
      </c>
      <c r="E193" s="45">
        <v>1772</v>
      </c>
      <c r="F193" s="45">
        <v>1772</v>
      </c>
      <c r="G193" s="46"/>
    </row>
    <row r="194" spans="2:13" ht="19.149999999999999" customHeight="1" x14ac:dyDescent="0.2">
      <c r="B194" s="193"/>
      <c r="C194" s="22" t="s">
        <v>21</v>
      </c>
      <c r="D194" s="118">
        <v>231.5</v>
      </c>
      <c r="E194" s="45">
        <v>0</v>
      </c>
      <c r="F194" s="45">
        <v>0</v>
      </c>
      <c r="G194" s="46"/>
    </row>
    <row r="195" spans="2:13" ht="19.149999999999999" customHeight="1" x14ac:dyDescent="0.2">
      <c r="B195" s="48"/>
      <c r="C195" s="14" t="s">
        <v>27</v>
      </c>
      <c r="D195" s="116">
        <f>D197</f>
        <v>10</v>
      </c>
      <c r="E195" s="49">
        <f>E197</f>
        <v>10</v>
      </c>
      <c r="F195" s="49">
        <f>F197</f>
        <v>10</v>
      </c>
      <c r="G195" s="50"/>
      <c r="I195" s="122" t="s">
        <v>75</v>
      </c>
      <c r="J195" s="121">
        <f>SUM(D185:D190)</f>
        <v>0</v>
      </c>
      <c r="K195" s="121">
        <f>SUM(E185:E190)</f>
        <v>0</v>
      </c>
      <c r="L195" s="121">
        <f>SUM(F185:F190)</f>
        <v>0</v>
      </c>
      <c r="M195" s="119"/>
    </row>
    <row r="196" spans="2:13" ht="19.149999999999999" customHeight="1" x14ac:dyDescent="0.2">
      <c r="B196" s="194"/>
      <c r="C196" s="22" t="s">
        <v>28</v>
      </c>
      <c r="D196" s="118"/>
      <c r="E196" s="45"/>
      <c r="F196" s="45"/>
      <c r="G196" s="46"/>
      <c r="I196" s="122"/>
      <c r="J196" s="121">
        <f>D191+D195</f>
        <v>2013.5</v>
      </c>
      <c r="K196" s="121">
        <f>E191+E195</f>
        <v>1782</v>
      </c>
      <c r="L196" s="121">
        <f>F191+F195</f>
        <v>1782</v>
      </c>
      <c r="M196" s="119"/>
    </row>
    <row r="197" spans="2:13" ht="19.149999999999999" customHeight="1" x14ac:dyDescent="0.2">
      <c r="B197" s="195"/>
      <c r="C197" s="25" t="s">
        <v>29</v>
      </c>
      <c r="D197" s="118">
        <v>10</v>
      </c>
      <c r="E197" s="45">
        <v>10</v>
      </c>
      <c r="F197" s="45">
        <v>10</v>
      </c>
      <c r="G197" s="46"/>
      <c r="I197" s="122"/>
      <c r="J197" s="121">
        <f>J195-J196</f>
        <v>-2013.5</v>
      </c>
      <c r="K197" s="121">
        <f>K195-K196</f>
        <v>-1782</v>
      </c>
      <c r="L197" s="121">
        <f>L195-L196</f>
        <v>-1782</v>
      </c>
      <c r="M197" s="119"/>
    </row>
    <row r="198" spans="2:13" ht="30" customHeight="1" x14ac:dyDescent="0.2">
      <c r="B198" s="18"/>
      <c r="C198" s="14" t="s">
        <v>130</v>
      </c>
      <c r="D198" s="16">
        <f>D15+D23+D27+D31+D35+D39+D43+D47+D59+D63+D80+D87+D94+D106+D113+D117+D125+D129+D154+D159+D177+D181+D191+D195+D54+D133+D138+D121+D169+D142+D19</f>
        <v>105933.70000000001</v>
      </c>
      <c r="E198" s="16">
        <f t="shared" ref="E198" si="2">E15+E23+E27+E31+E35+E39+E43+E47+E59+E63+E80+E87+E94+E106+E113+E117+E125+E129+E154+E159+E177+E181+E191+E195+E54+E133+E138+E121+E169+E142+E19</f>
        <v>119681.9</v>
      </c>
      <c r="F198" s="16">
        <f>F15+F23+F27+F31+F35+F39+F43+F47+F59+F63+F80+F87+F94+F106+F113+F117+F125+F129+F154+F159+F177+F181+F191+F195+F54+F133+F138+F121+F169+F142+F19</f>
        <v>111263.3</v>
      </c>
      <c r="G198" s="16"/>
    </row>
    <row r="199" spans="2:13" ht="17.45" customHeight="1" x14ac:dyDescent="0.2">
      <c r="B199" s="218"/>
      <c r="C199" s="24" t="s">
        <v>131</v>
      </c>
      <c r="D199" s="104">
        <v>611.6</v>
      </c>
      <c r="E199" s="104">
        <v>16756.3</v>
      </c>
      <c r="F199" s="104">
        <v>9303.7999999999993</v>
      </c>
      <c r="G199" s="5"/>
    </row>
    <row r="200" spans="2:13" ht="43.9" customHeight="1" x14ac:dyDescent="0.2">
      <c r="B200" s="219"/>
      <c r="C200" s="24" t="s">
        <v>132</v>
      </c>
      <c r="D200" s="5"/>
      <c r="E200" s="5">
        <f>E198-D198</f>
        <v>13748.199999999983</v>
      </c>
      <c r="F200" s="5">
        <f>F198-E198</f>
        <v>-8418.5999999999913</v>
      </c>
      <c r="G200" s="5"/>
    </row>
    <row r="201" spans="2:13" ht="15" customHeight="1" x14ac:dyDescent="0.2">
      <c r="B201" s="217"/>
      <c r="C201" s="217"/>
      <c r="D201" s="217"/>
      <c r="E201" s="217"/>
      <c r="F201" s="217"/>
      <c r="G201" s="217"/>
    </row>
    <row r="202" spans="2:13" s="30" customFormat="1" ht="15" customHeight="1" x14ac:dyDescent="0.2">
      <c r="B202" s="190" t="s">
        <v>154</v>
      </c>
      <c r="C202" s="190"/>
      <c r="D202" s="190"/>
      <c r="E202" s="190"/>
      <c r="F202" s="190"/>
      <c r="G202" s="190"/>
      <c r="H202" s="137"/>
      <c r="I202" s="138"/>
      <c r="J202" s="139"/>
      <c r="K202" s="139"/>
      <c r="L202" s="139"/>
      <c r="M202" s="139"/>
    </row>
    <row r="203" spans="2:13" s="30" customFormat="1" ht="15" customHeight="1" x14ac:dyDescent="0.2">
      <c r="B203" s="189" t="s">
        <v>155</v>
      </c>
      <c r="C203" s="189"/>
      <c r="D203" s="189"/>
      <c r="E203" s="189"/>
      <c r="F203" s="189"/>
      <c r="G203" s="189"/>
      <c r="H203" s="137"/>
      <c r="I203" s="138"/>
      <c r="J203" s="139"/>
      <c r="K203" s="139"/>
      <c r="L203" s="139"/>
      <c r="M203" s="139"/>
    </row>
    <row r="204" spans="2:13" s="30" customFormat="1" ht="15" customHeight="1" x14ac:dyDescent="0.2">
      <c r="B204" s="190" t="s">
        <v>156</v>
      </c>
      <c r="C204" s="190"/>
      <c r="D204" s="190"/>
      <c r="E204" s="190"/>
      <c r="F204" s="190"/>
      <c r="G204" s="190"/>
      <c r="H204" s="137"/>
      <c r="I204" s="138"/>
      <c r="J204" s="139"/>
      <c r="K204" s="139"/>
      <c r="L204" s="139"/>
      <c r="M204" s="139"/>
    </row>
    <row r="205" spans="2:13" s="30" customFormat="1" ht="15" customHeight="1" x14ac:dyDescent="0.2">
      <c r="B205" s="190" t="s">
        <v>157</v>
      </c>
      <c r="C205" s="190"/>
      <c r="D205" s="190"/>
      <c r="E205" s="190"/>
      <c r="F205" s="190"/>
      <c r="G205" s="190"/>
      <c r="H205" s="137"/>
      <c r="I205" s="138"/>
      <c r="J205" s="139"/>
      <c r="K205" s="139"/>
      <c r="L205" s="139"/>
      <c r="M205" s="139"/>
    </row>
    <row r="206" spans="2:13" s="30" customFormat="1" ht="15" customHeight="1" x14ac:dyDescent="0.2">
      <c r="B206" s="181" t="s">
        <v>178</v>
      </c>
      <c r="C206" s="181"/>
      <c r="D206" s="144"/>
      <c r="E206" s="144"/>
      <c r="F206" s="144"/>
      <c r="G206" s="144"/>
      <c r="H206" s="143"/>
      <c r="I206" s="138"/>
      <c r="J206" s="139"/>
      <c r="K206" s="139"/>
      <c r="L206" s="139"/>
      <c r="M206" s="139"/>
    </row>
  </sheetData>
  <mergeCells count="35">
    <mergeCell ref="B55:B57"/>
    <mergeCell ref="B24:B25"/>
    <mergeCell ref="B201:G201"/>
    <mergeCell ref="B199:B200"/>
    <mergeCell ref="H153:L153"/>
    <mergeCell ref="B155:B158"/>
    <mergeCell ref="B88:B89"/>
    <mergeCell ref="B143:B145"/>
    <mergeCell ref="B81:B86"/>
    <mergeCell ref="B114:B115"/>
    <mergeCell ref="B126:B127"/>
    <mergeCell ref="B122:B123"/>
    <mergeCell ref="B64:B65"/>
    <mergeCell ref="B60:B61"/>
    <mergeCell ref="B107:B109"/>
    <mergeCell ref="B2:G2"/>
    <mergeCell ref="B44:B45"/>
    <mergeCell ref="B28:B29"/>
    <mergeCell ref="B32:B33"/>
    <mergeCell ref="B48:B50"/>
    <mergeCell ref="B16:B18"/>
    <mergeCell ref="B40:B41"/>
    <mergeCell ref="B36:B37"/>
    <mergeCell ref="B20:B21"/>
    <mergeCell ref="B206:C206"/>
    <mergeCell ref="B178:B180"/>
    <mergeCell ref="B182:B183"/>
    <mergeCell ref="B160:B161"/>
    <mergeCell ref="B203:G203"/>
    <mergeCell ref="B204:G204"/>
    <mergeCell ref="B205:G205"/>
    <mergeCell ref="B192:B194"/>
    <mergeCell ref="B196:B197"/>
    <mergeCell ref="B202:G202"/>
    <mergeCell ref="B170:B172"/>
  </mergeCells>
  <printOptions horizontalCentered="1"/>
  <pageMargins left="0.39370078740157483" right="0.39370078740157483" top="0.59055118110236227" bottom="0.59055118110236227" header="0" footer="0"/>
  <pageSetup paperSize="9" scale="77" orientation="portrait" r:id="rId1"/>
  <rowBreaks count="5" manualBreakCount="5">
    <brk id="35" max="6" man="1"/>
    <brk id="70" max="6" man="1"/>
    <brk id="103" max="6" man="1"/>
    <brk id="137" max="6" man="1"/>
    <brk id="16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12 programa 3 lentelė</vt:lpstr>
      <vt:lpstr>'12 programa 3 lentelė'!Print_Area</vt:lpstr>
      <vt:lpstr>'12 programa 3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Violeta Pronskuvienė</cp:lastModifiedBy>
  <cp:revision/>
  <cp:lastPrinted>2024-10-08T11:54:53Z</cp:lastPrinted>
  <dcterms:created xsi:type="dcterms:W3CDTF">2023-07-10T07:04:14Z</dcterms:created>
  <dcterms:modified xsi:type="dcterms:W3CDTF">2024-10-28T11:02:08Z</dcterms:modified>
  <cp:category/>
  <cp:contentStatus/>
</cp:coreProperties>
</file>