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valdyba\kmsa\Savivaldybės administracija\BENDROSIOS VALDYMO FUNKCIJOS\Strateginio planavimo skyrius\SVP KEITIMAI\2024-2026 SVP keitimas\2024–2026 m. SVP keitimas (spalis)\SVP projektas po pakeitimų į avilį\"/>
    </mc:Choice>
  </mc:AlternateContent>
  <xr:revisionPtr revIDLastSave="0" documentId="13_ncr:1_{E57B6898-5535-4A28-84D7-725FAE86F556}" xr6:coauthVersionLast="47" xr6:coauthVersionMax="47" xr10:uidLastSave="{00000000-0000-0000-0000-000000000000}"/>
  <bookViews>
    <workbookView xWindow="-120" yWindow="-120" windowWidth="38640" windowHeight="21120" xr2:uid="{FEA9E383-1DE5-4AFE-98A8-7A94D3659092}"/>
  </bookViews>
  <sheets>
    <sheet name="3 programa 3 lentelė" sheetId="1" r:id="rId1"/>
  </sheets>
  <definedNames>
    <definedName name="_xlnm.Print_Area" localSheetId="0">'3 programa 3 lentelė'!$A$1:$G$93</definedName>
    <definedName name="_xlnm.Print_Titles" localSheetId="0">'3 programa 3 lentelė'!$3:$4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1" l="1"/>
  <c r="D78" i="1"/>
  <c r="F73" i="1"/>
  <c r="E73" i="1"/>
  <c r="D73" i="1"/>
  <c r="F59" i="1"/>
  <c r="E59" i="1"/>
  <c r="D60" i="1"/>
  <c r="D46" i="1"/>
  <c r="F29" i="1"/>
  <c r="E29" i="1"/>
  <c r="D29" i="1"/>
  <c r="E22" i="1"/>
  <c r="D22" i="1"/>
  <c r="E78" i="1"/>
  <c r="F62" i="1"/>
  <c r="D62" i="1"/>
  <c r="E62" i="1"/>
  <c r="E71" i="1" l="1"/>
  <c r="F71" i="1"/>
  <c r="D71" i="1"/>
  <c r="F20" i="1"/>
  <c r="E20" i="1"/>
  <c r="D20" i="1" l="1"/>
  <c r="F57" i="1"/>
  <c r="E57" i="1"/>
  <c r="D57" i="1"/>
  <c r="F39" i="1"/>
  <c r="D31" i="1"/>
  <c r="E31" i="1"/>
  <c r="F31" i="1"/>
  <c r="D81" i="1"/>
  <c r="E39" i="1" l="1"/>
  <c r="D39" i="1"/>
  <c r="E81" i="1"/>
  <c r="F81" i="1"/>
  <c r="D76" i="1"/>
  <c r="E76" i="1"/>
  <c r="F76" i="1"/>
  <c r="F52" i="1"/>
  <c r="E52" i="1"/>
  <c r="D52" i="1"/>
  <c r="F27" i="1"/>
  <c r="E27" i="1"/>
  <c r="D27" i="1"/>
  <c r="E84" i="1" l="1"/>
  <c r="F48" i="1"/>
  <c r="E48" i="1"/>
  <c r="D48" i="1"/>
  <c r="F44" i="1"/>
  <c r="F84" i="1" s="1"/>
  <c r="F86" i="1" s="1"/>
  <c r="E44" i="1"/>
  <c r="D44" i="1"/>
  <c r="D84" i="1" s="1"/>
  <c r="E8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Indrė Butenienė</author>
    <author>Inga Mikalauskienė</author>
  </authors>
  <commentList>
    <comment ref="C35" authorId="0" shapeId="0" xr:uid="{73BCD387-0EA5-4BE5-8DC0-946E9A9A95A4}">
      <text>
        <r>
          <rPr>
            <sz val="9"/>
            <color indexed="81"/>
            <rFont val="Tahoma"/>
            <family val="2"/>
            <charset val="186"/>
          </rPr>
          <t>Lietuvos savivaldybių asociacija, Asociacija "Klaipėdos regionas", asociacija "Naujoji Klaipėdos žuvininkystės vietos veiklos grupė", Asociacija "Klaipėdos miesto integruotų investicijų teritorijos vietos veiklos grupė"</t>
        </r>
      </text>
    </comment>
    <comment ref="C36" authorId="1" shapeId="0" xr:uid="{3449B9FF-996E-4542-A37C-4FD4D41473A5}">
      <text>
        <r>
          <rPr>
            <sz val="9"/>
            <color indexed="81"/>
            <rFont val="Tahoma"/>
            <family val="2"/>
            <charset val="186"/>
          </rPr>
          <t xml:space="preserve">Tarptautinės organizacijos – Cruise Baltic – CB, EUROCITIES, Union of the Baltic Cities – UBC, Baltic Sail,  European Cities Against Drugs – ECAD, Healthy Cities network – WHO, Kommunnes Internasjonale Miljoorganisasjon – KIMO, Istorinių miestų lyga – IMLA, Žydų kultūros paveldo Europoje asociacija, Tall Ships Races Europe Ltd. (Sail Training International – STI).
</t>
        </r>
      </text>
    </comment>
    <comment ref="D50" authorId="1" shapeId="0" xr:uid="{9FFBC51A-0BD4-44EC-80AF-37B1484E47A2}">
      <text>
        <r>
          <rPr>
            <sz val="9"/>
            <color indexed="81"/>
            <rFont val="Tahoma"/>
            <family val="2"/>
            <charset val="186"/>
          </rPr>
          <t>Savivaldybės sudaro savivaldybės administracijos direktoriaus rezervą, kuris turi būti ne mažesnis kaip 0,25 procento ir ne didesnis kaip 1 procentas patvirtintų savivaldybės biudžeto pajamų (neįskaitant valstybės dotacijų savivaldybių biudžetams). Savivaldybės administracijos direktoriaus rezervas gali būti didesnis kaip 1 procentas, kai yra paskelbta valstybės ir (arba) savivaldybės lygio ekstremalioji situacija ir (arba) įvesta nepaprastoji padėtis. Konkretų savivaldybės administracijos direktoriaus rezervo dydį kasmet nustato savivaldybės taryba, tvirtindama tam tikrų metų savivaldybės biudžetą. Savivaldybės administracijos direktoriaus rezervo lėšas skirsto savivaldybės administracijos direktorius.</t>
        </r>
      </text>
    </comment>
  </commentList>
</comments>
</file>

<file path=xl/sharedStrings.xml><?xml version="1.0" encoding="utf-8"?>
<sst xmlns="http://schemas.openxmlformats.org/spreadsheetml/2006/main" count="137" uniqueCount="102">
  <si>
    <t>Programos uždavinio, priemonės kodas ir požymis</t>
  </si>
  <si>
    <t>Uždavinio, priemonės pavadinimas, finansavimo šaltiniai</t>
  </si>
  <si>
    <t>2024 metų asignavimai ir kitos lėšos</t>
  </si>
  <si>
    <t>2025 metų asignavimai ir kitos lėšos</t>
  </si>
  <si>
    <t>2026 metų asignavimai ir kitos lėšos</t>
  </si>
  <si>
    <t>Savivaldybės strateginio plėtros plano priemonės kodas</t>
  </si>
  <si>
    <t>Priemonė: Savivaldybės administracijos veiklos užtikrinimas</t>
  </si>
  <si>
    <t>003-01-01-01</t>
  </si>
  <si>
    <t>Savivaldybės tarybos ir administracijos veiklos užtikrinimas (darbo užmokestis)</t>
  </si>
  <si>
    <t xml:space="preserve">Savivaldybės biudžeto lėšos (nuosavos, be ankstesnių metų likučio) </t>
  </si>
  <si>
    <t xml:space="preserve">Lietuvos Respublikos valstybės biudžeto dotacijos
</t>
  </si>
  <si>
    <t>003-01-01-02</t>
  </si>
  <si>
    <t>Savivaldybės tarybos ir administracijos veiklos užtikrinimas (pastatų eksploatacija, prekių ir paslaugų įsigijimas, korespondencijos siuntimas paštu, spaudinių prenumerata ir kt.)</t>
  </si>
  <si>
    <t xml:space="preserve">Pajamų įmokos ir kitos pajamos
</t>
  </si>
  <si>
    <t>003-01-01-03</t>
  </si>
  <si>
    <t>Viešosios tvarkos skyriaus veiklos užtikrinimas (pastatų eksploatacija, prekių ir paslaugų įsigijimas, korespondencijos siuntimas paštu ir kt.)</t>
  </si>
  <si>
    <t>003-01-01-04</t>
  </si>
  <si>
    <t>Ekstremaliųjų situacijų ir (arba) įvykių prevencija</t>
  </si>
  <si>
    <t>003-01-01-05</t>
  </si>
  <si>
    <t>Žmogiškųjų išteklių valdymo tobulinimas ir motyvacinių priemonių įgyvendinimas</t>
  </si>
  <si>
    <t>003-01-01-06</t>
  </si>
  <si>
    <t>Viešųjų ryšių plėtojimas (gyventojų apklausos, nuomonių tyrimai,  informacijos sklaida žiniasklaidos priemonėse, savivaldybės skelbimų publikavimas, rinkodaros ir reprezentacinių  priemonių vykdymas ir kt.)</t>
  </si>
  <si>
    <t>003-01-01-07</t>
  </si>
  <si>
    <t>Atstovavimo teismuose ir teismų sprendimų vykdymo organizavimas bei teismo išlaidų apmokėjimas</t>
  </si>
  <si>
    <t>003-01-01-08</t>
  </si>
  <si>
    <t>Daugiabučių gyvenamųjų namų žemės nuomos mokesčio paskirstymo ir administravimo paslaugos pirkimas</t>
  </si>
  <si>
    <t>003-01-01-09</t>
  </si>
  <si>
    <t>Seniūnaičių mokymai ir išmokų seniūnaičiams mokėjimas</t>
  </si>
  <si>
    <t>003-01-01-10</t>
  </si>
  <si>
    <t>Civilinės atsakomybės draudimo įsigijimas</t>
  </si>
  <si>
    <t>003-01-01-11</t>
  </si>
  <si>
    <t xml:space="preserve">Duomenų apsaugos pareigūno paslaugų centralizuotas teikimas savivaldybės biudžetinėms įstaigoms </t>
  </si>
  <si>
    <t>003-01-01-12</t>
  </si>
  <si>
    <t>003-01-01-13</t>
  </si>
  <si>
    <t>Dalyvavimas organizuojant rinkimus</t>
  </si>
  <si>
    <t>Dalyvavimas projekte „Išmanusis miestas 10“</t>
  </si>
  <si>
    <t>Savivaldybės biudžetas (įskaitant skolintas lėšas)</t>
  </si>
  <si>
    <t>Iš jo:</t>
  </si>
  <si>
    <t>Priemonė: Kontrolės ir audito tarnybos finansinio, ūkinio bei materialinio aptarnavimo užtikrinimas</t>
  </si>
  <si>
    <t>Priemonė: Mero reprezentacinių priemonių vykdymas (Mero fondo naudojimas)</t>
  </si>
  <si>
    <t>Priemonė: Dalyvavimas vietinių ir tarptautinių organizacijų veikloje</t>
  </si>
  <si>
    <t>003-01-04-01</t>
  </si>
  <si>
    <t>003-01-04-02</t>
  </si>
  <si>
    <t>Tarptautinio bendradarbiavimo vystymas, atstovaujant Klaipėdos miestui</t>
  </si>
  <si>
    <t>003-01-04-03</t>
  </si>
  <si>
    <t>Užsienio delegacijų priėmimų organizavimas</t>
  </si>
  <si>
    <t>Priemonė: Paskolų grąžinimas ir palūkanų mokėjimas</t>
  </si>
  <si>
    <t>Priemonė: Savivaldybės mero rezervas</t>
  </si>
  <si>
    <t>Priemonė: Valstybės deleguotų funkcijų vykdymas: žemės ūkio priemonių vykdymas</t>
  </si>
  <si>
    <t>Uždavinys: Diegti Savivaldybės administracijoje modernias informacines sistemas ir plėsti elektroninių paslaugų spektrą</t>
  </si>
  <si>
    <t>Priemonė: Kompiuterinės, programinės įrangos, organizacinės technikos bei licencijų įsigijimas, eksploatavimas</t>
  </si>
  <si>
    <t>Uždavinys: Gerinti gyventojų aptarnavimo kokybę, diegiant pažangius vadybos principus</t>
  </si>
  <si>
    <t>Priemonė: Savivaldybės administracijos veiklos valdymo tobulinimas</t>
  </si>
  <si>
    <t>003-03-01-01</t>
  </si>
  <si>
    <t>Klaipėdos miesto savivaldybės 2021–2030 metų strateginio plėtros plano patikslinimas</t>
  </si>
  <si>
    <t>003-03-01-02</t>
  </si>
  <si>
    <t>Klaipėdos miesto gyventojų nuomonės tyrimo atlikimas</t>
  </si>
  <si>
    <t>003-03-01-03</t>
  </si>
  <si>
    <t>Bendro klientų aptarnavimo centro paslaugų paketo sukūrimas ir įdiegimas</t>
  </si>
  <si>
    <t>Uždavinys: Gerinti gyventojų aptarnavimo ir darbuotojų darbo sąlygas Savivaldybės administracijoje</t>
  </si>
  <si>
    <t>Priemonė: Savivaldybės administracijos pastatų ir patalpų remontas</t>
  </si>
  <si>
    <t>Priemonė: Naujo administracinio pastato su klientų aptarnavimo centru statyba</t>
  </si>
  <si>
    <t xml:space="preserve">IŠ VISO programai finansuoti pagal finansavimo šaltinius </t>
  </si>
  <si>
    <t>Iš jų: regioninių pažangos priemonių lėšos</t>
  </si>
  <si>
    <t>Asignavimų ir kitų lėšų pokytis, palyginti su ankstesnių metų patvirtintų asignavimų ir kitų lėšų planu</t>
  </si>
  <si>
    <t xml:space="preserve">Dalyvio mokestis už narystę Lietuvoje veikiančiose asociacijose </t>
  </si>
  <si>
    <t xml:space="preserve">T – tęstinės veiklos uždavinys. </t>
  </si>
  <si>
    <t>P – pažangos uždavinys.</t>
  </si>
  <si>
    <t>TP – tęstinės veiklos priemonė.</t>
  </si>
  <si>
    <t>PP – pažangos priemonė.</t>
  </si>
  <si>
    <t>003-01 (T)</t>
  </si>
  <si>
    <t>003-01-01 (TP)</t>
  </si>
  <si>
    <t>003-01-02 (TP)</t>
  </si>
  <si>
    <t>003-01-03 (TP)</t>
  </si>
  <si>
    <t>003-01-04(TP)</t>
  </si>
  <si>
    <t>003-01-05 (TP)</t>
  </si>
  <si>
    <t>003-01-06 (TP)</t>
  </si>
  <si>
    <t>003-02 (T)</t>
  </si>
  <si>
    <t>003-02-01 (TP)</t>
  </si>
  <si>
    <t>003-03 (T)</t>
  </si>
  <si>
    <t>003-03-01 (TP)</t>
  </si>
  <si>
    <t>003-04 (T)</t>
  </si>
  <si>
    <t>003-04-01 (TP)</t>
  </si>
  <si>
    <t>003-04-02 (PP)</t>
  </si>
  <si>
    <t>Ankstesnių metų likučiai</t>
  </si>
  <si>
    <t>003-01-07 (TP)</t>
  </si>
  <si>
    <t>RP – regioninė pažangos priemonė</t>
  </si>
  <si>
    <t>2.6.1.4.</t>
  </si>
  <si>
    <t>2.6.3.1.</t>
  </si>
  <si>
    <t>2.6.4.2.</t>
  </si>
  <si>
    <t>1.1.1.2.</t>
  </si>
  <si>
    <t>2.6.3.1</t>
  </si>
  <si>
    <t>2.6.1.1.
2.6.2.3.
2.6.2.4.</t>
  </si>
  <si>
    <t>Uždavinys: Organizuoti savivaldybės veiklos bendrųjų funkcijų vykdymą</t>
  </si>
  <si>
    <t>3 lentelė. Klaipėdos miesto savivaldybės 2024–2026 metų 003 Savivaldybės valdymo programos uždaviniai, priemonės, asignavimai ir kitos lėšos (tūkst. eurų)</t>
  </si>
  <si>
    <t>Savivaldybės biudžeto lėšos (nuosavos, be ankstesnių metų likučio)</t>
  </si>
  <si>
    <t xml:space="preserve">Dalyvavimas ES projekto „DivAirCity“ miestų bendradarbiavimo programoje </t>
  </si>
  <si>
    <t>003-01-04-04</t>
  </si>
  <si>
    <t>Priemonė: Duomenų surinkimo, saugojimo ir analizės informacinės sistemos sukūrimas</t>
  </si>
  <si>
    <t xml:space="preserve">003-02-02 </t>
  </si>
  <si>
    <t>Juridinio asmens, atsakingo už investicijų projektų valdymą, steigimas</t>
  </si>
  <si>
    <t>003-03-01-04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</si>
</sst>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Calibri"/>
      <family val="2"/>
      <charset val="186"/>
      <scheme val="minor"/>
    </font>
    <font>
      <b/>
      <sz val="10"/>
      <color theme="1"/>
      <name val="Times New Roman"/>
      <family val="1"/>
      <charset val="186"/>
    </font>
    <font>
      <b/>
      <sz val="10"/>
      <color rgb="FF000000"/>
      <name val="Times New Roman"/>
      <family val="1"/>
      <charset val="186"/>
    </font>
    <font>
      <sz val="10"/>
      <color theme="1"/>
      <name val="Times New Roman"/>
      <family val="1"/>
      <charset val="186"/>
    </font>
    <font>
      <sz val="10"/>
      <name val="Times New Roman"/>
      <family val="1"/>
      <charset val="186"/>
    </font>
    <font>
      <sz val="10"/>
      <color rgb="FFFF0000"/>
      <name val="Times New Roman"/>
      <family val="1"/>
      <charset val="186"/>
    </font>
    <font>
      <b/>
      <sz val="10"/>
      <name val="Times New Roman"/>
      <family val="1"/>
      <charset val="186"/>
    </font>
    <font>
      <sz val="8"/>
      <color rgb="FF000000"/>
      <name val="Times New Roman"/>
      <family val="1"/>
      <charset val="186"/>
    </font>
    <font>
      <sz val="9"/>
      <color indexed="81"/>
      <name val="Tahoma"/>
      <family val="2"/>
      <charset val="186"/>
    </font>
    <font>
      <sz val="12"/>
      <name val="Times New Roman"/>
      <family val="1"/>
      <charset val="186"/>
    </font>
    <font>
      <b/>
      <sz val="12"/>
      <name val="Times New Roman"/>
      <family val="1"/>
      <charset val="186"/>
    </font>
    <font>
      <b/>
      <sz val="10"/>
      <name val="Times New Roman"/>
      <family val="1"/>
      <charset val="1"/>
    </font>
  </fonts>
  <fills count="7">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theme="8"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s>
  <cellStyleXfs count="1">
    <xf numFmtId="0" fontId="0" fillId="0" borderId="0"/>
  </cellStyleXfs>
  <cellXfs count="90">
    <xf numFmtId="0" fontId="0" fillId="0" borderId="0" xfId="0"/>
    <xf numFmtId="0" fontId="3" fillId="0" borderId="0" xfId="0" applyFont="1"/>
    <xf numFmtId="0" fontId="3" fillId="0" borderId="1" xfId="0" applyFont="1" applyBorder="1" applyAlignment="1">
      <alignment horizontal="justify" vertical="center"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top" wrapText="1"/>
    </xf>
    <xf numFmtId="0" fontId="3" fillId="0" borderId="4" xfId="0" applyFont="1" applyBorder="1" applyAlignment="1">
      <alignment vertical="top"/>
    </xf>
    <xf numFmtId="165" fontId="3" fillId="0" borderId="1" xfId="0" applyNumberFormat="1" applyFont="1" applyBorder="1" applyAlignment="1">
      <alignment horizontal="center" vertical="top" wrapText="1"/>
    </xf>
    <xf numFmtId="165" fontId="1" fillId="0" borderId="1" xfId="0" applyNumberFormat="1" applyFont="1" applyBorder="1" applyAlignment="1">
      <alignment horizontal="center" vertical="top" wrapText="1"/>
    </xf>
    <xf numFmtId="165" fontId="6" fillId="3" borderId="1" xfId="0" applyNumberFormat="1" applyFont="1" applyFill="1" applyBorder="1" applyAlignment="1">
      <alignment horizontal="center" vertical="top" wrapText="1"/>
    </xf>
    <xf numFmtId="165" fontId="1" fillId="6" borderId="1" xfId="0" applyNumberFormat="1" applyFont="1" applyFill="1" applyBorder="1" applyAlignment="1">
      <alignment horizontal="center" vertical="top"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4" borderId="1" xfId="0" applyFont="1" applyFill="1" applyBorder="1" applyAlignment="1">
      <alignment vertical="top" wrapText="1"/>
    </xf>
    <xf numFmtId="0" fontId="1" fillId="4" borderId="1" xfId="0" applyFont="1" applyFill="1" applyBorder="1" applyAlignment="1">
      <alignment horizontal="center" vertical="top" wrapText="1"/>
    </xf>
    <xf numFmtId="0" fontId="6" fillId="5" borderId="1" xfId="0" applyFont="1" applyFill="1" applyBorder="1" applyAlignment="1">
      <alignment horizontal="justify" vertical="top" wrapText="1"/>
    </xf>
    <xf numFmtId="0" fontId="1" fillId="5" borderId="1" xfId="0" applyFont="1" applyFill="1" applyBorder="1" applyAlignment="1">
      <alignment vertical="top" wrapText="1"/>
    </xf>
    <xf numFmtId="0" fontId="3" fillId="5" borderId="1" xfId="0" applyFont="1" applyFill="1" applyBorder="1" applyAlignment="1">
      <alignment horizontal="center" vertical="top" wrapText="1"/>
    </xf>
    <xf numFmtId="0" fontId="1" fillId="5" borderId="1" xfId="0" applyFont="1" applyFill="1" applyBorder="1" applyAlignment="1">
      <alignment horizontal="center" vertical="top" wrapText="1"/>
    </xf>
    <xf numFmtId="0" fontId="1" fillId="3" borderId="1" xfId="0" applyFont="1" applyFill="1" applyBorder="1" applyAlignment="1">
      <alignment vertical="top" wrapText="1"/>
    </xf>
    <xf numFmtId="0" fontId="6" fillId="3" borderId="1" xfId="0" applyFont="1" applyFill="1" applyBorder="1" applyAlignment="1">
      <alignment horizontal="center" vertical="top" wrapText="1"/>
    </xf>
    <xf numFmtId="0" fontId="1" fillId="3" borderId="1" xfId="0" applyFont="1" applyFill="1" applyBorder="1" applyAlignment="1">
      <alignment horizontal="center" vertical="top" wrapText="1"/>
    </xf>
    <xf numFmtId="0" fontId="3" fillId="3" borderId="1" xfId="0" applyFont="1" applyFill="1" applyBorder="1" applyAlignment="1">
      <alignment horizontal="center" vertical="top" wrapText="1"/>
    </xf>
    <xf numFmtId="0" fontId="3" fillId="6" borderId="1" xfId="0" applyFont="1" applyFill="1" applyBorder="1" applyAlignment="1">
      <alignment horizontal="justify" vertical="center" wrapText="1"/>
    </xf>
    <xf numFmtId="0" fontId="1" fillId="6" borderId="1" xfId="0" applyFont="1" applyFill="1" applyBorder="1" applyAlignment="1">
      <alignment vertical="top" wrapText="1"/>
    </xf>
    <xf numFmtId="0" fontId="1" fillId="6" borderId="1" xfId="0" applyFont="1" applyFill="1" applyBorder="1" applyAlignment="1">
      <alignment horizontal="center" vertical="top" wrapText="1"/>
    </xf>
    <xf numFmtId="0" fontId="3" fillId="3" borderId="1" xfId="0" applyFont="1" applyFill="1" applyBorder="1" applyAlignment="1">
      <alignment vertical="top" wrapText="1"/>
    </xf>
    <xf numFmtId="0" fontId="3" fillId="6" borderId="1" xfId="0" applyFont="1" applyFill="1" applyBorder="1" applyAlignment="1">
      <alignment vertical="top" wrapText="1"/>
    </xf>
    <xf numFmtId="0" fontId="1" fillId="4" borderId="6" xfId="0" applyFont="1" applyFill="1" applyBorder="1" applyAlignment="1">
      <alignment vertical="top" wrapText="1"/>
    </xf>
    <xf numFmtId="0" fontId="6" fillId="5" borderId="1" xfId="0" applyFont="1" applyFill="1" applyBorder="1" applyAlignment="1">
      <alignment vertical="top" wrapText="1"/>
    </xf>
    <xf numFmtId="0" fontId="6" fillId="0" borderId="1" xfId="0" applyFont="1" applyBorder="1" applyAlignment="1">
      <alignment vertical="top" wrapText="1"/>
    </xf>
    <xf numFmtId="0" fontId="6" fillId="0" borderId="1" xfId="0" applyFont="1" applyBorder="1" applyAlignment="1">
      <alignment horizontal="center" vertical="top" wrapText="1"/>
    </xf>
    <xf numFmtId="165" fontId="6" fillId="0" borderId="1" xfId="0" applyNumberFormat="1" applyFont="1" applyBorder="1" applyAlignment="1">
      <alignment horizontal="center" vertical="top" wrapText="1"/>
    </xf>
    <xf numFmtId="0" fontId="6" fillId="3" borderId="6" xfId="0" applyFont="1" applyFill="1" applyBorder="1" applyAlignment="1">
      <alignment vertical="top" wrapText="1"/>
    </xf>
    <xf numFmtId="0" fontId="6" fillId="3" borderId="1" xfId="0" applyFont="1" applyFill="1" applyBorder="1" applyAlignment="1">
      <alignment vertical="top" wrapText="1"/>
    </xf>
    <xf numFmtId="0" fontId="6" fillId="6" borderId="1" xfId="0" applyFont="1" applyFill="1" applyBorder="1" applyAlignment="1">
      <alignment vertical="top"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top" wrapText="1"/>
    </xf>
    <xf numFmtId="0" fontId="3" fillId="6" borderId="5" xfId="0" applyFont="1" applyFill="1" applyBorder="1" applyAlignment="1">
      <alignment horizontal="center" vertical="center" wrapText="1"/>
    </xf>
    <xf numFmtId="164" fontId="3" fillId="0" borderId="1" xfId="0" applyNumberFormat="1" applyFont="1" applyBorder="1" applyAlignment="1">
      <alignment horizontal="center" vertical="top" wrapText="1"/>
    </xf>
    <xf numFmtId="0" fontId="3" fillId="3" borderId="0" xfId="0" applyFont="1" applyFill="1"/>
    <xf numFmtId="164" fontId="3" fillId="0" borderId="0" xfId="0" applyNumberFormat="1" applyFont="1"/>
    <xf numFmtId="164" fontId="2" fillId="2" borderId="1" xfId="0" applyNumberFormat="1" applyFont="1" applyFill="1" applyBorder="1" applyAlignment="1">
      <alignment horizontal="center" vertical="center" wrapText="1"/>
    </xf>
    <xf numFmtId="164" fontId="1" fillId="4" borderId="1" xfId="0" applyNumberFormat="1" applyFont="1" applyFill="1" applyBorder="1" applyAlignment="1">
      <alignment horizontal="center" vertical="top" wrapText="1"/>
    </xf>
    <xf numFmtId="164" fontId="1" fillId="5" borderId="1" xfId="0" applyNumberFormat="1" applyFont="1" applyFill="1" applyBorder="1" applyAlignment="1">
      <alignment horizontal="center" vertical="top" wrapText="1"/>
    </xf>
    <xf numFmtId="164" fontId="1" fillId="0" borderId="1" xfId="0" applyNumberFormat="1" applyFont="1" applyBorder="1" applyAlignment="1">
      <alignment horizontal="center" vertical="top" wrapText="1"/>
    </xf>
    <xf numFmtId="164" fontId="6" fillId="3" borderId="1" xfId="0" applyNumberFormat="1" applyFont="1" applyFill="1" applyBorder="1" applyAlignment="1">
      <alignment horizontal="center" vertical="top" wrapText="1"/>
    </xf>
    <xf numFmtId="164" fontId="1" fillId="3" borderId="1" xfId="0" applyNumberFormat="1" applyFont="1" applyFill="1" applyBorder="1" applyAlignment="1">
      <alignment horizontal="center" vertical="top" wrapText="1"/>
    </xf>
    <xf numFmtId="164" fontId="1" fillId="6" borderId="1" xfId="0" applyNumberFormat="1" applyFont="1" applyFill="1" applyBorder="1" applyAlignment="1">
      <alignment horizontal="center" vertical="top" wrapText="1"/>
    </xf>
    <xf numFmtId="164" fontId="6" fillId="0" borderId="1" xfId="0" applyNumberFormat="1" applyFont="1" applyBorder="1" applyAlignment="1">
      <alignment horizontal="center" vertical="top" wrapText="1"/>
    </xf>
    <xf numFmtId="164" fontId="3" fillId="3" borderId="1" xfId="0" applyNumberFormat="1" applyFont="1" applyFill="1" applyBorder="1" applyAlignment="1">
      <alignment horizontal="center" vertical="top" wrapText="1"/>
    </xf>
    <xf numFmtId="164" fontId="1" fillId="6" borderId="7" xfId="0" applyNumberFormat="1" applyFont="1" applyFill="1" applyBorder="1" applyAlignment="1">
      <alignment horizontal="center" vertical="top" wrapText="1"/>
    </xf>
    <xf numFmtId="164" fontId="6" fillId="3" borderId="7" xfId="0" applyNumberFormat="1" applyFont="1" applyFill="1" applyBorder="1" applyAlignment="1">
      <alignment horizontal="center" vertical="top" wrapText="1"/>
    </xf>
    <xf numFmtId="164" fontId="6" fillId="0" borderId="7" xfId="0" applyNumberFormat="1" applyFont="1" applyBorder="1" applyAlignment="1">
      <alignment horizontal="center" vertical="top" wrapText="1"/>
    </xf>
    <xf numFmtId="164" fontId="5" fillId="4" borderId="1" xfId="0" applyNumberFormat="1" applyFont="1" applyFill="1" applyBorder="1" applyAlignment="1">
      <alignment horizontal="center" vertical="top" wrapText="1"/>
    </xf>
    <xf numFmtId="164" fontId="6" fillId="6" borderId="1" xfId="0" applyNumberFormat="1" applyFont="1" applyFill="1" applyBorder="1" applyAlignment="1">
      <alignment horizontal="center" vertical="top" wrapText="1"/>
    </xf>
    <xf numFmtId="0" fontId="2" fillId="0" borderId="1" xfId="0" applyFont="1" applyBorder="1" applyAlignment="1">
      <alignment vertical="top" wrapText="1"/>
    </xf>
    <xf numFmtId="0" fontId="1" fillId="3" borderId="8" xfId="0" applyFont="1" applyFill="1" applyBorder="1" applyAlignment="1">
      <alignment vertical="top" wrapText="1"/>
    </xf>
    <xf numFmtId="164" fontId="1" fillId="6"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164" fontId="1" fillId="3" borderId="0" xfId="0" applyNumberFormat="1" applyFont="1" applyFill="1" applyAlignment="1">
      <alignment horizontal="center" vertical="top"/>
    </xf>
    <xf numFmtId="164" fontId="6" fillId="3" borderId="1" xfId="0" applyNumberFormat="1" applyFont="1" applyFill="1" applyBorder="1" applyAlignment="1">
      <alignment horizontal="center" vertical="center" wrapText="1"/>
    </xf>
    <xf numFmtId="0" fontId="1" fillId="0" borderId="6" xfId="0" applyFont="1" applyBorder="1" applyAlignment="1">
      <alignment vertical="top" wrapText="1"/>
    </xf>
    <xf numFmtId="0" fontId="6" fillId="4" borderId="3" xfId="0" applyFont="1" applyFill="1" applyBorder="1" applyAlignment="1">
      <alignment vertical="top" wrapText="1"/>
    </xf>
    <xf numFmtId="0" fontId="3" fillId="0" borderId="1" xfId="0" applyFont="1" applyBorder="1" applyAlignment="1">
      <alignment horizontal="center" vertical="top" wrapText="1"/>
    </xf>
    <xf numFmtId="0" fontId="9" fillId="0" borderId="0" xfId="0" applyFont="1" applyAlignment="1"/>
    <xf numFmtId="0" fontId="3" fillId="0" borderId="2" xfId="0" applyFont="1" applyBorder="1" applyAlignment="1">
      <alignment vertical="top" wrapText="1"/>
    </xf>
    <xf numFmtId="0" fontId="3" fillId="3" borderId="2" xfId="0" applyFont="1" applyFill="1" applyBorder="1" applyAlignment="1">
      <alignment vertical="top" wrapText="1"/>
    </xf>
    <xf numFmtId="3" fontId="7" fillId="2" borderId="1" xfId="0" applyNumberFormat="1" applyFont="1" applyFill="1" applyBorder="1" applyAlignment="1">
      <alignment horizontal="center" vertical="center" wrapText="1"/>
    </xf>
    <xf numFmtId="164" fontId="6" fillId="5" borderId="1" xfId="0" applyNumberFormat="1" applyFont="1" applyFill="1" applyBorder="1" applyAlignment="1">
      <alignment horizontal="center" vertical="center" wrapText="1"/>
    </xf>
    <xf numFmtId="0" fontId="11" fillId="5" borderId="0" xfId="0" applyFont="1" applyFill="1" applyAlignment="1">
      <alignment vertical="top" wrapText="1"/>
    </xf>
    <xf numFmtId="0" fontId="6" fillId="3" borderId="5" xfId="0" applyFont="1" applyFill="1" applyBorder="1" applyAlignment="1">
      <alignment vertical="top" wrapText="1"/>
    </xf>
    <xf numFmtId="0" fontId="6" fillId="3" borderId="3" xfId="0" applyFont="1" applyFill="1" applyBorder="1" applyAlignment="1">
      <alignment vertical="top" wrapText="1"/>
    </xf>
    <xf numFmtId="164" fontId="6" fillId="6" borderId="1" xfId="0" applyNumberFormat="1" applyFont="1" applyFill="1" applyBorder="1" applyAlignment="1">
      <alignment horizontal="center" vertical="center" wrapText="1"/>
    </xf>
    <xf numFmtId="0" fontId="4" fillId="0" borderId="0" xfId="0" applyFont="1" applyAlignment="1">
      <alignment horizontal="left"/>
    </xf>
    <xf numFmtId="0" fontId="3" fillId="3" borderId="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0" borderId="0" xfId="0" applyFont="1" applyAlignment="1">
      <alignment horizontal="left" vertical="top" wrapText="1"/>
    </xf>
    <xf numFmtId="0" fontId="3" fillId="3" borderId="9"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3" borderId="2" xfId="0" applyFont="1" applyFill="1" applyBorder="1" applyAlignment="1">
      <alignment horizontal="center" vertical="top" wrapText="1"/>
    </xf>
    <xf numFmtId="0" fontId="6" fillId="3" borderId="5" xfId="0" applyFont="1" applyFill="1" applyBorder="1" applyAlignment="1">
      <alignment horizontal="center" vertical="top" wrapText="1"/>
    </xf>
    <xf numFmtId="0" fontId="6" fillId="3" borderId="3" xfId="0" applyFont="1" applyFill="1" applyBorder="1" applyAlignment="1">
      <alignment horizontal="center" vertical="top" wrapText="1"/>
    </xf>
    <xf numFmtId="0" fontId="4" fillId="0" borderId="0" xfId="0" applyFont="1" applyAlignment="1">
      <alignment vertical="top" wrapText="1"/>
    </xf>
    <xf numFmtId="0" fontId="10" fillId="0" borderId="0" xfId="0" applyFont="1" applyAlignment="1">
      <alignment horizontal="center" vertical="center" wrapText="1"/>
    </xf>
    <xf numFmtId="0" fontId="3" fillId="3" borderId="2" xfId="0" applyFont="1" applyFill="1" applyBorder="1" applyAlignment="1">
      <alignment horizontal="center" vertical="top" wrapText="1"/>
    </xf>
    <xf numFmtId="0" fontId="3" fillId="3" borderId="5" xfId="0" applyFont="1" applyFill="1" applyBorder="1" applyAlignment="1">
      <alignment horizontal="center" vertical="top" wrapText="1"/>
    </xf>
    <xf numFmtId="0" fontId="3" fillId="3" borderId="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colors>
    <mruColors>
      <color rgb="FFFFFFCC"/>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Inga Mikalauskienė" id="{1FEDC709-63E6-412A-A3C5-2CE81C3FA9A4}" userId="S::inga.mikalauskiene@klaipeda.lt::09dffb4a-b41a-4bf9-942e-223d7f7779a6" providerId="AD"/>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9" dT="2023-10-24T17:50:26.26" personId="{1FEDC709-63E6-412A-A3C5-2CE81C3FA9A4}" id="{D2DFEB36-C395-458D-9335-A5AEA102F75A}">
    <text>Sutartis dar nepasirašyta, vertė 16940,0 Eur, 2023 m. planuojama atlikti 30% paslaugų, likusi lėšų suma perkeliama 2024 metams.</text>
  </threadedComment>
  <threadedComment ref="C121" dT="2023-10-24T17:30:31.76" personId="{1FEDC709-63E6-412A-A3C5-2CE81C3FA9A4}" id="{E3A3FEA5-EE6E-4F9F-B2F8-5338DAA46DB9}">
    <text>Sujungiama su priemone 003-02-01</text>
  </threadedComment>
  <threadedComment ref="C131" dT="2023-10-24T17:34:13.53" personId="{1FEDC709-63E6-412A-A3C5-2CE81C3FA9A4}" id="{1FD8769C-132B-4934-9297-78D9D36B7C13}">
    <text>Perkeliama prie išlaikymo priemonės 003-01-01-02</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9125D-579F-4A47-AB90-A5D8AADB0019}">
  <dimension ref="B1:Z93"/>
  <sheetViews>
    <sheetView tabSelected="1" zoomScaleNormal="100" workbookViewId="0">
      <selection activeCell="B2" sqref="B2:G2"/>
    </sheetView>
  </sheetViews>
  <sheetFormatPr defaultColWidth="9.140625" defaultRowHeight="12.75" x14ac:dyDescent="0.2"/>
  <cols>
    <col min="1" max="1" width="2.5703125" style="1" customWidth="1"/>
    <col min="2" max="2" width="17.7109375" style="1" customWidth="1"/>
    <col min="3" max="3" width="44.7109375" style="5" customWidth="1"/>
    <col min="4" max="5" width="15.28515625" style="42" customWidth="1"/>
    <col min="6" max="6" width="15.42578125" style="42" customWidth="1"/>
    <col min="7" max="7" width="14.7109375" style="1" customWidth="1"/>
    <col min="8" max="16384" width="9.140625" style="1"/>
  </cols>
  <sheetData>
    <row r="1" spans="2:7" ht="15.75" x14ac:dyDescent="0.25">
      <c r="G1" s="66"/>
    </row>
    <row r="2" spans="2:7" ht="38.450000000000003" customHeight="1" x14ac:dyDescent="0.2">
      <c r="B2" s="86" t="s">
        <v>94</v>
      </c>
      <c r="C2" s="86"/>
      <c r="D2" s="86"/>
      <c r="E2" s="86"/>
      <c r="F2" s="86"/>
      <c r="G2" s="86"/>
    </row>
    <row r="3" spans="2:7" ht="55.5" customHeight="1" x14ac:dyDescent="0.2">
      <c r="B3" s="12" t="s">
        <v>0</v>
      </c>
      <c r="C3" s="13" t="s">
        <v>1</v>
      </c>
      <c r="D3" s="43" t="s">
        <v>2</v>
      </c>
      <c r="E3" s="43" t="s">
        <v>3</v>
      </c>
      <c r="F3" s="43" t="s">
        <v>4</v>
      </c>
      <c r="G3" s="13" t="s">
        <v>5</v>
      </c>
    </row>
    <row r="4" spans="2:7" x14ac:dyDescent="0.2">
      <c r="B4" s="37">
        <v>1</v>
      </c>
      <c r="C4" s="38">
        <v>2</v>
      </c>
      <c r="D4" s="69">
        <v>3</v>
      </c>
      <c r="E4" s="69">
        <v>4</v>
      </c>
      <c r="F4" s="69">
        <v>5</v>
      </c>
      <c r="G4" s="37">
        <v>6</v>
      </c>
    </row>
    <row r="5" spans="2:7" ht="29.25" customHeight="1" x14ac:dyDescent="0.2">
      <c r="B5" s="14" t="s">
        <v>70</v>
      </c>
      <c r="C5" s="14" t="s">
        <v>93</v>
      </c>
      <c r="D5" s="44"/>
      <c r="E5" s="44"/>
      <c r="F5" s="44"/>
      <c r="G5" s="15"/>
    </row>
    <row r="6" spans="2:7" ht="31.15" customHeight="1" x14ac:dyDescent="0.2">
      <c r="B6" s="16" t="s">
        <v>71</v>
      </c>
      <c r="C6" s="17" t="s">
        <v>6</v>
      </c>
      <c r="D6" s="45"/>
      <c r="E6" s="45"/>
      <c r="F6" s="45"/>
      <c r="G6" s="19"/>
    </row>
    <row r="7" spans="2:7" ht="30.75" customHeight="1" x14ac:dyDescent="0.2">
      <c r="B7" s="67" t="s">
        <v>7</v>
      </c>
      <c r="C7" s="57" t="s">
        <v>8</v>
      </c>
      <c r="D7" s="46"/>
      <c r="E7" s="46"/>
      <c r="F7" s="46"/>
      <c r="G7" s="3"/>
    </row>
    <row r="8" spans="2:7" ht="59.45" customHeight="1" x14ac:dyDescent="0.2">
      <c r="B8" s="67" t="s">
        <v>11</v>
      </c>
      <c r="C8" s="57" t="s">
        <v>12</v>
      </c>
      <c r="D8" s="40"/>
      <c r="E8" s="40"/>
      <c r="F8" s="40"/>
      <c r="G8" s="3"/>
    </row>
    <row r="9" spans="2:7" ht="42" customHeight="1" x14ac:dyDescent="0.2">
      <c r="B9" s="27" t="s">
        <v>14</v>
      </c>
      <c r="C9" s="20" t="s">
        <v>15</v>
      </c>
      <c r="D9" s="40"/>
      <c r="E9" s="40"/>
      <c r="F9" s="40"/>
      <c r="G9" s="3"/>
    </row>
    <row r="10" spans="2:7" ht="17.45" customHeight="1" x14ac:dyDescent="0.2">
      <c r="B10" s="68" t="s">
        <v>16</v>
      </c>
      <c r="C10" s="20" t="s">
        <v>17</v>
      </c>
      <c r="D10" s="51"/>
      <c r="E10" s="51"/>
      <c r="F10" s="51"/>
      <c r="G10" s="3"/>
    </row>
    <row r="11" spans="2:7" ht="32.450000000000003" customHeight="1" x14ac:dyDescent="0.2">
      <c r="B11" s="67" t="s">
        <v>18</v>
      </c>
      <c r="C11" s="6" t="s">
        <v>19</v>
      </c>
      <c r="D11" s="40"/>
      <c r="E11" s="40"/>
      <c r="F11" s="40"/>
      <c r="G11" s="3" t="s">
        <v>87</v>
      </c>
    </row>
    <row r="12" spans="2:7" ht="71.45" customHeight="1" x14ac:dyDescent="0.2">
      <c r="B12" s="67" t="s">
        <v>20</v>
      </c>
      <c r="C12" s="6" t="s">
        <v>21</v>
      </c>
      <c r="D12" s="46"/>
      <c r="E12" s="46"/>
      <c r="F12" s="46"/>
      <c r="G12" s="65" t="s">
        <v>88</v>
      </c>
    </row>
    <row r="13" spans="2:7" ht="33.6" customHeight="1" x14ac:dyDescent="0.2">
      <c r="B13" s="67" t="s">
        <v>22</v>
      </c>
      <c r="C13" s="6" t="s">
        <v>23</v>
      </c>
      <c r="D13" s="40"/>
      <c r="E13" s="40"/>
      <c r="F13" s="40"/>
      <c r="G13" s="3"/>
    </row>
    <row r="14" spans="2:7" ht="42.6" customHeight="1" x14ac:dyDescent="0.2">
      <c r="B14" s="67" t="s">
        <v>24</v>
      </c>
      <c r="C14" s="6" t="s">
        <v>25</v>
      </c>
      <c r="D14" s="40"/>
      <c r="E14" s="40"/>
      <c r="F14" s="40"/>
      <c r="G14" s="3"/>
    </row>
    <row r="15" spans="2:7" ht="30.6" customHeight="1" x14ac:dyDescent="0.2">
      <c r="B15" s="67" t="s">
        <v>26</v>
      </c>
      <c r="C15" s="6" t="s">
        <v>27</v>
      </c>
      <c r="D15" s="51"/>
      <c r="E15" s="51"/>
      <c r="F15" s="51"/>
      <c r="G15" s="23" t="s">
        <v>89</v>
      </c>
    </row>
    <row r="16" spans="2:7" ht="20.100000000000001" customHeight="1" x14ac:dyDescent="0.2">
      <c r="B16" s="67" t="s">
        <v>28</v>
      </c>
      <c r="C16" s="6" t="s">
        <v>29</v>
      </c>
      <c r="D16" s="51"/>
      <c r="E16" s="51"/>
      <c r="F16" s="51"/>
      <c r="G16" s="4"/>
    </row>
    <row r="17" spans="2:7" ht="43.9" customHeight="1" x14ac:dyDescent="0.2">
      <c r="B17" s="67" t="s">
        <v>30</v>
      </c>
      <c r="C17" s="6" t="s">
        <v>31</v>
      </c>
      <c r="D17" s="51"/>
      <c r="E17" s="51"/>
      <c r="F17" s="51"/>
      <c r="G17" s="3"/>
    </row>
    <row r="18" spans="2:7" ht="19.5" customHeight="1" x14ac:dyDescent="0.2">
      <c r="B18" s="67" t="s">
        <v>32</v>
      </c>
      <c r="C18" s="6" t="s">
        <v>34</v>
      </c>
      <c r="D18" s="51"/>
      <c r="E18" s="51"/>
      <c r="F18" s="51"/>
      <c r="G18" s="3"/>
    </row>
    <row r="19" spans="2:7" ht="19.5" customHeight="1" x14ac:dyDescent="0.2">
      <c r="B19" s="67" t="s">
        <v>33</v>
      </c>
      <c r="C19" s="6" t="s">
        <v>35</v>
      </c>
      <c r="D19" s="48"/>
      <c r="E19" s="48"/>
      <c r="F19" s="48"/>
      <c r="G19" s="4"/>
    </row>
    <row r="20" spans="2:7" ht="17.25" customHeight="1" x14ac:dyDescent="0.2">
      <c r="B20" s="24"/>
      <c r="C20" s="25" t="s">
        <v>36</v>
      </c>
      <c r="D20" s="49">
        <f>+D22+D23+D24+D25</f>
        <v>20640.3</v>
      </c>
      <c r="E20" s="49">
        <f>+E22+E23+E24+E25</f>
        <v>20780.900000000001</v>
      </c>
      <c r="F20" s="49">
        <f>+F22+F23+F24+F25</f>
        <v>20482.899999999998</v>
      </c>
      <c r="G20" s="26"/>
    </row>
    <row r="21" spans="2:7" ht="17.25" customHeight="1" x14ac:dyDescent="0.2">
      <c r="B21" s="76"/>
      <c r="C21" s="20" t="s">
        <v>37</v>
      </c>
      <c r="D21" s="48"/>
      <c r="E21" s="48"/>
      <c r="F21" s="48"/>
      <c r="G21" s="22"/>
    </row>
    <row r="22" spans="2:7" ht="27.75" customHeight="1" x14ac:dyDescent="0.2">
      <c r="B22" s="77"/>
      <c r="C22" s="6" t="s">
        <v>95</v>
      </c>
      <c r="D22" s="50">
        <f>19368.3+47.3-410</f>
        <v>19005.599999999999</v>
      </c>
      <c r="E22" s="50">
        <f>19174.9+280</f>
        <v>19454.900000000001</v>
      </c>
      <c r="F22" s="50">
        <v>19156.899999999998</v>
      </c>
      <c r="G22" s="4"/>
    </row>
    <row r="23" spans="2:7" ht="17.100000000000001" customHeight="1" x14ac:dyDescent="0.2">
      <c r="B23" s="77"/>
      <c r="C23" s="6" t="s">
        <v>13</v>
      </c>
      <c r="D23" s="50">
        <v>150</v>
      </c>
      <c r="E23" s="50">
        <v>150</v>
      </c>
      <c r="F23" s="50">
        <v>150</v>
      </c>
      <c r="G23" s="4"/>
    </row>
    <row r="24" spans="2:7" ht="16.5" customHeight="1" x14ac:dyDescent="0.2">
      <c r="B24" s="77"/>
      <c r="C24" s="20" t="s">
        <v>10</v>
      </c>
      <c r="D24" s="50">
        <f>1176+55.9+5.4-40.8+0.2-14.9+13.7+0.2</f>
        <v>1195.7000000000003</v>
      </c>
      <c r="E24" s="50">
        <v>1176</v>
      </c>
      <c r="F24" s="50">
        <v>1176</v>
      </c>
      <c r="G24" s="4"/>
    </row>
    <row r="25" spans="2:7" ht="16.5" customHeight="1" x14ac:dyDescent="0.2">
      <c r="B25" s="78"/>
      <c r="C25" s="6" t="s">
        <v>84</v>
      </c>
      <c r="D25" s="50">
        <v>289</v>
      </c>
      <c r="E25" s="50">
        <v>0</v>
      </c>
      <c r="F25" s="50">
        <v>0</v>
      </c>
      <c r="G25" s="4"/>
    </row>
    <row r="26" spans="2:7" ht="30" customHeight="1" x14ac:dyDescent="0.2">
      <c r="B26" s="16" t="s">
        <v>72</v>
      </c>
      <c r="C26" s="17" t="s">
        <v>38</v>
      </c>
      <c r="D26" s="45"/>
      <c r="E26" s="45"/>
      <c r="F26" s="45"/>
      <c r="G26" s="19"/>
    </row>
    <row r="27" spans="2:7" ht="17.25" customHeight="1" x14ac:dyDescent="0.2">
      <c r="B27" s="24"/>
      <c r="C27" s="25" t="s">
        <v>36</v>
      </c>
      <c r="D27" s="49">
        <f t="shared" ref="D27:F27" si="0">+D29</f>
        <v>498.8</v>
      </c>
      <c r="E27" s="49">
        <f t="shared" si="0"/>
        <v>545.6</v>
      </c>
      <c r="F27" s="49">
        <f t="shared" si="0"/>
        <v>545.6</v>
      </c>
      <c r="G27" s="26"/>
    </row>
    <row r="28" spans="2:7" ht="17.25" customHeight="1" x14ac:dyDescent="0.2">
      <c r="B28" s="82"/>
      <c r="C28" s="20" t="s">
        <v>37</v>
      </c>
      <c r="D28" s="48"/>
      <c r="E28" s="48"/>
      <c r="F28" s="48"/>
      <c r="G28" s="22"/>
    </row>
    <row r="29" spans="2:7" ht="27.75" customHeight="1" x14ac:dyDescent="0.2">
      <c r="B29" s="84"/>
      <c r="C29" s="6" t="s">
        <v>9</v>
      </c>
      <c r="D29" s="47">
        <f>484.2+14.6</f>
        <v>498.8</v>
      </c>
      <c r="E29" s="47">
        <f>482.5+63.1</f>
        <v>545.6</v>
      </c>
      <c r="F29" s="47">
        <f>482.5+63.1</f>
        <v>545.6</v>
      </c>
      <c r="G29" s="4"/>
    </row>
    <row r="30" spans="2:7" ht="40.9" customHeight="1" x14ac:dyDescent="0.2">
      <c r="B30" s="16" t="s">
        <v>73</v>
      </c>
      <c r="C30" s="17" t="s">
        <v>39</v>
      </c>
      <c r="D30" s="45"/>
      <c r="E30" s="45"/>
      <c r="F30" s="45"/>
      <c r="G30" s="19"/>
    </row>
    <row r="31" spans="2:7" ht="17.25" customHeight="1" x14ac:dyDescent="0.2">
      <c r="B31" s="24"/>
      <c r="C31" s="25" t="s">
        <v>36</v>
      </c>
      <c r="D31" s="49">
        <f t="shared" ref="D31:F31" si="1">+D33</f>
        <v>20</v>
      </c>
      <c r="E31" s="49">
        <f t="shared" si="1"/>
        <v>20</v>
      </c>
      <c r="F31" s="49">
        <f t="shared" si="1"/>
        <v>20</v>
      </c>
      <c r="G31" s="26"/>
    </row>
    <row r="32" spans="2:7" ht="17.25" customHeight="1" x14ac:dyDescent="0.2">
      <c r="B32" s="82"/>
      <c r="C32" s="20" t="s">
        <v>37</v>
      </c>
      <c r="D32" s="48"/>
      <c r="E32" s="48"/>
      <c r="F32" s="48"/>
      <c r="G32" s="22"/>
    </row>
    <row r="33" spans="2:26" ht="27.75" customHeight="1" x14ac:dyDescent="0.2">
      <c r="B33" s="84"/>
      <c r="C33" s="6" t="s">
        <v>9</v>
      </c>
      <c r="D33" s="47">
        <v>20</v>
      </c>
      <c r="E33" s="61">
        <v>20</v>
      </c>
      <c r="F33" s="47">
        <v>20</v>
      </c>
      <c r="G33" s="4"/>
    </row>
    <row r="34" spans="2:26" ht="30" customHeight="1" x14ac:dyDescent="0.2">
      <c r="B34" s="16" t="s">
        <v>74</v>
      </c>
      <c r="C34" s="17" t="s">
        <v>40</v>
      </c>
      <c r="D34" s="45"/>
      <c r="E34" s="45"/>
      <c r="F34" s="45"/>
      <c r="G34" s="19"/>
    </row>
    <row r="35" spans="2:26" s="41" customFormat="1" ht="29.45" customHeight="1" x14ac:dyDescent="0.2">
      <c r="B35" s="68" t="s">
        <v>41</v>
      </c>
      <c r="C35" s="35" t="s">
        <v>65</v>
      </c>
      <c r="D35" s="51"/>
      <c r="E35" s="51"/>
      <c r="F35" s="51"/>
      <c r="G35" s="23" t="s">
        <v>90</v>
      </c>
      <c r="H35" s="1"/>
      <c r="I35" s="1"/>
      <c r="J35" s="1"/>
      <c r="K35" s="1"/>
      <c r="L35" s="1"/>
      <c r="M35" s="1"/>
      <c r="N35" s="1"/>
      <c r="O35" s="1"/>
      <c r="P35" s="1"/>
      <c r="Q35" s="1"/>
      <c r="R35" s="1"/>
      <c r="S35" s="1"/>
      <c r="T35" s="1"/>
      <c r="U35" s="1"/>
      <c r="V35" s="1"/>
      <c r="W35" s="1"/>
      <c r="X35" s="1"/>
      <c r="Y35" s="1"/>
      <c r="Z35" s="1"/>
    </row>
    <row r="36" spans="2:26" s="41" customFormat="1" ht="30" customHeight="1" x14ac:dyDescent="0.2">
      <c r="B36" s="68" t="s">
        <v>42</v>
      </c>
      <c r="C36" s="58" t="s">
        <v>43</v>
      </c>
      <c r="D36" s="51"/>
      <c r="E36" s="51"/>
      <c r="F36" s="51"/>
      <c r="G36" s="23" t="s">
        <v>91</v>
      </c>
      <c r="H36" s="1"/>
      <c r="I36" s="1"/>
      <c r="J36" s="1"/>
      <c r="K36" s="1"/>
      <c r="L36" s="1"/>
      <c r="M36" s="1"/>
      <c r="N36" s="1"/>
      <c r="O36" s="1"/>
      <c r="P36" s="1"/>
      <c r="Q36" s="1"/>
      <c r="R36" s="1"/>
      <c r="S36" s="1"/>
      <c r="T36" s="1"/>
      <c r="U36" s="1"/>
      <c r="V36" s="1"/>
      <c r="W36" s="1"/>
      <c r="X36" s="1"/>
      <c r="Y36" s="1"/>
      <c r="Z36" s="1"/>
    </row>
    <row r="37" spans="2:26" s="41" customFormat="1" ht="17.25" customHeight="1" x14ac:dyDescent="0.2">
      <c r="B37" s="68" t="s">
        <v>44</v>
      </c>
      <c r="C37" s="20" t="s">
        <v>45</v>
      </c>
      <c r="D37" s="51"/>
      <c r="E37" s="51"/>
      <c r="F37" s="51"/>
      <c r="G37" s="22"/>
      <c r="H37" s="1"/>
      <c r="I37" s="1"/>
      <c r="J37" s="1"/>
      <c r="K37" s="1"/>
      <c r="L37" s="1"/>
      <c r="M37" s="1"/>
      <c r="N37" s="1"/>
      <c r="O37" s="1"/>
      <c r="P37" s="1"/>
      <c r="Q37" s="1"/>
      <c r="R37" s="1"/>
      <c r="S37" s="1"/>
      <c r="T37" s="1"/>
      <c r="U37" s="1"/>
      <c r="V37" s="1"/>
      <c r="W37" s="1"/>
      <c r="X37" s="1"/>
      <c r="Y37" s="1"/>
      <c r="Z37" s="1"/>
    </row>
    <row r="38" spans="2:26" s="41" customFormat="1" ht="31.9" customHeight="1" x14ac:dyDescent="0.2">
      <c r="B38" s="68" t="s">
        <v>97</v>
      </c>
      <c r="C38" s="35" t="s">
        <v>96</v>
      </c>
      <c r="D38" s="51"/>
      <c r="E38" s="51"/>
      <c r="F38" s="51"/>
      <c r="G38" s="22"/>
      <c r="H38" s="1"/>
      <c r="I38" s="1"/>
      <c r="J38" s="1"/>
      <c r="K38" s="1"/>
      <c r="L38" s="1"/>
      <c r="M38" s="1"/>
      <c r="N38" s="1"/>
      <c r="O38" s="1"/>
      <c r="P38" s="1"/>
      <c r="Q38" s="1"/>
      <c r="R38" s="1"/>
      <c r="S38" s="1"/>
      <c r="T38" s="1"/>
      <c r="U38" s="1"/>
      <c r="V38" s="1"/>
      <c r="W38" s="1"/>
      <c r="X38" s="1"/>
      <c r="Y38" s="1"/>
      <c r="Z38" s="1"/>
    </row>
    <row r="39" spans="2:26" ht="17.25" customHeight="1" x14ac:dyDescent="0.2">
      <c r="B39" s="28"/>
      <c r="C39" s="25" t="s">
        <v>36</v>
      </c>
      <c r="D39" s="49">
        <f>+D41+D42</f>
        <v>234.4</v>
      </c>
      <c r="E39" s="49">
        <f t="shared" ref="E39:F39" si="2">+E41+E42</f>
        <v>226.4</v>
      </c>
      <c r="F39" s="49">
        <f t="shared" si="2"/>
        <v>226.4</v>
      </c>
      <c r="G39" s="26"/>
    </row>
    <row r="40" spans="2:26" ht="17.25" customHeight="1" x14ac:dyDescent="0.2">
      <c r="B40" s="87"/>
      <c r="C40" s="20" t="s">
        <v>37</v>
      </c>
      <c r="D40" s="48"/>
      <c r="E40" s="48"/>
      <c r="F40" s="48"/>
      <c r="G40" s="22"/>
    </row>
    <row r="41" spans="2:26" ht="27.75" customHeight="1" x14ac:dyDescent="0.2">
      <c r="B41" s="88"/>
      <c r="C41" s="6" t="s">
        <v>9</v>
      </c>
      <c r="D41" s="50">
        <v>226.4</v>
      </c>
      <c r="E41" s="50">
        <v>226.4</v>
      </c>
      <c r="F41" s="50">
        <v>226.4</v>
      </c>
      <c r="G41" s="4"/>
    </row>
    <row r="42" spans="2:26" ht="16.149999999999999" customHeight="1" x14ac:dyDescent="0.2">
      <c r="B42" s="89"/>
      <c r="C42" s="6" t="s">
        <v>84</v>
      </c>
      <c r="D42" s="50">
        <v>8</v>
      </c>
      <c r="E42" s="50">
        <v>0</v>
      </c>
      <c r="F42" s="50">
        <v>0</v>
      </c>
      <c r="G42" s="4"/>
    </row>
    <row r="43" spans="2:26" ht="28.9" customHeight="1" x14ac:dyDescent="0.2">
      <c r="B43" s="16" t="s">
        <v>75</v>
      </c>
      <c r="C43" s="17" t="s">
        <v>46</v>
      </c>
      <c r="D43" s="45"/>
      <c r="E43" s="45"/>
      <c r="F43" s="45"/>
      <c r="G43" s="19"/>
    </row>
    <row r="44" spans="2:26" ht="17.25" customHeight="1" x14ac:dyDescent="0.2">
      <c r="B44" s="24"/>
      <c r="C44" s="25" t="s">
        <v>36</v>
      </c>
      <c r="D44" s="49">
        <f t="shared" ref="D44:F44" si="3">+D46</f>
        <v>4953</v>
      </c>
      <c r="E44" s="49">
        <f t="shared" si="3"/>
        <v>4765.7</v>
      </c>
      <c r="F44" s="49">
        <f t="shared" si="3"/>
        <v>4749.3</v>
      </c>
      <c r="G44" s="26"/>
    </row>
    <row r="45" spans="2:26" ht="17.25" customHeight="1" x14ac:dyDescent="0.2">
      <c r="B45" s="82"/>
      <c r="C45" s="20" t="s">
        <v>37</v>
      </c>
      <c r="D45" s="48"/>
      <c r="E45" s="48"/>
      <c r="F45" s="48"/>
      <c r="G45" s="22"/>
    </row>
    <row r="46" spans="2:26" ht="30.6" customHeight="1" x14ac:dyDescent="0.2">
      <c r="B46" s="84"/>
      <c r="C46" s="6" t="s">
        <v>9</v>
      </c>
      <c r="D46" s="47">
        <f>5003-50</f>
        <v>4953</v>
      </c>
      <c r="E46" s="47">
        <v>4765.7</v>
      </c>
      <c r="F46" s="47">
        <v>4749.3</v>
      </c>
      <c r="G46" s="4"/>
    </row>
    <row r="47" spans="2:26" ht="17.45" customHeight="1" x14ac:dyDescent="0.2">
      <c r="B47" s="16" t="s">
        <v>76</v>
      </c>
      <c r="C47" s="17" t="s">
        <v>47</v>
      </c>
      <c r="D47" s="45"/>
      <c r="E47" s="45"/>
      <c r="F47" s="45"/>
      <c r="G47" s="19"/>
    </row>
    <row r="48" spans="2:26" ht="17.25" customHeight="1" x14ac:dyDescent="0.2">
      <c r="B48" s="24"/>
      <c r="C48" s="25" t="s">
        <v>36</v>
      </c>
      <c r="D48" s="49">
        <f t="shared" ref="D48:F48" si="4">+D50</f>
        <v>547</v>
      </c>
      <c r="E48" s="49">
        <f t="shared" si="4"/>
        <v>547</v>
      </c>
      <c r="F48" s="49">
        <f t="shared" si="4"/>
        <v>547</v>
      </c>
      <c r="G48" s="26"/>
    </row>
    <row r="49" spans="2:7" ht="17.25" customHeight="1" x14ac:dyDescent="0.2">
      <c r="B49" s="82"/>
      <c r="C49" s="20" t="s">
        <v>37</v>
      </c>
      <c r="D49" s="48"/>
      <c r="E49" s="48"/>
      <c r="F49" s="48"/>
      <c r="G49" s="22"/>
    </row>
    <row r="50" spans="2:7" ht="27.75" customHeight="1" x14ac:dyDescent="0.2">
      <c r="B50" s="84"/>
      <c r="C50" s="6" t="s">
        <v>9</v>
      </c>
      <c r="D50" s="47">
        <v>547</v>
      </c>
      <c r="E50" s="47">
        <v>547</v>
      </c>
      <c r="F50" s="47">
        <v>547</v>
      </c>
      <c r="G50" s="4"/>
    </row>
    <row r="51" spans="2:7" ht="30" customHeight="1" x14ac:dyDescent="0.2">
      <c r="B51" s="16" t="s">
        <v>85</v>
      </c>
      <c r="C51" s="17" t="s">
        <v>48</v>
      </c>
      <c r="D51" s="45"/>
      <c r="E51" s="45"/>
      <c r="F51" s="45"/>
      <c r="G51" s="19"/>
    </row>
    <row r="52" spans="2:7" ht="17.25" customHeight="1" x14ac:dyDescent="0.2">
      <c r="B52" s="24"/>
      <c r="C52" s="25" t="s">
        <v>36</v>
      </c>
      <c r="D52" s="49">
        <f t="shared" ref="D52:F52" si="5">+D54</f>
        <v>6.9</v>
      </c>
      <c r="E52" s="49">
        <f t="shared" si="5"/>
        <v>6.9</v>
      </c>
      <c r="F52" s="49">
        <f t="shared" si="5"/>
        <v>6.9</v>
      </c>
      <c r="G52" s="26"/>
    </row>
    <row r="53" spans="2:7" ht="17.25" customHeight="1" x14ac:dyDescent="0.2">
      <c r="B53" s="82"/>
      <c r="C53" s="20" t="s">
        <v>37</v>
      </c>
      <c r="D53" s="48"/>
      <c r="E53" s="48"/>
      <c r="F53" s="48"/>
      <c r="G53" s="22"/>
    </row>
    <row r="54" spans="2:7" ht="15.75" customHeight="1" x14ac:dyDescent="0.2">
      <c r="B54" s="84"/>
      <c r="C54" s="6" t="s">
        <v>10</v>
      </c>
      <c r="D54" s="62">
        <v>6.9</v>
      </c>
      <c r="E54" s="62">
        <v>6.9</v>
      </c>
      <c r="F54" s="62">
        <v>6.9</v>
      </c>
      <c r="G54" s="4"/>
    </row>
    <row r="55" spans="2:7" ht="44.1" customHeight="1" x14ac:dyDescent="0.2">
      <c r="B55" s="14" t="s">
        <v>77</v>
      </c>
      <c r="C55" s="29" t="s">
        <v>49</v>
      </c>
      <c r="D55" s="55"/>
      <c r="E55" s="55"/>
      <c r="F55" s="55"/>
      <c r="G55" s="15"/>
    </row>
    <row r="56" spans="2:7" ht="43.15" customHeight="1" x14ac:dyDescent="0.2">
      <c r="B56" s="16" t="s">
        <v>78</v>
      </c>
      <c r="C56" s="30" t="s">
        <v>50</v>
      </c>
      <c r="D56" s="45"/>
      <c r="E56" s="45"/>
      <c r="F56" s="45"/>
      <c r="G56" s="18" t="s">
        <v>92</v>
      </c>
    </row>
    <row r="57" spans="2:7" ht="19.149999999999999" customHeight="1" x14ac:dyDescent="0.2">
      <c r="B57" s="24"/>
      <c r="C57" s="25" t="s">
        <v>36</v>
      </c>
      <c r="D57" s="59">
        <f>+D59+D60</f>
        <v>1487.3</v>
      </c>
      <c r="E57" s="59">
        <f>+E59+E60</f>
        <v>1007.6</v>
      </c>
      <c r="F57" s="59">
        <f>+F59+F60</f>
        <v>793.1</v>
      </c>
      <c r="G57" s="26"/>
    </row>
    <row r="58" spans="2:7" ht="17.25" customHeight="1" x14ac:dyDescent="0.2">
      <c r="B58" s="82"/>
      <c r="C58" s="20" t="s">
        <v>37</v>
      </c>
      <c r="D58" s="60"/>
      <c r="E58" s="60"/>
      <c r="F58" s="60"/>
      <c r="G58" s="22"/>
    </row>
    <row r="59" spans="2:7" ht="27.95" customHeight="1" x14ac:dyDescent="0.2">
      <c r="B59" s="83"/>
      <c r="C59" s="6" t="s">
        <v>9</v>
      </c>
      <c r="D59" s="62"/>
      <c r="E59" s="62">
        <f>895.6+112</f>
        <v>1007.6</v>
      </c>
      <c r="F59" s="62">
        <f>793.1</f>
        <v>793.1</v>
      </c>
      <c r="G59" s="4"/>
    </row>
    <row r="60" spans="2:7" ht="18.75" customHeight="1" x14ac:dyDescent="0.2">
      <c r="B60" s="84"/>
      <c r="C60" s="20" t="s">
        <v>84</v>
      </c>
      <c r="D60" s="62">
        <f>1587.3-100</f>
        <v>1487.3</v>
      </c>
      <c r="E60" s="62"/>
      <c r="F60" s="62"/>
      <c r="G60" s="4"/>
    </row>
    <row r="61" spans="2:7" ht="28.15" customHeight="1" x14ac:dyDescent="0.2">
      <c r="B61" s="16" t="s">
        <v>99</v>
      </c>
      <c r="C61" s="71" t="s">
        <v>98</v>
      </c>
      <c r="D61" s="70"/>
      <c r="E61" s="70"/>
      <c r="F61" s="70"/>
      <c r="G61" s="19"/>
    </row>
    <row r="62" spans="2:7" ht="18.75" customHeight="1" x14ac:dyDescent="0.2">
      <c r="B62" s="36"/>
      <c r="C62" s="25" t="s">
        <v>36</v>
      </c>
      <c r="D62" s="74">
        <f>+D64</f>
        <v>0</v>
      </c>
      <c r="E62" s="74">
        <f>+E64</f>
        <v>50</v>
      </c>
      <c r="F62" s="74">
        <f>+F64</f>
        <v>0</v>
      </c>
      <c r="G62" s="26"/>
    </row>
    <row r="63" spans="2:7" ht="18.75" customHeight="1" x14ac:dyDescent="0.2">
      <c r="B63" s="72"/>
      <c r="C63" s="20" t="s">
        <v>37</v>
      </c>
      <c r="D63" s="62"/>
      <c r="E63" s="62"/>
      <c r="F63" s="62"/>
      <c r="G63" s="4"/>
    </row>
    <row r="64" spans="2:7" ht="27.6" customHeight="1" x14ac:dyDescent="0.2">
      <c r="B64" s="73"/>
      <c r="C64" s="6" t="s">
        <v>9</v>
      </c>
      <c r="D64" s="62"/>
      <c r="E64" s="62">
        <v>50</v>
      </c>
      <c r="F64" s="62"/>
      <c r="G64" s="4"/>
    </row>
    <row r="65" spans="2:7" ht="32.1" customHeight="1" x14ac:dyDescent="0.2">
      <c r="B65" s="14" t="s">
        <v>79</v>
      </c>
      <c r="C65" s="29" t="s">
        <v>51</v>
      </c>
      <c r="D65" s="55"/>
      <c r="E65" s="55"/>
      <c r="F65" s="55"/>
      <c r="G65" s="15"/>
    </row>
    <row r="66" spans="2:7" ht="29.45" customHeight="1" x14ac:dyDescent="0.2">
      <c r="B66" s="16" t="s">
        <v>80</v>
      </c>
      <c r="C66" s="30" t="s">
        <v>52</v>
      </c>
      <c r="D66" s="45"/>
      <c r="E66" s="45"/>
      <c r="F66" s="45"/>
      <c r="G66" s="19"/>
    </row>
    <row r="67" spans="2:7" ht="30.6" customHeight="1" x14ac:dyDescent="0.2">
      <c r="B67" s="67" t="s">
        <v>53</v>
      </c>
      <c r="C67" s="6" t="s">
        <v>54</v>
      </c>
      <c r="D67" s="46"/>
      <c r="E67" s="46"/>
      <c r="F67" s="46"/>
      <c r="G67" s="3"/>
    </row>
    <row r="68" spans="2:7" ht="27.6" customHeight="1" x14ac:dyDescent="0.2">
      <c r="B68" s="67" t="s">
        <v>55</v>
      </c>
      <c r="C68" s="57" t="s">
        <v>56</v>
      </c>
      <c r="D68" s="51"/>
      <c r="E68" s="51"/>
      <c r="F68" s="48"/>
      <c r="G68" s="8"/>
    </row>
    <row r="69" spans="2:7" ht="32.25" customHeight="1" x14ac:dyDescent="0.2">
      <c r="B69" s="67" t="s">
        <v>57</v>
      </c>
      <c r="C69" s="63" t="s">
        <v>58</v>
      </c>
      <c r="D69" s="40"/>
      <c r="E69" s="40"/>
      <c r="F69" s="46"/>
      <c r="G69" s="9"/>
    </row>
    <row r="70" spans="2:7" ht="32.25" customHeight="1" x14ac:dyDescent="0.2">
      <c r="B70" s="67" t="s">
        <v>101</v>
      </c>
      <c r="C70" s="63" t="s">
        <v>100</v>
      </c>
      <c r="D70" s="40"/>
      <c r="E70" s="40"/>
      <c r="F70" s="46"/>
      <c r="G70" s="9"/>
    </row>
    <row r="71" spans="2:7" ht="17.25" customHeight="1" x14ac:dyDescent="0.2">
      <c r="B71" s="24"/>
      <c r="C71" s="25" t="s">
        <v>36</v>
      </c>
      <c r="D71" s="49">
        <f>+D73</f>
        <v>87.8</v>
      </c>
      <c r="E71" s="49">
        <f t="shared" ref="E71:F71" si="6">+E73</f>
        <v>145.20000000000002</v>
      </c>
      <c r="F71" s="49">
        <f t="shared" si="6"/>
        <v>13.4</v>
      </c>
      <c r="G71" s="11"/>
    </row>
    <row r="72" spans="2:7" ht="17.25" customHeight="1" x14ac:dyDescent="0.2">
      <c r="B72" s="76"/>
      <c r="C72" s="35" t="s">
        <v>37</v>
      </c>
      <c r="D72" s="47"/>
      <c r="E72" s="47"/>
      <c r="F72" s="47"/>
      <c r="G72" s="10"/>
    </row>
    <row r="73" spans="2:7" ht="27.75" customHeight="1" x14ac:dyDescent="0.2">
      <c r="B73" s="80"/>
      <c r="C73" s="31" t="s">
        <v>95</v>
      </c>
      <c r="D73" s="50">
        <f>123.5-35.7</f>
        <v>87.8</v>
      </c>
      <c r="E73" s="50">
        <f>131.8+13.4</f>
        <v>145.20000000000002</v>
      </c>
      <c r="F73" s="50">
        <f>13.4</f>
        <v>13.4</v>
      </c>
      <c r="G73" s="33"/>
    </row>
    <row r="74" spans="2:7" ht="40.15" customHeight="1" x14ac:dyDescent="0.2">
      <c r="B74" s="64" t="s">
        <v>81</v>
      </c>
      <c r="C74" s="29" t="s">
        <v>59</v>
      </c>
      <c r="D74" s="55"/>
      <c r="E74" s="55"/>
      <c r="F74" s="55"/>
      <c r="G74" s="15"/>
    </row>
    <row r="75" spans="2:7" ht="30.6" customHeight="1" x14ac:dyDescent="0.2">
      <c r="B75" s="16" t="s">
        <v>82</v>
      </c>
      <c r="C75" s="30" t="s">
        <v>60</v>
      </c>
      <c r="D75" s="45"/>
      <c r="E75" s="45"/>
      <c r="F75" s="45"/>
      <c r="G75" s="19"/>
    </row>
    <row r="76" spans="2:7" ht="17.25" customHeight="1" x14ac:dyDescent="0.2">
      <c r="B76" s="24"/>
      <c r="C76" s="25" t="s">
        <v>36</v>
      </c>
      <c r="D76" s="52">
        <f t="shared" ref="D76:F76" si="7">+D78+D79</f>
        <v>417.9</v>
      </c>
      <c r="E76" s="52">
        <f t="shared" si="7"/>
        <v>1320</v>
      </c>
      <c r="F76" s="52">
        <f t="shared" si="7"/>
        <v>40</v>
      </c>
      <c r="G76" s="26"/>
    </row>
    <row r="77" spans="2:7" ht="17.25" customHeight="1" x14ac:dyDescent="0.2">
      <c r="B77" s="76"/>
      <c r="C77" s="34" t="s">
        <v>37</v>
      </c>
      <c r="D77" s="47"/>
      <c r="E77" s="47"/>
      <c r="F77" s="47"/>
      <c r="G77" s="21"/>
    </row>
    <row r="78" spans="2:7" ht="27.75" customHeight="1" x14ac:dyDescent="0.2">
      <c r="B78" s="77"/>
      <c r="C78" s="31" t="s">
        <v>9</v>
      </c>
      <c r="D78" s="53">
        <f>515-80-17.1</f>
        <v>417.9</v>
      </c>
      <c r="E78" s="53">
        <f>40+80+1200</f>
        <v>1320</v>
      </c>
      <c r="F78" s="53">
        <v>40</v>
      </c>
      <c r="G78" s="32"/>
    </row>
    <row r="79" spans="2:7" ht="16.5" customHeight="1" x14ac:dyDescent="0.2">
      <c r="B79" s="78"/>
      <c r="C79" s="31" t="s">
        <v>84</v>
      </c>
      <c r="D79" s="54"/>
      <c r="E79" s="54"/>
      <c r="F79" s="54"/>
      <c r="G79" s="32"/>
    </row>
    <row r="80" spans="2:7" ht="36" customHeight="1" x14ac:dyDescent="0.2">
      <c r="B80" s="16" t="s">
        <v>83</v>
      </c>
      <c r="C80" s="30" t="s">
        <v>61</v>
      </c>
      <c r="D80" s="45"/>
      <c r="E80" s="45"/>
      <c r="F80" s="45"/>
      <c r="G80" s="19"/>
    </row>
    <row r="81" spans="2:7" ht="17.25" customHeight="1" x14ac:dyDescent="0.2">
      <c r="B81" s="24"/>
      <c r="C81" s="25" t="s">
        <v>36</v>
      </c>
      <c r="D81" s="49">
        <f>+D83</f>
        <v>0</v>
      </c>
      <c r="E81" s="49">
        <f t="shared" ref="E81:F81" si="8">+E83</f>
        <v>0</v>
      </c>
      <c r="F81" s="49">
        <f t="shared" si="8"/>
        <v>0</v>
      </c>
      <c r="G81" s="26"/>
    </row>
    <row r="82" spans="2:7" ht="17.25" customHeight="1" x14ac:dyDescent="0.2">
      <c r="B82" s="81"/>
      <c r="C82" s="35" t="s">
        <v>37</v>
      </c>
      <c r="D82" s="47"/>
      <c r="E82" s="47"/>
      <c r="F82" s="47"/>
      <c r="G82" s="21"/>
    </row>
    <row r="83" spans="2:7" ht="27.75" customHeight="1" x14ac:dyDescent="0.2">
      <c r="B83" s="81"/>
      <c r="C83" s="31" t="s">
        <v>9</v>
      </c>
      <c r="D83" s="47"/>
      <c r="E83" s="50"/>
      <c r="F83" s="50"/>
      <c r="G83" s="32"/>
    </row>
    <row r="84" spans="2:7" ht="27" customHeight="1" x14ac:dyDescent="0.2">
      <c r="B84" s="39"/>
      <c r="C84" s="36" t="s">
        <v>62</v>
      </c>
      <c r="D84" s="56">
        <f>D20+D27+D31+D39+D44+D48+D52+D57+D71+D76+D81+D62</f>
        <v>28893.4</v>
      </c>
      <c r="E84" s="56">
        <f t="shared" ref="E84:F84" si="9">E20+E27+E31+E39+E44+E48+E52+E57+E71+E76+E81+E62</f>
        <v>29415.300000000003</v>
      </c>
      <c r="F84" s="56">
        <f t="shared" si="9"/>
        <v>27424.6</v>
      </c>
      <c r="G84" s="26"/>
    </row>
    <row r="85" spans="2:7" ht="15.75" customHeight="1" x14ac:dyDescent="0.2">
      <c r="B85" s="2"/>
      <c r="C85" s="31" t="s">
        <v>63</v>
      </c>
      <c r="D85" s="46">
        <v>0</v>
      </c>
      <c r="E85" s="46">
        <v>0</v>
      </c>
      <c r="F85" s="46">
        <v>0</v>
      </c>
      <c r="G85" s="4"/>
    </row>
    <row r="86" spans="2:7" ht="40.9" customHeight="1" x14ac:dyDescent="0.2">
      <c r="B86" s="2"/>
      <c r="C86" s="31" t="s">
        <v>64</v>
      </c>
      <c r="D86" s="46"/>
      <c r="E86" s="46">
        <f>+E84-D84</f>
        <v>521.90000000000146</v>
      </c>
      <c r="F86" s="46">
        <f>+F84-E84</f>
        <v>-1990.7000000000044</v>
      </c>
      <c r="G86" s="4"/>
    </row>
    <row r="87" spans="2:7" ht="15" customHeight="1" x14ac:dyDescent="0.2">
      <c r="C87" s="7"/>
    </row>
    <row r="88" spans="2:7" ht="15" customHeight="1" x14ac:dyDescent="0.2">
      <c r="B88" s="79" t="s">
        <v>66</v>
      </c>
      <c r="C88" s="79"/>
      <c r="D88" s="79"/>
      <c r="E88" s="79"/>
      <c r="F88" s="79"/>
      <c r="G88" s="79"/>
    </row>
    <row r="89" spans="2:7" ht="15" customHeight="1" x14ac:dyDescent="0.2">
      <c r="B89" s="85" t="s">
        <v>67</v>
      </c>
      <c r="C89" s="85"/>
      <c r="D89" s="85"/>
      <c r="E89" s="85"/>
      <c r="F89" s="85"/>
      <c r="G89" s="85"/>
    </row>
    <row r="90" spans="2:7" ht="15" customHeight="1" x14ac:dyDescent="0.2">
      <c r="B90" s="79" t="s">
        <v>68</v>
      </c>
      <c r="C90" s="79"/>
      <c r="D90" s="79"/>
      <c r="E90" s="79"/>
      <c r="F90" s="79"/>
      <c r="G90" s="79"/>
    </row>
    <row r="91" spans="2:7" ht="15" customHeight="1" x14ac:dyDescent="0.2">
      <c r="B91" s="79" t="s">
        <v>69</v>
      </c>
      <c r="C91" s="79"/>
      <c r="D91" s="79"/>
      <c r="E91" s="79"/>
      <c r="F91" s="79"/>
      <c r="G91" s="79"/>
    </row>
    <row r="92" spans="2:7" ht="15" customHeight="1" x14ac:dyDescent="0.2">
      <c r="B92" s="79" t="s">
        <v>86</v>
      </c>
      <c r="C92" s="79"/>
      <c r="D92" s="79"/>
      <c r="E92" s="79"/>
      <c r="F92" s="79"/>
      <c r="G92" s="79"/>
    </row>
    <row r="93" spans="2:7" ht="15" customHeight="1" x14ac:dyDescent="0.2">
      <c r="B93" s="75"/>
      <c r="C93" s="75"/>
      <c r="D93" s="75"/>
      <c r="E93" s="75"/>
      <c r="F93" s="75"/>
      <c r="G93" s="75"/>
    </row>
  </sheetData>
  <mergeCells count="18">
    <mergeCell ref="B58:B60"/>
    <mergeCell ref="B89:G89"/>
    <mergeCell ref="B2:G2"/>
    <mergeCell ref="B49:B50"/>
    <mergeCell ref="B40:B42"/>
    <mergeCell ref="B32:B33"/>
    <mergeCell ref="B28:B29"/>
    <mergeCell ref="B21:B25"/>
    <mergeCell ref="B45:B46"/>
    <mergeCell ref="B53:B54"/>
    <mergeCell ref="B93:G93"/>
    <mergeCell ref="B77:B79"/>
    <mergeCell ref="B90:G90"/>
    <mergeCell ref="B72:B73"/>
    <mergeCell ref="B88:G88"/>
    <mergeCell ref="B92:G92"/>
    <mergeCell ref="B91:G91"/>
    <mergeCell ref="B82:B83"/>
  </mergeCells>
  <pageMargins left="0.39370078740157483" right="0.39370078740157483" top="0.59055118110236227" bottom="0.59055118110236227" header="0" footer="0"/>
  <pageSetup paperSize="9" scale="75" fitToHeight="0" orientation="portrait" r:id="rId1"/>
  <rowBreaks count="2" manualBreakCount="2">
    <brk id="33" max="6" man="1"/>
    <brk id="70"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3 programa 3 lentelė</vt:lpstr>
      <vt:lpstr>'3 programa 3 lentelė'!Print_Area</vt:lpstr>
      <vt:lpstr>'3 programa 3 lentelė'!Print_Titles</vt:lpstr>
    </vt:vector>
  </TitlesOfParts>
  <Manager/>
  <Company>KMSA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Snieguolė Kačerauskaitė</dc:creator>
  <cp:keywords/>
  <dc:description/>
  <cp:lastModifiedBy>Violeta Pronskuvienė</cp:lastModifiedBy>
  <cp:revision/>
  <cp:lastPrinted>2024-05-30T13:29:45Z</cp:lastPrinted>
  <dcterms:created xsi:type="dcterms:W3CDTF">2023-07-11T10:34:54Z</dcterms:created>
  <dcterms:modified xsi:type="dcterms:W3CDTF">2024-10-28T10:59:46Z</dcterms:modified>
  <cp:category/>
  <cp:contentStatus/>
</cp:coreProperties>
</file>