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valdyba\kmsa\Savivaldybės administracija\BENDROSIOS VALDYMO FUNKCIJOS\Strateginio planavimo skyrius\MVP PLANAI\2024 MVP\19. Keitimas (gruodis 4)\"/>
    </mc:Choice>
  </mc:AlternateContent>
  <xr:revisionPtr revIDLastSave="0" documentId="13_ncr:1_{D088F265-5D44-4ADE-BAEE-BAA3F022A8E3}" xr6:coauthVersionLast="47" xr6:coauthVersionMax="47" xr10:uidLastSave="{00000000-0000-0000-0000-000000000000}"/>
  <bookViews>
    <workbookView xWindow="2685" yWindow="2685" windowWidth="28800" windowHeight="15345" xr2:uid="{FEA9E383-1DE5-4AFE-98A8-7A94D3659092}"/>
  </bookViews>
  <sheets>
    <sheet name="3 programa 3 lentelė" sheetId="1" r:id="rId1"/>
    <sheet name="Lėšų suvestinė 2 lentelė" sheetId="3" r:id="rId2"/>
  </sheets>
  <definedNames>
    <definedName name="_xlnm.Print_Area" localSheetId="0">'3 programa 3 lentelė'!$A$1:$F$123</definedName>
    <definedName name="_xlnm.Print_Titles" localSheetId="0">'3 programa 3 lentelė'!$8:$9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4" i="1" l="1"/>
  <c r="E30" i="1"/>
  <c r="E26" i="1"/>
  <c r="E104" i="1"/>
  <c r="E96" i="1"/>
  <c r="E86" i="1"/>
  <c r="E73" i="1"/>
  <c r="E28" i="1" l="1"/>
  <c r="E17" i="1"/>
  <c r="E47" i="1" l="1"/>
  <c r="E69" i="1" l="1"/>
  <c r="E68" i="1"/>
  <c r="D21" i="3" a="1"/>
  <c r="D21" i="3" s="1"/>
  <c r="D20" i="3" a="1"/>
  <c r="D20" i="3" s="1"/>
  <c r="D19" i="3" a="1"/>
  <c r="D19" i="3" s="1"/>
  <c r="D18" i="3" a="1"/>
  <c r="D18" i="3" s="1"/>
  <c r="D17" i="3" a="1"/>
  <c r="D17" i="3" s="1"/>
  <c r="D16" i="3" a="1"/>
  <c r="D16" i="3" s="1"/>
  <c r="D13" i="3"/>
  <c r="D12" i="3" a="1"/>
  <c r="D12" i="3" s="1"/>
  <c r="D11" i="3" a="1"/>
  <c r="D11" i="3" s="1"/>
  <c r="D10" i="3"/>
  <c r="D9" i="3"/>
  <c r="D8" i="3"/>
  <c r="E84" i="1"/>
  <c r="D23" i="3"/>
  <c r="E49" i="1"/>
  <c r="E50" i="1"/>
  <c r="E102" i="1"/>
  <c r="E48" i="1"/>
  <c r="E52" i="1"/>
  <c r="E106" i="1"/>
  <c r="E45" i="1" l="1"/>
  <c r="E66" i="1"/>
  <c r="D14" i="3"/>
  <c r="D6" i="3"/>
  <c r="E99" i="1"/>
  <c r="E97" i="1"/>
  <c r="E79" i="1"/>
  <c r="D22" i="3" l="1"/>
  <c r="E75" i="1"/>
  <c r="E71" i="1"/>
  <c r="E10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Indrė Butenienė</author>
    <author>Inga Mikalauskienė</author>
  </authors>
  <commentList>
    <comment ref="C56" authorId="0" shapeId="0" xr:uid="{73BCD387-0EA5-4BE5-8DC0-946E9A9A95A4}">
      <text>
        <r>
          <rPr>
            <sz val="9"/>
            <color indexed="81"/>
            <rFont val="Tahoma"/>
            <family val="2"/>
            <charset val="186"/>
          </rPr>
          <t>Lietuvos savivaldybių asociacija, Asociacija "Klaipėdos regionas", asociacija "Naujoji Klaipėdos žuvininkystės vietos veiklos grupė", Asociacija "Klaipėdos miesto integruotų investicijų teritorijos vietos veiklos grupė"</t>
        </r>
      </text>
    </comment>
    <comment ref="C60" authorId="1" shapeId="0" xr:uid="{3449B9FF-996E-4542-A37C-4FD4D41473A5}">
      <text>
        <r>
          <rPr>
            <sz val="9"/>
            <color indexed="81"/>
            <rFont val="Tahoma"/>
            <family val="2"/>
            <charset val="186"/>
          </rPr>
          <t xml:space="preserve">Tarptautinės organizacijos – Cruise Baltic – CB, EUROCITIES, Union of the Baltic Cities – UBC, Baltic Sail,  European Cities Against Drugs – ECAD, Healthy Cities network – WHO, Kommunnes Internasjonale Miljoorganisasjon – KIMO, Istorinių miestų lyga – IMLA, Žydų kultūros paveldo Europoje asociacija, Tall Ships Races Europe Ltd. (Sail Training International – STI).
</t>
        </r>
      </text>
    </comment>
    <comment ref="E77" authorId="1" shapeId="0" xr:uid="{9FFBC51A-0BD4-44EC-80AF-37B1484E47A2}">
      <text>
        <r>
          <rPr>
            <sz val="9"/>
            <color indexed="81"/>
            <rFont val="Tahoma"/>
            <family val="2"/>
            <charset val="186"/>
          </rPr>
          <t>Savivaldybės sudaro savivaldybės administracijos direktoriaus rezervą, kuris turi būti ne mažesnis kaip 0,25 procento ir ne didesnis kaip 1 procentas patvirtintų savivaldybės biudžeto pajamų (neįskaitant valstybės dotacijų savivaldybių biudžetams). Savivaldybės administracijos direktoriaus rezervas gali būti didesnis kaip 1 procentas, kai yra paskelbta valstybės ir (arba) savivaldybės lygio ekstremalioji situacija ir (arba) įvesta nepaprastoji padėtis. Konkretų savivaldybės administracijos direktoriaus rezervo dydį kasmet nustato savivaldybės taryba, tvirtindama tam tikrų metų savivaldybės biudžetą. Savivaldybės administracijos direktoriaus rezervo lėšas skirsto savivaldybės administracijos direktorius.</t>
        </r>
      </text>
    </comment>
    <comment ref="C90" authorId="1" shapeId="0" xr:uid="{F3AA4525-132F-46E3-8569-02DF0AF4DF25}">
      <text>
        <r>
          <rPr>
            <sz val="9"/>
            <color indexed="81"/>
            <rFont val="Tahoma"/>
            <family val="2"/>
            <charset val="186"/>
          </rPr>
          <t>2025 m. planuojama įdiegti</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<sst xmlns="http://schemas.openxmlformats.org/spreadsheetml/2006/main" count="225" uniqueCount="162">
  <si>
    <t>Programos uždavinio, priemonės kodas ir požymis</t>
  </si>
  <si>
    <t>Uždavinio, priemonės pavadinimas, finansavimo šaltiniai</t>
  </si>
  <si>
    <t>2024 metų asignavimai ir kitos lėšos</t>
  </si>
  <si>
    <t>Savivaldybės strateginio plėtros plano priemonės kodas</t>
  </si>
  <si>
    <t>Priemonė: Savivaldybės administracijos veiklos užtikrinimas</t>
  </si>
  <si>
    <t>003-01-01-01</t>
  </si>
  <si>
    <t>Savivaldybės tarybos ir administracijos veiklos užtikrinimas (darbo užmokestis)</t>
  </si>
  <si>
    <t>Savivaldybės administracijos direktorius – programų sąmatų tvirtinimas</t>
  </si>
  <si>
    <t xml:space="preserve">Savivaldybės biudžeto lėšos (nuosavos, be ankstesnių metų likučio) </t>
  </si>
  <si>
    <t>003-01-01-02</t>
  </si>
  <si>
    <t>Savivaldybės tarybos ir administracijos veiklos užtikrinimas (pastatų eksploatacija, prekių ir paslaugų įsigijimas, korespondencijos siuntimas paštu, spaudinių prenumerata ir kt.)</t>
  </si>
  <si>
    <t>003-01-01-03</t>
  </si>
  <si>
    <t>003-01-01-04</t>
  </si>
  <si>
    <t>Ekstremaliųjų situacijų ir (arba) įvykių prevencija</t>
  </si>
  <si>
    <t>003-01-01-05</t>
  </si>
  <si>
    <t>Žmogiškųjų išteklių valdymo tobulinimas ir motyvacinių priemonių įgyvendinimas</t>
  </si>
  <si>
    <t>003-01-01-06</t>
  </si>
  <si>
    <t>Viešųjų ryšių plėtojimas (gyventojų apklausos, nuomonių tyrimai,  informacijos sklaida žiniasklaidos priemonėse, savivaldybės skelbimų publikavimas, rinkodaros ir reprezentacinių  priemonių vykdymas ir kt.)</t>
  </si>
  <si>
    <t>Komunikacijos skyrius</t>
  </si>
  <si>
    <t>003-01-01-07</t>
  </si>
  <si>
    <t>Atstovavimo teismuose ir teismų sprendimų vykdymo organizavimas bei teismo išlaidų apmokėjimas</t>
  </si>
  <si>
    <t>003-01-01-08</t>
  </si>
  <si>
    <t>Daugiabučių gyvenamųjų namų žemės nuomos mokesčio paskirstymo ir administravimo paslaugos pirkimas</t>
  </si>
  <si>
    <t>Finansų  skyrius</t>
  </si>
  <si>
    <t>003-01-01-09</t>
  </si>
  <si>
    <t>Seniūnaičių mokymai ir išmokų seniūnaičiams mokėjimas</t>
  </si>
  <si>
    <t>003-01-01-11</t>
  </si>
  <si>
    <t xml:space="preserve">Duomenų apsaugos pareigūno paslaugų centralizuotas teikimas savivaldybės biudžetinėms įstaigoms </t>
  </si>
  <si>
    <t>003-01-01-12</t>
  </si>
  <si>
    <t>Strateginio planavimo skyrius</t>
  </si>
  <si>
    <t>Dalyvavimas organizuojant rinkimus</t>
  </si>
  <si>
    <t>Dalyvavimas projekte „Išmanusis miestas 10“</t>
  </si>
  <si>
    <t>Savivaldybės biudžetas (įskaitant skolintas lėšas)</t>
  </si>
  <si>
    <t>Iš jo:</t>
  </si>
  <si>
    <t xml:space="preserve">Savivaldybės biudžeto lėšos (nuosavos, be ankstesnių metų likučio)' </t>
  </si>
  <si>
    <t>Priemonė: Mero reprezentacinių priemonių vykdymas (Mero fondo naudojimas)</t>
  </si>
  <si>
    <t>Priemonė: Dalyvavimas vietinių ir tarptautinių organizacijų veikloje</t>
  </si>
  <si>
    <t>Tarptautinio bendradarbiavimo vystymas, atstovaujant Klaipėdos miestui</t>
  </si>
  <si>
    <t>Užsienio delegacijų priėmimų organizavimas</t>
  </si>
  <si>
    <t>Priemonė: Paskolų grąžinimas ir palūkanų mokėjimas</t>
  </si>
  <si>
    <t>Finansų skyrius</t>
  </si>
  <si>
    <t>Priemonė: Savivaldybės mero rezervas</t>
  </si>
  <si>
    <t>Apskaitos skyrius</t>
  </si>
  <si>
    <t>Priemonė: Valstybės deleguotų funkcijų vykdymas: žemės ūkio priemonių vykdymas</t>
  </si>
  <si>
    <t>Uždavinys: Diegti Savivaldybės administracijoje modernias informacines sistemas ir plėsti elektroninių paslaugų spektrą</t>
  </si>
  <si>
    <t>Priemonė: Kompiuterinės, programinės įrangos, organizacinės technikos bei licencijų įsigijimas, eksploatavimas</t>
  </si>
  <si>
    <t>Uždavinys: Gerinti gyventojų aptarnavimo kokybę, diegiant pažangius vadybos principus</t>
  </si>
  <si>
    <t>Priemonė: Savivaldybės administracijos veiklos valdymo tobulinimas</t>
  </si>
  <si>
    <t>003-03-01-01</t>
  </si>
  <si>
    <t>Klaipėdos miesto savivaldybės 2021–2030 metų strateginio plėtros plano patikslinimas</t>
  </si>
  <si>
    <t>003-03-01-02</t>
  </si>
  <si>
    <t>Bendro klientų aptarnavimo centro paslaugų paketo sukūrimas ir įdiegimas</t>
  </si>
  <si>
    <t>Uždavinys: Gerinti gyventojų aptarnavimo ir darbuotojų darbo sąlygas Savivaldybės administracijoje</t>
  </si>
  <si>
    <t>Priemonė: Savivaldybės administracijos pastatų ir patalpų remontas</t>
  </si>
  <si>
    <t>Priemonė: Naujo administracinio pastato su klientų aptarnavimo centru statyba</t>
  </si>
  <si>
    <t xml:space="preserve">IŠ VISO programai finansuoti pagal finansavimo šaltinius </t>
  </si>
  <si>
    <t>Iš jų: regioninių pažangos priemonių lėšos</t>
  </si>
  <si>
    <t>Eil. Nr.</t>
  </si>
  <si>
    <t>Programos kodas ir pavadinimas</t>
  </si>
  <si>
    <t>2024 m. asignavimai ir kitos lėšos</t>
  </si>
  <si>
    <t>003 Valdymo programa</t>
  </si>
  <si>
    <t>1.</t>
  </si>
  <si>
    <r>
      <rPr>
        <sz val="10"/>
        <color rgb="FF000000"/>
        <rFont val="Times New Roman"/>
        <family val="1"/>
        <charset val="186"/>
      </rPr>
      <t xml:space="preserve">Iš jo:
</t>
    </r>
    <r>
      <rPr>
        <b/>
        <sz val="10"/>
        <color rgb="FF000000"/>
        <rFont val="Times New Roman"/>
        <family val="1"/>
        <charset val="186"/>
      </rPr>
      <t xml:space="preserve">
</t>
    </r>
  </si>
  <si>
    <t>1.1.</t>
  </si>
  <si>
    <t>1.2.</t>
  </si>
  <si>
    <t>Lietuvos Respublikos valstybės biudžeto dotacijos</t>
  </si>
  <si>
    <t>1.3.</t>
  </si>
  <si>
    <t>1.4.</t>
  </si>
  <si>
    <t>Europos Sąjungos ir kitos tarptautinės finansinės paramos lėšos</t>
  </si>
  <si>
    <t>1.5.</t>
  </si>
  <si>
    <t>skolintos lėšos</t>
  </si>
  <si>
    <t>1.6.</t>
  </si>
  <si>
    <t>ankstesnių metų likučiai</t>
  </si>
  <si>
    <t>2.</t>
  </si>
  <si>
    <t xml:space="preserve">Kiti šaltiniai (Europos Sąjungos finansinė parama projektams įgyvendinti ir kitos teisėtai gautos lėšos, nurodant atskirus šaltinius)
</t>
  </si>
  <si>
    <t>2.1.</t>
  </si>
  <si>
    <t>Europos Sąjungos paramos lėšos</t>
  </si>
  <si>
    <t>2.2.</t>
  </si>
  <si>
    <t>Privalomojo sveikatos draudimo fondo lėšos</t>
  </si>
  <si>
    <t>2.3.</t>
  </si>
  <si>
    <t>Klaipėdos valstybinio jūrų uosto direkcijos lėšos (KVJUD)</t>
  </si>
  <si>
    <t>2.4.</t>
  </si>
  <si>
    <t>Valstybės biudžeto lėšos (LRVB)</t>
  </si>
  <si>
    <t>2.5.</t>
  </si>
  <si>
    <t>Kiti finansavimo šaltiniai</t>
  </si>
  <si>
    <t>2.6.</t>
  </si>
  <si>
    <t>Kelių priežiūros ir plėtros programos lėšos (KPP)</t>
  </si>
  <si>
    <r>
      <rPr>
        <b/>
        <sz val="10"/>
        <color theme="1"/>
        <rFont val="Times New Roman"/>
        <family val="1"/>
        <charset val="186"/>
      </rPr>
      <t>IŠ VISO</t>
    </r>
    <r>
      <rPr>
        <sz val="10"/>
        <color theme="1"/>
        <rFont val="Times New Roman"/>
        <family val="1"/>
        <charset val="186"/>
      </rPr>
      <t xml:space="preserve"> programai finansuoti pagal finansavimo šaltinius </t>
    </r>
    <r>
      <rPr>
        <i/>
        <sz val="10"/>
        <color theme="1"/>
        <rFont val="Times New Roman"/>
        <family val="1"/>
        <charset val="186"/>
      </rPr>
      <t>(1 ir 2 punktai)</t>
    </r>
  </si>
  <si>
    <t xml:space="preserve">Dalyvio mokestis už narystę Lietuvoje veikiančiose asociacijose </t>
  </si>
  <si>
    <t xml:space="preserve">T – tęstinės veiklos uždavinys. </t>
  </si>
  <si>
    <t>P – pažangos uždavinys.</t>
  </si>
  <si>
    <t>TP – tęstinės veiklos priemonė.</t>
  </si>
  <si>
    <t>PP – pažangos priemonė.</t>
  </si>
  <si>
    <t>003-01 (T)</t>
  </si>
  <si>
    <t>003-01-01 (TP)</t>
  </si>
  <si>
    <t>003-01-02 (TP)</t>
  </si>
  <si>
    <t>003-01-05 (TP)</t>
  </si>
  <si>
    <t>003-01-06 (TP)</t>
  </si>
  <si>
    <t>003-02 (T)</t>
  </si>
  <si>
    <t>003-02-01 (TP)</t>
  </si>
  <si>
    <t>003-03 (T)</t>
  </si>
  <si>
    <t>003-03-01 (TP)</t>
  </si>
  <si>
    <t>003-04 (T)</t>
  </si>
  <si>
    <t>003-04-01 (TP)</t>
  </si>
  <si>
    <t>003-04-02 (PP)</t>
  </si>
  <si>
    <t>Ankstesnių metų likučiai</t>
  </si>
  <si>
    <t>Ankstesnių metų likučiai'</t>
  </si>
  <si>
    <t>2.6.1.4.</t>
  </si>
  <si>
    <t>2.6.3.1.</t>
  </si>
  <si>
    <t>2.6.4.2.</t>
  </si>
  <si>
    <t>1.1.1.2.</t>
  </si>
  <si>
    <t>2.6.3.1</t>
  </si>
  <si>
    <t>2.6.1.1.
2.6.2.3.
2.6.2.4.</t>
  </si>
  <si>
    <t>Uždavinys: Organizuoti savivaldybės veiklos bendrųjų funkcijų vykdymą</t>
  </si>
  <si>
    <t>3 lentelė. Klaipėdos miesto savivaldybės 2024 metų 003 Savivaldybės valdymo programos uždaviniai, priemonės, asignavimai ir kitos lėšos (tūkst. eurų)</t>
  </si>
  <si>
    <t>003-01-03(TP)</t>
  </si>
  <si>
    <t>003-01-03-01</t>
  </si>
  <si>
    <t>003-01-03-02</t>
  </si>
  <si>
    <t>003-01-03-03</t>
  </si>
  <si>
    <t>003-01-04 (TP)</t>
  </si>
  <si>
    <t>2 lentelė.  2024 metų asignavimų ir kitų lėšų pasiskirstymas (tūkst. Eur)</t>
  </si>
  <si>
    <t xml:space="preserve">                                                                PATVIRTINTA</t>
  </si>
  <si>
    <t xml:space="preserve">                                                                Klaipėdos miesto savivaldybės administracijos direktoriaus </t>
  </si>
  <si>
    <t xml:space="preserve">                                                                2024 m. vasario 22 d. įsakymu Nr. AD1-164  </t>
  </si>
  <si>
    <t xml:space="preserve">                                                                (Klaipėdos miesto savivaldybės administracijos direktoriaus 
</t>
  </si>
  <si>
    <t>003-01-01-10</t>
  </si>
  <si>
    <t>003-01-04-04</t>
  </si>
  <si>
    <t xml:space="preserve">Dalyvavimas ES projekto „DivAirCity“ miestų bendradarbiavimo programoje </t>
  </si>
  <si>
    <t>Kiti šaltiniai (Europos Sąjungos paramos lėšos)</t>
  </si>
  <si>
    <t xml:space="preserve">003-02-02 </t>
  </si>
  <si>
    <t>Priemonė: Duomenų surinkimo, saugojimo ir analizės informacinės sistemos sukūrimas</t>
  </si>
  <si>
    <t>Pajamų įmokos ir kitos pajamos</t>
  </si>
  <si>
    <t>Pajamų įmokos ir kitos pajamos'</t>
  </si>
  <si>
    <t>Lietuvos Respublikos valstybės biudžeto dotacijos'</t>
  </si>
  <si>
    <t>savivaldybės biudžeto lėšos (nuosavos, be ankstesnių metų likučio)</t>
  </si>
  <si>
    <t>pajamų įmokos ir kitos pajamos</t>
  </si>
  <si>
    <t>Vykdytojas (padalinys / asmuo)</t>
  </si>
  <si>
    <t>AD
Bendrasis skyrius</t>
  </si>
  <si>
    <t>AD
Administracinės veiklos, kontrolės ir prevencijos skyrius</t>
  </si>
  <si>
    <t>Teisės  ir personalo skyrius</t>
  </si>
  <si>
    <t>Tarybos veiklos skyrius</t>
  </si>
  <si>
    <t>Tarybos 
veiklos skyrius</t>
  </si>
  <si>
    <t>AD
Kibernetinio saugumo ir IT skyrius</t>
  </si>
  <si>
    <t>SGD 
Klientų aptarnavimo skyrius</t>
  </si>
  <si>
    <t xml:space="preserve">AD – Administravimo departamentas. </t>
  </si>
  <si>
    <t>SGD – Socialinės gerovės departamentas.</t>
  </si>
  <si>
    <t>RP – regioninė pažangos priemonė.</t>
  </si>
  <si>
    <t>KSTD
Sporto, jaunimo ir bendruomenių reikalų skyrius</t>
  </si>
  <si>
    <t xml:space="preserve">KSTD
Turizmo skyrius </t>
  </si>
  <si>
    <t>MVPD 
Statinių administravimo skyrius</t>
  </si>
  <si>
    <t>KSTD – Kultūros, sporto ir turizmo departamentas.</t>
  </si>
  <si>
    <t>MVPD – Miesto vystymo ir priežiūros departamentas.</t>
  </si>
  <si>
    <t>UAD – Urbanistikos ir architektūros departamentas.</t>
  </si>
  <si>
    <t>AD
Civilinės saugos ir mobilizacijos skyrius</t>
  </si>
  <si>
    <t>Viešosios tvarkos funkcijos užtikrinimas (pastatų eksploatacija, prekių ir paslaugų įsigijimas, korespondencijos siuntimas paštu ir kt.)</t>
  </si>
  <si>
    <t>Duomenų apsaugos pareigūnas</t>
  </si>
  <si>
    <t>UAD 
Urbanistikos skyrius,
Turto valdymo skyrius</t>
  </si>
  <si>
    <t>UAD             Urbanistikos skyrius</t>
  </si>
  <si>
    <t>003-01-01-13</t>
  </si>
  <si>
    <t>Civilinės atsakomybės draudimo įsigijimas</t>
  </si>
  <si>
    <t>Tarybos veiklos skyrius,
KSTD
Sporto, jaunimo ir bendruomeninių reikalų skyrius</t>
  </si>
  <si>
    <t xml:space="preserve">                                                                2024 m. gruodžio 30 d. įsakymo Nr. AD1- 1172  redakcija)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</si>
</sst>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3" x14ac:knownFonts="1">
    <font>
      <sz val="11"/>
      <color theme="1"/>
      <name val="Calibri"/>
      <family val="2"/>
      <charset val="186"/>
      <scheme val="minor"/>
    </font>
    <font>
      <b/>
      <sz val="10"/>
      <color theme="1"/>
      <name val="Times New Roman"/>
      <family val="1"/>
      <charset val="186"/>
    </font>
    <font>
      <b/>
      <sz val="10"/>
      <color rgb="FF000000"/>
      <name val="Times New Roman"/>
      <family val="1"/>
      <charset val="186"/>
    </font>
    <font>
      <sz val="10"/>
      <color theme="1"/>
      <name val="Times New Roman"/>
      <family val="1"/>
      <charset val="186"/>
    </font>
    <font>
      <i/>
      <sz val="10"/>
      <color theme="1"/>
      <name val="Times New Roman"/>
      <family val="1"/>
      <charset val="186"/>
    </font>
    <font>
      <sz val="10"/>
      <name val="Times New Roman"/>
      <family val="1"/>
      <charset val="186"/>
    </font>
    <font>
      <sz val="10"/>
      <color rgb="FFFF0000"/>
      <name val="Times New Roman"/>
      <family val="1"/>
      <charset val="186"/>
    </font>
    <font>
      <b/>
      <sz val="10"/>
      <name val="Times New Roman"/>
      <family val="1"/>
      <charset val="186"/>
    </font>
    <font>
      <sz val="8"/>
      <color rgb="FF000000"/>
      <name val="Times New Roman"/>
      <family val="1"/>
      <charset val="186"/>
    </font>
    <font>
      <sz val="11"/>
      <name val="Calibri"/>
      <family val="2"/>
      <charset val="186"/>
      <scheme val="minor"/>
    </font>
    <font>
      <sz val="9"/>
      <color indexed="81"/>
      <name val="Tahoma"/>
      <family val="2"/>
      <charset val="186"/>
    </font>
    <font>
      <sz val="12"/>
      <name val="Times New Roman"/>
      <family val="1"/>
      <charset val="186"/>
    </font>
    <font>
      <b/>
      <sz val="12"/>
      <name val="Times New Roman"/>
      <family val="1"/>
      <charset val="186"/>
    </font>
    <font>
      <sz val="10"/>
      <color rgb="FF000000"/>
      <name val="Times New Roman"/>
      <family val="1"/>
      <charset val="186"/>
    </font>
    <font>
      <sz val="10"/>
      <color rgb="FF000000"/>
      <name val="Times New Roman"/>
      <family val="1"/>
      <charset val="186"/>
    </font>
    <font>
      <b/>
      <sz val="12"/>
      <color rgb="FF000000"/>
      <name val="Times New Roman"/>
      <family val="1"/>
      <charset val="186"/>
    </font>
    <font>
      <b/>
      <sz val="12"/>
      <color theme="1"/>
      <name val="Times New Roman"/>
      <family val="1"/>
      <charset val="186"/>
    </font>
    <font>
      <b/>
      <sz val="10"/>
      <color rgb="FF000000"/>
      <name val="Times New Roman"/>
      <family val="1"/>
      <charset val="186"/>
    </font>
    <font>
      <sz val="10"/>
      <color rgb="FFFF0000"/>
      <name val="Times New Roman"/>
      <family val="1"/>
    </font>
    <font>
      <sz val="12"/>
      <color theme="1"/>
      <name val="Times New Roman"/>
      <family val="1"/>
      <charset val="186"/>
    </font>
    <font>
      <sz val="9"/>
      <color theme="1"/>
      <name val="Times New Roman"/>
      <family val="1"/>
      <charset val="186"/>
    </font>
    <font>
      <b/>
      <sz val="10"/>
      <name val="Times New Roman"/>
      <family val="1"/>
    </font>
    <font>
      <sz val="10"/>
      <name val="Times New Roman"/>
      <family val="1"/>
    </font>
  </fonts>
  <fills count="8">
    <fill>
      <patternFill patternType="none"/>
    </fill>
    <fill>
      <patternFill patternType="gray125"/>
    </fill>
    <fill>
      <patternFill patternType="solid">
        <fgColor rgb="FFDBE5F1"/>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theme="8" tint="0.79998168889431442"/>
        <bgColor indexed="64"/>
      </patternFill>
    </fill>
    <fill>
      <patternFill patternType="solid">
        <fgColor theme="0"/>
        <bgColor rgb="FF000000"/>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right style="thin">
        <color indexed="64"/>
      </right>
      <top style="thin">
        <color indexed="64"/>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indexed="64"/>
      </right>
      <top style="thin">
        <color rgb="FF000000"/>
      </top>
      <bottom/>
      <diagonal/>
    </border>
  </borders>
  <cellStyleXfs count="1">
    <xf numFmtId="0" fontId="0" fillId="0" borderId="0"/>
  </cellStyleXfs>
  <cellXfs count="167">
    <xf numFmtId="0" fontId="0" fillId="0" borderId="0" xfId="0"/>
    <xf numFmtId="0" fontId="3" fillId="0" borderId="0" xfId="0" applyFont="1"/>
    <xf numFmtId="0" fontId="3" fillId="0" borderId="1" xfId="0" applyFont="1" applyBorder="1" applyAlignment="1">
      <alignment vertical="center" wrapText="1"/>
    </xf>
    <xf numFmtId="0" fontId="3" fillId="0" borderId="1" xfId="0" applyFont="1" applyBorder="1" applyAlignment="1">
      <alignment horizontal="justify" vertical="center" wrapText="1"/>
    </xf>
    <xf numFmtId="0" fontId="3" fillId="0" borderId="1" xfId="0" applyFont="1" applyBorder="1" applyAlignment="1">
      <alignment vertical="top" wrapText="1"/>
    </xf>
    <xf numFmtId="0" fontId="3" fillId="0" borderId="1" xfId="0" applyFont="1" applyBorder="1" applyAlignment="1">
      <alignment horizontal="center" vertical="top" wrapText="1"/>
    </xf>
    <xf numFmtId="0" fontId="1" fillId="0" borderId="1" xfId="0" applyFont="1" applyBorder="1" applyAlignment="1">
      <alignment horizontal="center" vertical="top" wrapText="1"/>
    </xf>
    <xf numFmtId="0" fontId="3" fillId="0" borderId="0" xfId="0" applyFont="1" applyAlignment="1">
      <alignment vertical="top"/>
    </xf>
    <xf numFmtId="0" fontId="1" fillId="0" borderId="1" xfId="0" applyFont="1" applyBorder="1" applyAlignment="1">
      <alignment vertical="top" wrapText="1"/>
    </xf>
    <xf numFmtId="0" fontId="3" fillId="0" borderId="4" xfId="0" applyFont="1" applyBorder="1" applyAlignment="1">
      <alignment vertical="top"/>
    </xf>
    <xf numFmtId="165" fontId="3" fillId="0" borderId="1" xfId="0" applyNumberFormat="1" applyFont="1" applyBorder="1" applyAlignment="1">
      <alignment horizontal="center" vertical="top" wrapText="1"/>
    </xf>
    <xf numFmtId="165" fontId="1" fillId="0" borderId="1" xfId="0" applyNumberFormat="1" applyFont="1" applyBorder="1" applyAlignment="1">
      <alignment horizontal="center" vertical="top" wrapText="1"/>
    </xf>
    <xf numFmtId="165" fontId="7" fillId="3" borderId="1" xfId="0" applyNumberFormat="1" applyFont="1" applyFill="1" applyBorder="1" applyAlignment="1">
      <alignment horizontal="center" vertical="top" wrapText="1"/>
    </xf>
    <xf numFmtId="165" fontId="1" fillId="6" borderId="1" xfId="0" applyNumberFormat="1" applyFont="1" applyFill="1" applyBorder="1" applyAlignment="1">
      <alignment horizontal="center" vertical="top" wrapText="1"/>
    </xf>
    <xf numFmtId="0" fontId="1"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7" fillId="4" borderId="1" xfId="0" applyFont="1" applyFill="1" applyBorder="1" applyAlignment="1">
      <alignment vertical="top" wrapText="1"/>
    </xf>
    <xf numFmtId="0" fontId="3" fillId="4" borderId="1" xfId="0" applyFont="1" applyFill="1" applyBorder="1" applyAlignment="1">
      <alignment vertical="center" wrapText="1"/>
    </xf>
    <xf numFmtId="0" fontId="1" fillId="4" borderId="1" xfId="0" applyFont="1" applyFill="1" applyBorder="1" applyAlignment="1">
      <alignment horizontal="center" vertical="top" wrapText="1"/>
    </xf>
    <xf numFmtId="0" fontId="7" fillId="5" borderId="1" xfId="0" applyFont="1" applyFill="1" applyBorder="1" applyAlignment="1">
      <alignment horizontal="justify" vertical="top" wrapText="1"/>
    </xf>
    <xf numFmtId="0" fontId="1" fillId="5" borderId="1" xfId="0" applyFont="1" applyFill="1" applyBorder="1" applyAlignment="1">
      <alignment vertical="top" wrapText="1"/>
    </xf>
    <xf numFmtId="0" fontId="3" fillId="5" borderId="1" xfId="0" applyFont="1" applyFill="1" applyBorder="1" applyAlignment="1">
      <alignment vertical="center" wrapText="1"/>
    </xf>
    <xf numFmtId="0" fontId="3" fillId="5" borderId="1" xfId="0" applyFont="1" applyFill="1" applyBorder="1" applyAlignment="1">
      <alignment horizontal="center" vertical="top" wrapText="1"/>
    </xf>
    <xf numFmtId="0" fontId="1" fillId="5" borderId="1" xfId="0" applyFont="1" applyFill="1" applyBorder="1" applyAlignment="1">
      <alignment horizontal="center" vertical="top" wrapText="1"/>
    </xf>
    <xf numFmtId="0" fontId="1" fillId="3" borderId="1" xfId="0" applyFont="1" applyFill="1" applyBorder="1" applyAlignment="1">
      <alignment vertical="top" wrapText="1"/>
    </xf>
    <xf numFmtId="0" fontId="7" fillId="3" borderId="1" xfId="0" applyFont="1" applyFill="1" applyBorder="1" applyAlignment="1">
      <alignment horizontal="center" vertical="top" wrapText="1"/>
    </xf>
    <xf numFmtId="0" fontId="1" fillId="3" borderId="1" xfId="0" applyFont="1" applyFill="1" applyBorder="1" applyAlignment="1">
      <alignment horizontal="center" vertical="top" wrapText="1"/>
    </xf>
    <xf numFmtId="0" fontId="3" fillId="3" borderId="1" xfId="0" applyFont="1" applyFill="1" applyBorder="1" applyAlignment="1">
      <alignment horizontal="center" vertical="top" wrapText="1"/>
    </xf>
    <xf numFmtId="0" fontId="3" fillId="6" borderId="1" xfId="0" applyFont="1" applyFill="1" applyBorder="1" applyAlignment="1">
      <alignment horizontal="justify" vertical="center" wrapText="1"/>
    </xf>
    <xf numFmtId="0" fontId="1" fillId="6" borderId="1" xfId="0" applyFont="1" applyFill="1" applyBorder="1" applyAlignment="1">
      <alignment vertical="top" wrapText="1"/>
    </xf>
    <xf numFmtId="0" fontId="3" fillId="6" borderId="1" xfId="0" applyFont="1" applyFill="1" applyBorder="1" applyAlignment="1">
      <alignment vertical="center" wrapText="1"/>
    </xf>
    <xf numFmtId="0" fontId="1" fillId="6" borderId="1" xfId="0" applyFont="1" applyFill="1" applyBorder="1" applyAlignment="1">
      <alignment horizontal="center" vertical="top" wrapText="1"/>
    </xf>
    <xf numFmtId="0" fontId="3" fillId="3" borderId="1" xfId="0" applyFont="1" applyFill="1" applyBorder="1" applyAlignment="1">
      <alignment vertical="top" wrapText="1"/>
    </xf>
    <xf numFmtId="0" fontId="1" fillId="6" borderId="6" xfId="0" applyFont="1" applyFill="1" applyBorder="1" applyAlignment="1">
      <alignment vertical="top" wrapText="1"/>
    </xf>
    <xf numFmtId="0" fontId="3" fillId="6" borderId="1" xfId="0" applyFont="1" applyFill="1" applyBorder="1" applyAlignment="1">
      <alignment vertical="top" wrapText="1"/>
    </xf>
    <xf numFmtId="0" fontId="1" fillId="4" borderId="6" xfId="0" applyFont="1" applyFill="1" applyBorder="1" applyAlignment="1">
      <alignment vertical="top" wrapText="1"/>
    </xf>
    <xf numFmtId="0" fontId="3" fillId="4" borderId="1" xfId="0" applyFont="1" applyFill="1" applyBorder="1" applyAlignment="1">
      <alignment vertical="top" wrapText="1"/>
    </xf>
    <xf numFmtId="0" fontId="7" fillId="5" borderId="1" xfId="0" applyFont="1" applyFill="1" applyBorder="1" applyAlignment="1">
      <alignment vertical="top" wrapText="1"/>
    </xf>
    <xf numFmtId="0" fontId="3" fillId="6" borderId="3" xfId="0" applyFont="1" applyFill="1" applyBorder="1" applyAlignment="1">
      <alignment horizontal="center" vertical="top" wrapText="1"/>
    </xf>
    <xf numFmtId="0" fontId="7" fillId="0" borderId="1" xfId="0" applyFont="1" applyBorder="1" applyAlignment="1">
      <alignment vertical="top" wrapText="1"/>
    </xf>
    <xf numFmtId="0" fontId="1" fillId="3" borderId="1" xfId="0" applyFont="1" applyFill="1" applyBorder="1" applyAlignment="1">
      <alignment vertical="center" wrapText="1"/>
    </xf>
    <xf numFmtId="0" fontId="1" fillId="0" borderId="1" xfId="0" applyFont="1" applyBorder="1" applyAlignment="1">
      <alignment vertical="center" wrapText="1"/>
    </xf>
    <xf numFmtId="0" fontId="7" fillId="0" borderId="1" xfId="0" applyFont="1" applyBorder="1" applyAlignment="1">
      <alignment horizontal="center" vertical="top" wrapText="1"/>
    </xf>
    <xf numFmtId="165" fontId="7" fillId="0" borderId="1" xfId="0" applyNumberFormat="1" applyFont="1" applyBorder="1" applyAlignment="1">
      <alignment horizontal="center" vertical="top" wrapText="1"/>
    </xf>
    <xf numFmtId="0" fontId="7" fillId="3" borderId="6" xfId="0" applyFont="1" applyFill="1" applyBorder="1" applyAlignment="1">
      <alignment vertical="top" wrapText="1"/>
    </xf>
    <xf numFmtId="0" fontId="7" fillId="3" borderId="1" xfId="0" applyFont="1" applyFill="1" applyBorder="1" applyAlignment="1">
      <alignment vertical="top" wrapText="1"/>
    </xf>
    <xf numFmtId="0" fontId="7" fillId="0" borderId="3" xfId="0" applyFont="1" applyBorder="1" applyAlignment="1">
      <alignment horizontal="center" vertical="top" wrapText="1"/>
    </xf>
    <xf numFmtId="0" fontId="6" fillId="6" borderId="1" xfId="0" applyFont="1" applyFill="1" applyBorder="1" applyAlignment="1">
      <alignment vertical="center" wrapText="1"/>
    </xf>
    <xf numFmtId="0" fontId="7" fillId="6" borderId="1" xfId="0" applyFont="1" applyFill="1" applyBorder="1" applyAlignment="1">
      <alignment vertical="top" wrapText="1"/>
    </xf>
    <xf numFmtId="0" fontId="8" fillId="2" borderId="1" xfId="0" applyFont="1" applyFill="1" applyBorder="1" applyAlignment="1">
      <alignment horizontal="center" vertical="center" wrapText="1"/>
    </xf>
    <xf numFmtId="0" fontId="8" fillId="2" borderId="1" xfId="0" applyFont="1" applyFill="1" applyBorder="1" applyAlignment="1">
      <alignment horizontal="center" vertical="top" wrapText="1"/>
    </xf>
    <xf numFmtId="0" fontId="3" fillId="6" borderId="5" xfId="0" applyFont="1" applyFill="1" applyBorder="1" applyAlignment="1">
      <alignment horizontal="center" vertical="center" wrapText="1"/>
    </xf>
    <xf numFmtId="164" fontId="3" fillId="0" borderId="1" xfId="0" applyNumberFormat="1" applyFont="1" applyBorder="1" applyAlignment="1">
      <alignment horizontal="center" vertical="top" wrapText="1"/>
    </xf>
    <xf numFmtId="0" fontId="3" fillId="3" borderId="0" xfId="0" applyFont="1" applyFill="1"/>
    <xf numFmtId="0" fontId="3" fillId="3" borderId="5" xfId="0" applyFont="1" applyFill="1" applyBorder="1" applyAlignment="1">
      <alignment horizontal="center" vertical="top" wrapText="1"/>
    </xf>
    <xf numFmtId="164" fontId="3" fillId="0" borderId="0" xfId="0" applyNumberFormat="1" applyFont="1"/>
    <xf numFmtId="164" fontId="2" fillId="2" borderId="1" xfId="0" applyNumberFormat="1" applyFont="1" applyFill="1" applyBorder="1" applyAlignment="1">
      <alignment horizontal="center" vertical="center" wrapText="1"/>
    </xf>
    <xf numFmtId="164" fontId="1" fillId="4" borderId="1" xfId="0" applyNumberFormat="1" applyFont="1" applyFill="1" applyBorder="1" applyAlignment="1">
      <alignment horizontal="center" vertical="top" wrapText="1"/>
    </xf>
    <xf numFmtId="164" fontId="1" fillId="5" borderId="1" xfId="0" applyNumberFormat="1" applyFont="1" applyFill="1" applyBorder="1" applyAlignment="1">
      <alignment horizontal="center" vertical="top" wrapText="1"/>
    </xf>
    <xf numFmtId="164" fontId="1" fillId="0" borderId="1" xfId="0" applyNumberFormat="1" applyFont="1" applyBorder="1" applyAlignment="1">
      <alignment horizontal="center" vertical="top" wrapText="1"/>
    </xf>
    <xf numFmtId="164" fontId="7" fillId="3" borderId="1" xfId="0" applyNumberFormat="1" applyFont="1" applyFill="1" applyBorder="1" applyAlignment="1">
      <alignment horizontal="center" vertical="top" wrapText="1"/>
    </xf>
    <xf numFmtId="164" fontId="1" fillId="3" borderId="1" xfId="0" applyNumberFormat="1" applyFont="1" applyFill="1" applyBorder="1" applyAlignment="1">
      <alignment horizontal="center" vertical="top" wrapText="1"/>
    </xf>
    <xf numFmtId="164" fontId="1" fillId="6" borderId="1" xfId="0" applyNumberFormat="1" applyFont="1" applyFill="1" applyBorder="1" applyAlignment="1">
      <alignment horizontal="center" vertical="top" wrapText="1"/>
    </xf>
    <xf numFmtId="164" fontId="7" fillId="0" borderId="1" xfId="0" applyNumberFormat="1" applyFont="1" applyBorder="1" applyAlignment="1">
      <alignment horizontal="center" vertical="top" wrapText="1"/>
    </xf>
    <xf numFmtId="164" fontId="3" fillId="3" borderId="1" xfId="0" applyNumberFormat="1" applyFont="1" applyFill="1" applyBorder="1" applyAlignment="1">
      <alignment horizontal="center" vertical="top" wrapText="1"/>
    </xf>
    <xf numFmtId="164" fontId="1" fillId="6" borderId="7" xfId="0" applyNumberFormat="1" applyFont="1" applyFill="1" applyBorder="1" applyAlignment="1">
      <alignment horizontal="center" vertical="top" wrapText="1"/>
    </xf>
    <xf numFmtId="164" fontId="7" fillId="3" borderId="7" xfId="0" applyNumberFormat="1" applyFont="1" applyFill="1" applyBorder="1" applyAlignment="1">
      <alignment horizontal="center" vertical="top" wrapText="1"/>
    </xf>
    <xf numFmtId="164" fontId="6" fillId="4" borderId="1" xfId="0" applyNumberFormat="1" applyFont="1" applyFill="1" applyBorder="1" applyAlignment="1">
      <alignment horizontal="center" vertical="top" wrapText="1"/>
    </xf>
    <xf numFmtId="164" fontId="7" fillId="6" borderId="1" xfId="0" applyNumberFormat="1" applyFont="1" applyFill="1" applyBorder="1" applyAlignment="1">
      <alignment horizontal="center" vertical="top" wrapText="1"/>
    </xf>
    <xf numFmtId="0" fontId="1" fillId="0" borderId="6" xfId="0" applyFont="1" applyBorder="1" applyAlignment="1">
      <alignment vertical="center" wrapText="1"/>
    </xf>
    <xf numFmtId="164" fontId="1" fillId="3" borderId="2" xfId="0" applyNumberFormat="1" applyFont="1" applyFill="1" applyBorder="1" applyAlignment="1">
      <alignment horizontal="center" vertical="top" wrapText="1"/>
    </xf>
    <xf numFmtId="0" fontId="2" fillId="0" borderId="1" xfId="0" applyFont="1" applyBorder="1" applyAlignment="1">
      <alignment vertical="top" wrapText="1"/>
    </xf>
    <xf numFmtId="0" fontId="1" fillId="3" borderId="8" xfId="0" applyFont="1" applyFill="1" applyBorder="1" applyAlignment="1">
      <alignment vertical="top" wrapText="1"/>
    </xf>
    <xf numFmtId="164" fontId="1" fillId="6" borderId="1" xfId="0" applyNumberFormat="1" applyFont="1" applyFill="1" applyBorder="1" applyAlignment="1">
      <alignment horizontal="center" vertical="center" wrapText="1"/>
    </xf>
    <xf numFmtId="164" fontId="1" fillId="3" borderId="1" xfId="0" applyNumberFormat="1" applyFont="1" applyFill="1" applyBorder="1" applyAlignment="1">
      <alignment horizontal="center" vertical="center" wrapText="1"/>
    </xf>
    <xf numFmtId="164" fontId="7" fillId="3" borderId="1" xfId="0" applyNumberFormat="1" applyFont="1" applyFill="1" applyBorder="1" applyAlignment="1">
      <alignment horizontal="center" vertical="center" wrapText="1"/>
    </xf>
    <xf numFmtId="0" fontId="1" fillId="0" borderId="10" xfId="0" applyFont="1" applyBorder="1" applyAlignment="1">
      <alignment horizontal="center" vertical="center" wrapText="1"/>
    </xf>
    <xf numFmtId="0" fontId="16" fillId="0" borderId="10" xfId="0" applyFont="1" applyBorder="1" applyAlignment="1">
      <alignment horizontal="center" vertical="center"/>
    </xf>
    <xf numFmtId="0" fontId="16" fillId="0" borderId="10" xfId="0" applyFont="1" applyBorder="1" applyAlignment="1">
      <alignment horizontal="center" vertical="center" wrapText="1"/>
    </xf>
    <xf numFmtId="0" fontId="1" fillId="0" borderId="11" xfId="0" applyFont="1" applyBorder="1" applyAlignment="1">
      <alignment horizontal="center" vertical="top"/>
    </xf>
    <xf numFmtId="0" fontId="1" fillId="0" borderId="7" xfId="0" applyFont="1" applyBorder="1" applyAlignment="1">
      <alignment horizontal="left" vertical="top" wrapText="1"/>
    </xf>
    <xf numFmtId="0" fontId="3" fillId="0" borderId="11" xfId="0" applyFont="1" applyBorder="1" applyAlignment="1">
      <alignment horizontal="center" vertical="top"/>
    </xf>
    <xf numFmtId="0" fontId="17" fillId="0" borderId="7" xfId="0" applyFont="1" applyBorder="1" applyAlignment="1">
      <alignment horizontal="left" vertical="top" wrapText="1"/>
    </xf>
    <xf numFmtId="0" fontId="3" fillId="0" borderId="7" xfId="0" applyFont="1" applyBorder="1" applyAlignment="1">
      <alignment horizontal="left" vertical="top" wrapText="1"/>
    </xf>
    <xf numFmtId="0" fontId="14" fillId="0" borderId="7" xfId="0" applyFont="1" applyBorder="1" applyAlignment="1">
      <alignment horizontal="left" vertical="top" wrapText="1"/>
    </xf>
    <xf numFmtId="0" fontId="3" fillId="0" borderId="0" xfId="0" applyFont="1" applyAlignment="1">
      <alignment horizontal="left" vertical="top"/>
    </xf>
    <xf numFmtId="0" fontId="3" fillId="0" borderId="4" xfId="0" applyFont="1" applyBorder="1" applyAlignment="1">
      <alignment horizontal="left" vertical="top"/>
    </xf>
    <xf numFmtId="0" fontId="1" fillId="0" borderId="6" xfId="0" applyFont="1" applyBorder="1" applyAlignment="1">
      <alignment vertical="top" wrapText="1"/>
    </xf>
    <xf numFmtId="0" fontId="3" fillId="0" borderId="3" xfId="0" applyFont="1" applyBorder="1" applyAlignment="1">
      <alignment horizontal="center" vertical="top" wrapText="1"/>
    </xf>
    <xf numFmtId="0" fontId="13" fillId="0" borderId="1" xfId="0" applyFont="1" applyBorder="1" applyAlignment="1">
      <alignment vertical="top" wrapText="1"/>
    </xf>
    <xf numFmtId="0" fontId="13" fillId="3" borderId="1" xfId="0" applyFont="1" applyFill="1" applyBorder="1" applyAlignment="1">
      <alignment vertical="top" wrapText="1"/>
    </xf>
    <xf numFmtId="0" fontId="7" fillId="4" borderId="3" xfId="0" applyFont="1" applyFill="1" applyBorder="1" applyAlignment="1">
      <alignment vertical="top" wrapText="1"/>
    </xf>
    <xf numFmtId="164" fontId="3" fillId="0" borderId="2" xfId="0" applyNumberFormat="1" applyFont="1" applyBorder="1" applyAlignment="1">
      <alignment horizontal="center" vertical="top" wrapText="1"/>
    </xf>
    <xf numFmtId="164" fontId="3" fillId="3" borderId="2" xfId="0" applyNumberFormat="1" applyFont="1" applyFill="1" applyBorder="1" applyAlignment="1">
      <alignment horizontal="center" vertical="top" wrapText="1"/>
    </xf>
    <xf numFmtId="164" fontId="13" fillId="3" borderId="1" xfId="0" applyNumberFormat="1" applyFont="1" applyFill="1" applyBorder="1" applyAlignment="1">
      <alignment horizontal="center" vertical="top" wrapText="1"/>
    </xf>
    <xf numFmtId="0" fontId="3" fillId="0" borderId="1" xfId="0" applyFont="1" applyBorder="1" applyAlignment="1">
      <alignment horizontal="center" vertical="top" wrapText="1"/>
    </xf>
    <xf numFmtId="0" fontId="18" fillId="0" borderId="0" xfId="0" applyFont="1"/>
    <xf numFmtId="165" fontId="18" fillId="0" borderId="0" xfId="0" applyNumberFormat="1" applyFont="1" applyAlignment="1">
      <alignment horizontal="left" vertical="top"/>
    </xf>
    <xf numFmtId="0" fontId="18" fillId="0" borderId="0" xfId="0" applyFont="1" applyAlignment="1">
      <alignment vertical="top" wrapText="1"/>
    </xf>
    <xf numFmtId="0" fontId="3" fillId="0" borderId="1" xfId="0" applyFont="1" applyBorder="1" applyAlignment="1">
      <alignment horizontal="center" vertical="top" wrapText="1"/>
    </xf>
    <xf numFmtId="164" fontId="18" fillId="0" borderId="0" xfId="0" applyNumberFormat="1" applyFont="1"/>
    <xf numFmtId="0" fontId="3" fillId="0" borderId="1" xfId="0" applyFont="1" applyBorder="1" applyAlignment="1">
      <alignment horizontal="center" vertical="top" wrapText="1"/>
    </xf>
    <xf numFmtId="0" fontId="11" fillId="0" borderId="0" xfId="0" applyFont="1" applyAlignment="1">
      <alignment horizontal="left"/>
    </xf>
    <xf numFmtId="3" fontId="8" fillId="2" borderId="1" xfId="0" applyNumberFormat="1" applyFont="1" applyFill="1" applyBorder="1" applyAlignment="1">
      <alignment horizontal="center" vertical="center" wrapText="1"/>
    </xf>
    <xf numFmtId="0" fontId="20" fillId="0" borderId="11" xfId="0" applyFont="1" applyBorder="1" applyAlignment="1">
      <alignment horizontal="center" vertical="center" wrapText="1"/>
    </xf>
    <xf numFmtId="0" fontId="20" fillId="0" borderId="11" xfId="0" applyFont="1" applyBorder="1" applyAlignment="1">
      <alignment horizontal="center" vertical="center"/>
    </xf>
    <xf numFmtId="0" fontId="3" fillId="0" borderId="1" xfId="0" applyFont="1" applyBorder="1" applyAlignment="1">
      <alignment horizontal="center" vertical="top" wrapText="1"/>
    </xf>
    <xf numFmtId="0" fontId="3" fillId="3" borderId="3" xfId="0" applyFont="1" applyFill="1" applyBorder="1" applyAlignment="1">
      <alignment horizontal="center" vertical="top" wrapText="1"/>
    </xf>
    <xf numFmtId="0" fontId="7" fillId="6" borderId="1" xfId="0" applyFont="1" applyFill="1" applyBorder="1" applyAlignment="1">
      <alignment horizontal="justify" vertical="top" wrapText="1"/>
    </xf>
    <xf numFmtId="0" fontId="1" fillId="6" borderId="6" xfId="0" applyFont="1" applyFill="1" applyBorder="1" applyAlignment="1">
      <alignment vertical="center" wrapText="1"/>
    </xf>
    <xf numFmtId="164" fontId="7" fillId="6" borderId="1" xfId="0" applyNumberFormat="1" applyFont="1" applyFill="1" applyBorder="1" applyAlignment="1">
      <alignment horizontal="center" vertical="center" wrapText="1"/>
    </xf>
    <xf numFmtId="164" fontId="7" fillId="5" borderId="1" xfId="0" applyNumberFormat="1" applyFont="1" applyFill="1" applyBorder="1" applyAlignment="1">
      <alignment horizontal="center" vertical="center" wrapText="1"/>
    </xf>
    <xf numFmtId="0" fontId="21" fillId="5" borderId="1" xfId="0" applyFont="1" applyFill="1" applyBorder="1" applyAlignment="1">
      <alignment horizontal="justify" vertical="top" wrapText="1"/>
    </xf>
    <xf numFmtId="0" fontId="21" fillId="5" borderId="0" xfId="0" applyFont="1" applyFill="1" applyAlignment="1">
      <alignment vertical="top" wrapText="1"/>
    </xf>
    <xf numFmtId="0" fontId="22" fillId="5" borderId="1" xfId="0" applyFont="1" applyFill="1" applyBorder="1" applyAlignment="1">
      <alignment horizontal="center" vertical="top" wrapText="1"/>
    </xf>
    <xf numFmtId="0" fontId="5" fillId="7" borderId="1" xfId="0" applyFont="1" applyFill="1" applyBorder="1" applyAlignment="1">
      <alignment vertical="top" wrapText="1"/>
    </xf>
    <xf numFmtId="0" fontId="13" fillId="3" borderId="9" xfId="0" applyFont="1" applyFill="1" applyBorder="1" applyAlignment="1">
      <alignment horizontal="left" vertical="top" wrapText="1"/>
    </xf>
    <xf numFmtId="0" fontId="13" fillId="0" borderId="7" xfId="0" applyFont="1" applyBorder="1" applyAlignment="1">
      <alignment horizontal="left" vertical="top" wrapText="1"/>
    </xf>
    <xf numFmtId="0" fontId="13" fillId="5" borderId="1" xfId="0" applyFont="1" applyFill="1" applyBorder="1" applyAlignment="1">
      <alignment horizontal="center" vertical="top" wrapText="1"/>
    </xf>
    <xf numFmtId="0" fontId="3" fillId="0" borderId="0" xfId="0" applyFont="1" applyAlignment="1"/>
    <xf numFmtId="0" fontId="3" fillId="0" borderId="1" xfId="0" applyFont="1" applyBorder="1" applyAlignment="1">
      <alignment horizontal="center" vertical="top" wrapText="1"/>
    </xf>
    <xf numFmtId="0" fontId="5" fillId="0" borderId="0" xfId="0" applyFont="1" applyAlignment="1">
      <alignment horizontal="left" vertical="top" wrapText="1"/>
    </xf>
    <xf numFmtId="0" fontId="3" fillId="3" borderId="1" xfId="0" applyFont="1" applyFill="1" applyBorder="1" applyAlignment="1">
      <alignment horizontal="center" vertical="center" wrapText="1"/>
    </xf>
    <xf numFmtId="0" fontId="5" fillId="3" borderId="2" xfId="0" applyFont="1" applyFill="1" applyBorder="1" applyAlignment="1">
      <alignment horizontal="center" vertical="top" wrapText="1"/>
    </xf>
    <xf numFmtId="0" fontId="5" fillId="3" borderId="3" xfId="0" applyFont="1" applyFill="1" applyBorder="1" applyAlignment="1">
      <alignment horizontal="center" vertical="top" wrapText="1"/>
    </xf>
    <xf numFmtId="0" fontId="5" fillId="0" borderId="0" xfId="0" applyFont="1" applyAlignment="1">
      <alignment vertical="top" wrapText="1"/>
    </xf>
    <xf numFmtId="0" fontId="3" fillId="3" borderId="2"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12" xfId="0" applyFont="1" applyFill="1" applyBorder="1" applyAlignment="1">
      <alignment horizontal="center" vertical="center" wrapText="1"/>
    </xf>
    <xf numFmtId="0" fontId="3" fillId="0" borderId="2" xfId="0" applyFont="1" applyBorder="1" applyAlignment="1">
      <alignment horizontal="left" vertical="top" wrapText="1"/>
    </xf>
    <xf numFmtId="0" fontId="3" fillId="0" borderId="3" xfId="0" applyFont="1" applyBorder="1" applyAlignment="1">
      <alignment horizontal="left" vertical="top" wrapText="1"/>
    </xf>
    <xf numFmtId="0" fontId="7" fillId="3" borderId="2" xfId="0" applyFont="1" applyFill="1" applyBorder="1" applyAlignment="1">
      <alignment horizontal="center" vertical="top" wrapText="1"/>
    </xf>
    <xf numFmtId="0" fontId="7" fillId="3" borderId="3" xfId="0" applyFont="1" applyFill="1" applyBorder="1" applyAlignment="1">
      <alignment horizontal="center" vertical="top" wrapText="1"/>
    </xf>
    <xf numFmtId="0" fontId="3" fillId="0" borderId="2" xfId="0" applyFont="1" applyBorder="1" applyAlignment="1">
      <alignment horizontal="center" vertical="top" wrapText="1"/>
    </xf>
    <xf numFmtId="0" fontId="3" fillId="0" borderId="5" xfId="0" applyFont="1" applyBorder="1" applyAlignment="1">
      <alignment horizontal="center" vertical="top" wrapText="1"/>
    </xf>
    <xf numFmtId="0" fontId="7" fillId="3" borderId="2" xfId="0" applyFont="1" applyFill="1" applyBorder="1" applyAlignment="1">
      <alignment horizontal="left" vertical="top" wrapText="1"/>
    </xf>
    <xf numFmtId="0" fontId="7" fillId="3" borderId="3" xfId="0" applyFont="1" applyFill="1" applyBorder="1" applyAlignment="1">
      <alignment horizontal="left" vertical="top" wrapText="1"/>
    </xf>
    <xf numFmtId="0" fontId="19" fillId="0" borderId="0" xfId="0" applyFont="1" applyAlignment="1">
      <alignment horizontal="left" vertical="top" wrapText="1"/>
    </xf>
    <xf numFmtId="0" fontId="19" fillId="0" borderId="0" xfId="0" applyFont="1" applyAlignment="1">
      <alignment horizontal="left"/>
    </xf>
    <xf numFmtId="0" fontId="3" fillId="0" borderId="5" xfId="0" applyFont="1" applyBorder="1" applyAlignment="1">
      <alignment horizontal="left" vertical="top" wrapText="1"/>
    </xf>
    <xf numFmtId="0" fontId="3" fillId="0" borderId="3" xfId="0" applyFont="1" applyBorder="1" applyAlignment="1">
      <alignment horizontal="center" vertical="top" wrapText="1"/>
    </xf>
    <xf numFmtId="0" fontId="3" fillId="3" borderId="1" xfId="0" applyFont="1" applyFill="1" applyBorder="1" applyAlignment="1">
      <alignment horizontal="left" vertical="top" wrapText="1"/>
    </xf>
    <xf numFmtId="0" fontId="12" fillId="0" borderId="0" xfId="0" applyFont="1" applyAlignment="1">
      <alignment horizontal="center" vertical="center" wrapText="1"/>
    </xf>
    <xf numFmtId="0" fontId="0" fillId="0" borderId="3" xfId="0" applyBorder="1" applyAlignment="1">
      <alignment horizontal="left" vertical="top" wrapText="1"/>
    </xf>
    <xf numFmtId="0" fontId="3" fillId="3" borderId="2" xfId="0" applyFont="1" applyFill="1" applyBorder="1" applyAlignment="1">
      <alignment horizontal="left" vertical="top" wrapText="1"/>
    </xf>
    <xf numFmtId="0" fontId="3" fillId="3" borderId="5" xfId="0" applyFont="1" applyFill="1" applyBorder="1" applyAlignment="1">
      <alignment horizontal="left" vertical="top" wrapText="1"/>
    </xf>
    <xf numFmtId="0" fontId="3" fillId="3" borderId="3" xfId="0" applyFont="1" applyFill="1" applyBorder="1" applyAlignment="1">
      <alignment horizontal="left" vertical="top" wrapText="1"/>
    </xf>
    <xf numFmtId="0" fontId="19" fillId="0" borderId="0" xfId="0" applyFont="1" applyAlignment="1">
      <alignment horizontal="left" wrapText="1"/>
    </xf>
    <xf numFmtId="0" fontId="3" fillId="3" borderId="2" xfId="0" applyFont="1" applyFill="1" applyBorder="1" applyAlignment="1">
      <alignment horizontal="center" vertical="top" wrapText="1"/>
    </xf>
    <xf numFmtId="0" fontId="3" fillId="3" borderId="5" xfId="0" applyFont="1" applyFill="1" applyBorder="1" applyAlignment="1">
      <alignment horizontal="center" vertical="top" wrapText="1"/>
    </xf>
    <xf numFmtId="0" fontId="3" fillId="3" borderId="3" xfId="0" applyFont="1" applyFill="1" applyBorder="1" applyAlignment="1">
      <alignment horizontal="center" vertical="top" wrapText="1"/>
    </xf>
    <xf numFmtId="0" fontId="3" fillId="3" borderId="3" xfId="0" applyFont="1" applyFill="1" applyBorder="1" applyAlignment="1">
      <alignment horizontal="center" vertical="center" wrapText="1"/>
    </xf>
    <xf numFmtId="0" fontId="3" fillId="3" borderId="9" xfId="0" applyFont="1" applyFill="1" applyBorder="1" applyAlignment="1">
      <alignment horizontal="center" vertical="top" wrapText="1"/>
    </xf>
    <xf numFmtId="0" fontId="5" fillId="3" borderId="2" xfId="0" applyFont="1" applyFill="1" applyBorder="1" applyAlignment="1">
      <alignment horizontal="left" vertical="top" wrapText="1"/>
    </xf>
    <xf numFmtId="0" fontId="5" fillId="3" borderId="3" xfId="0" applyFont="1" applyFill="1" applyBorder="1" applyAlignment="1">
      <alignment horizontal="left" vertical="top" wrapText="1"/>
    </xf>
    <xf numFmtId="0" fontId="5" fillId="0" borderId="2" xfId="0" applyFont="1" applyBorder="1" applyAlignment="1">
      <alignment horizontal="center" vertical="top" wrapText="1"/>
    </xf>
    <xf numFmtId="0" fontId="5" fillId="0" borderId="3" xfId="0" applyFont="1" applyBorder="1" applyAlignment="1">
      <alignment horizontal="center" vertical="top" wrapText="1"/>
    </xf>
    <xf numFmtId="0" fontId="3" fillId="0" borderId="1" xfId="0" applyFont="1" applyBorder="1" applyAlignment="1">
      <alignment horizontal="center" vertical="top" wrapText="1"/>
    </xf>
    <xf numFmtId="3" fontId="5" fillId="3" borderId="1" xfId="0" applyNumberFormat="1" applyFont="1" applyFill="1" applyBorder="1" applyAlignment="1">
      <alignment horizontal="center" vertical="top" wrapText="1"/>
    </xf>
    <xf numFmtId="0" fontId="9" fillId="3" borderId="1" xfId="0" applyFont="1" applyFill="1" applyBorder="1" applyAlignment="1">
      <alignment horizontal="center" wrapText="1"/>
    </xf>
    <xf numFmtId="0" fontId="5" fillId="0" borderId="5" xfId="0" applyFont="1" applyBorder="1" applyAlignment="1">
      <alignment horizontal="center" vertical="top" wrapText="1"/>
    </xf>
    <xf numFmtId="0" fontId="3" fillId="0" borderId="0" xfId="0" applyFont="1" applyAlignment="1">
      <alignment horizontal="left" vertical="top"/>
    </xf>
    <xf numFmtId="0" fontId="3" fillId="0" borderId="0" xfId="0" applyFont="1" applyAlignment="1">
      <alignment horizontal="left"/>
    </xf>
    <xf numFmtId="0" fontId="15" fillId="0" borderId="0" xfId="0" applyFont="1" applyAlignment="1">
      <alignment horizontal="center" vertical="center"/>
    </xf>
    <xf numFmtId="0" fontId="16" fillId="5" borderId="13" xfId="0" applyFont="1" applyFill="1" applyBorder="1" applyAlignment="1">
      <alignment horizontal="center" vertical="center" wrapText="1"/>
    </xf>
    <xf numFmtId="0" fontId="16" fillId="5" borderId="14" xfId="0" applyFont="1" applyFill="1" applyBorder="1" applyAlignment="1">
      <alignment horizontal="center" vertical="center" wrapText="1"/>
    </xf>
    <xf numFmtId="0" fontId="16" fillId="5" borderId="15" xfId="0" applyFont="1" applyFill="1" applyBorder="1" applyAlignment="1">
      <alignment horizontal="center" vertical="center" wrapText="1"/>
    </xf>
  </cellXfs>
  <cellStyles count="1">
    <cellStyle name="Įprastas" xfId="0" builtinId="0"/>
  </cellStyles>
  <dxfs count="0"/>
  <tableStyles count="0" defaultTableStyle="TableStyleMedium2" defaultPivotStyle="PivotStyleLight16"/>
  <colors>
    <mruColors>
      <color rgb="FFFFFFCC"/>
      <color rgb="FFFFCC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Inga Mikalauskienė" id="{1FEDC709-63E6-412A-A3C5-2CE81C3FA9A4}" userId="S::inga.mikalauskiene@klaipeda.lt::09dffb4a-b41a-4bf9-942e-223d7f7779a6" providerId="AD"/>
</personList>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39" dT="2023-10-24T17:50:26.26" personId="{1FEDC709-63E6-412A-A3C5-2CE81C3FA9A4}" id="{D2DFEB36-C395-458D-9335-A5AEA102F75A}">
    <text>Sutartis dar nepasirašyta, vertė 16940,0 Eur, 2023 m. planuojama atlikti 30% paslaugų, likusi lėšų suma perkeliama 2024 metams.</text>
  </threadedComment>
  <threadedComment ref="C121" dT="2023-10-24T17:30:31.76" personId="{1FEDC709-63E6-412A-A3C5-2CE81C3FA9A4}" id="{E3A3FEA5-EE6E-4F9F-B2F8-5338DAA46DB9}">
    <text>Sujungiama su priemone 003-02-01</text>
  </threadedComment>
  <threadedComment ref="C131" dT="2023-10-24T17:34:13.53" personId="{1FEDC709-63E6-412A-A3C5-2CE81C3FA9A4}" id="{1FD8769C-132B-4934-9297-78D9D36B7C13}">
    <text>Perkeliama prie išlaikymo priemonės 003-01-01-02</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9125D-579F-4A47-AB90-A5D8AADB0019}">
  <sheetPr>
    <pageSetUpPr fitToPage="1"/>
  </sheetPr>
  <dimension ref="B1:AA122"/>
  <sheetViews>
    <sheetView tabSelected="1" zoomScaleNormal="100" workbookViewId="0">
      <selection activeCell="B7" sqref="B7:F7"/>
    </sheetView>
  </sheetViews>
  <sheetFormatPr defaultColWidth="9.140625" defaultRowHeight="12.75" x14ac:dyDescent="0.2"/>
  <cols>
    <col min="1" max="1" width="2.5703125" style="1" customWidth="1"/>
    <col min="2" max="2" width="18.140625" style="1" customWidth="1"/>
    <col min="3" max="3" width="44.7109375" style="7" customWidth="1"/>
    <col min="4" max="4" width="15" style="1" customWidth="1"/>
    <col min="5" max="5" width="14" style="55" customWidth="1"/>
    <col min="6" max="6" width="16.28515625" style="1" customWidth="1"/>
    <col min="7" max="7" width="11" style="96" customWidth="1"/>
    <col min="8" max="8" width="9.140625" style="96"/>
    <col min="9" max="16384" width="9.140625" style="1"/>
  </cols>
  <sheetData>
    <row r="1" spans="2:9" ht="15.6" customHeight="1" x14ac:dyDescent="0.2">
      <c r="C1" s="137" t="s">
        <v>121</v>
      </c>
      <c r="D1" s="137"/>
      <c r="E1" s="137"/>
      <c r="F1" s="137"/>
      <c r="H1" s="1"/>
      <c r="I1" s="96"/>
    </row>
    <row r="2" spans="2:9" ht="15.6" customHeight="1" x14ac:dyDescent="0.2">
      <c r="C2" s="137" t="s">
        <v>122</v>
      </c>
      <c r="D2" s="137"/>
      <c r="E2" s="137"/>
      <c r="F2" s="137"/>
      <c r="H2" s="1"/>
      <c r="I2" s="96"/>
    </row>
    <row r="3" spans="2:9" ht="15.6" customHeight="1" x14ac:dyDescent="0.25">
      <c r="C3" s="138" t="s">
        <v>123</v>
      </c>
      <c r="D3" s="138"/>
      <c r="E3" s="138"/>
      <c r="F3" s="138"/>
      <c r="H3" s="1"/>
      <c r="I3" s="96"/>
    </row>
    <row r="4" spans="2:9" ht="15.6" customHeight="1" x14ac:dyDescent="0.25">
      <c r="C4" s="147" t="s">
        <v>124</v>
      </c>
      <c r="D4" s="138"/>
      <c r="E4" s="138"/>
      <c r="F4" s="138"/>
      <c r="H4" s="1"/>
      <c r="I4" s="96"/>
    </row>
    <row r="5" spans="2:9" ht="15.6" customHeight="1" x14ac:dyDescent="0.25">
      <c r="C5" s="147" t="s">
        <v>161</v>
      </c>
      <c r="D5" s="147"/>
      <c r="E5" s="147"/>
      <c r="F5" s="147"/>
      <c r="H5" s="1"/>
      <c r="I5" s="96"/>
    </row>
    <row r="6" spans="2:9" ht="15" customHeight="1" x14ac:dyDescent="0.25">
      <c r="F6" s="102"/>
      <c r="H6" s="1"/>
    </row>
    <row r="7" spans="2:9" ht="40.15" customHeight="1" x14ac:dyDescent="0.2">
      <c r="B7" s="142" t="s">
        <v>114</v>
      </c>
      <c r="C7" s="142"/>
      <c r="D7" s="142"/>
      <c r="E7" s="142"/>
      <c r="F7" s="142"/>
    </row>
    <row r="8" spans="2:9" ht="55.5" customHeight="1" x14ac:dyDescent="0.2">
      <c r="B8" s="14" t="s">
        <v>0</v>
      </c>
      <c r="C8" s="15" t="s">
        <v>1</v>
      </c>
      <c r="D8" s="15" t="s">
        <v>136</v>
      </c>
      <c r="E8" s="56" t="s">
        <v>2</v>
      </c>
      <c r="F8" s="15" t="s">
        <v>3</v>
      </c>
    </row>
    <row r="9" spans="2:9" x14ac:dyDescent="0.2">
      <c r="B9" s="49">
        <v>1</v>
      </c>
      <c r="C9" s="50">
        <v>2</v>
      </c>
      <c r="D9" s="49">
        <v>3</v>
      </c>
      <c r="E9" s="103">
        <v>4</v>
      </c>
      <c r="F9" s="49">
        <v>5</v>
      </c>
    </row>
    <row r="10" spans="2:9" ht="29.25" customHeight="1" x14ac:dyDescent="0.2">
      <c r="B10" s="16" t="s">
        <v>93</v>
      </c>
      <c r="C10" s="16" t="s">
        <v>113</v>
      </c>
      <c r="D10" s="17"/>
      <c r="E10" s="57"/>
      <c r="F10" s="18"/>
    </row>
    <row r="11" spans="2:9" ht="27.95" customHeight="1" x14ac:dyDescent="0.2">
      <c r="B11" s="19" t="s">
        <v>94</v>
      </c>
      <c r="C11" s="20" t="s">
        <v>4</v>
      </c>
      <c r="D11" s="21"/>
      <c r="E11" s="58"/>
      <c r="F11" s="23"/>
    </row>
    <row r="12" spans="2:9" ht="30.75" customHeight="1" x14ac:dyDescent="0.2">
      <c r="B12" s="129" t="s">
        <v>5</v>
      </c>
      <c r="C12" s="71" t="s">
        <v>6</v>
      </c>
      <c r="D12" s="133" t="s">
        <v>7</v>
      </c>
      <c r="E12" s="59"/>
      <c r="F12" s="5"/>
    </row>
    <row r="13" spans="2:9" ht="28.5" customHeight="1" x14ac:dyDescent="0.2">
      <c r="B13" s="139"/>
      <c r="C13" s="4" t="s">
        <v>8</v>
      </c>
      <c r="D13" s="134"/>
      <c r="E13" s="64">
        <v>16591.400000000001</v>
      </c>
      <c r="F13" s="5"/>
      <c r="H13" s="100"/>
    </row>
    <row r="14" spans="2:9" ht="17.45" customHeight="1" x14ac:dyDescent="0.2">
      <c r="B14" s="139"/>
      <c r="C14" s="4" t="s">
        <v>65</v>
      </c>
      <c r="D14" s="134"/>
      <c r="E14" s="64">
        <f>1176+55.9+5.4-40.8-0.8-3.3+2.3</f>
        <v>1194.7000000000003</v>
      </c>
      <c r="F14" s="99"/>
    </row>
    <row r="15" spans="2:9" ht="17.45" customHeight="1" x14ac:dyDescent="0.2">
      <c r="B15" s="143"/>
      <c r="C15" s="4" t="s">
        <v>105</v>
      </c>
      <c r="D15" s="140"/>
      <c r="E15" s="64">
        <v>92.4</v>
      </c>
      <c r="F15" s="5"/>
    </row>
    <row r="16" spans="2:9" ht="54.95" customHeight="1" x14ac:dyDescent="0.2">
      <c r="B16" s="129" t="s">
        <v>9</v>
      </c>
      <c r="C16" s="71" t="s">
        <v>10</v>
      </c>
      <c r="D16" s="133" t="s">
        <v>137</v>
      </c>
      <c r="E16" s="52"/>
      <c r="F16" s="5"/>
    </row>
    <row r="17" spans="2:8" ht="29.25" customHeight="1" x14ac:dyDescent="0.2">
      <c r="B17" s="139"/>
      <c r="C17" s="4" t="s">
        <v>8</v>
      </c>
      <c r="D17" s="134"/>
      <c r="E17" s="64">
        <f>1773.2-20-65-215</f>
        <v>1473.2</v>
      </c>
      <c r="F17" s="5"/>
      <c r="G17" s="97"/>
      <c r="H17" s="100"/>
    </row>
    <row r="18" spans="2:8" ht="18" customHeight="1" x14ac:dyDescent="0.2">
      <c r="B18" s="139"/>
      <c r="C18" s="4" t="s">
        <v>131</v>
      </c>
      <c r="D18" s="134"/>
      <c r="E18" s="64">
        <v>150</v>
      </c>
      <c r="F18" s="5"/>
    </row>
    <row r="19" spans="2:8" ht="18" customHeight="1" x14ac:dyDescent="0.2">
      <c r="B19" s="130"/>
      <c r="C19" s="4" t="s">
        <v>105</v>
      </c>
      <c r="D19" s="140"/>
      <c r="E19" s="64">
        <v>30.1</v>
      </c>
      <c r="F19" s="5"/>
    </row>
    <row r="20" spans="2:8" ht="42.75" customHeight="1" x14ac:dyDescent="0.2">
      <c r="B20" s="141" t="s">
        <v>11</v>
      </c>
      <c r="C20" s="45" t="s">
        <v>154</v>
      </c>
      <c r="D20" s="155" t="s">
        <v>138</v>
      </c>
      <c r="E20" s="52"/>
      <c r="F20" s="5"/>
    </row>
    <row r="21" spans="2:8" ht="27.75" customHeight="1" x14ac:dyDescent="0.2">
      <c r="B21" s="141"/>
      <c r="C21" s="32" t="s">
        <v>8</v>
      </c>
      <c r="D21" s="156"/>
      <c r="E21" s="64">
        <v>54.2</v>
      </c>
      <c r="F21" s="5"/>
    </row>
    <row r="22" spans="2:8" ht="16.899999999999999" customHeight="1" x14ac:dyDescent="0.2">
      <c r="B22" s="144" t="s">
        <v>12</v>
      </c>
      <c r="C22" s="24" t="s">
        <v>13</v>
      </c>
      <c r="D22" s="155" t="s">
        <v>153</v>
      </c>
      <c r="E22" s="64"/>
      <c r="F22" s="5"/>
    </row>
    <row r="23" spans="2:8" ht="30" customHeight="1" x14ac:dyDescent="0.2">
      <c r="B23" s="145"/>
      <c r="C23" s="32" t="s">
        <v>8</v>
      </c>
      <c r="D23" s="160"/>
      <c r="E23" s="64">
        <v>6.9</v>
      </c>
      <c r="F23" s="5"/>
    </row>
    <row r="24" spans="2:8" ht="19.5" customHeight="1" x14ac:dyDescent="0.2">
      <c r="B24" s="146"/>
      <c r="C24" s="4" t="s">
        <v>105</v>
      </c>
      <c r="D24" s="156"/>
      <c r="E24" s="64">
        <v>57.6</v>
      </c>
      <c r="F24" s="5"/>
    </row>
    <row r="25" spans="2:8" ht="29.45" customHeight="1" x14ac:dyDescent="0.2">
      <c r="B25" s="129" t="s">
        <v>14</v>
      </c>
      <c r="C25" s="8" t="s">
        <v>15</v>
      </c>
      <c r="D25" s="133" t="s">
        <v>139</v>
      </c>
      <c r="E25" s="52"/>
      <c r="F25" s="5" t="s">
        <v>107</v>
      </c>
    </row>
    <row r="26" spans="2:8" ht="32.25" customHeight="1" x14ac:dyDescent="0.2">
      <c r="B26" s="130"/>
      <c r="C26" s="4" t="s">
        <v>8</v>
      </c>
      <c r="D26" s="140"/>
      <c r="E26" s="64">
        <f>180-15.4</f>
        <v>164.6</v>
      </c>
      <c r="F26" s="5"/>
      <c r="G26" s="97"/>
      <c r="H26" s="100"/>
    </row>
    <row r="27" spans="2:8" ht="67.150000000000006" customHeight="1" x14ac:dyDescent="0.2">
      <c r="B27" s="129" t="s">
        <v>16</v>
      </c>
      <c r="C27" s="8" t="s">
        <v>17</v>
      </c>
      <c r="D27" s="133" t="s">
        <v>18</v>
      </c>
      <c r="E27" s="59"/>
      <c r="F27" s="101" t="s">
        <v>108</v>
      </c>
    </row>
    <row r="28" spans="2:8" ht="30" customHeight="1" x14ac:dyDescent="0.2">
      <c r="B28" s="130"/>
      <c r="C28" s="4" t="s">
        <v>8</v>
      </c>
      <c r="D28" s="140"/>
      <c r="E28" s="94">
        <f>241.3+106+11+195-195</f>
        <v>358.29999999999995</v>
      </c>
      <c r="F28" s="5"/>
      <c r="G28" s="97"/>
      <c r="H28" s="100"/>
    </row>
    <row r="29" spans="2:8" ht="37.5" customHeight="1" x14ac:dyDescent="0.2">
      <c r="B29" s="129" t="s">
        <v>19</v>
      </c>
      <c r="C29" s="8" t="s">
        <v>20</v>
      </c>
      <c r="D29" s="133" t="s">
        <v>139</v>
      </c>
      <c r="E29" s="52"/>
      <c r="F29" s="5"/>
    </row>
    <row r="30" spans="2:8" ht="27.6" customHeight="1" x14ac:dyDescent="0.2">
      <c r="B30" s="139"/>
      <c r="C30" s="32" t="s">
        <v>8</v>
      </c>
      <c r="D30" s="134"/>
      <c r="E30" s="52">
        <f>20+47.3+50+15.4</f>
        <v>132.69999999999999</v>
      </c>
      <c r="F30" s="106"/>
    </row>
    <row r="31" spans="2:8" ht="17.25" customHeight="1" x14ac:dyDescent="0.2">
      <c r="B31" s="130"/>
      <c r="C31" s="4" t="s">
        <v>105</v>
      </c>
      <c r="D31" s="140"/>
      <c r="E31" s="64">
        <v>100</v>
      </c>
      <c r="F31" s="95"/>
    </row>
    <row r="32" spans="2:8" ht="43.9" customHeight="1" x14ac:dyDescent="0.2">
      <c r="B32" s="129" t="s">
        <v>21</v>
      </c>
      <c r="C32" s="8" t="s">
        <v>22</v>
      </c>
      <c r="D32" s="158" t="s">
        <v>23</v>
      </c>
      <c r="E32" s="52"/>
      <c r="F32" s="5"/>
    </row>
    <row r="33" spans="2:6" ht="28.5" customHeight="1" x14ac:dyDescent="0.2">
      <c r="B33" s="130"/>
      <c r="C33" s="4" t="s">
        <v>8</v>
      </c>
      <c r="D33" s="159"/>
      <c r="E33" s="64">
        <v>32.5</v>
      </c>
      <c r="F33" s="5"/>
    </row>
    <row r="34" spans="2:6" ht="30.6" customHeight="1" x14ac:dyDescent="0.2">
      <c r="B34" s="129" t="s">
        <v>24</v>
      </c>
      <c r="C34" s="8" t="s">
        <v>25</v>
      </c>
      <c r="D34" s="157" t="s">
        <v>147</v>
      </c>
      <c r="E34" s="64"/>
      <c r="F34" s="27" t="s">
        <v>109</v>
      </c>
    </row>
    <row r="35" spans="2:6" ht="34.5" customHeight="1" x14ac:dyDescent="0.2">
      <c r="B35" s="130"/>
      <c r="C35" s="4" t="s">
        <v>8</v>
      </c>
      <c r="D35" s="157"/>
      <c r="E35" s="64">
        <v>33.1</v>
      </c>
      <c r="F35" s="5"/>
    </row>
    <row r="36" spans="2:6" ht="18.75" customHeight="1" x14ac:dyDescent="0.2">
      <c r="B36" s="129" t="s">
        <v>125</v>
      </c>
      <c r="C36" s="8" t="s">
        <v>159</v>
      </c>
      <c r="D36" s="157" t="s">
        <v>139</v>
      </c>
      <c r="E36" s="64"/>
      <c r="F36" s="120"/>
    </row>
    <row r="37" spans="2:6" ht="29.25" customHeight="1" x14ac:dyDescent="0.2">
      <c r="B37" s="130"/>
      <c r="C37" s="4" t="s">
        <v>8</v>
      </c>
      <c r="D37" s="157"/>
      <c r="E37" s="64">
        <v>15</v>
      </c>
      <c r="F37" s="6"/>
    </row>
    <row r="38" spans="2:6" ht="40.9" customHeight="1" x14ac:dyDescent="0.2">
      <c r="B38" s="129" t="s">
        <v>26</v>
      </c>
      <c r="C38" s="8" t="s">
        <v>27</v>
      </c>
      <c r="D38" s="157" t="s">
        <v>155</v>
      </c>
      <c r="E38" s="64"/>
      <c r="F38" s="5"/>
    </row>
    <row r="39" spans="2:6" ht="29.25" customHeight="1" x14ac:dyDescent="0.2">
      <c r="B39" s="130"/>
      <c r="C39" s="4" t="s">
        <v>8</v>
      </c>
      <c r="D39" s="157"/>
      <c r="E39" s="64">
        <v>37.200000000000003</v>
      </c>
      <c r="F39" s="6"/>
    </row>
    <row r="40" spans="2:6" ht="19.5" customHeight="1" x14ac:dyDescent="0.2">
      <c r="B40" s="129" t="s">
        <v>28</v>
      </c>
      <c r="C40" s="8" t="s">
        <v>30</v>
      </c>
      <c r="D40" s="157" t="s">
        <v>137</v>
      </c>
      <c r="E40" s="64"/>
      <c r="F40" s="5"/>
    </row>
    <row r="41" spans="2:6" ht="29.25" customHeight="1" x14ac:dyDescent="0.2">
      <c r="B41" s="130"/>
      <c r="C41" s="4" t="s">
        <v>8</v>
      </c>
      <c r="D41" s="157"/>
      <c r="E41" s="64">
        <v>103.5</v>
      </c>
      <c r="F41" s="6"/>
    </row>
    <row r="42" spans="2:6" ht="19.5" customHeight="1" x14ac:dyDescent="0.2">
      <c r="B42" s="129" t="s">
        <v>158</v>
      </c>
      <c r="C42" s="8" t="s">
        <v>31</v>
      </c>
      <c r="D42" s="155" t="s">
        <v>157</v>
      </c>
      <c r="E42" s="61"/>
      <c r="F42" s="6"/>
    </row>
    <row r="43" spans="2:6" ht="29.25" customHeight="1" x14ac:dyDescent="0.2">
      <c r="B43" s="139"/>
      <c r="C43" s="89" t="s">
        <v>8</v>
      </c>
      <c r="D43" s="156"/>
      <c r="E43" s="64">
        <v>3</v>
      </c>
      <c r="F43" s="6"/>
    </row>
    <row r="44" spans="2:6" ht="16.5" customHeight="1" x14ac:dyDescent="0.2">
      <c r="B44" s="130"/>
      <c r="C44" s="90" t="s">
        <v>105</v>
      </c>
      <c r="D44" s="88"/>
      <c r="E44" s="64">
        <v>8.9</v>
      </c>
      <c r="F44" s="6"/>
    </row>
    <row r="45" spans="2:6" ht="17.25" customHeight="1" x14ac:dyDescent="0.2">
      <c r="B45" s="28"/>
      <c r="C45" s="29" t="s">
        <v>32</v>
      </c>
      <c r="D45" s="30"/>
      <c r="E45" s="62">
        <f>+E47+E48+E49+E50</f>
        <v>20639.300000000003</v>
      </c>
      <c r="F45" s="31"/>
    </row>
    <row r="46" spans="2:6" ht="17.25" customHeight="1" x14ac:dyDescent="0.2">
      <c r="B46" s="126"/>
      <c r="C46" s="24" t="s">
        <v>33</v>
      </c>
      <c r="D46" s="40"/>
      <c r="E46" s="61"/>
      <c r="F46" s="26"/>
    </row>
    <row r="47" spans="2:6" ht="27.75" customHeight="1" x14ac:dyDescent="0.2">
      <c r="B47" s="127"/>
      <c r="C47" s="8" t="s">
        <v>34</v>
      </c>
      <c r="D47" s="41"/>
      <c r="E47" s="63">
        <f>SUMIF($C12:$C44,$C26,E12:E44)</f>
        <v>19005.600000000002</v>
      </c>
      <c r="F47" s="6"/>
    </row>
    <row r="48" spans="2:6" ht="17.100000000000001" customHeight="1" x14ac:dyDescent="0.2">
      <c r="B48" s="127"/>
      <c r="C48" s="8" t="s">
        <v>132</v>
      </c>
      <c r="D48" s="41"/>
      <c r="E48" s="63">
        <f>SUMIF($C12:$C44,$C18,E12:E44)</f>
        <v>150</v>
      </c>
      <c r="F48" s="6"/>
    </row>
    <row r="49" spans="2:27" ht="16.5" customHeight="1" x14ac:dyDescent="0.2">
      <c r="B49" s="127"/>
      <c r="C49" s="24" t="s">
        <v>133</v>
      </c>
      <c r="D49" s="41"/>
      <c r="E49" s="63">
        <f>SUMIF($C12:$C44,$C14,E12:E44)</f>
        <v>1194.7000000000003</v>
      </c>
      <c r="F49" s="6"/>
    </row>
    <row r="50" spans="2:27" ht="16.5" customHeight="1" x14ac:dyDescent="0.2">
      <c r="B50" s="151"/>
      <c r="C50" s="8" t="s">
        <v>106</v>
      </c>
      <c r="D50" s="41"/>
      <c r="E50" s="63">
        <f>SUMIF($C13:$C44,$C19,E13:E44)</f>
        <v>289</v>
      </c>
      <c r="F50" s="6"/>
    </row>
    <row r="51" spans="2:27" ht="40.9" customHeight="1" x14ac:dyDescent="0.2">
      <c r="B51" s="19" t="s">
        <v>95</v>
      </c>
      <c r="C51" s="20" t="s">
        <v>35</v>
      </c>
      <c r="D51" s="118" t="s">
        <v>141</v>
      </c>
      <c r="E51" s="58"/>
      <c r="F51" s="23"/>
    </row>
    <row r="52" spans="2:27" ht="17.25" customHeight="1" x14ac:dyDescent="0.2">
      <c r="B52" s="28"/>
      <c r="C52" s="29" t="s">
        <v>32</v>
      </c>
      <c r="D52" s="30"/>
      <c r="E52" s="62">
        <f t="shared" ref="E52" si="0">+E54</f>
        <v>20</v>
      </c>
      <c r="F52" s="31"/>
    </row>
    <row r="53" spans="2:27" ht="17.25" customHeight="1" x14ac:dyDescent="0.2">
      <c r="B53" s="131"/>
      <c r="C53" s="24" t="s">
        <v>33</v>
      </c>
      <c r="D53" s="40"/>
      <c r="E53" s="61"/>
      <c r="F53" s="26"/>
    </row>
    <row r="54" spans="2:27" ht="30" customHeight="1" x14ac:dyDescent="0.2">
      <c r="B54" s="132"/>
      <c r="C54" s="8" t="s">
        <v>8</v>
      </c>
      <c r="D54" s="41"/>
      <c r="E54" s="60">
        <v>20</v>
      </c>
      <c r="F54" s="6"/>
    </row>
    <row r="55" spans="2:27" ht="30" customHeight="1" x14ac:dyDescent="0.2">
      <c r="B55" s="19" t="s">
        <v>115</v>
      </c>
      <c r="C55" s="20" t="s">
        <v>36</v>
      </c>
      <c r="D55" s="22"/>
      <c r="E55" s="58"/>
      <c r="F55" s="23"/>
    </row>
    <row r="56" spans="2:27" s="53" customFormat="1" ht="33" customHeight="1" x14ac:dyDescent="0.2">
      <c r="B56" s="144" t="s">
        <v>116</v>
      </c>
      <c r="C56" s="45" t="s">
        <v>88</v>
      </c>
      <c r="D56" s="32"/>
      <c r="E56" s="64"/>
      <c r="F56" s="27" t="s">
        <v>110</v>
      </c>
      <c r="G56" s="96"/>
      <c r="H56" s="96"/>
      <c r="I56" s="1"/>
      <c r="J56" s="1"/>
      <c r="K56" s="1"/>
      <c r="L56" s="1"/>
      <c r="M56" s="1"/>
      <c r="N56" s="1"/>
      <c r="O56" s="1"/>
      <c r="P56" s="1"/>
      <c r="Q56" s="1"/>
      <c r="R56" s="1"/>
      <c r="S56" s="1"/>
      <c r="T56" s="1"/>
      <c r="U56" s="1"/>
      <c r="V56" s="1"/>
      <c r="W56" s="1"/>
      <c r="X56" s="1"/>
      <c r="Y56" s="1"/>
      <c r="Z56" s="1"/>
      <c r="AA56" s="1"/>
    </row>
    <row r="57" spans="2:27" s="53" customFormat="1" ht="104.45" customHeight="1" x14ac:dyDescent="0.2">
      <c r="B57" s="145"/>
      <c r="C57" s="32" t="s">
        <v>8</v>
      </c>
      <c r="D57" s="54" t="s">
        <v>160</v>
      </c>
      <c r="E57" s="64">
        <v>101</v>
      </c>
      <c r="F57" s="26"/>
      <c r="G57" s="96"/>
      <c r="H57" s="96"/>
      <c r="I57" s="1"/>
      <c r="J57" s="1"/>
      <c r="K57" s="1"/>
      <c r="L57" s="1"/>
      <c r="M57" s="1"/>
      <c r="N57" s="1"/>
      <c r="O57" s="1"/>
      <c r="P57" s="1"/>
      <c r="Q57" s="1"/>
      <c r="R57" s="1"/>
      <c r="S57" s="1"/>
      <c r="T57" s="1"/>
      <c r="U57" s="1"/>
      <c r="V57" s="1"/>
      <c r="W57" s="1"/>
      <c r="X57" s="1"/>
      <c r="Y57" s="1"/>
      <c r="Z57" s="1"/>
      <c r="AA57" s="1"/>
    </row>
    <row r="58" spans="2:27" s="53" customFormat="1" ht="30" customHeight="1" x14ac:dyDescent="0.2">
      <c r="B58" s="145"/>
      <c r="C58" s="32" t="s">
        <v>8</v>
      </c>
      <c r="D58" s="148" t="s">
        <v>148</v>
      </c>
      <c r="E58" s="64">
        <v>50</v>
      </c>
      <c r="F58" s="26"/>
      <c r="G58" s="96"/>
      <c r="H58" s="96"/>
      <c r="I58" s="1"/>
      <c r="J58" s="1"/>
      <c r="K58" s="1"/>
      <c r="L58" s="1"/>
      <c r="M58" s="1"/>
      <c r="N58" s="1"/>
      <c r="O58" s="1"/>
      <c r="P58" s="1"/>
      <c r="Q58" s="1"/>
      <c r="R58" s="1"/>
      <c r="S58" s="1"/>
      <c r="T58" s="1"/>
      <c r="U58" s="1"/>
      <c r="V58" s="1"/>
      <c r="W58" s="1"/>
      <c r="X58" s="1"/>
      <c r="Y58" s="1"/>
      <c r="Z58" s="1"/>
      <c r="AA58" s="1"/>
    </row>
    <row r="59" spans="2:27" s="53" customFormat="1" ht="21" customHeight="1" x14ac:dyDescent="0.2">
      <c r="B59" s="146"/>
      <c r="C59" s="90" t="s">
        <v>105</v>
      </c>
      <c r="D59" s="150"/>
      <c r="E59" s="64">
        <v>8</v>
      </c>
      <c r="F59" s="26"/>
      <c r="G59" s="96"/>
      <c r="H59" s="96"/>
      <c r="I59" s="1"/>
      <c r="J59" s="1"/>
      <c r="K59" s="1"/>
      <c r="L59" s="1"/>
      <c r="M59" s="1"/>
      <c r="N59" s="1"/>
      <c r="O59" s="1"/>
      <c r="P59" s="1"/>
      <c r="Q59" s="1"/>
      <c r="R59" s="1"/>
      <c r="S59" s="1"/>
      <c r="T59" s="1"/>
      <c r="U59" s="1"/>
      <c r="V59" s="1"/>
      <c r="W59" s="1"/>
      <c r="X59" s="1"/>
      <c r="Y59" s="1"/>
      <c r="Z59" s="1"/>
      <c r="AA59" s="1"/>
    </row>
    <row r="60" spans="2:27" s="53" customFormat="1" ht="30" customHeight="1" x14ac:dyDescent="0.2">
      <c r="B60" s="144" t="s">
        <v>117</v>
      </c>
      <c r="C60" s="72" t="s">
        <v>37</v>
      </c>
      <c r="D60" s="152" t="s">
        <v>140</v>
      </c>
      <c r="E60" s="64"/>
      <c r="F60" s="27" t="s">
        <v>111</v>
      </c>
      <c r="G60" s="96"/>
      <c r="H60" s="96"/>
      <c r="I60" s="1"/>
      <c r="J60" s="1"/>
      <c r="K60" s="1"/>
      <c r="L60" s="1"/>
      <c r="M60" s="1"/>
      <c r="N60" s="1"/>
      <c r="O60" s="1"/>
      <c r="P60" s="1"/>
      <c r="Q60" s="1"/>
      <c r="R60" s="1"/>
      <c r="S60" s="1"/>
      <c r="T60" s="1"/>
      <c r="U60" s="1"/>
      <c r="V60" s="1"/>
      <c r="W60" s="1"/>
      <c r="X60" s="1"/>
      <c r="Y60" s="1"/>
      <c r="Z60" s="1"/>
      <c r="AA60" s="1"/>
    </row>
    <row r="61" spans="2:27" s="53" customFormat="1" ht="27.75" customHeight="1" x14ac:dyDescent="0.2">
      <c r="B61" s="146"/>
      <c r="C61" s="32" t="s">
        <v>8</v>
      </c>
      <c r="D61" s="149"/>
      <c r="E61" s="64">
        <v>52.9</v>
      </c>
      <c r="F61" s="26"/>
      <c r="G61" s="96"/>
      <c r="H61" s="96"/>
      <c r="I61" s="1"/>
      <c r="J61" s="1"/>
      <c r="K61" s="1"/>
      <c r="L61" s="1"/>
      <c r="M61" s="1"/>
      <c r="N61" s="1"/>
      <c r="O61" s="1"/>
      <c r="P61" s="1"/>
      <c r="Q61" s="1"/>
      <c r="R61" s="1"/>
      <c r="S61" s="1"/>
      <c r="T61" s="1"/>
      <c r="U61" s="1"/>
      <c r="V61" s="1"/>
      <c r="W61" s="1"/>
      <c r="X61" s="1"/>
      <c r="Y61" s="1"/>
      <c r="Z61" s="1"/>
      <c r="AA61" s="1"/>
    </row>
    <row r="62" spans="2:27" s="53" customFormat="1" ht="17.25" customHeight="1" x14ac:dyDescent="0.2">
      <c r="B62" s="144" t="s">
        <v>118</v>
      </c>
      <c r="C62" s="24" t="s">
        <v>38</v>
      </c>
      <c r="D62" s="149"/>
      <c r="E62" s="64"/>
      <c r="F62" s="26"/>
      <c r="G62" s="96"/>
      <c r="H62" s="96"/>
      <c r="I62" s="1"/>
      <c r="J62" s="1"/>
      <c r="K62" s="1"/>
      <c r="L62" s="1"/>
      <c r="M62" s="1"/>
      <c r="N62" s="1"/>
      <c r="O62" s="1"/>
      <c r="P62" s="1"/>
      <c r="Q62" s="1"/>
      <c r="R62" s="1"/>
      <c r="S62" s="1"/>
      <c r="T62" s="1"/>
      <c r="U62" s="1"/>
      <c r="V62" s="1"/>
      <c r="W62" s="1"/>
      <c r="X62" s="1"/>
      <c r="Y62" s="1"/>
      <c r="Z62" s="1"/>
      <c r="AA62" s="1"/>
    </row>
    <row r="63" spans="2:27" s="53" customFormat="1" ht="28.5" customHeight="1" x14ac:dyDescent="0.2">
      <c r="B63" s="146"/>
      <c r="C63" s="32" t="s">
        <v>8</v>
      </c>
      <c r="D63" s="150"/>
      <c r="E63" s="64">
        <v>22.5</v>
      </c>
      <c r="F63" s="26"/>
      <c r="G63" s="96"/>
      <c r="H63" s="96"/>
      <c r="I63" s="1"/>
      <c r="J63" s="1"/>
      <c r="K63" s="1"/>
      <c r="L63" s="1"/>
      <c r="M63" s="1"/>
      <c r="N63" s="1"/>
      <c r="O63" s="1"/>
      <c r="P63" s="1"/>
      <c r="Q63" s="1"/>
      <c r="R63" s="1"/>
      <c r="S63" s="1"/>
      <c r="T63" s="1"/>
      <c r="U63" s="1"/>
      <c r="V63" s="1"/>
      <c r="W63" s="1"/>
      <c r="X63" s="1"/>
      <c r="Y63" s="1"/>
      <c r="Z63" s="1"/>
      <c r="AA63" s="1"/>
    </row>
    <row r="64" spans="2:27" s="53" customFormat="1" ht="28.5" customHeight="1" x14ac:dyDescent="0.2">
      <c r="B64" s="153" t="s">
        <v>126</v>
      </c>
      <c r="C64" s="45" t="s">
        <v>127</v>
      </c>
      <c r="D64" s="107"/>
      <c r="E64" s="64"/>
      <c r="F64" s="26"/>
      <c r="G64" s="96"/>
      <c r="H64" s="96"/>
      <c r="I64" s="1"/>
      <c r="J64" s="1"/>
      <c r="K64" s="1"/>
      <c r="L64" s="1"/>
      <c r="M64" s="1"/>
      <c r="N64" s="1"/>
      <c r="O64" s="1"/>
      <c r="P64" s="1"/>
      <c r="Q64" s="1"/>
      <c r="R64" s="1"/>
      <c r="S64" s="1"/>
      <c r="T64" s="1"/>
      <c r="U64" s="1"/>
      <c r="V64" s="1"/>
      <c r="W64" s="1"/>
      <c r="X64" s="1"/>
      <c r="Y64" s="1"/>
      <c r="Z64" s="1"/>
      <c r="AA64" s="1"/>
    </row>
    <row r="65" spans="2:27" s="53" customFormat="1" ht="22.5" customHeight="1" x14ac:dyDescent="0.2">
      <c r="B65" s="154"/>
      <c r="C65" s="115" t="s">
        <v>128</v>
      </c>
      <c r="D65" s="107"/>
      <c r="E65" s="64"/>
      <c r="F65" s="26"/>
      <c r="G65" s="96"/>
      <c r="H65" s="96"/>
      <c r="I65" s="1"/>
      <c r="J65" s="1"/>
      <c r="K65" s="1"/>
      <c r="L65" s="1"/>
      <c r="M65" s="1"/>
      <c r="N65" s="1"/>
      <c r="O65" s="1"/>
      <c r="P65" s="1"/>
      <c r="Q65" s="1"/>
      <c r="R65" s="1"/>
      <c r="S65" s="1"/>
      <c r="T65" s="1"/>
      <c r="U65" s="1"/>
      <c r="V65" s="1"/>
      <c r="W65" s="1"/>
      <c r="X65" s="1"/>
      <c r="Y65" s="1"/>
      <c r="Z65" s="1"/>
      <c r="AA65" s="1"/>
    </row>
    <row r="66" spans="2:27" ht="17.25" customHeight="1" x14ac:dyDescent="0.2">
      <c r="B66" s="34"/>
      <c r="C66" s="29" t="s">
        <v>32</v>
      </c>
      <c r="D66" s="30"/>
      <c r="E66" s="62">
        <f>+E68+E69</f>
        <v>234.4</v>
      </c>
      <c r="F66" s="31"/>
    </row>
    <row r="67" spans="2:27" ht="17.25" customHeight="1" x14ac:dyDescent="0.2">
      <c r="B67" s="148"/>
      <c r="C67" s="24" t="s">
        <v>33</v>
      </c>
      <c r="D67" s="40"/>
      <c r="E67" s="61"/>
      <c r="F67" s="26"/>
    </row>
    <row r="68" spans="2:27" ht="27.75" customHeight="1" x14ac:dyDescent="0.2">
      <c r="B68" s="149"/>
      <c r="C68" s="8" t="s">
        <v>34</v>
      </c>
      <c r="D68" s="41"/>
      <c r="E68" s="63">
        <f>SUMIF($C56:$C65,$C57,E56:E65)</f>
        <v>226.4</v>
      </c>
      <c r="F68" s="6"/>
    </row>
    <row r="69" spans="2:27" ht="16.149999999999999" customHeight="1" x14ac:dyDescent="0.2">
      <c r="B69" s="150"/>
      <c r="C69" s="8" t="s">
        <v>106</v>
      </c>
      <c r="D69" s="41"/>
      <c r="E69" s="63">
        <f>SUMIF($C57:$C65,$C59,E57:E65)</f>
        <v>8</v>
      </c>
      <c r="F69" s="6"/>
    </row>
    <row r="70" spans="2:27" ht="34.15" customHeight="1" x14ac:dyDescent="0.2">
      <c r="B70" s="19" t="s">
        <v>119</v>
      </c>
      <c r="C70" s="20" t="s">
        <v>39</v>
      </c>
      <c r="D70" s="22" t="s">
        <v>40</v>
      </c>
      <c r="E70" s="58"/>
      <c r="F70" s="23"/>
    </row>
    <row r="71" spans="2:27" ht="17.25" customHeight="1" x14ac:dyDescent="0.2">
      <c r="B71" s="28"/>
      <c r="C71" s="29" t="s">
        <v>32</v>
      </c>
      <c r="D71" s="30"/>
      <c r="E71" s="62">
        <f t="shared" ref="E71" si="1">+E73</f>
        <v>4953</v>
      </c>
      <c r="F71" s="31"/>
      <c r="H71" s="100"/>
    </row>
    <row r="72" spans="2:27" ht="17.25" customHeight="1" x14ac:dyDescent="0.2">
      <c r="B72" s="131"/>
      <c r="C72" s="24" t="s">
        <v>33</v>
      </c>
      <c r="D72" s="40"/>
      <c r="E72" s="61"/>
      <c r="F72" s="26"/>
    </row>
    <row r="73" spans="2:27" ht="27.75" customHeight="1" x14ac:dyDescent="0.2">
      <c r="B73" s="132"/>
      <c r="C73" s="8" t="s">
        <v>8</v>
      </c>
      <c r="D73" s="41"/>
      <c r="E73" s="60">
        <f>5003-50</f>
        <v>4953</v>
      </c>
      <c r="F73" s="6"/>
    </row>
    <row r="74" spans="2:27" ht="17.45" customHeight="1" x14ac:dyDescent="0.2">
      <c r="B74" s="19" t="s">
        <v>96</v>
      </c>
      <c r="C74" s="20" t="s">
        <v>41</v>
      </c>
      <c r="D74" s="22" t="s">
        <v>42</v>
      </c>
      <c r="E74" s="58"/>
      <c r="F74" s="23"/>
    </row>
    <row r="75" spans="2:27" ht="17.25" customHeight="1" x14ac:dyDescent="0.2">
      <c r="B75" s="28"/>
      <c r="C75" s="29" t="s">
        <v>32</v>
      </c>
      <c r="D75" s="30"/>
      <c r="E75" s="62">
        <f t="shared" ref="E75" si="2">+E77</f>
        <v>547</v>
      </c>
      <c r="F75" s="31"/>
    </row>
    <row r="76" spans="2:27" ht="17.25" customHeight="1" x14ac:dyDescent="0.2">
      <c r="B76" s="131"/>
      <c r="C76" s="24" t="s">
        <v>33</v>
      </c>
      <c r="D76" s="40"/>
      <c r="E76" s="61"/>
      <c r="F76" s="26"/>
    </row>
    <row r="77" spans="2:27" ht="27.75" customHeight="1" x14ac:dyDescent="0.2">
      <c r="B77" s="132"/>
      <c r="C77" s="8" t="s">
        <v>8</v>
      </c>
      <c r="D77" s="69"/>
      <c r="E77" s="60">
        <v>547</v>
      </c>
      <c r="F77" s="6"/>
      <c r="G77" s="97"/>
    </row>
    <row r="78" spans="2:27" ht="39.950000000000003" customHeight="1" x14ac:dyDescent="0.2">
      <c r="B78" s="19" t="s">
        <v>97</v>
      </c>
      <c r="C78" s="20" t="s">
        <v>43</v>
      </c>
      <c r="D78" s="22" t="s">
        <v>40</v>
      </c>
      <c r="E78" s="58"/>
      <c r="F78" s="23"/>
    </row>
    <row r="79" spans="2:27" ht="17.25" customHeight="1" x14ac:dyDescent="0.2">
      <c r="B79" s="28"/>
      <c r="C79" s="29" t="s">
        <v>32</v>
      </c>
      <c r="D79" s="30"/>
      <c r="E79" s="62">
        <f t="shared" ref="E79" si="3">+E81</f>
        <v>6.9</v>
      </c>
      <c r="F79" s="31"/>
    </row>
    <row r="80" spans="2:27" ht="17.25" customHeight="1" x14ac:dyDescent="0.2">
      <c r="B80" s="131"/>
      <c r="C80" s="24" t="s">
        <v>33</v>
      </c>
      <c r="D80" s="40"/>
      <c r="E80" s="61"/>
      <c r="F80" s="26"/>
    </row>
    <row r="81" spans="2:8" ht="15.75" customHeight="1" x14ac:dyDescent="0.2">
      <c r="B81" s="132"/>
      <c r="C81" s="8" t="s">
        <v>65</v>
      </c>
      <c r="D81" s="69"/>
      <c r="E81" s="75">
        <v>6.9</v>
      </c>
      <c r="F81" s="6"/>
    </row>
    <row r="82" spans="2:8" ht="44.1" customHeight="1" x14ac:dyDescent="0.2">
      <c r="B82" s="16" t="s">
        <v>98</v>
      </c>
      <c r="C82" s="35" t="s">
        <v>44</v>
      </c>
      <c r="D82" s="36"/>
      <c r="E82" s="67"/>
      <c r="F82" s="18"/>
    </row>
    <row r="83" spans="2:8" ht="75.599999999999994" customHeight="1" x14ac:dyDescent="0.2">
      <c r="B83" s="19" t="s">
        <v>99</v>
      </c>
      <c r="C83" s="37" t="s">
        <v>45</v>
      </c>
      <c r="D83" s="22" t="s">
        <v>142</v>
      </c>
      <c r="E83" s="58"/>
      <c r="F83" s="22" t="s">
        <v>112</v>
      </c>
    </row>
    <row r="84" spans="2:8" ht="17.25" customHeight="1" x14ac:dyDescent="0.2">
      <c r="B84" s="28"/>
      <c r="C84" s="29" t="s">
        <v>32</v>
      </c>
      <c r="D84" s="30"/>
      <c r="E84" s="73">
        <f>+E86</f>
        <v>1487.3</v>
      </c>
      <c r="F84" s="31"/>
    </row>
    <row r="85" spans="2:8" ht="17.25" customHeight="1" x14ac:dyDescent="0.2">
      <c r="B85" s="131"/>
      <c r="C85" s="24" t="s">
        <v>33</v>
      </c>
      <c r="D85" s="40"/>
      <c r="E85" s="74"/>
      <c r="F85" s="26"/>
    </row>
    <row r="86" spans="2:8" ht="18.75" customHeight="1" x14ac:dyDescent="0.2">
      <c r="B86" s="132"/>
      <c r="C86" s="24" t="s">
        <v>105</v>
      </c>
      <c r="D86" s="69"/>
      <c r="E86" s="75">
        <f>1587.3-100</f>
        <v>1487.3</v>
      </c>
      <c r="F86" s="6"/>
    </row>
    <row r="87" spans="2:8" ht="64.900000000000006" customHeight="1" x14ac:dyDescent="0.2">
      <c r="B87" s="112" t="s">
        <v>129</v>
      </c>
      <c r="C87" s="113" t="s">
        <v>130</v>
      </c>
      <c r="D87" s="114" t="s">
        <v>142</v>
      </c>
      <c r="E87" s="111"/>
      <c r="F87" s="23"/>
    </row>
    <row r="88" spans="2:8" ht="18.75" customHeight="1" x14ac:dyDescent="0.2">
      <c r="B88" s="108"/>
      <c r="C88" s="29" t="s">
        <v>32</v>
      </c>
      <c r="D88" s="109"/>
      <c r="E88" s="110"/>
      <c r="F88" s="31"/>
    </row>
    <row r="89" spans="2:8" ht="18.75" customHeight="1" x14ac:dyDescent="0.2">
      <c r="B89" s="135"/>
      <c r="C89" s="24" t="s">
        <v>33</v>
      </c>
      <c r="D89" s="69"/>
      <c r="E89" s="75"/>
      <c r="F89" s="6"/>
    </row>
    <row r="90" spans="2:8" ht="31.5" customHeight="1" x14ac:dyDescent="0.2">
      <c r="B90" s="136"/>
      <c r="C90" s="39" t="s">
        <v>8</v>
      </c>
      <c r="D90" s="69"/>
      <c r="E90" s="75"/>
      <c r="F90" s="6"/>
    </row>
    <row r="91" spans="2:8" ht="32.1" customHeight="1" x14ac:dyDescent="0.2">
      <c r="B91" s="16" t="s">
        <v>100</v>
      </c>
      <c r="C91" s="35" t="s">
        <v>46</v>
      </c>
      <c r="D91" s="36"/>
      <c r="E91" s="67"/>
      <c r="F91" s="18"/>
    </row>
    <row r="92" spans="2:8" ht="29.45" customHeight="1" x14ac:dyDescent="0.2">
      <c r="B92" s="19" t="s">
        <v>101</v>
      </c>
      <c r="C92" s="37" t="s">
        <v>47</v>
      </c>
      <c r="D92" s="21"/>
      <c r="E92" s="58"/>
      <c r="F92" s="23"/>
    </row>
    <row r="93" spans="2:8" ht="39" customHeight="1" x14ac:dyDescent="0.2">
      <c r="B93" s="129" t="s">
        <v>48</v>
      </c>
      <c r="C93" s="8" t="s">
        <v>49</v>
      </c>
      <c r="D93" s="133" t="s">
        <v>29</v>
      </c>
      <c r="E93" s="59"/>
      <c r="F93" s="5"/>
    </row>
    <row r="94" spans="2:8" ht="29.25" customHeight="1" x14ac:dyDescent="0.2">
      <c r="B94" s="130"/>
      <c r="C94" s="4" t="s">
        <v>8</v>
      </c>
      <c r="D94" s="134"/>
      <c r="E94" s="64">
        <v>2.5</v>
      </c>
      <c r="F94" s="10"/>
    </row>
    <row r="95" spans="2:8" ht="32.25" customHeight="1" x14ac:dyDescent="0.2">
      <c r="B95" s="129" t="s">
        <v>50</v>
      </c>
      <c r="C95" s="87" t="s">
        <v>51</v>
      </c>
      <c r="D95" s="123" t="s">
        <v>143</v>
      </c>
      <c r="E95" s="52"/>
      <c r="F95" s="11"/>
    </row>
    <row r="96" spans="2:8" ht="32.25" customHeight="1" x14ac:dyDescent="0.2">
      <c r="B96" s="130"/>
      <c r="C96" s="4" t="s">
        <v>8</v>
      </c>
      <c r="D96" s="124"/>
      <c r="E96" s="64">
        <f>121-35.7</f>
        <v>85.3</v>
      </c>
      <c r="F96" s="11"/>
      <c r="H96" s="100"/>
    </row>
    <row r="97" spans="2:7" ht="17.25" customHeight="1" x14ac:dyDescent="0.2">
      <c r="B97" s="28"/>
      <c r="C97" s="29" t="s">
        <v>32</v>
      </c>
      <c r="D97" s="38"/>
      <c r="E97" s="62">
        <f>SUM(E93:E96)</f>
        <v>87.8</v>
      </c>
      <c r="F97" s="13"/>
    </row>
    <row r="98" spans="2:7" ht="17.25" customHeight="1" x14ac:dyDescent="0.2">
      <c r="B98" s="126"/>
      <c r="C98" s="45" t="s">
        <v>33</v>
      </c>
      <c r="D98" s="46"/>
      <c r="E98" s="60"/>
      <c r="F98" s="12"/>
    </row>
    <row r="99" spans="2:7" ht="27.75" customHeight="1" x14ac:dyDescent="0.2">
      <c r="B99" s="128"/>
      <c r="C99" s="39" t="s">
        <v>34</v>
      </c>
      <c r="D99" s="46"/>
      <c r="E99" s="63">
        <f>SUMIF(C93:C96,C94,E93:E96)</f>
        <v>87.8</v>
      </c>
      <c r="F99" s="43"/>
    </row>
    <row r="100" spans="2:7" ht="44.45" customHeight="1" x14ac:dyDescent="0.2">
      <c r="B100" s="91" t="s">
        <v>102</v>
      </c>
      <c r="C100" s="35" t="s">
        <v>52</v>
      </c>
      <c r="D100" s="36"/>
      <c r="E100" s="67"/>
      <c r="F100" s="18"/>
    </row>
    <row r="101" spans="2:7" ht="62.45" customHeight="1" x14ac:dyDescent="0.2">
      <c r="B101" s="19" t="s">
        <v>103</v>
      </c>
      <c r="C101" s="37" t="s">
        <v>53</v>
      </c>
      <c r="D101" s="22" t="s">
        <v>149</v>
      </c>
      <c r="E101" s="58"/>
      <c r="F101" s="23"/>
    </row>
    <row r="102" spans="2:7" ht="19.149999999999999" customHeight="1" x14ac:dyDescent="0.2">
      <c r="B102" s="28"/>
      <c r="C102" s="33" t="s">
        <v>32</v>
      </c>
      <c r="D102" s="34"/>
      <c r="E102" s="65">
        <f>+E104</f>
        <v>417.9</v>
      </c>
      <c r="F102" s="31"/>
    </row>
    <row r="103" spans="2:7" ht="17.25" customHeight="1" x14ac:dyDescent="0.2">
      <c r="B103" s="126"/>
      <c r="C103" s="44" t="s">
        <v>33</v>
      </c>
      <c r="D103" s="39"/>
      <c r="E103" s="60"/>
      <c r="F103" s="25"/>
    </row>
    <row r="104" spans="2:7" ht="30" customHeight="1" x14ac:dyDescent="0.2">
      <c r="B104" s="127"/>
      <c r="C104" s="39" t="s">
        <v>8</v>
      </c>
      <c r="D104" s="39"/>
      <c r="E104" s="66">
        <f>515-80-17.1</f>
        <v>417.9</v>
      </c>
      <c r="F104" s="42"/>
    </row>
    <row r="105" spans="2:7" ht="82.5" customHeight="1" x14ac:dyDescent="0.2">
      <c r="B105" s="19" t="s">
        <v>104</v>
      </c>
      <c r="C105" s="37" t="s">
        <v>54</v>
      </c>
      <c r="D105" s="22" t="s">
        <v>156</v>
      </c>
      <c r="E105" s="58"/>
      <c r="F105" s="23"/>
    </row>
    <row r="106" spans="2:7" ht="17.25" customHeight="1" x14ac:dyDescent="0.2">
      <c r="B106" s="28"/>
      <c r="C106" s="29" t="s">
        <v>32</v>
      </c>
      <c r="D106" s="38"/>
      <c r="E106" s="62">
        <f>+E108</f>
        <v>0</v>
      </c>
      <c r="F106" s="31"/>
    </row>
    <row r="107" spans="2:7" ht="17.25" customHeight="1" x14ac:dyDescent="0.2">
      <c r="B107" s="122"/>
      <c r="C107" s="45" t="s">
        <v>33</v>
      </c>
      <c r="D107" s="46"/>
      <c r="E107" s="60"/>
      <c r="F107" s="25"/>
    </row>
    <row r="108" spans="2:7" ht="27.75" customHeight="1" x14ac:dyDescent="0.2">
      <c r="B108" s="122"/>
      <c r="C108" s="39" t="s">
        <v>8</v>
      </c>
      <c r="D108" s="46"/>
      <c r="E108" s="60"/>
      <c r="F108" s="42"/>
    </row>
    <row r="109" spans="2:7" ht="26.25" customHeight="1" x14ac:dyDescent="0.2">
      <c r="B109" s="51"/>
      <c r="C109" s="48" t="s">
        <v>55</v>
      </c>
      <c r="D109" s="47"/>
      <c r="E109" s="68">
        <f>E45+E52+E66+E71+E75+E79+E84+E97+E102+E106+E88</f>
        <v>28393.600000000006</v>
      </c>
      <c r="F109" s="31"/>
    </row>
    <row r="110" spans="2:7" ht="15.75" customHeight="1" x14ac:dyDescent="0.2">
      <c r="B110" s="3"/>
      <c r="C110" s="39" t="s">
        <v>56</v>
      </c>
      <c r="D110" s="2"/>
      <c r="E110" s="59">
        <v>0</v>
      </c>
      <c r="F110" s="6"/>
    </row>
    <row r="111" spans="2:7" ht="15" customHeight="1" x14ac:dyDescent="0.2">
      <c r="C111" s="9"/>
    </row>
    <row r="112" spans="2:7" ht="15" customHeight="1" x14ac:dyDescent="0.2">
      <c r="B112" s="121" t="s">
        <v>89</v>
      </c>
      <c r="C112" s="121"/>
      <c r="D112" s="121"/>
      <c r="E112" s="121"/>
      <c r="F112" s="121"/>
      <c r="G112" s="98"/>
    </row>
    <row r="113" spans="2:9" ht="15" customHeight="1" x14ac:dyDescent="0.2">
      <c r="B113" s="125" t="s">
        <v>90</v>
      </c>
      <c r="C113" s="125"/>
      <c r="D113" s="125"/>
      <c r="E113" s="125"/>
      <c r="F113" s="125"/>
      <c r="G113" s="98"/>
    </row>
    <row r="114" spans="2:9" ht="15" customHeight="1" x14ac:dyDescent="0.2">
      <c r="B114" s="121" t="s">
        <v>91</v>
      </c>
      <c r="C114" s="121"/>
      <c r="D114" s="121"/>
      <c r="E114" s="121"/>
      <c r="F114" s="121"/>
      <c r="G114" s="98"/>
    </row>
    <row r="115" spans="2:9" ht="15" customHeight="1" x14ac:dyDescent="0.2">
      <c r="B115" s="121" t="s">
        <v>92</v>
      </c>
      <c r="C115" s="121"/>
      <c r="D115" s="121"/>
      <c r="E115" s="121"/>
      <c r="F115" s="121"/>
      <c r="G115" s="98"/>
    </row>
    <row r="116" spans="2:9" ht="15" customHeight="1" x14ac:dyDescent="0.2">
      <c r="B116" s="121" t="s">
        <v>146</v>
      </c>
      <c r="C116" s="121"/>
      <c r="D116" s="121"/>
      <c r="E116" s="121"/>
      <c r="F116" s="121"/>
      <c r="G116" s="98"/>
    </row>
    <row r="118" spans="2:9" x14ac:dyDescent="0.2">
      <c r="B118" s="161" t="s">
        <v>144</v>
      </c>
      <c r="C118" s="161"/>
      <c r="D118" s="161"/>
      <c r="E118" s="161"/>
      <c r="F118" s="161"/>
      <c r="G118" s="7"/>
      <c r="H118" s="7"/>
      <c r="I118" s="7"/>
    </row>
    <row r="119" spans="2:9" x14ac:dyDescent="0.2">
      <c r="B119" s="161" t="s">
        <v>150</v>
      </c>
      <c r="C119" s="161"/>
      <c r="D119" s="161"/>
      <c r="E119" s="161"/>
      <c r="F119" s="161"/>
      <c r="G119" s="7"/>
      <c r="H119" s="7"/>
      <c r="I119" s="7"/>
    </row>
    <row r="120" spans="2:9" x14ac:dyDescent="0.2">
      <c r="B120" s="161" t="s">
        <v>151</v>
      </c>
      <c r="C120" s="161"/>
      <c r="D120" s="161"/>
      <c r="E120" s="161"/>
      <c r="F120" s="161"/>
      <c r="G120" s="7"/>
      <c r="H120" s="7"/>
      <c r="I120" s="7"/>
    </row>
    <row r="121" spans="2:9" x14ac:dyDescent="0.2">
      <c r="B121" s="161" t="s">
        <v>152</v>
      </c>
      <c r="C121" s="161"/>
      <c r="D121" s="161"/>
      <c r="E121" s="161"/>
      <c r="F121" s="161"/>
      <c r="G121" s="7"/>
      <c r="H121" s="7"/>
      <c r="I121" s="7"/>
    </row>
    <row r="122" spans="2:9" x14ac:dyDescent="0.2">
      <c r="B122" s="162" t="s">
        <v>145</v>
      </c>
      <c r="C122" s="162"/>
      <c r="D122" s="162"/>
      <c r="E122" s="162"/>
      <c r="F122" s="162"/>
      <c r="G122" s="119"/>
      <c r="H122" s="119"/>
      <c r="I122" s="119"/>
    </row>
  </sheetData>
  <mergeCells count="63">
    <mergeCell ref="B118:F118"/>
    <mergeCell ref="B119:F119"/>
    <mergeCell ref="B120:F120"/>
    <mergeCell ref="B121:F121"/>
    <mergeCell ref="B122:F122"/>
    <mergeCell ref="D16:D19"/>
    <mergeCell ref="B27:B28"/>
    <mergeCell ref="B34:B35"/>
    <mergeCell ref="D42:D43"/>
    <mergeCell ref="D38:D39"/>
    <mergeCell ref="B38:B39"/>
    <mergeCell ref="B40:B41"/>
    <mergeCell ref="B42:B44"/>
    <mergeCell ref="D32:D33"/>
    <mergeCell ref="D34:D35"/>
    <mergeCell ref="D40:D41"/>
    <mergeCell ref="B32:B33"/>
    <mergeCell ref="D20:D21"/>
    <mergeCell ref="D22:D24"/>
    <mergeCell ref="B36:B37"/>
    <mergeCell ref="D36:D37"/>
    <mergeCell ref="B56:B59"/>
    <mergeCell ref="B67:B69"/>
    <mergeCell ref="B53:B54"/>
    <mergeCell ref="B46:B50"/>
    <mergeCell ref="D60:D63"/>
    <mergeCell ref="B60:B61"/>
    <mergeCell ref="B62:B63"/>
    <mergeCell ref="D58:D59"/>
    <mergeCell ref="B64:B65"/>
    <mergeCell ref="C1:F1"/>
    <mergeCell ref="C2:F2"/>
    <mergeCell ref="C3:F3"/>
    <mergeCell ref="B29:B31"/>
    <mergeCell ref="D29:D31"/>
    <mergeCell ref="B20:B21"/>
    <mergeCell ref="D27:D28"/>
    <mergeCell ref="B7:F7"/>
    <mergeCell ref="B25:B26"/>
    <mergeCell ref="B12:B15"/>
    <mergeCell ref="D12:D15"/>
    <mergeCell ref="B22:B24"/>
    <mergeCell ref="C4:F4"/>
    <mergeCell ref="C5:F5"/>
    <mergeCell ref="D25:D26"/>
    <mergeCell ref="B16:B19"/>
    <mergeCell ref="B72:B73"/>
    <mergeCell ref="D93:D94"/>
    <mergeCell ref="B93:B94"/>
    <mergeCell ref="B85:B86"/>
    <mergeCell ref="B80:B81"/>
    <mergeCell ref="B76:B77"/>
    <mergeCell ref="B89:B90"/>
    <mergeCell ref="B112:F112"/>
    <mergeCell ref="B116:F116"/>
    <mergeCell ref="B115:F115"/>
    <mergeCell ref="B107:B108"/>
    <mergeCell ref="D95:D96"/>
    <mergeCell ref="B113:F113"/>
    <mergeCell ref="B103:B104"/>
    <mergeCell ref="B114:F114"/>
    <mergeCell ref="B98:B99"/>
    <mergeCell ref="B95:B96"/>
  </mergeCells>
  <pageMargins left="0.39370078740157483" right="0.39370078740157483" top="0.59055118110236227" bottom="0.59055118110236227" header="0" footer="0"/>
  <pageSetup paperSize="9" scale="86" fitToHeight="0" orientation="portrait" r:id="rId1"/>
  <rowBreaks count="4" manualBreakCount="4">
    <brk id="28" max="5" man="1"/>
    <brk id="55" max="5" man="1"/>
    <brk id="81" max="5" man="1"/>
    <brk id="104" max="5"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61ECD-AD9E-44B9-950A-954F199933F0}">
  <sheetPr>
    <pageSetUpPr fitToPage="1"/>
  </sheetPr>
  <dimension ref="B1:D24"/>
  <sheetViews>
    <sheetView workbookViewId="0">
      <selection activeCell="B1" sqref="B1:D1"/>
    </sheetView>
  </sheetViews>
  <sheetFormatPr defaultColWidth="9.140625" defaultRowHeight="12.75" x14ac:dyDescent="0.2"/>
  <cols>
    <col min="1" max="1" width="2.5703125" style="1" customWidth="1"/>
    <col min="2" max="2" width="4.7109375" style="1" customWidth="1"/>
    <col min="3" max="3" width="51.5703125" style="7" customWidth="1"/>
    <col min="4" max="4" width="18.28515625" style="1" customWidth="1"/>
    <col min="5" max="16384" width="9.140625" style="1"/>
  </cols>
  <sheetData>
    <row r="1" spans="2:4" ht="36.6" customHeight="1" x14ac:dyDescent="0.2">
      <c r="B1" s="163" t="s">
        <v>120</v>
      </c>
      <c r="C1" s="163"/>
      <c r="D1" s="163"/>
    </row>
    <row r="2" spans="2:4" x14ac:dyDescent="0.2">
      <c r="C2" s="1"/>
    </row>
    <row r="3" spans="2:4" ht="47.25" customHeight="1" x14ac:dyDescent="0.2">
      <c r="B3" s="76" t="s">
        <v>57</v>
      </c>
      <c r="C3" s="77" t="s">
        <v>58</v>
      </c>
      <c r="D3" s="78" t="s">
        <v>59</v>
      </c>
    </row>
    <row r="4" spans="2:4" ht="12.75" customHeight="1" x14ac:dyDescent="0.2">
      <c r="B4" s="104">
        <v>1</v>
      </c>
      <c r="C4" s="105">
        <v>2</v>
      </c>
      <c r="D4" s="104">
        <v>3</v>
      </c>
    </row>
    <row r="5" spans="2:4" ht="15.75" customHeight="1" x14ac:dyDescent="0.2">
      <c r="B5" s="164" t="s">
        <v>60</v>
      </c>
      <c r="C5" s="165"/>
      <c r="D5" s="166"/>
    </row>
    <row r="6" spans="2:4" ht="12.75" customHeight="1" x14ac:dyDescent="0.2">
      <c r="B6" s="79" t="s">
        <v>61</v>
      </c>
      <c r="C6" s="80" t="s">
        <v>32</v>
      </c>
      <c r="D6" s="59">
        <f t="shared" ref="D6" si="0">+D8+D9+D10+D11+D12+D13</f>
        <v>28393.600000000002</v>
      </c>
    </row>
    <row r="7" spans="2:4" ht="14.25" customHeight="1" x14ac:dyDescent="0.2">
      <c r="B7" s="81"/>
      <c r="C7" s="82" t="s">
        <v>62</v>
      </c>
      <c r="D7" s="92"/>
    </row>
    <row r="8" spans="2:4" ht="18" customHeight="1" x14ac:dyDescent="0.2">
      <c r="B8" s="81" t="s">
        <v>63</v>
      </c>
      <c r="C8" s="116" t="s">
        <v>134</v>
      </c>
      <c r="D8" s="93">
        <f>SUMIF('3 programa 3 lentelė'!$C10:$C110,'3 programa 3 lentelė'!$C13,'3 programa 3 lentelė'!E10:E110)</f>
        <v>25257.700000000004</v>
      </c>
    </row>
    <row r="9" spans="2:4" ht="18" customHeight="1" x14ac:dyDescent="0.2">
      <c r="B9" s="81" t="s">
        <v>64</v>
      </c>
      <c r="C9" s="83" t="s">
        <v>65</v>
      </c>
      <c r="D9" s="93">
        <f>SUMIF('3 programa 3 lentelė'!$C10:$C110,'3 programa 3 lentelė'!$C14,'3 programa 3 lentelė'!E10:E110)</f>
        <v>1201.6000000000004</v>
      </c>
    </row>
    <row r="10" spans="2:4" ht="15.6" customHeight="1" x14ac:dyDescent="0.2">
      <c r="B10" s="81" t="s">
        <v>66</v>
      </c>
      <c r="C10" s="83" t="s">
        <v>135</v>
      </c>
      <c r="D10" s="93">
        <f>SUMIF('3 programa 3 lentelė'!$C10:$C110,'3 programa 3 lentelė'!$C18,'3 programa 3 lentelė'!E10:E110)</f>
        <v>150</v>
      </c>
    </row>
    <row r="11" spans="2:4" ht="19.899999999999999" customHeight="1" x14ac:dyDescent="0.2">
      <c r="B11" s="81" t="s">
        <v>67</v>
      </c>
      <c r="C11" s="83" t="s">
        <v>68</v>
      </c>
      <c r="D11" s="93" cm="1">
        <f t="array" ref="D11">SUMIF('3 programa 3 lentelė'!$C10:$C110,'3 programa 3 lentelė'!C00,'3 programa 3 lentelė'!E10:E110)</f>
        <v>0</v>
      </c>
    </row>
    <row r="12" spans="2:4" ht="14.45" customHeight="1" x14ac:dyDescent="0.2">
      <c r="B12" s="81" t="s">
        <v>69</v>
      </c>
      <c r="C12" s="83" t="s">
        <v>70</v>
      </c>
      <c r="D12" s="93" cm="1">
        <f t="array" ref="D12">SUMIF('3 programa 3 lentelė'!$C10:$C110,'3 programa 3 lentelė'!C00,'3 programa 3 lentelė'!E10:E110)</f>
        <v>0</v>
      </c>
    </row>
    <row r="13" spans="2:4" ht="16.149999999999999" customHeight="1" x14ac:dyDescent="0.2">
      <c r="B13" s="81" t="s">
        <v>71</v>
      </c>
      <c r="C13" s="83" t="s">
        <v>72</v>
      </c>
      <c r="D13" s="93">
        <f>SUMIF('3 programa 3 lentelė'!$C10:$C110,'3 programa 3 lentelė'!$C19,'3 programa 3 lentelė'!E10:E110)</f>
        <v>1784.3</v>
      </c>
    </row>
    <row r="14" spans="2:4" ht="42.75" customHeight="1" x14ac:dyDescent="0.2">
      <c r="B14" s="79" t="s">
        <v>73</v>
      </c>
      <c r="C14" s="82" t="s">
        <v>74</v>
      </c>
      <c r="D14" s="70">
        <f t="shared" ref="D14" si="1">+D16+D17+D18+D19+D20+D21</f>
        <v>0</v>
      </c>
    </row>
    <row r="15" spans="2:4" ht="16.5" customHeight="1" x14ac:dyDescent="0.2">
      <c r="B15" s="81"/>
      <c r="C15" s="82" t="s">
        <v>62</v>
      </c>
      <c r="D15" s="52"/>
    </row>
    <row r="16" spans="2:4" ht="16.899999999999999" customHeight="1" x14ac:dyDescent="0.2">
      <c r="B16" s="81" t="s">
        <v>75</v>
      </c>
      <c r="C16" s="117" t="s">
        <v>76</v>
      </c>
      <c r="D16" s="93" cm="1">
        <f t="array" ref="D16">SUMIF('3 programa 3 lentelė'!$C10:$C110,'3 programa 3 lentelė'!C00,'3 programa 3 lentelė'!E10:E110)</f>
        <v>0</v>
      </c>
    </row>
    <row r="17" spans="2:4" ht="15" customHeight="1" x14ac:dyDescent="0.2">
      <c r="B17" s="81" t="s">
        <v>77</v>
      </c>
      <c r="C17" s="117" t="s">
        <v>78</v>
      </c>
      <c r="D17" s="93" cm="1">
        <f t="array" ref="D17">SUMIF('3 programa 3 lentelė'!$C10:$C110,'3 programa 3 lentelė'!C00,'3 programa 3 lentelė'!E10:E110)</f>
        <v>0</v>
      </c>
    </row>
    <row r="18" spans="2:4" ht="16.899999999999999" customHeight="1" x14ac:dyDescent="0.2">
      <c r="B18" s="81" t="s">
        <v>79</v>
      </c>
      <c r="C18" s="117" t="s">
        <v>80</v>
      </c>
      <c r="D18" s="93" cm="1">
        <f t="array" ref="D18">SUMIF('3 programa 3 lentelė'!$C10:$C110,'3 programa 3 lentelė'!C00,'3 programa 3 lentelė'!E10:E110)</f>
        <v>0</v>
      </c>
    </row>
    <row r="19" spans="2:4" ht="14.45" customHeight="1" x14ac:dyDescent="0.2">
      <c r="B19" s="81" t="s">
        <v>81</v>
      </c>
      <c r="C19" s="117" t="s">
        <v>82</v>
      </c>
      <c r="D19" s="93" cm="1">
        <f t="array" ref="D19">SUMIF('3 programa 3 lentelė'!$C10:$C110,'3 programa 3 lentelė'!C00,'3 programa 3 lentelė'!E10:E110)</f>
        <v>0</v>
      </c>
    </row>
    <row r="20" spans="2:4" ht="15.6" customHeight="1" x14ac:dyDescent="0.2">
      <c r="B20" s="81" t="s">
        <v>83</v>
      </c>
      <c r="C20" s="84" t="s">
        <v>84</v>
      </c>
      <c r="D20" s="93" cm="1">
        <f t="array" ref="D20">SUMIF('3 programa 3 lentelė'!$C10:$C110,'3 programa 3 lentelė'!C00,'3 programa 3 lentelė'!E10:E110)</f>
        <v>0</v>
      </c>
    </row>
    <row r="21" spans="2:4" ht="16.149999999999999" customHeight="1" x14ac:dyDescent="0.2">
      <c r="B21" s="81" t="s">
        <v>85</v>
      </c>
      <c r="C21" s="117" t="s">
        <v>86</v>
      </c>
      <c r="D21" s="93" cm="1">
        <f t="array" ref="D21">SUMIF('3 programa 3 lentelė'!$C10:$C110,'3 programa 3 lentelė'!C00,'3 programa 3 lentelė'!E10:E110)</f>
        <v>0</v>
      </c>
    </row>
    <row r="22" spans="2:4" ht="25.5" x14ac:dyDescent="0.2">
      <c r="B22" s="81"/>
      <c r="C22" s="83" t="s">
        <v>87</v>
      </c>
      <c r="D22" s="59">
        <f>+D6+D14</f>
        <v>28393.600000000002</v>
      </c>
    </row>
    <row r="23" spans="2:4" ht="13.5" customHeight="1" x14ac:dyDescent="0.2">
      <c r="B23" s="81"/>
      <c r="C23" s="83" t="s">
        <v>56</v>
      </c>
      <c r="D23" s="52">
        <f>+'3 programa 3 lentelė'!E110</f>
        <v>0</v>
      </c>
    </row>
    <row r="24" spans="2:4" x14ac:dyDescent="0.2">
      <c r="B24" s="85"/>
      <c r="C24" s="86"/>
      <c r="D24" s="86"/>
    </row>
  </sheetData>
  <mergeCells count="2">
    <mergeCell ref="B1:D1"/>
    <mergeCell ref="B5:D5"/>
  </mergeCells>
  <pageMargins left="0.7" right="0.7" top="0.75" bottom="0.75" header="0.3" footer="0.3"/>
  <pageSetup paperSize="9"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vt:i4>
      </vt:variant>
      <vt:variant>
        <vt:lpstr>Įvardytieji diapazonai</vt:lpstr>
      </vt:variant>
      <vt:variant>
        <vt:i4>2</vt:i4>
      </vt:variant>
    </vt:vector>
  </HeadingPairs>
  <TitlesOfParts>
    <vt:vector size="4" baseType="lpstr">
      <vt:lpstr>3 programa 3 lentelė</vt:lpstr>
      <vt:lpstr>Lėšų suvestinė 2 lentelė</vt:lpstr>
      <vt:lpstr>'3 programa 3 lentelė'!Print_Area</vt:lpstr>
      <vt:lpstr>'3 programa 3 lentelė'!Print_Titles</vt:lpstr>
    </vt:vector>
  </TitlesOfParts>
  <Manager/>
  <Company>KMSA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Snieguolė Kačerauskaitė</dc:creator>
  <cp:keywords/>
  <dc:description/>
  <cp:lastModifiedBy>Violeta Pronskuvienė</cp:lastModifiedBy>
  <cp:revision/>
  <cp:lastPrinted>2024-12-20T09:17:29Z</cp:lastPrinted>
  <dcterms:created xsi:type="dcterms:W3CDTF">2023-07-11T10:34:54Z</dcterms:created>
  <dcterms:modified xsi:type="dcterms:W3CDTF">2025-01-08T07:02:49Z</dcterms:modified>
  <cp:category/>
  <cp:contentStatus/>
</cp:coreProperties>
</file>