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valdyba\kmsa\Savivaldybės administracija\BENDROSIOS VALDYMO FUNKCIJOS\Strateginio planavimo skyrius\SVP KEITIMAI\2025-2027 SVP keitimas\2025–2027 m. SVP keitimas (spalis)\Sprendimo projektas\"/>
    </mc:Choice>
  </mc:AlternateContent>
  <xr:revisionPtr revIDLastSave="0" documentId="13_ncr:1_{2D44562D-32D1-45D2-9462-09E860C06662}" xr6:coauthVersionLast="47" xr6:coauthVersionMax="47" xr10:uidLastSave="{00000000-0000-0000-0000-000000000000}"/>
  <bookViews>
    <workbookView xWindow="-108" yWindow="-108" windowWidth="23256" windowHeight="12456" xr2:uid="{FEA9E383-1DE5-4AFE-98A8-7A94D3659092}"/>
  </bookViews>
  <sheets>
    <sheet name="002 programa 3 lentelė" sheetId="1" r:id="rId1"/>
  </sheets>
  <definedNames>
    <definedName name="_xlnm.Print_Area" localSheetId="0">'002 programa 3 lentelė'!$A$1:$G$63</definedName>
    <definedName name="_xlnm.Print_Titles" localSheetId="0">'002 programa 3 lentelė'!$3:$4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3" i="1" l="1"/>
  <c r="E45" i="1"/>
  <c r="D45" i="1"/>
  <c r="D53" i="1" s="1"/>
  <c r="F52" i="1"/>
  <c r="F50" i="1" s="1"/>
  <c r="E52" i="1"/>
  <c r="D52" i="1"/>
  <c r="D36" i="1"/>
  <c r="D34" i="1"/>
  <c r="F20" i="1"/>
  <c r="E20" i="1"/>
  <c r="D20" i="1"/>
  <c r="D18" i="1" s="1"/>
  <c r="D12" i="1"/>
  <c r="D10" i="1"/>
  <c r="F25" i="1"/>
  <c r="E25" i="1"/>
  <c r="D25" i="1"/>
  <c r="E50" i="1"/>
  <c r="D50" i="1"/>
  <c r="E23" i="1"/>
  <c r="D23" i="1"/>
  <c r="F23" i="1"/>
  <c r="F10" i="1" l="1"/>
  <c r="E10" i="1"/>
  <c r="F18" i="1"/>
  <c r="F34" i="1" l="1"/>
  <c r="F53" i="1" s="1"/>
  <c r="E18" i="1" l="1"/>
  <c r="E34" i="1" l="1"/>
  <c r="F55" i="1" l="1"/>
  <c r="E5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Violeta Pronskuvienė</author>
  </authors>
  <commentList>
    <comment ref="C9" authorId="0" shapeId="0" xr:uid="{A158EC9A-8A87-4E07-9507-020D97C527BC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400,0 tūkst. Eur sudaro vietinė rinkliava (pagalvės mokestis).
</t>
        </r>
      </text>
    </comment>
  </commentList>
</comments>
</file>

<file path=xl/sharedStrings.xml><?xml version="1.0" encoding="utf-8"?>
<sst xmlns="http://schemas.openxmlformats.org/spreadsheetml/2006/main" count="103" uniqueCount="77">
  <si>
    <t>Programos uždavinio, priemonės kodas ir požymis</t>
  </si>
  <si>
    <t>Uždavinio, priemonės pavadinimas, finansavimo šaltiniai</t>
  </si>
  <si>
    <t>2025 metų asignavimai ir kitos lėšos</t>
  </si>
  <si>
    <t>2026 metų asignavimai ir kitos lėšos</t>
  </si>
  <si>
    <t>2027 metų asignavimai ir kitos lėšos</t>
  </si>
  <si>
    <t>Savivaldybės strateginio plėtros plano priemonės kodas</t>
  </si>
  <si>
    <t>002-01 (T)</t>
  </si>
  <si>
    <t>Uždavinys: Plėtoti turizmo ir rekreacijos infrastruktūrą bei paslaugas</t>
  </si>
  <si>
    <t>002-01-01 (TP)</t>
  </si>
  <si>
    <t>Priemonė: Klaipėdos miesto turizmo informacinės sistemos plėtojimas</t>
  </si>
  <si>
    <t>002-01-01-01</t>
  </si>
  <si>
    <t xml:space="preserve">Atvykstamojo ir vietinio turizmo skatinimo Klaipėdoje programos įgyvendinimas </t>
  </si>
  <si>
    <t xml:space="preserve">1.2.2.1.
1.2.2.3. </t>
  </si>
  <si>
    <t>Klaipėdos  miesto turizmo plėtros strategijos sukūrimas ir įgyvendinimas</t>
  </si>
  <si>
    <t>002-01-01-03</t>
  </si>
  <si>
    <t> </t>
  </si>
  <si>
    <t>Savivaldybės biudžetas (įskaitant skolintas lėšas)</t>
  </si>
  <si>
    <t>Iš jo:</t>
  </si>
  <si>
    <t xml:space="preserve">Savivaldybės biudžeto lėšos (nuosavos, be ankstesnių metų likučio)' </t>
  </si>
  <si>
    <t>Ankstesnių metų likučiai'</t>
  </si>
  <si>
    <t>002-01-02 (PP)</t>
  </si>
  <si>
    <t>Priemonė: Turistų traukos centrų formavimas gerinant rekreacijos infrastruktūrą</t>
  </si>
  <si>
    <t>002-01-02-01</t>
  </si>
  <si>
    <t>Klaipėdos pilies ir bastionų komplekso restauravimas ir atgaivinimas (II etapas, pilies didžiojo bokšto atkūrimas)</t>
  </si>
  <si>
    <t>3.2.3.3.</t>
  </si>
  <si>
    <t>002-01-02-02</t>
  </si>
  <si>
    <t>Klaipėdos pilies didžiojo bokšto įveiklinimas ir pritaikymas įvairių grupių poreikiams</t>
  </si>
  <si>
    <t>002-01-02-03</t>
  </si>
  <si>
    <t>Istorinių krantinių sutvarkymas</t>
  </si>
  <si>
    <t>Skolintos lėšos'</t>
  </si>
  <si>
    <t>Kiti šaltiniai</t>
  </si>
  <si>
    <t>Iš jų:</t>
  </si>
  <si>
    <t>Kiti šaltiniai (Europos Sąjungos paramos lėšos)'</t>
  </si>
  <si>
    <t>002-02 (T)</t>
  </si>
  <si>
    <t>Uždavinys: Gerinti verslo ir investicinę aplinką Klaipėdos mieste</t>
  </si>
  <si>
    <t>002-02-01 (TP)</t>
  </si>
  <si>
    <t>Priemonė: Klaipėdos miesto verslo paramos ir investicinės aplinkos gerinimo sistemos plėtojimas</t>
  </si>
  <si>
    <t>002-02-01-01</t>
  </si>
  <si>
    <t>Klaipėdos miesto ekonominės plėtros strategijos iki 2030 m. atnaujinimas</t>
  </si>
  <si>
    <t>002-02-01-02</t>
  </si>
  <si>
    <t xml:space="preserve">Viešųjų paslaugų smulkiojo ir vidutinio verslo (SVV) subjektams teikimas verslo inkubatoriuje </t>
  </si>
  <si>
    <t xml:space="preserve">1.1.1.7.
1.1.2.2.
1.1.2.3.  
</t>
  </si>
  <si>
    <t>002-02-01-03</t>
  </si>
  <si>
    <t>Projekto „Inkubavimo, konsultavimo, mentorystės ir tinklaveikos programų vystymas, skatinant pradedančiųjų smulkiojo ir vidutinio verslo subjektų kūrimąsi ir augimą regionuose“ įgyvendinimas</t>
  </si>
  <si>
    <t>002-02-01-04</t>
  </si>
  <si>
    <t xml:space="preserve">Klaipėdos regiono pasiekiamumo ir žinomumo didinimas </t>
  </si>
  <si>
    <t>002-02-01-05</t>
  </si>
  <si>
    <t>Klaipėdos miesto savivaldybės rinkodaros priemonių įgyvendinimas</t>
  </si>
  <si>
    <t>002-02-02</t>
  </si>
  <si>
    <t>Priemonė: Klaipėdos LEZ infrastruktūros išvystymas</t>
  </si>
  <si>
    <t>002-02-02-01</t>
  </si>
  <si>
    <t>Lypkių g. ir kelio 141 sankryžos I etapo I poetapio nauja statyba (nuovažos į (iš) kelio (-ią) 141 į Lypkių g.) „Valstybinės reikšmės krašto kelio Nr. 141 Kaunas–Jurbarkas–Šilutė–Klaipėda ruožo nuo 227,00 iki 228,64 km rekonstravimo projektas“</t>
  </si>
  <si>
    <t>002-02-02-02</t>
  </si>
  <si>
    <t>Kretainio g. II, III ir IV etapų nauja statyba</t>
  </si>
  <si>
    <t>002-02-02-03</t>
  </si>
  <si>
    <t>Krašto kelio 141 ir sankryžos su Švepelių g. rekonstrukcija (esamos nuovažos iš Švepelių g. į krašto kelią 141 Klaipėda–Jurbarkas–Kaunas rekonstrukcija)</t>
  </si>
  <si>
    <t>002-02-02-04</t>
  </si>
  <si>
    <t>Vandentiekio ir nuotekų tinklų demontavimas buvusiame Lypkių k.</t>
  </si>
  <si>
    <t>002-02-02-05</t>
  </si>
  <si>
    <t>Pramonės g. II  etapo rekonstrukcija                                                                                                                                                „Klaipėdos miesto Pramonės gatvės dalies, Švepelių gatvės dalies ir Aklikelio D2 kapitalinio remonto, lietaus nuotekų tinklų rekonstravimo, Klaipėdos m. sav., projektas“</t>
  </si>
  <si>
    <t>002-02-02-06</t>
  </si>
  <si>
    <t>Nuo Antrojo pasaulinio karo likusių sprogmenų pašalinimas iš LEZ teritorijos</t>
  </si>
  <si>
    <t xml:space="preserve">Kiti šaltiniai </t>
  </si>
  <si>
    <t>Kiti šaltiniai (valstybės biudžeto lėšos)'</t>
  </si>
  <si>
    <t xml:space="preserve">IŠ VISO programai finansuoti pagal finansavimo šaltinius </t>
  </si>
  <si>
    <t>Iš jų: regioninių pažangos priemonių lėšos</t>
  </si>
  <si>
    <t>Asignavimų ir kitų lėšų pokytis, palyginti su ankstesnių metų patvirtintų asignavimų ir kitų lėšų planu</t>
  </si>
  <si>
    <t xml:space="preserve">T – tęstinės veiklos uždavinys. </t>
  </si>
  <si>
    <t>P – pažangos uždavinys.</t>
  </si>
  <si>
    <t>TP – tęstinės veiklos priemonė.</t>
  </si>
  <si>
    <t>PP – pažangos priemonė.</t>
  </si>
  <si>
    <t>Klaipėdos, kaip svetingo, konkurencingo ir išskirtinę vertę kuriančio turizmo traukos centro, vystymas</t>
  </si>
  <si>
    <t>3 lentelė. Klaipėdos miesto savivaldybės 2025–2027 metų 002 Ekonominės plėtros programos uždaviniai, priemonės, asignavimai ir kitos lėšos (tūkst. eurų)</t>
  </si>
  <si>
    <t>002-01-01-02</t>
  </si>
  <si>
    <t>002-02-01-06</t>
  </si>
  <si>
    <t>Lietuvos Respublikos valstybės biudžeto dotacijos'</t>
  </si>
  <si>
    <t>VšĮ „Klaipėdos kultūros fabrikas“ pastato remonto darbai adresu: Bangų g. 5A, Klaipėda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</si>
</sst>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rgb="FFFF0000"/>
      <name val="Times New Roman"/>
      <family val="1"/>
    </font>
    <font>
      <b/>
      <sz val="10"/>
      <name val="Times New Roman"/>
      <family val="1"/>
    </font>
    <font>
      <b/>
      <sz val="10"/>
      <color rgb="FF000000"/>
      <name val="Times New Roman"/>
    </font>
  </fonts>
  <fills count="10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0" borderId="1" xfId="0" applyFont="1" applyBorder="1" applyAlignment="1">
      <alignment vertical="top" wrapText="1"/>
    </xf>
    <xf numFmtId="165" fontId="6" fillId="3" borderId="1" xfId="0" applyNumberFormat="1" applyFont="1" applyFill="1" applyBorder="1" applyAlignment="1">
      <alignment horizontal="center" vertical="top" wrapText="1"/>
    </xf>
    <xf numFmtId="165" fontId="1" fillId="6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5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1" xfId="0" applyFont="1" applyFill="1" applyBorder="1" applyAlignment="1">
      <alignment vertical="top" wrapText="1"/>
    </xf>
    <xf numFmtId="0" fontId="1" fillId="6" borderId="1" xfId="0" applyFont="1" applyFill="1" applyBorder="1" applyAlignment="1">
      <alignment horizontal="center" vertical="top" wrapText="1"/>
    </xf>
    <xf numFmtId="0" fontId="1" fillId="4" borderId="6" xfId="0" applyFont="1" applyFill="1" applyBorder="1" applyAlignment="1">
      <alignment vertical="top" wrapText="1"/>
    </xf>
    <xf numFmtId="0" fontId="6" fillId="5" borderId="1" xfId="0" applyFont="1" applyFill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165" fontId="6" fillId="0" borderId="1" xfId="0" applyNumberFormat="1" applyFont="1" applyBorder="1" applyAlignment="1">
      <alignment horizontal="center" vertical="top" wrapText="1"/>
    </xf>
    <xf numFmtId="0" fontId="6" fillId="3" borderId="6" xfId="0" applyFont="1" applyFill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6" fillId="6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164" fontId="1" fillId="3" borderId="1" xfId="0" applyNumberFormat="1" applyFont="1" applyFill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164" fontId="1" fillId="5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164" fontId="6" fillId="3" borderId="1" xfId="0" applyNumberFormat="1" applyFont="1" applyFill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164" fontId="5" fillId="4" borderId="1" xfId="0" applyNumberFormat="1" applyFont="1" applyFill="1" applyBorder="1" applyAlignment="1">
      <alignment horizontal="center" vertical="top" wrapText="1"/>
    </xf>
    <xf numFmtId="164" fontId="6" fillId="6" borderId="1" xfId="0" applyNumberFormat="1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164" fontId="3" fillId="3" borderId="1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164" fontId="10" fillId="0" borderId="1" xfId="0" applyNumberFormat="1" applyFont="1" applyBorder="1" applyAlignment="1">
      <alignment horizontal="center" vertical="top" wrapText="1"/>
    </xf>
    <xf numFmtId="0" fontId="2" fillId="5" borderId="1" xfId="0" applyFont="1" applyFill="1" applyBorder="1" applyAlignment="1">
      <alignment horizontal="justify" vertical="top" wrapText="1"/>
    </xf>
    <xf numFmtId="0" fontId="11" fillId="0" borderId="0" xfId="0" applyFont="1"/>
    <xf numFmtId="164" fontId="11" fillId="0" borderId="0" xfId="0" applyNumberFormat="1" applyFont="1"/>
    <xf numFmtId="0" fontId="9" fillId="0" borderId="0" xfId="0" applyFont="1" applyAlignment="1">
      <alignment horizontal="left"/>
    </xf>
    <xf numFmtId="0" fontId="6" fillId="7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1" fillId="0" borderId="0" xfId="0" applyFont="1" applyAlignment="1">
      <alignment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164" fontId="6" fillId="5" borderId="1" xfId="0" applyNumberFormat="1" applyFont="1" applyFill="1" applyBorder="1" applyAlignment="1">
      <alignment horizontal="center" vertical="top" wrapText="1"/>
    </xf>
    <xf numFmtId="0" fontId="2" fillId="0" borderId="7" xfId="0" applyFont="1" applyBorder="1" applyAlignment="1">
      <alignment vertical="top" wrapText="1"/>
    </xf>
    <xf numFmtId="0" fontId="11" fillId="0" borderId="0" xfId="0" applyFont="1" applyAlignment="1">
      <alignment wrapText="1"/>
    </xf>
    <xf numFmtId="0" fontId="10" fillId="0" borderId="0" xfId="0" applyFont="1"/>
    <xf numFmtId="0" fontId="10" fillId="8" borderId="3" xfId="0" applyFont="1" applyFill="1" applyBorder="1" applyAlignment="1">
      <alignment wrapText="1"/>
    </xf>
    <xf numFmtId="0" fontId="6" fillId="8" borderId="7" xfId="0" applyFont="1" applyFill="1" applyBorder="1" applyAlignment="1">
      <alignment wrapText="1"/>
    </xf>
    <xf numFmtId="0" fontId="6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vertical="top" wrapText="1"/>
    </xf>
    <xf numFmtId="0" fontId="2" fillId="8" borderId="7" xfId="0" applyFont="1" applyFill="1" applyBorder="1" applyAlignment="1">
      <alignment horizontal="left" vertical="center" wrapText="1"/>
    </xf>
    <xf numFmtId="164" fontId="6" fillId="0" borderId="11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justify" vertical="center" wrapText="1"/>
    </xf>
    <xf numFmtId="0" fontId="6" fillId="0" borderId="4" xfId="0" applyFont="1" applyBorder="1" applyAlignment="1">
      <alignment vertical="top" wrapText="1"/>
    </xf>
    <xf numFmtId="16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2" fillId="3" borderId="1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/>
    </xf>
    <xf numFmtId="0" fontId="10" fillId="6" borderId="3" xfId="0" applyFont="1" applyFill="1" applyBorder="1" applyAlignment="1">
      <alignment horizontal="left" vertical="top" wrapText="1"/>
    </xf>
    <xf numFmtId="0" fontId="2" fillId="6" borderId="3" xfId="0" applyFont="1" applyFill="1" applyBorder="1" applyAlignment="1">
      <alignment horizontal="left" vertical="top" wrapText="1"/>
    </xf>
    <xf numFmtId="164" fontId="6" fillId="6" borderId="7" xfId="0" applyNumberFormat="1" applyFont="1" applyFill="1" applyBorder="1" applyAlignment="1">
      <alignment horizontal="center" vertical="top" wrapText="1"/>
    </xf>
    <xf numFmtId="0" fontId="6" fillId="6" borderId="1" xfId="0" applyFont="1" applyFill="1" applyBorder="1" applyAlignment="1">
      <alignment horizontal="center" vertical="top" wrapText="1"/>
    </xf>
    <xf numFmtId="0" fontId="10" fillId="3" borderId="5" xfId="0" applyFont="1" applyFill="1" applyBorder="1" applyAlignment="1">
      <alignment vertical="top" wrapText="1"/>
    </xf>
    <xf numFmtId="0" fontId="10" fillId="3" borderId="8" xfId="0" applyFont="1" applyFill="1" applyBorder="1" applyAlignment="1">
      <alignment vertical="top" wrapText="1"/>
    </xf>
    <xf numFmtId="0" fontId="2" fillId="6" borderId="0" xfId="0" applyFont="1" applyFill="1" applyAlignment="1">
      <alignment horizontal="left" vertical="top"/>
    </xf>
    <xf numFmtId="0" fontId="10" fillId="6" borderId="9" xfId="0" applyFont="1" applyFill="1" applyBorder="1" applyAlignment="1">
      <alignment vertical="top" wrapText="1"/>
    </xf>
    <xf numFmtId="0" fontId="2" fillId="9" borderId="1" xfId="0" applyFont="1" applyFill="1" applyBorder="1" applyAlignment="1">
      <alignment horizontal="left" vertical="top" wrapText="1"/>
    </xf>
    <xf numFmtId="164" fontId="6" fillId="9" borderId="7" xfId="0" applyNumberFormat="1" applyFont="1" applyFill="1" applyBorder="1" applyAlignment="1">
      <alignment horizontal="center" vertical="top" wrapText="1"/>
    </xf>
    <xf numFmtId="0" fontId="6" fillId="9" borderId="1" xfId="0" applyFont="1" applyFill="1" applyBorder="1" applyAlignment="1">
      <alignment horizontal="center" vertical="top" wrapText="1"/>
    </xf>
    <xf numFmtId="165" fontId="3" fillId="0" borderId="3" xfId="0" applyNumberFormat="1" applyFont="1" applyBorder="1" applyAlignment="1">
      <alignment horizontal="center" vertical="top" wrapText="1"/>
    </xf>
    <xf numFmtId="164" fontId="12" fillId="8" borderId="7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5" fillId="0" borderId="7" xfId="0" applyFont="1" applyBorder="1" applyAlignment="1">
      <alignment wrapText="1"/>
    </xf>
    <xf numFmtId="0" fontId="11" fillId="3" borderId="0" xfId="0" applyFont="1" applyFill="1"/>
    <xf numFmtId="0" fontId="13" fillId="3" borderId="1" xfId="0" applyFont="1" applyFill="1" applyBorder="1" applyAlignment="1">
      <alignment vertical="top" wrapText="1"/>
    </xf>
    <xf numFmtId="164" fontId="10" fillId="3" borderId="1" xfId="0" applyNumberFormat="1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3" fillId="3" borderId="2" xfId="0" applyFont="1" applyFill="1" applyBorder="1" applyAlignment="1">
      <alignment horizontal="left" vertical="top" wrapText="1"/>
    </xf>
    <xf numFmtId="0" fontId="10" fillId="3" borderId="2" xfId="0" applyFont="1" applyFill="1" applyBorder="1" applyAlignment="1">
      <alignment horizontal="left" vertical="top" wrapText="1"/>
    </xf>
    <xf numFmtId="0" fontId="10" fillId="3" borderId="5" xfId="0" applyFont="1" applyFill="1" applyBorder="1" applyAlignment="1">
      <alignment horizontal="left" vertical="top" wrapText="1"/>
    </xf>
    <xf numFmtId="0" fontId="3" fillId="3" borderId="12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10" fillId="3" borderId="1" xfId="0" applyFont="1" applyFill="1" applyBorder="1" applyAlignment="1">
      <alignment horizontal="left" vertical="top" wrapText="1"/>
    </xf>
    <xf numFmtId="0" fontId="10" fillId="0" borderId="0" xfId="0" applyFont="1" applyAlignment="1">
      <alignment horizontal="left"/>
    </xf>
    <xf numFmtId="0" fontId="3" fillId="0" borderId="0" xfId="0" applyFont="1" applyBorder="1" applyAlignment="1">
      <alignment vertical="top"/>
    </xf>
    <xf numFmtId="0" fontId="10" fillId="0" borderId="10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2" fillId="0" borderId="9" xfId="0" applyFont="1" applyBorder="1" applyAlignment="1">
      <alignment vertical="top" wrapText="1"/>
    </xf>
    <xf numFmtId="0" fontId="8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wrapText="1"/>
    </xf>
    <xf numFmtId="0" fontId="10" fillId="0" borderId="8" xfId="0" applyFont="1" applyBorder="1" applyAlignment="1">
      <alignment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CCFFCC"/>
      <color rgb="FFFFCCFF"/>
      <color rgb="FFF7595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Inga Mikalauskienė" id="{292E0FB4-AA5A-40A5-85D4-C8FEF30AEA09}" userId="S::inga.mikalauskiene@klaipeda.lt::09dffb4a-b41a-4bf9-942e-223d7f7779a6" providerId="AD"/>
</personList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1" dT="2023-10-15T13:42:17.24" personId="{292E0FB4-AA5A-40A5-85D4-C8FEF30AEA09}" id="{05958167-5AE4-4AC2-B24D-8B8605913976}">
    <text>Žiedininis maršrutas dviračiais Lietuva-Latvija sukūrimas. 2024 ir 2026 maršrutų leidinių atspausdinimas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9125D-579F-4A47-AB90-A5D8AADB0019}">
  <sheetPr>
    <pageSetUpPr fitToPage="1"/>
  </sheetPr>
  <dimension ref="A1:R63"/>
  <sheetViews>
    <sheetView tabSelected="1" zoomScaleNormal="100" zoomScaleSheetLayoutView="70" workbookViewId="0">
      <selection activeCell="B2" sqref="B2:G2"/>
    </sheetView>
  </sheetViews>
  <sheetFormatPr defaultColWidth="9.33203125" defaultRowHeight="13.2" x14ac:dyDescent="0.25"/>
  <cols>
    <col min="1" max="1" width="4" style="1" customWidth="1"/>
    <col min="2" max="2" width="16.88671875" style="1" customWidth="1"/>
    <col min="3" max="3" width="45.109375" style="5" customWidth="1"/>
    <col min="4" max="4" width="11.44140625" style="1" customWidth="1"/>
    <col min="5" max="6" width="11.5546875" style="1" customWidth="1"/>
    <col min="7" max="7" width="14.6640625" style="1" customWidth="1"/>
    <col min="8" max="8" width="31.109375" style="49" customWidth="1"/>
    <col min="9" max="16384" width="9.33203125" style="1"/>
  </cols>
  <sheetData>
    <row r="1" spans="1:18" ht="13.95" customHeight="1" x14ac:dyDescent="0.3">
      <c r="F1" s="51"/>
      <c r="G1" s="51"/>
      <c r="N1" s="49"/>
    </row>
    <row r="2" spans="1:18" ht="36" customHeight="1" x14ac:dyDescent="0.25">
      <c r="B2" s="111" t="s">
        <v>72</v>
      </c>
      <c r="C2" s="111"/>
      <c r="D2" s="111"/>
      <c r="E2" s="111"/>
      <c r="F2" s="111"/>
      <c r="G2" s="111"/>
    </row>
    <row r="3" spans="1:18" ht="67.95" customHeight="1" x14ac:dyDescent="0.25">
      <c r="B3" s="9" t="s">
        <v>0</v>
      </c>
      <c r="C3" s="10" t="s">
        <v>1</v>
      </c>
      <c r="D3" s="10" t="s">
        <v>2</v>
      </c>
      <c r="E3" s="10" t="s">
        <v>3</v>
      </c>
      <c r="F3" s="10" t="s">
        <v>4</v>
      </c>
      <c r="G3" s="10" t="s">
        <v>5</v>
      </c>
    </row>
    <row r="4" spans="1:18" x14ac:dyDescent="0.25">
      <c r="B4" s="30">
        <v>1</v>
      </c>
      <c r="C4" s="30">
        <v>2</v>
      </c>
      <c r="D4" s="30">
        <v>3</v>
      </c>
      <c r="E4" s="30">
        <v>4</v>
      </c>
      <c r="F4" s="30">
        <v>5</v>
      </c>
      <c r="G4" s="30">
        <v>6</v>
      </c>
    </row>
    <row r="5" spans="1:18" ht="29.25" customHeight="1" x14ac:dyDescent="0.25">
      <c r="B5" s="11" t="s">
        <v>6</v>
      </c>
      <c r="C5" s="11" t="s">
        <v>7</v>
      </c>
      <c r="D5" s="12"/>
      <c r="E5" s="12"/>
      <c r="F5" s="12"/>
      <c r="G5" s="12"/>
    </row>
    <row r="6" spans="1:18" ht="31.35" customHeight="1" x14ac:dyDescent="0.25">
      <c r="B6" s="13" t="s">
        <v>8</v>
      </c>
      <c r="C6" s="14" t="s">
        <v>9</v>
      </c>
      <c r="D6" s="15"/>
      <c r="E6" s="15"/>
      <c r="F6" s="15"/>
      <c r="G6" s="15"/>
    </row>
    <row r="7" spans="1:18" ht="32.1" customHeight="1" x14ac:dyDescent="0.25">
      <c r="B7" s="102" t="s">
        <v>10</v>
      </c>
      <c r="C7" s="91" t="s">
        <v>11</v>
      </c>
      <c r="D7" s="37"/>
      <c r="E7" s="34"/>
      <c r="F7" s="34"/>
      <c r="G7" s="3" t="s">
        <v>12</v>
      </c>
    </row>
    <row r="8" spans="1:18" ht="33.6" customHeight="1" x14ac:dyDescent="0.25">
      <c r="B8" s="101" t="s">
        <v>73</v>
      </c>
      <c r="C8" s="28" t="s">
        <v>13</v>
      </c>
      <c r="D8" s="33"/>
      <c r="E8" s="33"/>
      <c r="F8" s="33"/>
      <c r="G8" s="3"/>
    </row>
    <row r="9" spans="1:18" ht="30" customHeight="1" x14ac:dyDescent="0.25">
      <c r="A9" s="60"/>
      <c r="B9" s="97" t="s">
        <v>14</v>
      </c>
      <c r="C9" s="58" t="s">
        <v>71</v>
      </c>
      <c r="D9" s="92" t="s">
        <v>15</v>
      </c>
      <c r="E9" s="92" t="s">
        <v>15</v>
      </c>
      <c r="F9" s="92" t="s">
        <v>15</v>
      </c>
      <c r="G9" s="92"/>
      <c r="H9" s="93"/>
      <c r="I9" s="60"/>
      <c r="J9" s="60"/>
      <c r="K9" s="60"/>
      <c r="L9" s="60"/>
      <c r="M9" s="60"/>
      <c r="N9" s="60"/>
      <c r="O9" s="60"/>
      <c r="P9" s="60"/>
      <c r="Q9" s="60"/>
      <c r="R9" s="60"/>
    </row>
    <row r="10" spans="1:18" ht="17.25" customHeight="1" x14ac:dyDescent="0.25">
      <c r="B10" s="19"/>
      <c r="C10" s="20" t="s">
        <v>16</v>
      </c>
      <c r="D10" s="35">
        <f>+D12+D13</f>
        <v>922.7</v>
      </c>
      <c r="E10" s="35">
        <f>+E12</f>
        <v>824</v>
      </c>
      <c r="F10" s="35">
        <f>+F12</f>
        <v>822.7</v>
      </c>
      <c r="G10" s="21"/>
      <c r="H10" s="93"/>
    </row>
    <row r="11" spans="1:18" ht="17.25" customHeight="1" x14ac:dyDescent="0.25">
      <c r="B11" s="113"/>
      <c r="C11" s="16" t="s">
        <v>17</v>
      </c>
      <c r="D11" s="36"/>
      <c r="E11" s="36"/>
      <c r="F11" s="36"/>
      <c r="G11" s="18"/>
    </row>
    <row r="12" spans="1:18" ht="28.5" customHeight="1" x14ac:dyDescent="0.25">
      <c r="B12" s="114"/>
      <c r="C12" s="6" t="s">
        <v>18</v>
      </c>
      <c r="D12" s="37">
        <f>886.5+18+5.6</f>
        <v>910.1</v>
      </c>
      <c r="E12" s="37">
        <v>824</v>
      </c>
      <c r="F12" s="37">
        <v>822.7</v>
      </c>
      <c r="G12" s="4"/>
    </row>
    <row r="13" spans="1:18" ht="18.75" customHeight="1" x14ac:dyDescent="0.25">
      <c r="B13" s="89"/>
      <c r="C13" s="90" t="s">
        <v>19</v>
      </c>
      <c r="D13" s="37">
        <v>12.6</v>
      </c>
      <c r="E13" s="37"/>
      <c r="F13" s="37"/>
      <c r="G13" s="4"/>
    </row>
    <row r="14" spans="1:18" ht="31.5" customHeight="1" x14ac:dyDescent="0.25">
      <c r="B14" s="48" t="s">
        <v>20</v>
      </c>
      <c r="C14" s="23" t="s">
        <v>21</v>
      </c>
      <c r="D14" s="57"/>
      <c r="E14" s="38"/>
      <c r="F14" s="38"/>
      <c r="G14" s="15"/>
    </row>
    <row r="15" spans="1:18" ht="43.2" customHeight="1" x14ac:dyDescent="0.25">
      <c r="B15" s="99" t="s">
        <v>22</v>
      </c>
      <c r="C15" s="28" t="s">
        <v>23</v>
      </c>
      <c r="D15" s="37"/>
      <c r="E15" s="34"/>
      <c r="F15" s="34"/>
      <c r="G15" s="3" t="s">
        <v>24</v>
      </c>
      <c r="H15" s="93"/>
    </row>
    <row r="16" spans="1:18" ht="32.4" customHeight="1" x14ac:dyDescent="0.25">
      <c r="B16" s="98" t="s">
        <v>25</v>
      </c>
      <c r="C16" s="28" t="s">
        <v>26</v>
      </c>
      <c r="D16" s="55"/>
      <c r="E16" s="33"/>
      <c r="F16" s="33"/>
      <c r="G16" s="46"/>
      <c r="H16" s="54"/>
    </row>
    <row r="17" spans="2:8" ht="20.25" customHeight="1" x14ac:dyDescent="0.25">
      <c r="B17" s="98" t="s">
        <v>27</v>
      </c>
      <c r="C17" s="16" t="s">
        <v>28</v>
      </c>
      <c r="D17" s="33"/>
      <c r="E17" s="33"/>
      <c r="F17" s="33"/>
      <c r="G17" s="3" t="s">
        <v>24</v>
      </c>
      <c r="H17" s="93"/>
    </row>
    <row r="18" spans="2:8" ht="17.25" customHeight="1" x14ac:dyDescent="0.25">
      <c r="B18" s="19"/>
      <c r="C18" s="20" t="s">
        <v>16</v>
      </c>
      <c r="D18" s="39">
        <f>D20+D22+D21</f>
        <v>1422.3</v>
      </c>
      <c r="E18" s="39">
        <f>+E20+E21+E22</f>
        <v>383.8</v>
      </c>
      <c r="F18" s="39">
        <f>+F20+F21+F22</f>
        <v>518</v>
      </c>
      <c r="G18" s="21"/>
      <c r="H18" s="93"/>
    </row>
    <row r="19" spans="2:8" ht="17.25" customHeight="1" x14ac:dyDescent="0.25">
      <c r="B19" s="113"/>
      <c r="C19" s="27" t="s">
        <v>17</v>
      </c>
      <c r="D19" s="40"/>
      <c r="E19" s="40"/>
      <c r="F19" s="40"/>
      <c r="G19" s="17"/>
    </row>
    <row r="20" spans="2:8" ht="27.75" customHeight="1" x14ac:dyDescent="0.25">
      <c r="B20" s="114"/>
      <c r="C20" s="24" t="s">
        <v>18</v>
      </c>
      <c r="D20" s="41">
        <f>1089.8+200-86.1</f>
        <v>1203.7</v>
      </c>
      <c r="E20" s="41">
        <f>320.1-26.3</f>
        <v>293.8</v>
      </c>
      <c r="F20" s="41">
        <f>410.5+107.5</f>
        <v>518</v>
      </c>
      <c r="G20" s="25"/>
      <c r="H20" s="59"/>
    </row>
    <row r="21" spans="2:8" ht="15.75" customHeight="1" x14ac:dyDescent="0.25">
      <c r="B21" s="114"/>
      <c r="C21" s="53" t="s">
        <v>29</v>
      </c>
      <c r="D21" s="41"/>
      <c r="E21" s="41">
        <v>90</v>
      </c>
      <c r="F21" s="41"/>
      <c r="G21" s="25"/>
    </row>
    <row r="22" spans="2:8" ht="16.5" customHeight="1" x14ac:dyDescent="0.25">
      <c r="B22" s="115"/>
      <c r="C22" s="24" t="s">
        <v>19</v>
      </c>
      <c r="D22" s="41">
        <v>218.6</v>
      </c>
      <c r="E22" s="41"/>
      <c r="F22" s="41"/>
      <c r="G22" s="25"/>
    </row>
    <row r="23" spans="2:8" ht="16.5" customHeight="1" x14ac:dyDescent="0.25">
      <c r="B23" s="61" t="s">
        <v>15</v>
      </c>
      <c r="C23" s="66" t="s">
        <v>30</v>
      </c>
      <c r="D23" s="87">
        <f>+D25</f>
        <v>0</v>
      </c>
      <c r="E23" s="87">
        <f>+E25</f>
        <v>0</v>
      </c>
      <c r="F23" s="87">
        <f>+F25</f>
        <v>0</v>
      </c>
      <c r="G23" s="62" t="s">
        <v>15</v>
      </c>
    </row>
    <row r="24" spans="2:8" ht="16.5" customHeight="1" x14ac:dyDescent="0.25">
      <c r="B24" s="116" t="s">
        <v>15</v>
      </c>
      <c r="C24" s="65" t="s">
        <v>31</v>
      </c>
      <c r="D24" s="64" t="s">
        <v>15</v>
      </c>
      <c r="E24" s="64" t="s">
        <v>15</v>
      </c>
      <c r="F24" s="64" t="s">
        <v>15</v>
      </c>
      <c r="G24" s="63" t="s">
        <v>15</v>
      </c>
    </row>
    <row r="25" spans="2:8" ht="17.399999999999999" customHeight="1" x14ac:dyDescent="0.25">
      <c r="B25" s="117"/>
      <c r="C25" s="65" t="s">
        <v>32</v>
      </c>
      <c r="D25" s="67">
        <f>85.2-85.2</f>
        <v>0</v>
      </c>
      <c r="E25" s="67">
        <f>299.1-299.1</f>
        <v>0</v>
      </c>
      <c r="F25" s="67">
        <f>300.4-300.4</f>
        <v>0</v>
      </c>
      <c r="G25" s="63" t="s">
        <v>15</v>
      </c>
    </row>
    <row r="26" spans="2:8" ht="28.5" customHeight="1" x14ac:dyDescent="0.25">
      <c r="B26" s="11" t="s">
        <v>33</v>
      </c>
      <c r="C26" s="22" t="s">
        <v>34</v>
      </c>
      <c r="D26" s="42"/>
      <c r="E26" s="42"/>
      <c r="F26" s="42"/>
      <c r="G26" s="12"/>
    </row>
    <row r="27" spans="2:8" ht="33.6" customHeight="1" x14ac:dyDescent="0.25">
      <c r="B27" s="13" t="s">
        <v>35</v>
      </c>
      <c r="C27" s="23" t="s">
        <v>36</v>
      </c>
      <c r="D27" s="38"/>
      <c r="E27" s="38"/>
      <c r="F27" s="38"/>
      <c r="G27" s="15"/>
    </row>
    <row r="28" spans="2:8" ht="30" customHeight="1" x14ac:dyDescent="0.25">
      <c r="B28" s="99" t="s">
        <v>37</v>
      </c>
      <c r="C28" s="91" t="s">
        <v>38</v>
      </c>
      <c r="D28" s="45"/>
      <c r="E28" s="33"/>
      <c r="F28" s="33"/>
      <c r="G28" s="44"/>
    </row>
    <row r="29" spans="2:8" ht="42" customHeight="1" x14ac:dyDescent="0.25">
      <c r="B29" s="102" t="s">
        <v>39</v>
      </c>
      <c r="C29" s="16" t="s">
        <v>40</v>
      </c>
      <c r="D29" s="33"/>
      <c r="E29" s="33"/>
      <c r="F29" s="33"/>
      <c r="G29" s="86" t="s">
        <v>41</v>
      </c>
    </row>
    <row r="30" spans="2:8" ht="56.25" customHeight="1" x14ac:dyDescent="0.25">
      <c r="B30" s="102" t="s">
        <v>42</v>
      </c>
      <c r="C30" s="52" t="s">
        <v>43</v>
      </c>
      <c r="D30" s="33"/>
      <c r="E30" s="33"/>
      <c r="F30" s="33"/>
      <c r="G30" s="44"/>
    </row>
    <row r="31" spans="2:8" ht="31.2" customHeight="1" x14ac:dyDescent="0.25">
      <c r="B31" s="103" t="s">
        <v>44</v>
      </c>
      <c r="C31" s="94" t="s">
        <v>45</v>
      </c>
      <c r="D31" s="55"/>
      <c r="E31" s="55"/>
      <c r="F31" s="55"/>
      <c r="G31" s="56"/>
    </row>
    <row r="32" spans="2:8" ht="31.2" customHeight="1" x14ac:dyDescent="0.25">
      <c r="B32" s="104" t="s">
        <v>46</v>
      </c>
      <c r="C32" s="96" t="s">
        <v>47</v>
      </c>
      <c r="D32" s="95"/>
      <c r="E32" s="47"/>
      <c r="F32" s="47"/>
      <c r="G32" s="56"/>
    </row>
    <row r="33" spans="2:11" ht="31.2" customHeight="1" x14ac:dyDescent="0.25">
      <c r="B33" s="104" t="s">
        <v>74</v>
      </c>
      <c r="C33" s="96" t="s">
        <v>76</v>
      </c>
      <c r="D33" s="95"/>
      <c r="E33" s="47"/>
      <c r="F33" s="47"/>
      <c r="G33" s="56"/>
    </row>
    <row r="34" spans="2:11" ht="17.25" customHeight="1" x14ac:dyDescent="0.25">
      <c r="B34" s="19"/>
      <c r="C34" s="20" t="s">
        <v>16</v>
      </c>
      <c r="D34" s="35">
        <f>+D36+D37</f>
        <v>591.9</v>
      </c>
      <c r="E34" s="35">
        <f t="shared" ref="E34" si="0">+E36+E37</f>
        <v>564.70000000000005</v>
      </c>
      <c r="F34" s="35">
        <f t="shared" ref="F34" si="1">+F36+F37</f>
        <v>470</v>
      </c>
      <c r="G34" s="8"/>
    </row>
    <row r="35" spans="2:11" ht="17.25" customHeight="1" x14ac:dyDescent="0.25">
      <c r="B35" s="113"/>
      <c r="C35" s="28" t="s">
        <v>17</v>
      </c>
      <c r="D35" s="40"/>
      <c r="E35" s="40"/>
      <c r="F35" s="40"/>
      <c r="G35" s="7"/>
    </row>
    <row r="36" spans="2:11" ht="34.5" customHeight="1" x14ac:dyDescent="0.25">
      <c r="B36" s="114"/>
      <c r="C36" s="24" t="s">
        <v>18</v>
      </c>
      <c r="D36" s="37">
        <f>535.7+47.4</f>
        <v>583.1</v>
      </c>
      <c r="E36" s="37">
        <v>564.70000000000005</v>
      </c>
      <c r="F36" s="37">
        <v>470</v>
      </c>
      <c r="G36" s="26"/>
    </row>
    <row r="37" spans="2:11" ht="16.5" customHeight="1" x14ac:dyDescent="0.25">
      <c r="B37" s="32"/>
      <c r="C37" s="24" t="s">
        <v>19</v>
      </c>
      <c r="D37" s="88">
        <v>8.8000000000000007</v>
      </c>
      <c r="E37" s="41"/>
      <c r="F37" s="41"/>
      <c r="G37" s="25"/>
    </row>
    <row r="38" spans="2:11" ht="28.5" customHeight="1" x14ac:dyDescent="0.25">
      <c r="B38" s="83" t="s">
        <v>48</v>
      </c>
      <c r="C38" s="83" t="s">
        <v>49</v>
      </c>
      <c r="D38" s="84"/>
      <c r="E38" s="84"/>
      <c r="F38" s="84"/>
      <c r="G38" s="85"/>
    </row>
    <row r="39" spans="2:11" ht="69.75" customHeight="1" x14ac:dyDescent="0.25">
      <c r="B39" s="105" t="s">
        <v>50</v>
      </c>
      <c r="C39" s="73" t="s">
        <v>51</v>
      </c>
      <c r="D39" s="41"/>
      <c r="E39" s="41"/>
      <c r="F39" s="41"/>
      <c r="G39" s="25"/>
    </row>
    <row r="40" spans="2:11" ht="21" customHeight="1" x14ac:dyDescent="0.25">
      <c r="B40" s="105" t="s">
        <v>52</v>
      </c>
      <c r="C40" s="73" t="s">
        <v>53</v>
      </c>
      <c r="D40" s="41"/>
      <c r="E40" s="41"/>
      <c r="F40" s="41"/>
      <c r="G40" s="25"/>
    </row>
    <row r="41" spans="2:11" ht="44.25" customHeight="1" x14ac:dyDescent="0.25">
      <c r="B41" s="105" t="s">
        <v>54</v>
      </c>
      <c r="C41" s="73" t="s">
        <v>55</v>
      </c>
      <c r="D41" s="41"/>
      <c r="E41" s="41"/>
      <c r="F41" s="41"/>
      <c r="G41" s="25"/>
    </row>
    <row r="42" spans="2:11" ht="30.75" customHeight="1" x14ac:dyDescent="0.25">
      <c r="B42" s="105" t="s">
        <v>56</v>
      </c>
      <c r="C42" s="73" t="s">
        <v>57</v>
      </c>
      <c r="D42" s="41"/>
      <c r="E42" s="41"/>
      <c r="F42" s="41"/>
      <c r="G42" s="25"/>
    </row>
    <row r="43" spans="2:11" ht="69" customHeight="1" x14ac:dyDescent="0.25">
      <c r="B43" s="100" t="s">
        <v>58</v>
      </c>
      <c r="C43" s="73" t="s">
        <v>59</v>
      </c>
      <c r="D43" s="41"/>
      <c r="E43" s="41"/>
      <c r="F43" s="41"/>
      <c r="G43" s="25"/>
    </row>
    <row r="44" spans="2:11" ht="28.5" customHeight="1" x14ac:dyDescent="0.25">
      <c r="B44" s="105" t="s">
        <v>60</v>
      </c>
      <c r="C44" s="73" t="s">
        <v>61</v>
      </c>
      <c r="D44" s="41"/>
      <c r="E44" s="41"/>
      <c r="F44" s="41"/>
      <c r="G44" s="25"/>
    </row>
    <row r="45" spans="2:11" ht="16.5" customHeight="1" x14ac:dyDescent="0.25">
      <c r="B45" s="75" t="s">
        <v>15</v>
      </c>
      <c r="C45" s="76" t="s">
        <v>16</v>
      </c>
      <c r="D45" s="77">
        <f>D47+D48+D49</f>
        <v>175.2</v>
      </c>
      <c r="E45" s="77">
        <f>E47+E48+E49</f>
        <v>74.5</v>
      </c>
      <c r="F45" s="77"/>
      <c r="G45" s="78"/>
      <c r="H45" s="50"/>
      <c r="I45" s="50"/>
      <c r="J45" s="50"/>
      <c r="K45" s="50"/>
    </row>
    <row r="46" spans="2:11" ht="16.5" customHeight="1" x14ac:dyDescent="0.25">
      <c r="B46" s="79" t="s">
        <v>15</v>
      </c>
      <c r="C46" s="73" t="s">
        <v>17</v>
      </c>
      <c r="D46" s="41"/>
      <c r="E46" s="41"/>
      <c r="F46" s="41"/>
      <c r="G46" s="25"/>
    </row>
    <row r="47" spans="2:11" ht="27.75" customHeight="1" x14ac:dyDescent="0.25">
      <c r="B47" s="79"/>
      <c r="C47" s="73" t="s">
        <v>18</v>
      </c>
      <c r="D47" s="41"/>
      <c r="E47" s="41">
        <v>74.5</v>
      </c>
      <c r="F47" s="41"/>
      <c r="G47" s="25"/>
    </row>
    <row r="48" spans="2:11" ht="20.25" customHeight="1" x14ac:dyDescent="0.25">
      <c r="B48" s="79"/>
      <c r="C48" s="110" t="s">
        <v>75</v>
      </c>
      <c r="D48" s="41">
        <v>175.2</v>
      </c>
      <c r="E48" s="41"/>
      <c r="F48" s="41"/>
      <c r="G48" s="25"/>
    </row>
    <row r="49" spans="2:18" ht="16.5" customHeight="1" x14ac:dyDescent="0.25">
      <c r="B49" s="79"/>
      <c r="C49" s="73" t="s">
        <v>19</v>
      </c>
      <c r="D49" s="41"/>
      <c r="E49" s="41"/>
      <c r="F49" s="41"/>
      <c r="G49" s="25"/>
    </row>
    <row r="50" spans="2:18" ht="16.5" customHeight="1" x14ac:dyDescent="0.25">
      <c r="B50" s="82"/>
      <c r="C50" s="81" t="s">
        <v>62</v>
      </c>
      <c r="D50" s="43">
        <f>+D52</f>
        <v>1607</v>
      </c>
      <c r="E50" s="77">
        <f>E52</f>
        <v>7632</v>
      </c>
      <c r="F50" s="77">
        <f>F52</f>
        <v>5933</v>
      </c>
      <c r="G50" s="78"/>
    </row>
    <row r="51" spans="2:18" ht="16.5" customHeight="1" x14ac:dyDescent="0.25">
      <c r="B51" s="79"/>
      <c r="C51" s="72" t="s">
        <v>31</v>
      </c>
      <c r="D51" s="41"/>
      <c r="E51" s="41"/>
      <c r="F51" s="41"/>
      <c r="G51" s="25"/>
    </row>
    <row r="52" spans="2:18" ht="16.5" customHeight="1" x14ac:dyDescent="0.25">
      <c r="B52" s="80"/>
      <c r="C52" s="74" t="s">
        <v>63</v>
      </c>
      <c r="D52" s="88">
        <f>3021.4-1414.4</f>
        <v>1607</v>
      </c>
      <c r="E52" s="88">
        <f>7516+116</f>
        <v>7632</v>
      </c>
      <c r="F52" s="88">
        <f>4832.6+1100.4</f>
        <v>5933</v>
      </c>
      <c r="G52" s="25"/>
    </row>
    <row r="53" spans="2:18" ht="28.95" customHeight="1" x14ac:dyDescent="0.25">
      <c r="B53" s="31"/>
      <c r="C53" s="29" t="s">
        <v>64</v>
      </c>
      <c r="D53" s="43">
        <f>+D10+D18+D34+D23+D50+D45</f>
        <v>4719.0999999999995</v>
      </c>
      <c r="E53" s="43">
        <f>+E10+E18+E34+E23+E50+E45</f>
        <v>9479</v>
      </c>
      <c r="F53" s="43">
        <f>+F10+F18+F34+F23+F50</f>
        <v>7743.7</v>
      </c>
      <c r="G53" s="21"/>
    </row>
    <row r="54" spans="2:18" ht="15.75" customHeight="1" x14ac:dyDescent="0.25">
      <c r="B54" s="2"/>
      <c r="C54" s="24" t="s">
        <v>65</v>
      </c>
      <c r="D54" s="34">
        <v>0</v>
      </c>
      <c r="E54" s="34">
        <v>0</v>
      </c>
      <c r="F54" s="34">
        <v>0</v>
      </c>
      <c r="G54" s="4"/>
    </row>
    <row r="55" spans="2:18" ht="43.5" customHeight="1" x14ac:dyDescent="0.25">
      <c r="B55" s="2"/>
      <c r="C55" s="24" t="s">
        <v>66</v>
      </c>
      <c r="D55" s="34">
        <v>2960.9</v>
      </c>
      <c r="E55" s="34">
        <f>+E53-D53</f>
        <v>4759.9000000000005</v>
      </c>
      <c r="F55" s="34">
        <f>F53-E53</f>
        <v>-1735.3000000000002</v>
      </c>
      <c r="G55" s="4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</row>
    <row r="56" spans="2:18" ht="34.950000000000003" customHeight="1" x14ac:dyDescent="0.25">
      <c r="B56" s="68"/>
      <c r="C56" s="69"/>
      <c r="D56" s="70"/>
      <c r="E56" s="70"/>
      <c r="F56" s="70"/>
      <c r="G56" s="71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</row>
    <row r="57" spans="2:18" x14ac:dyDescent="0.25">
      <c r="C57" s="107"/>
    </row>
    <row r="58" spans="2:18" x14ac:dyDescent="0.25">
      <c r="B58" s="118" t="s">
        <v>67</v>
      </c>
      <c r="C58" s="118"/>
      <c r="D58" s="118"/>
      <c r="E58" s="118"/>
      <c r="F58" s="118"/>
      <c r="G58" s="118"/>
    </row>
    <row r="59" spans="2:18" x14ac:dyDescent="0.25">
      <c r="B59" s="119" t="s">
        <v>68</v>
      </c>
      <c r="C59" s="119"/>
      <c r="D59" s="119"/>
      <c r="E59" s="119"/>
      <c r="F59" s="119"/>
      <c r="G59" s="119"/>
    </row>
    <row r="60" spans="2:18" x14ac:dyDescent="0.25">
      <c r="B60" s="118" t="s">
        <v>69</v>
      </c>
      <c r="C60" s="118"/>
      <c r="D60" s="118"/>
      <c r="E60" s="118"/>
      <c r="F60" s="118"/>
      <c r="G60" s="118"/>
    </row>
    <row r="61" spans="2:18" x14ac:dyDescent="0.25">
      <c r="B61" s="118" t="s">
        <v>70</v>
      </c>
      <c r="C61" s="118"/>
      <c r="D61" s="118"/>
      <c r="E61" s="118"/>
      <c r="F61" s="118"/>
      <c r="G61" s="118"/>
    </row>
    <row r="62" spans="2:18" x14ac:dyDescent="0.25">
      <c r="B62" s="106"/>
      <c r="C62" s="108"/>
      <c r="D62" s="108"/>
      <c r="E62" s="109"/>
      <c r="F62" s="109"/>
      <c r="G62" s="106"/>
    </row>
    <row r="63" spans="2:18" x14ac:dyDescent="0.25">
      <c r="B63" s="112"/>
      <c r="C63" s="112"/>
      <c r="D63" s="112"/>
      <c r="E63" s="112"/>
      <c r="F63" s="112"/>
      <c r="G63" s="112"/>
    </row>
  </sheetData>
  <mergeCells count="10">
    <mergeCell ref="B2:G2"/>
    <mergeCell ref="B63:G63"/>
    <mergeCell ref="B19:B22"/>
    <mergeCell ref="B24:B25"/>
    <mergeCell ref="B11:B12"/>
    <mergeCell ref="B35:B36"/>
    <mergeCell ref="B61:G61"/>
    <mergeCell ref="B59:G59"/>
    <mergeCell ref="B60:G60"/>
    <mergeCell ref="B58:G58"/>
  </mergeCells>
  <pageMargins left="0.39370078740157483" right="0.39370078740157483" top="0.59055118110236227" bottom="0.59055118110236227" header="0" footer="0"/>
  <pageSetup paperSize="9" scale="82" fitToHeight="0" orientation="portrait" r:id="rId1"/>
  <rowBreaks count="1" manualBreakCount="1">
    <brk id="31" max="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002 programa 3 lentelė</vt:lpstr>
      <vt:lpstr>'002 programa 3 lentelė'!Print_Area</vt:lpstr>
      <vt:lpstr>'002 programa 3 lentelė'!Print_Titles</vt:lpstr>
    </vt:vector>
  </TitlesOfParts>
  <Manager/>
  <Company>KMSA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Snieguolė Kačerauskaitė</dc:creator>
  <cp:keywords/>
  <dc:description/>
  <cp:lastModifiedBy>Violeta Pronskuvienė</cp:lastModifiedBy>
  <cp:revision/>
  <cp:lastPrinted>2025-10-09T06:07:41Z</cp:lastPrinted>
  <dcterms:created xsi:type="dcterms:W3CDTF">2023-07-11T10:34:54Z</dcterms:created>
  <dcterms:modified xsi:type="dcterms:W3CDTF">2025-10-09T06:07:49Z</dcterms:modified>
  <cp:category/>
  <cp:contentStatus/>
</cp:coreProperties>
</file>