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5 MVP\10. Keitimas (spalis po tarybos)\"/>
    </mc:Choice>
  </mc:AlternateContent>
  <xr:revisionPtr revIDLastSave="0" documentId="13_ncr:1_{5AB52AA3-52C9-4D60-9D45-B52CDBCF4919}" xr6:coauthVersionLast="47" xr6:coauthVersionMax="47" xr10:uidLastSave="{00000000-0000-0000-0000-000000000000}"/>
  <bookViews>
    <workbookView xWindow="-120" yWindow="-120" windowWidth="29040" windowHeight="15720" xr2:uid="{FEA9E383-1DE5-4AFE-98A8-7A94D3659092}"/>
  </bookViews>
  <sheets>
    <sheet name="001 programa 3 lentelė" sheetId="1" r:id="rId1"/>
    <sheet name="Lėšų suvestinė 2 lentelė" sheetId="3" r:id="rId2"/>
  </sheets>
  <definedNames>
    <definedName name="_xlnm.Print_Area" localSheetId="0">'001 programa 3 lentelė'!$A$1:$F$116</definedName>
    <definedName name="_xlnm.Print_Titles" localSheetId="0">'001 programa 3 lentelė'!$8:$9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93" i="1" l="1"/>
  <c r="E68" i="1"/>
  <c r="E91" i="1"/>
  <c r="E26" i="1"/>
  <c r="E24" i="1"/>
  <c r="D8" i="3" l="1"/>
  <c r="E43" i="1" l="1"/>
  <c r="E44" i="1"/>
  <c r="E59" i="1"/>
  <c r="E73" i="1"/>
  <c r="E60" i="1"/>
  <c r="D23" i="3"/>
  <c r="D21" i="3"/>
  <c r="D20" i="3" a="1"/>
  <c r="D20" i="3" s="1"/>
  <c r="D19" i="3" a="1"/>
  <c r="D19" i="3" s="1"/>
  <c r="D18" i="3" a="1"/>
  <c r="D18" i="3" s="1"/>
  <c r="D17" i="3" a="1"/>
  <c r="D17" i="3" s="1"/>
  <c r="D16" i="3" a="1"/>
  <c r="D16" i="3" s="1"/>
  <c r="D13" i="3"/>
  <c r="D12" i="3" a="1"/>
  <c r="D12" i="3" s="1"/>
  <c r="D11" i="3" a="1"/>
  <c r="D11" i="3" s="1"/>
  <c r="D10" i="3" a="1"/>
  <c r="D10" i="3" s="1"/>
  <c r="D9" i="3" a="1"/>
  <c r="D9" i="3" s="1"/>
  <c r="E104" i="1" l="1"/>
  <c r="E103" i="1"/>
  <c r="E88" i="1"/>
  <c r="E101" i="1" l="1"/>
  <c r="D6" i="3"/>
  <c r="D14" i="3"/>
  <c r="E71" i="1"/>
  <c r="E57" i="1"/>
  <c r="D22" i="3" l="1"/>
  <c r="E41" i="1"/>
  <c r="E86" i="1" l="1"/>
  <c r="E105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Inga Mikalauskienė</author>
  </authors>
  <commentList>
    <comment ref="C55" authorId="0" shapeId="0" xr:uid="{99AC5206-B3DE-42C8-9165-3DEC5DEC0D87}">
      <text>
        <r>
          <rPr>
            <sz val="11"/>
            <color theme="1"/>
            <rFont val="Calibri"/>
            <family val="2"/>
            <charset val="186"/>
            <scheme val="minor"/>
          </rPr>
          <t>Žemės prie Danės upės, reikalingos Klaipėdos miesto rytinės B dalies susisiekimo ir infrastruktūros vystymo etapų įgyvendinimui</t>
        </r>
      </text>
    </comment>
    <comment ref="E70" authorId="0" shapeId="0" xr:uid="{2032BD05-CC08-4E2E-9EB8-C9A9671F4375}">
      <text>
        <r>
          <rPr>
            <sz val="11"/>
            <color theme="1"/>
            <rFont val="Calibri"/>
            <family val="2"/>
            <charset val="186"/>
            <scheme val="minor"/>
          </rPr>
          <t>Per metus planuojama užsakyti 10 aerofotografinių žemėlapių iki 1 ha ir 5 žemėlapiai virš 1 ha.</t>
        </r>
      </text>
    </comment>
    <comment ref="C84" authorId="0" shapeId="0" xr:uid="{26026ACA-5169-48D7-87C6-3C7FD22790B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www.tvarkau.klaipeda.lt </t>
        </r>
      </text>
    </comment>
    <comment ref="E91" authorId="0" shapeId="0" xr:uid="{C80567D9-1B69-48BD-B343-603253F43349}">
      <text>
        <r>
          <rPr>
            <sz val="9"/>
            <color indexed="81"/>
            <rFont val="Tahoma"/>
            <family val="2"/>
            <charset val="186"/>
          </rPr>
          <t>1. Tiltų g. 1;
2. K. Donelaičio g. 13;
3. Daržų g. 1;
4. Girulių pl. 4;
5. Sukilėlių g. 18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<sst xmlns="http://schemas.openxmlformats.org/spreadsheetml/2006/main" count="206" uniqueCount="151">
  <si>
    <t>Programos uždavinio, priemonės kodas ir požymis</t>
  </si>
  <si>
    <t>Uždavinio, priemonės pavadinimas, finansavimo šaltiniai</t>
  </si>
  <si>
    <t>Vykdytojas (padalinys / asmuo)</t>
  </si>
  <si>
    <t>2025 metų asignavimai ir kitos lėšos</t>
  </si>
  <si>
    <t>Savivaldybės strateginio plėtros plano priemonės kodas</t>
  </si>
  <si>
    <t>001-01 (T)</t>
  </si>
  <si>
    <t>Uždavinys: Rengti miesto teritorijų planavimo bei susijusius dokumentus</t>
  </si>
  <si>
    <t>001-01-01 (TP)</t>
  </si>
  <si>
    <t>Priemonė: Detaliųjų ir kitų planų rengimas</t>
  </si>
  <si>
    <t>UAD
Urbanistikos skyrius</t>
  </si>
  <si>
    <t xml:space="preserve">Savivaldybės biudžeto lėšos (nuosavos, be ankstesnių metų likučio) </t>
  </si>
  <si>
    <t>001-01-01-01</t>
  </si>
  <si>
    <t>Klaipėdos miesto vandens tiekimo ir nuotekų bei paviršinių nuotekų tvarkymo infrastruktūros plėtros specialiojo plano parengimas</t>
  </si>
  <si>
    <t>3.3.3.2.
3.3.3.4.</t>
  </si>
  <si>
    <t>Ankstesnių metų likučiai</t>
  </si>
  <si>
    <t>001-01-01-02</t>
  </si>
  <si>
    <t xml:space="preserve">Leidinio apie Klaipėdos miesto architektūrą ir urbanistiką išleidimas ir architektūrinės parodos organizavimas </t>
  </si>
  <si>
    <t>001-01-01-03</t>
  </si>
  <si>
    <t>Planavimo dokumentų viešinimas ir sklaida</t>
  </si>
  <si>
    <t>001-01-01-04</t>
  </si>
  <si>
    <t>Rengiamų planavimo dokumentų ekspertinis vertinimas</t>
  </si>
  <si>
    <t>001-01-01-05</t>
  </si>
  <si>
    <t xml:space="preserve">Smiltynės kurortinės vietovės bendrojo plano parengimas   </t>
  </si>
  <si>
    <t>1.2.1.1.</t>
  </si>
  <si>
    <t>001-01-01-06</t>
  </si>
  <si>
    <t xml:space="preserve">Detaliųjų ar specialiųjų planų koregavimas ar keitimas </t>
  </si>
  <si>
    <t>001-01-01-07</t>
  </si>
  <si>
    <t>Pietinio pocentrio Stariškių rajone bendrojo plano parengimas</t>
  </si>
  <si>
    <t xml:space="preserve">1.2.3.2.
</t>
  </si>
  <si>
    <t>001-01-01-08</t>
  </si>
  <si>
    <t>Melnragės ir Girulių kurortinės vietovės bendrojo plano parengimas</t>
  </si>
  <si>
    <t xml:space="preserve">1.2.1.2.
</t>
  </si>
  <si>
    <t>001-01-01-09</t>
  </si>
  <si>
    <t xml:space="preserve">Teritorijos, pagal Bendrojo plano sprendinius patenkančios į 9.1, 9.2, 9.3, 9.4, 9.8 ir 9.9 nagrinėjamus rajonus, vietovės lygmens bendrojo plano parengimas </t>
  </si>
  <si>
    <t>001-01-01-10</t>
  </si>
  <si>
    <t>Dalyvavimas projekte „Išmanusis miestas 11“</t>
  </si>
  <si>
    <t>001-01-01-11</t>
  </si>
  <si>
    <t xml:space="preserve">Žemės sklypo Jaunystės g. 1, žemės sklypų, kurių kadastro Nr. 210100360313, Nr. 210100360102, ir laisvos valstybinės žemės detaliojo plano parengimas </t>
  </si>
  <si>
    <t>001-01-01-12</t>
  </si>
  <si>
    <t xml:space="preserve">Žardės rajono (Bendrajame plane 1.8 nagrinėjamas rajonas) vietovės lygmens bendrojo plano parengimas </t>
  </si>
  <si>
    <t>001-01-01-13</t>
  </si>
  <si>
    <t>Savivaldybės infrastruktūros plėtros įmokų tarifų peržiūros paslaugos įsigijimas</t>
  </si>
  <si>
    <t>Savivaldybės biudžetas (įskaitant skolintas lėšas)</t>
  </si>
  <si>
    <t>Iš jo:</t>
  </si>
  <si>
    <t xml:space="preserve">Savivaldybės biudžeto lėšos (nuosavos, be ankstesnių metų likučio)' </t>
  </si>
  <si>
    <t>Ankstesnių metų likučiai'</t>
  </si>
  <si>
    <t>001-01-02 (TP)</t>
  </si>
  <si>
    <t>Priemonė: Žemės sklypų planų rengimas</t>
  </si>
  <si>
    <t>001-01-02-01</t>
  </si>
  <si>
    <t>Atskirų žemės sklypų planų ir susijusių dokumentų parengimas</t>
  </si>
  <si>
    <t>UAD
Žemėtvarkos skyrius</t>
  </si>
  <si>
    <t>001-01-02-02</t>
  </si>
  <si>
    <t>001-01-02-03</t>
  </si>
  <si>
    <t>Kompensacijų išmokėjimas už visuomenės poreikiams paimtą turtą ir turto įsigijimas infrastruktūros plėtrai</t>
  </si>
  <si>
    <t>001-01-02-04</t>
  </si>
  <si>
    <t xml:space="preserve">Miško žemės keitimas kitomis naudmenomis inžinerinės infrastruktūros plėtrai  </t>
  </si>
  <si>
    <t>001-02 (T)</t>
  </si>
  <si>
    <t>Uždavinys: Užtikrinti geoinformacinių sistemų (GIS) administravimą ir vykdomų geodezinių darbų kontrolę</t>
  </si>
  <si>
    <t>001-02-01 (TP)</t>
  </si>
  <si>
    <t>Priemonė: Geoinformacinių sistemų (GIS) administravimas ir kontrolė</t>
  </si>
  <si>
    <t>001-02-01-01</t>
  </si>
  <si>
    <t>Savivaldybės administracijos GIS programinės įrangos ir informacinių sistemų, veikiančių GIS pagrindu, atnaujinimas, papildymas</t>
  </si>
  <si>
    <t>UAD
Išmanaus skaitmeninio miesto skyrius</t>
  </si>
  <si>
    <t>001-02-01-02</t>
  </si>
  <si>
    <t>Topografinėms-inžinerinėms nuotraukoms vykdyti reikalingų išeitinių duomenų išdavimas, atliktų geodezinių darbų kontrolės vykdymas, Klaipėdos miesto žemės kadastro skaitmeninių duomenų įsigijimas</t>
  </si>
  <si>
    <t>001-02-01-03</t>
  </si>
  <si>
    <t>001-02-01-04</t>
  </si>
  <si>
    <t>Aerofotografinių žemėlapių, panaudojant dronus,  sukūrimas</t>
  </si>
  <si>
    <t>001-03 (T)</t>
  </si>
  <si>
    <t>Uždavinys: Vykdyti paveldo objektų išsaugojimo priemones</t>
  </si>
  <si>
    <t> </t>
  </si>
  <si>
    <t>001-03-01 (TP)</t>
  </si>
  <si>
    <t>Priemonė: Kultūros paveldo objektų apskaitos, tvarkybos ir sklaidos dokumentacijos parengimas</t>
  </si>
  <si>
    <t>001-03-01-01</t>
  </si>
  <si>
    <t>Kultūrinės vertės nustatymo objektų dokumentacijos parengimas</t>
  </si>
  <si>
    <t>UAD
Paveldosaugos skyrius</t>
  </si>
  <si>
    <t>001-03-01-02</t>
  </si>
  <si>
    <t>Klaipėdos miesto savivaldybės nekilnojamojo kultūros paveldo vertinimo tarybos darbo organizavimas (ekspertų paslaugų įsigijimas)</t>
  </si>
  <si>
    <t>001-03-01-03</t>
  </si>
  <si>
    <t>Kultūros paveldo sklaida</t>
  </si>
  <si>
    <t>001-03-01-04</t>
  </si>
  <si>
    <t>Archeologinių tyrimų vykdymas Klaipėdos miesto teritorijoje</t>
  </si>
  <si>
    <t>001-03-01-05</t>
  </si>
  <si>
    <t>Pastatų fasadų tvarkymo rėmimo viešinimas</t>
  </si>
  <si>
    <t>001-03-02 (TP)</t>
  </si>
  <si>
    <t>Priemonė: Kultūros paveldo objektų tvarkyba</t>
  </si>
  <si>
    <t>001-03-02-01</t>
  </si>
  <si>
    <t>Kultūros paveldo objektų tvarkybos darbų vykdymas</t>
  </si>
  <si>
    <t>3.2.3.5.</t>
  </si>
  <si>
    <t>3.2.3.6.</t>
  </si>
  <si>
    <t>001-03-02-02</t>
  </si>
  <si>
    <t>Pastatų fasadų tvarkymo rėmimas</t>
  </si>
  <si>
    <t>001-03-02-03</t>
  </si>
  <si>
    <t>Klaipėdos Vitės istorinių kapinių sutvarkymo projekto parengimas</t>
  </si>
  <si>
    <t>001-03-02-04</t>
  </si>
  <si>
    <t>Antrojo pasaulinio karo Sovietų Sąjungos karių palaidojimo vietos, esančios S. Daukanto gatvėje, pertvarkymas</t>
  </si>
  <si>
    <t>001-03-02-05</t>
  </si>
  <si>
    <t>Buvusių dvarų ir kaimų istorinių kapinaičių sutvarkymo projektinių sprendimų parengimas</t>
  </si>
  <si>
    <t xml:space="preserve">IŠ VISO programai finansuoti pagal finansavimo šaltinius </t>
  </si>
  <si>
    <t>Iš jų: regioninių pažangos priemonių lėšos</t>
  </si>
  <si>
    <t xml:space="preserve">T – tęstinės veiklos uždavinys. </t>
  </si>
  <si>
    <t>P – pažangos uždavinys.</t>
  </si>
  <si>
    <t>TP – tęstinės veiklos priemonė.</t>
  </si>
  <si>
    <t>PP – pažangos priemonė.</t>
  </si>
  <si>
    <t>RP – regioninė pažangos priemonė.</t>
  </si>
  <si>
    <t>UAD – Urbanistikos ir architektūros departamentas.</t>
  </si>
  <si>
    <t>Eil. Nr.</t>
  </si>
  <si>
    <t>Programos kodas ir pavadinimas</t>
  </si>
  <si>
    <t>2025 m. asignavimai ir kitos lėšos</t>
  </si>
  <si>
    <t>001 Miesto urbanistinio planavimo programa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</si>
  <si>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</si>
  <si>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</si>
  <si>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</si>
  <si>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</si>
  <si>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</si>
  <si>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Lietuvos Respublikos valstybės biudžeto dotacijos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</si>
  <si>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</si>
  <si>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</si>
  <si>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</si>
  <si>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</si>
  <si>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</si>
  <si>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</si>
  <si>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</si>
  <si>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</si>
  <si>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</si>
  <si>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 xml:space="preserve">Kiti šaltiniai (Europos Sąjungos finansinė parama projektams įgyvendinti ir kitos teisėtai gautos lėšos, nurodant atskirus šaltinius)
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</si>
  <si>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</si>
  <si>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</si>
  <si>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</si>
  <si>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</si>
  <si>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</si>
  <si>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</si>
  <si>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</si>
  <si>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</si>
  <si>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</si>
  <si>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</si>
  <si>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</si>
  <si>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</si>
  <si>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  <r>
      <rPr>
        <i/>
        <sz val="10"/>
        <color theme="1"/>
        <rFont val="Times New Roman"/>
        <family val="1"/>
        <charset val="186"/>
      </rPr>
      <t>(1 ir 2 punktai)</t>
    </r>
  </si>
  <si>
    <t>3 lentelė. Klaipėdos miesto savivaldybės 2025 metų 001 Miesto urbanistinio planavimo programos uždaviniai, priemonės, asignavimai ir kitos lėšos (tūkst. eurų)</t>
  </si>
  <si>
    <t>2 lentelė.  2025 metų asignavimų ir kitų lėšų pasiskirstymas (tūkst. Eur)</t>
  </si>
  <si>
    <t>WebGIS programų sukūrimas,  procesų automatizavimas, 3D objektų įkėlimas į miesto žemėlapį, teminių žemėlapių viešinimas</t>
  </si>
  <si>
    <t xml:space="preserve">Žemės paėmimo visuomenės poreikiams dokumentų parengimas </t>
  </si>
  <si>
    <t xml:space="preserve">                                                          Klaipėdos miesto savivaldybės administracijos direktoriaus </t>
  </si>
  <si>
    <t xml:space="preserve">                                                          PATVIRTINTA</t>
  </si>
  <si>
    <t xml:space="preserve">                                                          2025 m. vasario 25 d. įsakymu Nr. AD1-141  </t>
  </si>
  <si>
    <t xml:space="preserve">                                                          (Klaipėdos miesto savivaldybės administracijos direktoriaus 
</t>
  </si>
  <si>
    <t>UAD
Infrastruktūros plėtros skyrius</t>
  </si>
  <si>
    <t>Dalyvavimas projekte „Išmanusis miestas 12“</t>
  </si>
  <si>
    <t>001-01-01-14</t>
  </si>
  <si>
    <t xml:space="preserve">                                                          2025 m. lapkričio 7 d. įsakymo Nr. AD1-875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</si>
</sst>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4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i/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b/>
      <sz val="10"/>
      <name val="Times New Roman"/>
      <family val="1"/>
      <charset val="186"/>
    </font>
    <font>
      <sz val="8"/>
      <color rgb="FF000000"/>
      <name val="Times New Roman"/>
      <family val="1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sz val="8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b/>
      <sz val="10"/>
      <name val="Times New Roman"/>
      <family val="1"/>
      <charset val="186"/>
    </font>
    <font>
      <sz val="10"/>
      <color rgb="FFFF0000"/>
      <name val="Times New Roman"/>
      <family val="1"/>
      <charset val="186"/>
    </font>
    <font>
      <sz val="11"/>
      <color theme="1"/>
      <name val="Calibri"/>
      <family val="2"/>
      <charset val="1"/>
    </font>
    <font>
      <sz val="10"/>
      <color rgb="FF000000"/>
      <name val="Times New Roman"/>
      <family val="1"/>
    </font>
    <font>
      <sz val="10"/>
      <color rgb="FF000000"/>
      <name val="Times New Roman"/>
      <family val="1"/>
      <charset val="186"/>
    </font>
    <font>
      <sz val="12"/>
      <color theme="1"/>
      <name val="Times New Roman"/>
      <family val="1"/>
      <charset val="186"/>
    </font>
    <font>
      <sz val="9"/>
      <color indexed="81"/>
      <name val="Tahoma"/>
      <family val="2"/>
      <charset val="186"/>
    </font>
  </fonts>
  <fills count="8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3" fillId="0" borderId="0" xfId="0" applyFont="1" applyAlignment="1">
      <alignment vertical="top"/>
    </xf>
    <xf numFmtId="0" fontId="1" fillId="0" borderId="1" xfId="0" applyFont="1" applyBorder="1" applyAlignment="1">
      <alignment vertical="top" wrapText="1"/>
    </xf>
    <xf numFmtId="0" fontId="3" fillId="0" borderId="4" xfId="0" applyFont="1" applyBorder="1" applyAlignment="1">
      <alignment vertical="top"/>
    </xf>
    <xf numFmtId="164" fontId="3" fillId="0" borderId="1" xfId="0" applyNumberFormat="1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top" wrapText="1"/>
    </xf>
    <xf numFmtId="0" fontId="7" fillId="3" borderId="1" xfId="0" applyFont="1" applyFill="1" applyBorder="1" applyAlignment="1">
      <alignment horizontal="left" vertical="top" wrapText="1"/>
    </xf>
    <xf numFmtId="164" fontId="7" fillId="3" borderId="1" xfId="0" applyNumberFormat="1" applyFont="1" applyFill="1" applyBorder="1" applyAlignment="1">
      <alignment horizontal="center" vertical="top" wrapText="1"/>
    </xf>
    <xf numFmtId="164" fontId="1" fillId="6" borderId="1" xfId="0" applyNumberFormat="1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top" wrapText="1"/>
    </xf>
    <xf numFmtId="0" fontId="1" fillId="4" borderId="1" xfId="0" applyFont="1" applyFill="1" applyBorder="1" applyAlignment="1">
      <alignment horizontal="center" vertical="top" wrapText="1"/>
    </xf>
    <xf numFmtId="0" fontId="7" fillId="5" borderId="1" xfId="0" applyFont="1" applyFill="1" applyBorder="1" applyAlignment="1">
      <alignment horizontal="justify" vertical="top" wrapText="1"/>
    </xf>
    <xf numFmtId="0" fontId="1" fillId="5" borderId="1" xfId="0" applyFont="1" applyFill="1" applyBorder="1" applyAlignment="1">
      <alignment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vertical="top" wrapText="1"/>
    </xf>
    <xf numFmtId="0" fontId="7" fillId="3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horizontal="center" vertical="top" wrapText="1"/>
    </xf>
    <xf numFmtId="0" fontId="3" fillId="6" borderId="1" xfId="0" applyFont="1" applyFill="1" applyBorder="1" applyAlignment="1">
      <alignment horizontal="justify" vertical="center" wrapText="1"/>
    </xf>
    <xf numFmtId="0" fontId="1" fillId="6" borderId="1" xfId="0" applyFont="1" applyFill="1" applyBorder="1" applyAlignment="1">
      <alignment vertical="top" wrapText="1"/>
    </xf>
    <xf numFmtId="0" fontId="1" fillId="6" borderId="1" xfId="0" applyFont="1" applyFill="1" applyBorder="1" applyAlignment="1">
      <alignment horizontal="center" vertical="top" wrapText="1"/>
    </xf>
    <xf numFmtId="0" fontId="3" fillId="3" borderId="1" xfId="0" applyFont="1" applyFill="1" applyBorder="1" applyAlignment="1">
      <alignment vertical="top" wrapText="1"/>
    </xf>
    <xf numFmtId="0" fontId="1" fillId="4" borderId="6" xfId="0" applyFont="1" applyFill="1" applyBorder="1" applyAlignment="1">
      <alignment vertical="top" wrapText="1"/>
    </xf>
    <xf numFmtId="0" fontId="7" fillId="5" borderId="1" xfId="0" applyFont="1" applyFill="1" applyBorder="1" applyAlignment="1">
      <alignment vertical="top" wrapText="1"/>
    </xf>
    <xf numFmtId="0" fontId="7" fillId="3" borderId="5" xfId="0" applyFont="1" applyFill="1" applyBorder="1" applyAlignment="1">
      <alignment horizontal="left" vertical="top" wrapText="1"/>
    </xf>
    <xf numFmtId="0" fontId="7" fillId="0" borderId="1" xfId="0" applyFont="1" applyBorder="1" applyAlignment="1">
      <alignment vertical="top" wrapText="1"/>
    </xf>
    <xf numFmtId="164" fontId="1" fillId="3" borderId="1" xfId="0" applyNumberFormat="1" applyFont="1" applyFill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164" fontId="7" fillId="0" borderId="1" xfId="0" applyNumberFormat="1" applyFont="1" applyBorder="1" applyAlignment="1">
      <alignment horizontal="center" vertical="top" wrapText="1"/>
    </xf>
    <xf numFmtId="0" fontId="7" fillId="3" borderId="6" xfId="0" applyFont="1" applyFill="1" applyBorder="1" applyAlignment="1">
      <alignment vertical="top" wrapText="1"/>
    </xf>
    <xf numFmtId="2" fontId="7" fillId="3" borderId="1" xfId="0" applyNumberFormat="1" applyFont="1" applyFill="1" applyBorder="1" applyAlignment="1">
      <alignment horizontal="center" vertical="top" wrapText="1"/>
    </xf>
    <xf numFmtId="164" fontId="7" fillId="0" borderId="7" xfId="0" applyNumberFormat="1" applyFont="1" applyBorder="1" applyAlignment="1">
      <alignment horizontal="center" vertical="top" wrapText="1"/>
    </xf>
    <xf numFmtId="2" fontId="1" fillId="5" borderId="1" xfId="0" applyNumberFormat="1" applyFont="1" applyFill="1" applyBorder="1" applyAlignment="1">
      <alignment horizontal="center" vertical="top" wrapText="1"/>
    </xf>
    <xf numFmtId="2" fontId="6" fillId="4" borderId="1" xfId="0" applyNumberFormat="1" applyFont="1" applyFill="1" applyBorder="1" applyAlignment="1">
      <alignment horizontal="center" vertical="top" wrapText="1"/>
    </xf>
    <xf numFmtId="0" fontId="7" fillId="3" borderId="1" xfId="0" applyFont="1" applyFill="1" applyBorder="1" applyAlignment="1">
      <alignment vertical="top" wrapText="1"/>
    </xf>
    <xf numFmtId="0" fontId="7" fillId="6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center" vertical="center" wrapText="1"/>
    </xf>
    <xf numFmtId="0" fontId="3" fillId="6" borderId="5" xfId="0" applyFont="1" applyFill="1" applyBorder="1" applyAlignment="1">
      <alignment horizontal="center" vertical="center" wrapText="1"/>
    </xf>
    <xf numFmtId="164" fontId="3" fillId="3" borderId="1" xfId="0" applyNumberFormat="1" applyFont="1" applyFill="1" applyBorder="1" applyAlignment="1">
      <alignment horizontal="center" vertical="top" wrapText="1"/>
    </xf>
    <xf numFmtId="0" fontId="3" fillId="3" borderId="5" xfId="0" applyFont="1" applyFill="1" applyBorder="1" applyAlignment="1">
      <alignment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11" fillId="3" borderId="1" xfId="0" applyFont="1" applyFill="1" applyBorder="1" applyAlignment="1">
      <alignment vertical="top" wrapText="1"/>
    </xf>
    <xf numFmtId="0" fontId="1" fillId="0" borderId="8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left" vertical="top" wrapText="1"/>
    </xf>
    <xf numFmtId="0" fontId="3" fillId="0" borderId="7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2" fillId="0" borderId="1" xfId="0" applyFont="1" applyBorder="1" applyAlignment="1">
      <alignment horizontal="center" vertical="top" wrapText="1"/>
    </xf>
    <xf numFmtId="0" fontId="2" fillId="3" borderId="1" xfId="0" applyFont="1" applyFill="1" applyBorder="1" applyAlignment="1">
      <alignment vertical="top" wrapText="1"/>
    </xf>
    <xf numFmtId="0" fontId="2" fillId="3" borderId="2" xfId="0" applyFont="1" applyFill="1" applyBorder="1" applyAlignment="1">
      <alignment horizontal="left" vertical="top" wrapText="1"/>
    </xf>
    <xf numFmtId="164" fontId="6" fillId="3" borderId="1" xfId="0" applyNumberFormat="1" applyFont="1" applyFill="1" applyBorder="1" applyAlignment="1">
      <alignment horizontal="center" vertical="top" wrapText="1"/>
    </xf>
    <xf numFmtId="164" fontId="11" fillId="3" borderId="1" xfId="0" applyNumberFormat="1" applyFont="1" applyFill="1" applyBorder="1" applyAlignment="1">
      <alignment horizontal="center" vertical="top" wrapText="1"/>
    </xf>
    <xf numFmtId="0" fontId="2" fillId="3" borderId="1" xfId="0" applyFont="1" applyFill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165" fontId="7" fillId="6" borderId="1" xfId="0" applyNumberFormat="1" applyFont="1" applyFill="1" applyBorder="1" applyAlignment="1">
      <alignment horizontal="center" vertical="top" wrapText="1"/>
    </xf>
    <xf numFmtId="165" fontId="1" fillId="0" borderId="1" xfId="0" applyNumberFormat="1" applyFont="1" applyBorder="1" applyAlignment="1">
      <alignment horizontal="center" vertical="top" wrapText="1"/>
    </xf>
    <xf numFmtId="165" fontId="1" fillId="6" borderId="7" xfId="0" applyNumberFormat="1" applyFont="1" applyFill="1" applyBorder="1" applyAlignment="1">
      <alignment horizontal="center" vertical="top" wrapText="1"/>
    </xf>
    <xf numFmtId="165" fontId="7" fillId="0" borderId="7" xfId="0" applyNumberFormat="1" applyFont="1" applyBorder="1" applyAlignment="1">
      <alignment horizontal="center" vertical="top" wrapText="1"/>
    </xf>
    <xf numFmtId="165" fontId="3" fillId="3" borderId="2" xfId="0" applyNumberFormat="1" applyFont="1" applyFill="1" applyBorder="1" applyAlignment="1">
      <alignment horizontal="center" vertical="top" wrapText="1"/>
    </xf>
    <xf numFmtId="0" fontId="3" fillId="0" borderId="12" xfId="0" applyFont="1" applyBorder="1" applyAlignment="1">
      <alignment vertical="top" wrapText="1"/>
    </xf>
    <xf numFmtId="0" fontId="14" fillId="0" borderId="0" xfId="0" applyFont="1"/>
    <xf numFmtId="164" fontId="14" fillId="0" borderId="0" xfId="0" applyNumberFormat="1" applyFont="1"/>
    <xf numFmtId="0" fontId="1" fillId="0" borderId="10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top" wrapText="1"/>
    </xf>
    <xf numFmtId="0" fontId="11" fillId="3" borderId="9" xfId="0" applyFont="1" applyFill="1" applyBorder="1" applyAlignment="1">
      <alignment horizontal="left" vertical="top" wrapText="1"/>
    </xf>
    <xf numFmtId="0" fontId="11" fillId="0" borderId="7" xfId="0" applyFont="1" applyBorder="1" applyAlignment="1">
      <alignment horizontal="left" vertical="top" wrapText="1"/>
    </xf>
    <xf numFmtId="0" fontId="15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" fillId="6" borderId="7" xfId="0" applyFont="1" applyFill="1" applyBorder="1" applyAlignment="1">
      <alignment vertical="top" wrapText="1"/>
    </xf>
    <xf numFmtId="0" fontId="7" fillId="0" borderId="7" xfId="0" applyFont="1" applyBorder="1" applyAlignment="1">
      <alignment vertical="top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9" xfId="0" applyFont="1" applyFill="1" applyBorder="1" applyAlignment="1">
      <alignment horizontal="left" vertical="top" wrapText="1"/>
    </xf>
    <xf numFmtId="0" fontId="17" fillId="0" borderId="3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11" fillId="0" borderId="3" xfId="0" applyFont="1" applyBorder="1" applyAlignment="1">
      <alignment vertical="top" wrapText="1"/>
    </xf>
    <xf numFmtId="0" fontId="16" fillId="0" borderId="1" xfId="0" applyFont="1" applyBorder="1" applyAlignment="1">
      <alignment vertical="top" wrapText="1"/>
    </xf>
    <xf numFmtId="0" fontId="14" fillId="0" borderId="0" xfId="0" applyFont="1" applyAlignment="1">
      <alignment vertical="top"/>
    </xf>
    <xf numFmtId="0" fontId="6" fillId="0" borderId="0" xfId="0" applyFont="1"/>
    <xf numFmtId="0" fontId="6" fillId="0" borderId="0" xfId="0" applyFont="1" applyAlignment="1">
      <alignment wrapText="1"/>
    </xf>
    <xf numFmtId="0" fontId="18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4" fillId="0" borderId="0" xfId="0" applyFont="1" applyAlignment="1">
      <alignment horizontal="left" vertical="top"/>
    </xf>
    <xf numFmtId="164" fontId="14" fillId="0" borderId="0" xfId="0" applyNumberFormat="1" applyFont="1" applyAlignment="1">
      <alignment horizontal="left" vertical="top"/>
    </xf>
    <xf numFmtId="0" fontId="19" fillId="0" borderId="0" xfId="0" applyFont="1"/>
    <xf numFmtId="0" fontId="20" fillId="0" borderId="0" xfId="0" applyFont="1" applyAlignment="1">
      <alignment vertical="top"/>
    </xf>
    <xf numFmtId="0" fontId="11" fillId="3" borderId="12" xfId="0" applyFont="1" applyFill="1" applyBorder="1" applyAlignment="1">
      <alignment vertical="top" wrapText="1"/>
    </xf>
    <xf numFmtId="0" fontId="21" fillId="0" borderId="0" xfId="0" applyFont="1"/>
    <xf numFmtId="164" fontId="3" fillId="3" borderId="7" xfId="0" applyNumberFormat="1" applyFont="1" applyFill="1" applyBorder="1" applyAlignment="1">
      <alignment horizontal="center" vertical="top" wrapText="1"/>
    </xf>
    <xf numFmtId="165" fontId="3" fillId="3" borderId="1" xfId="0" applyNumberFormat="1" applyFont="1" applyFill="1" applyBorder="1" applyAlignment="1">
      <alignment horizontal="center" vertical="top" wrapText="1"/>
    </xf>
    <xf numFmtId="0" fontId="16" fillId="3" borderId="7" xfId="0" applyFont="1" applyFill="1" applyBorder="1" applyAlignment="1">
      <alignment vertical="top" wrapText="1"/>
    </xf>
    <xf numFmtId="0" fontId="11" fillId="3" borderId="18" xfId="0" applyFont="1" applyFill="1" applyBorder="1" applyAlignment="1">
      <alignment vertical="top" wrapText="1"/>
    </xf>
    <xf numFmtId="0" fontId="2" fillId="3" borderId="12" xfId="0" applyFont="1" applyFill="1" applyBorder="1" applyAlignment="1">
      <alignment vertical="top" wrapText="1"/>
    </xf>
    <xf numFmtId="0" fontId="3" fillId="0" borderId="13" xfId="0" applyFont="1" applyBorder="1" applyAlignment="1">
      <alignment vertical="top"/>
    </xf>
    <xf numFmtId="0" fontId="9" fillId="0" borderId="0" xfId="0" applyFont="1" applyAlignment="1">
      <alignment horizontal="left"/>
    </xf>
    <xf numFmtId="0" fontId="3" fillId="0" borderId="0" xfId="0" applyFont="1" applyBorder="1"/>
    <xf numFmtId="0" fontId="5" fillId="3" borderId="3" xfId="0" applyFont="1" applyFill="1" applyBorder="1" applyAlignment="1">
      <alignment vertical="top" wrapText="1"/>
    </xf>
    <xf numFmtId="0" fontId="7" fillId="7" borderId="6" xfId="0" applyFont="1" applyFill="1" applyBorder="1" applyAlignment="1">
      <alignment vertical="top" wrapText="1"/>
    </xf>
    <xf numFmtId="0" fontId="7" fillId="3" borderId="8" xfId="0" applyFont="1" applyFill="1" applyBorder="1" applyAlignment="1">
      <alignment vertical="top" wrapText="1"/>
    </xf>
    <xf numFmtId="0" fontId="5" fillId="3" borderId="21" xfId="0" applyFont="1" applyFill="1" applyBorder="1" applyAlignment="1">
      <alignment vertical="top" wrapText="1"/>
    </xf>
    <xf numFmtId="0" fontId="5" fillId="0" borderId="5" xfId="0" applyFont="1" applyBorder="1" applyAlignment="1">
      <alignment vertical="top" wrapText="1"/>
    </xf>
    <xf numFmtId="0" fontId="5" fillId="0" borderId="20" xfId="0" applyFont="1" applyBorder="1" applyAlignment="1">
      <alignment vertical="top" wrapText="1"/>
    </xf>
    <xf numFmtId="0" fontId="3" fillId="0" borderId="0" xfId="0" applyFont="1" applyAlignment="1">
      <alignment horizontal="left" vertical="top"/>
    </xf>
    <xf numFmtId="0" fontId="5" fillId="0" borderId="0" xfId="0" applyFont="1" applyAlignment="1">
      <alignment horizontal="left" vertical="top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top" wrapText="1"/>
    </xf>
    <xf numFmtId="0" fontId="3" fillId="0" borderId="5" xfId="0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3" borderId="2" xfId="0" applyFont="1" applyFill="1" applyBorder="1" applyAlignment="1">
      <alignment horizontal="left" vertical="top" wrapText="1"/>
    </xf>
    <xf numFmtId="0" fontId="3" fillId="3" borderId="3" xfId="0" applyFont="1" applyFill="1" applyBorder="1" applyAlignment="1">
      <alignment horizontal="left" vertical="top" wrapText="1"/>
    </xf>
    <xf numFmtId="0" fontId="5" fillId="0" borderId="0" xfId="0" applyFont="1" applyAlignment="1">
      <alignment vertical="top" wrapText="1"/>
    </xf>
    <xf numFmtId="0" fontId="11" fillId="0" borderId="0" xfId="0" applyFont="1" applyAlignment="1">
      <alignment horizontal="left" vertical="top"/>
    </xf>
    <xf numFmtId="0" fontId="3" fillId="0" borderId="11" xfId="0" applyFont="1" applyBorder="1" applyAlignment="1">
      <alignment horizontal="left" vertical="top" wrapText="1"/>
    </xf>
    <xf numFmtId="0" fontId="5" fillId="3" borderId="9" xfId="0" applyFont="1" applyFill="1" applyBorder="1" applyAlignment="1">
      <alignment horizontal="center" vertical="top" wrapText="1"/>
    </xf>
    <xf numFmtId="0" fontId="5" fillId="3" borderId="17" xfId="0" applyFont="1" applyFill="1" applyBorder="1" applyAlignment="1">
      <alignment horizontal="center" vertical="top" wrapText="1"/>
    </xf>
    <xf numFmtId="0" fontId="5" fillId="3" borderId="18" xfId="0" applyFont="1" applyFill="1" applyBorder="1" applyAlignment="1">
      <alignment horizontal="center" vertical="top" wrapText="1"/>
    </xf>
    <xf numFmtId="0" fontId="11" fillId="3" borderId="9" xfId="0" applyFont="1" applyFill="1" applyBorder="1" applyAlignment="1">
      <alignment horizontal="center" vertical="top" wrapText="1"/>
    </xf>
    <xf numFmtId="0" fontId="11" fillId="3" borderId="17" xfId="0" applyFont="1" applyFill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left" vertical="top" wrapText="1"/>
    </xf>
    <xf numFmtId="0" fontId="11" fillId="3" borderId="3" xfId="0" applyFont="1" applyFill="1" applyBorder="1" applyAlignment="1">
      <alignment horizontal="left" vertical="top" wrapText="1"/>
    </xf>
    <xf numFmtId="0" fontId="11" fillId="3" borderId="20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0" fillId="0" borderId="3" xfId="0" applyBorder="1" applyAlignment="1">
      <alignment horizontal="left" vertical="top" wrapText="1"/>
    </xf>
    <xf numFmtId="0" fontId="3" fillId="3" borderId="5" xfId="0" applyFont="1" applyFill="1" applyBorder="1" applyAlignment="1">
      <alignment horizontal="left" vertical="top" wrapText="1"/>
    </xf>
    <xf numFmtId="0" fontId="5" fillId="3" borderId="2" xfId="0" applyFont="1" applyFill="1" applyBorder="1" applyAlignment="1">
      <alignment vertical="top" wrapText="1"/>
    </xf>
    <xf numFmtId="0" fontId="5" fillId="3" borderId="20" xfId="0" applyFont="1" applyFill="1" applyBorder="1" applyAlignment="1">
      <alignment vertical="top" wrapText="1"/>
    </xf>
    <xf numFmtId="0" fontId="11" fillId="0" borderId="5" xfId="0" applyFont="1" applyBorder="1" applyAlignment="1">
      <alignment vertical="top" wrapText="1"/>
    </xf>
    <xf numFmtId="0" fontId="11" fillId="0" borderId="20" xfId="0" applyFont="1" applyBorder="1" applyAlignment="1">
      <alignment vertical="top" wrapText="1"/>
    </xf>
    <xf numFmtId="0" fontId="22" fillId="0" borderId="0" xfId="0" applyFont="1" applyAlignment="1">
      <alignment horizontal="left" vertical="top" wrapText="1"/>
    </xf>
    <xf numFmtId="0" fontId="22" fillId="0" borderId="0" xfId="0" applyFont="1" applyAlignment="1">
      <alignment horizontal="left" vertical="top"/>
    </xf>
    <xf numFmtId="0" fontId="22" fillId="0" borderId="0" xfId="0" applyFont="1" applyAlignment="1">
      <alignment horizontal="left"/>
    </xf>
    <xf numFmtId="0" fontId="3" fillId="0" borderId="3" xfId="0" applyFont="1" applyBorder="1" applyAlignment="1">
      <alignment horizontal="center" vertical="top" wrapText="1"/>
    </xf>
    <xf numFmtId="0" fontId="3" fillId="3" borderId="2" xfId="0" applyFont="1" applyFill="1" applyBorder="1" applyAlignment="1">
      <alignment horizontal="center" vertical="top" wrapText="1"/>
    </xf>
    <xf numFmtId="0" fontId="3" fillId="3" borderId="3" xfId="0" applyFont="1" applyFill="1" applyBorder="1" applyAlignment="1">
      <alignment horizontal="center" vertical="top" wrapText="1"/>
    </xf>
    <xf numFmtId="0" fontId="10" fillId="0" borderId="13" xfId="0" applyFont="1" applyBorder="1" applyAlignment="1">
      <alignment horizontal="center" vertical="center" wrapText="1"/>
    </xf>
    <xf numFmtId="0" fontId="0" fillId="0" borderId="5" xfId="0" applyBorder="1" applyAlignment="1">
      <alignment horizontal="left" vertical="top" wrapText="1"/>
    </xf>
    <xf numFmtId="0" fontId="22" fillId="0" borderId="0" xfId="0" applyFont="1" applyAlignment="1">
      <alignment horizontal="left" wrapText="1"/>
    </xf>
    <xf numFmtId="0" fontId="13" fillId="5" borderId="14" xfId="0" applyFont="1" applyFill="1" applyBorder="1" applyAlignment="1">
      <alignment horizontal="center" vertical="center" wrapText="1"/>
    </xf>
    <xf numFmtId="0" fontId="13" fillId="5" borderId="15" xfId="0" applyFont="1" applyFill="1" applyBorder="1" applyAlignment="1">
      <alignment horizontal="center" vertical="center" wrapText="1"/>
    </xf>
    <xf numFmtId="0" fontId="13" fillId="5" borderId="16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CCFF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M115"/>
  <sheetViews>
    <sheetView tabSelected="1" zoomScaleNormal="100" workbookViewId="0">
      <selection activeCell="B7" sqref="B7:F7"/>
    </sheetView>
  </sheetViews>
  <sheetFormatPr defaultColWidth="9.42578125" defaultRowHeight="12.75" x14ac:dyDescent="0.2"/>
  <cols>
    <col min="1" max="1" width="3" style="1" customWidth="1"/>
    <col min="2" max="2" width="14.7109375" style="1" customWidth="1"/>
    <col min="3" max="3" width="45.5703125" style="6" customWidth="1"/>
    <col min="4" max="4" width="14" style="6" customWidth="1"/>
    <col min="5" max="5" width="11.42578125" style="1" customWidth="1"/>
    <col min="6" max="6" width="14.5703125" style="1" customWidth="1"/>
    <col min="7" max="7" width="9.42578125" style="70"/>
    <col min="8" max="8" width="13.42578125" style="1" customWidth="1"/>
    <col min="9" max="9" width="9.42578125" style="1"/>
    <col min="10" max="10" width="21.7109375" style="1" customWidth="1"/>
    <col min="11" max="16384" width="9.42578125" style="1"/>
  </cols>
  <sheetData>
    <row r="1" spans="2:13" ht="15.6" customHeight="1" x14ac:dyDescent="0.2">
      <c r="C1" s="143" t="s">
        <v>144</v>
      </c>
      <c r="D1" s="143"/>
      <c r="E1" s="143"/>
      <c r="F1" s="143"/>
    </row>
    <row r="2" spans="2:13" ht="15" customHeight="1" x14ac:dyDescent="0.2">
      <c r="C2" s="144" t="s">
        <v>143</v>
      </c>
      <c r="D2" s="144"/>
      <c r="E2" s="144"/>
      <c r="F2" s="144"/>
    </row>
    <row r="3" spans="2:13" ht="15.6" customHeight="1" x14ac:dyDescent="0.25">
      <c r="C3" s="145" t="s">
        <v>145</v>
      </c>
      <c r="D3" s="145"/>
      <c r="E3" s="145"/>
      <c r="F3" s="145"/>
    </row>
    <row r="4" spans="2:13" ht="15.6" customHeight="1" x14ac:dyDescent="0.25">
      <c r="C4" s="151" t="s">
        <v>146</v>
      </c>
      <c r="D4" s="145"/>
      <c r="E4" s="145"/>
      <c r="F4" s="145"/>
      <c r="I4" s="70"/>
    </row>
    <row r="5" spans="2:13" ht="15.6" customHeight="1" x14ac:dyDescent="0.25">
      <c r="C5" s="151" t="s">
        <v>150</v>
      </c>
      <c r="D5" s="151"/>
      <c r="E5" s="151"/>
      <c r="F5" s="151"/>
      <c r="I5" s="70"/>
    </row>
    <row r="6" spans="2:13" ht="15.75" x14ac:dyDescent="0.25">
      <c r="D6" s="1"/>
      <c r="F6" s="103"/>
      <c r="M6" s="70"/>
    </row>
    <row r="7" spans="2:13" ht="45" customHeight="1" x14ac:dyDescent="0.2">
      <c r="B7" s="149" t="s">
        <v>139</v>
      </c>
      <c r="C7" s="149"/>
      <c r="D7" s="149"/>
      <c r="E7" s="149"/>
      <c r="F7" s="149"/>
    </row>
    <row r="8" spans="2:13" ht="66.599999999999994" customHeight="1" x14ac:dyDescent="0.2">
      <c r="B8" s="15" t="s">
        <v>0</v>
      </c>
      <c r="C8" s="16" t="s">
        <v>1</v>
      </c>
      <c r="D8" s="80" t="s">
        <v>2</v>
      </c>
      <c r="E8" s="16" t="s">
        <v>3</v>
      </c>
      <c r="F8" s="16" t="s">
        <v>4</v>
      </c>
    </row>
    <row r="9" spans="2:13" ht="15" customHeight="1" x14ac:dyDescent="0.2">
      <c r="B9" s="44">
        <v>1</v>
      </c>
      <c r="C9" s="44">
        <v>2</v>
      </c>
      <c r="D9" s="44">
        <v>3</v>
      </c>
      <c r="E9" s="44">
        <v>4</v>
      </c>
      <c r="F9" s="44">
        <v>5</v>
      </c>
    </row>
    <row r="10" spans="2:13" ht="31.15" customHeight="1" x14ac:dyDescent="0.2">
      <c r="B10" s="17" t="s">
        <v>5</v>
      </c>
      <c r="C10" s="17" t="s">
        <v>6</v>
      </c>
      <c r="D10" s="17"/>
      <c r="E10" s="18"/>
      <c r="F10" s="18"/>
    </row>
    <row r="11" spans="2:13" ht="21" customHeight="1" x14ac:dyDescent="0.2">
      <c r="B11" s="19" t="s">
        <v>7</v>
      </c>
      <c r="C11" s="20" t="s">
        <v>8</v>
      </c>
      <c r="D11" s="20"/>
      <c r="E11" s="21"/>
      <c r="F11" s="21"/>
    </row>
    <row r="12" spans="2:13" ht="42" customHeight="1" x14ac:dyDescent="0.2">
      <c r="B12" s="116" t="s">
        <v>11</v>
      </c>
      <c r="C12" s="22" t="s">
        <v>12</v>
      </c>
      <c r="D12" s="134" t="s">
        <v>9</v>
      </c>
      <c r="E12" s="9"/>
      <c r="F12" s="4" t="s">
        <v>13</v>
      </c>
    </row>
    <row r="13" spans="2:13" ht="27.75" customHeight="1" x14ac:dyDescent="0.2">
      <c r="B13" s="117"/>
      <c r="C13" s="29" t="s">
        <v>10</v>
      </c>
      <c r="D13" s="135"/>
      <c r="E13" s="9"/>
      <c r="F13" s="4"/>
    </row>
    <row r="14" spans="2:13" ht="21" customHeight="1" x14ac:dyDescent="0.2">
      <c r="B14" s="137"/>
      <c r="C14" s="29" t="s">
        <v>14</v>
      </c>
      <c r="D14" s="135"/>
      <c r="E14" s="46">
        <v>83.9</v>
      </c>
      <c r="F14" s="4"/>
    </row>
    <row r="15" spans="2:13" ht="40.5" customHeight="1" x14ac:dyDescent="0.2">
      <c r="B15" s="116" t="s">
        <v>15</v>
      </c>
      <c r="C15" s="7" t="s">
        <v>16</v>
      </c>
      <c r="D15" s="135"/>
      <c r="E15" s="9"/>
      <c r="F15" s="4"/>
      <c r="H15" s="87"/>
    </row>
    <row r="16" spans="2:13" ht="27" customHeight="1" x14ac:dyDescent="0.2">
      <c r="B16" s="137"/>
      <c r="C16" s="3" t="s">
        <v>10</v>
      </c>
      <c r="D16" s="135"/>
      <c r="E16" s="46">
        <v>7.3</v>
      </c>
      <c r="F16" s="4"/>
      <c r="G16" s="88"/>
      <c r="H16" s="88"/>
      <c r="I16" s="87"/>
    </row>
    <row r="17" spans="2:9" ht="18" customHeight="1" x14ac:dyDescent="0.2">
      <c r="B17" s="116" t="s">
        <v>17</v>
      </c>
      <c r="C17" s="7" t="s">
        <v>18</v>
      </c>
      <c r="D17" s="135"/>
      <c r="E17" s="9"/>
      <c r="F17" s="4"/>
      <c r="H17" s="87"/>
    </row>
    <row r="18" spans="2:9" ht="27" customHeight="1" x14ac:dyDescent="0.2">
      <c r="B18" s="137"/>
      <c r="C18" s="3" t="s">
        <v>10</v>
      </c>
      <c r="D18" s="135"/>
      <c r="E18" s="46">
        <v>15.5</v>
      </c>
      <c r="F18" s="4"/>
      <c r="G18" s="86"/>
      <c r="H18" s="87"/>
    </row>
    <row r="19" spans="2:9" ht="26.25" customHeight="1" x14ac:dyDescent="0.2">
      <c r="B19" s="116" t="s">
        <v>19</v>
      </c>
      <c r="C19" s="7" t="s">
        <v>20</v>
      </c>
      <c r="D19" s="135"/>
      <c r="E19" s="9"/>
      <c r="F19" s="4"/>
      <c r="H19" s="87"/>
    </row>
    <row r="20" spans="2:9" ht="27.75" customHeight="1" x14ac:dyDescent="0.2">
      <c r="B20" s="137"/>
      <c r="C20" s="3" t="s">
        <v>10</v>
      </c>
      <c r="D20" s="135"/>
      <c r="E20" s="9">
        <v>2.2000000000000002</v>
      </c>
      <c r="F20" s="4"/>
      <c r="G20" s="89"/>
      <c r="H20" s="87"/>
    </row>
    <row r="21" spans="2:9" ht="30" customHeight="1" x14ac:dyDescent="0.2">
      <c r="B21" s="119" t="s">
        <v>21</v>
      </c>
      <c r="C21" s="22" t="s">
        <v>22</v>
      </c>
      <c r="D21" s="135"/>
      <c r="E21" s="9"/>
      <c r="F21" s="4" t="s">
        <v>23</v>
      </c>
      <c r="H21" s="87"/>
    </row>
    <row r="22" spans="2:9" ht="28.5" customHeight="1" x14ac:dyDescent="0.2">
      <c r="B22" s="138"/>
      <c r="C22" s="29" t="s">
        <v>10</v>
      </c>
      <c r="D22" s="135"/>
      <c r="E22" s="9"/>
      <c r="F22" s="4"/>
      <c r="G22" s="91"/>
      <c r="H22" s="87"/>
    </row>
    <row r="23" spans="2:9" ht="29.1" customHeight="1" x14ac:dyDescent="0.2">
      <c r="B23" s="116" t="s">
        <v>24</v>
      </c>
      <c r="C23" s="22" t="s">
        <v>25</v>
      </c>
      <c r="D23" s="135"/>
      <c r="E23" s="46"/>
      <c r="F23" s="25"/>
    </row>
    <row r="24" spans="2:9" ht="29.25" customHeight="1" x14ac:dyDescent="0.2">
      <c r="B24" s="150"/>
      <c r="C24" s="3" t="s">
        <v>10</v>
      </c>
      <c r="D24" s="135"/>
      <c r="E24" s="46">
        <f>53.8-12.4</f>
        <v>41.4</v>
      </c>
      <c r="F24" s="4"/>
      <c r="G24" s="86"/>
    </row>
    <row r="25" spans="2:9" ht="29.25" customHeight="1" x14ac:dyDescent="0.2">
      <c r="B25" s="116" t="s">
        <v>26</v>
      </c>
      <c r="C25" s="7" t="s">
        <v>27</v>
      </c>
      <c r="D25" s="135"/>
      <c r="E25" s="9"/>
      <c r="F25" s="4" t="s">
        <v>28</v>
      </c>
    </row>
    <row r="26" spans="2:9" ht="29.25" customHeight="1" x14ac:dyDescent="0.2">
      <c r="B26" s="117"/>
      <c r="C26" s="3" t="s">
        <v>10</v>
      </c>
      <c r="D26" s="135"/>
      <c r="E26" s="46">
        <f>46.7-18.2</f>
        <v>28.500000000000004</v>
      </c>
      <c r="F26" s="5"/>
      <c r="G26" s="86"/>
    </row>
    <row r="27" spans="2:9" ht="31.5" customHeight="1" x14ac:dyDescent="0.2">
      <c r="B27" s="116" t="s">
        <v>29</v>
      </c>
      <c r="C27" s="7" t="s">
        <v>30</v>
      </c>
      <c r="D27" s="135"/>
      <c r="E27" s="9"/>
      <c r="F27" s="4" t="s">
        <v>31</v>
      </c>
    </row>
    <row r="28" spans="2:9" ht="29.45" customHeight="1" x14ac:dyDescent="0.2">
      <c r="B28" s="137"/>
      <c r="C28" s="3" t="s">
        <v>10</v>
      </c>
      <c r="D28" s="135"/>
      <c r="E28" s="48">
        <v>10.1</v>
      </c>
      <c r="F28" s="5"/>
      <c r="G28" s="86"/>
      <c r="I28" s="90"/>
    </row>
    <row r="29" spans="2:9" ht="52.15" customHeight="1" x14ac:dyDescent="0.2">
      <c r="B29" s="116" t="s">
        <v>32</v>
      </c>
      <c r="C29" s="85" t="s">
        <v>33</v>
      </c>
      <c r="D29" s="135"/>
      <c r="E29" s="9"/>
      <c r="F29" s="5"/>
    </row>
    <row r="30" spans="2:9" ht="30" customHeight="1" x14ac:dyDescent="0.2">
      <c r="B30" s="118"/>
      <c r="C30" s="3" t="s">
        <v>10</v>
      </c>
      <c r="D30" s="135"/>
      <c r="E30" s="48">
        <v>90</v>
      </c>
      <c r="F30" s="5"/>
      <c r="G30" s="86"/>
    </row>
    <row r="31" spans="2:9" ht="18.75" customHeight="1" x14ac:dyDescent="0.2">
      <c r="B31" s="139" t="s">
        <v>34</v>
      </c>
      <c r="C31" s="42" t="s">
        <v>35</v>
      </c>
      <c r="D31" s="135"/>
      <c r="E31" s="48"/>
      <c r="F31" s="57"/>
    </row>
    <row r="32" spans="2:9" ht="28.5" customHeight="1" x14ac:dyDescent="0.2">
      <c r="B32" s="140"/>
      <c r="C32" s="105" t="s">
        <v>10</v>
      </c>
      <c r="D32" s="135"/>
      <c r="E32" s="48">
        <v>12</v>
      </c>
      <c r="F32" s="57"/>
    </row>
    <row r="33" spans="2:7" ht="28.5" customHeight="1" x14ac:dyDescent="0.2">
      <c r="B33" s="109" t="s">
        <v>36</v>
      </c>
      <c r="C33" s="107" t="s">
        <v>148</v>
      </c>
      <c r="D33" s="135"/>
      <c r="E33" s="48"/>
      <c r="F33" s="57"/>
    </row>
    <row r="34" spans="2:7" ht="30.6" customHeight="1" x14ac:dyDescent="0.2">
      <c r="B34" s="110"/>
      <c r="C34" s="108" t="s">
        <v>10</v>
      </c>
      <c r="D34" s="135"/>
      <c r="E34" s="48">
        <v>5.0999999999999996</v>
      </c>
      <c r="F34" s="57"/>
    </row>
    <row r="35" spans="2:7" ht="42" customHeight="1" x14ac:dyDescent="0.2">
      <c r="B35" s="109" t="s">
        <v>38</v>
      </c>
      <c r="C35" s="82" t="s">
        <v>37</v>
      </c>
      <c r="D35" s="135"/>
      <c r="E35" s="48"/>
      <c r="F35" s="57"/>
    </row>
    <row r="36" spans="2:7" ht="28.5" customHeight="1" x14ac:dyDescent="0.2">
      <c r="B36" s="110"/>
      <c r="C36" s="84" t="s">
        <v>10</v>
      </c>
      <c r="D36" s="135"/>
      <c r="E36" s="48">
        <v>14</v>
      </c>
      <c r="F36" s="57"/>
    </row>
    <row r="37" spans="2:7" ht="33.75" customHeight="1" x14ac:dyDescent="0.2">
      <c r="B37" s="141" t="s">
        <v>40</v>
      </c>
      <c r="C37" s="82" t="s">
        <v>39</v>
      </c>
      <c r="D37" s="135"/>
      <c r="E37" s="48"/>
      <c r="F37" s="57"/>
    </row>
    <row r="38" spans="2:7" ht="28.5" customHeight="1" x14ac:dyDescent="0.2">
      <c r="B38" s="142"/>
      <c r="C38" s="83" t="s">
        <v>10</v>
      </c>
      <c r="D38" s="146"/>
      <c r="E38" s="48">
        <v>47.5</v>
      </c>
      <c r="F38" s="57"/>
      <c r="G38" s="86"/>
    </row>
    <row r="39" spans="2:7" ht="27.75" customHeight="1" x14ac:dyDescent="0.2">
      <c r="B39" s="119" t="s">
        <v>149</v>
      </c>
      <c r="C39" s="58" t="s">
        <v>41</v>
      </c>
      <c r="D39" s="147" t="s">
        <v>147</v>
      </c>
      <c r="E39" s="97"/>
      <c r="F39" s="24"/>
      <c r="G39" s="96"/>
    </row>
    <row r="40" spans="2:7" ht="27.75" customHeight="1" x14ac:dyDescent="0.2">
      <c r="B40" s="120"/>
      <c r="C40" s="95" t="s">
        <v>10</v>
      </c>
      <c r="D40" s="148"/>
      <c r="E40" s="97">
        <v>18.2</v>
      </c>
      <c r="F40" s="24"/>
    </row>
    <row r="41" spans="2:7" ht="17.25" customHeight="1" x14ac:dyDescent="0.2">
      <c r="B41" s="26"/>
      <c r="C41" s="27" t="s">
        <v>42</v>
      </c>
      <c r="D41" s="27"/>
      <c r="E41" s="14">
        <f t="shared" ref="E41" si="0">+E43+E44</f>
        <v>375.70000000000005</v>
      </c>
      <c r="F41" s="28"/>
      <c r="G41" s="71"/>
    </row>
    <row r="42" spans="2:7" ht="17.25" customHeight="1" x14ac:dyDescent="0.2">
      <c r="B42" s="113"/>
      <c r="C42" s="22" t="s">
        <v>43</v>
      </c>
      <c r="D42" s="22"/>
      <c r="E42" s="34"/>
      <c r="F42" s="24"/>
    </row>
    <row r="43" spans="2:7" ht="27.75" customHeight="1" x14ac:dyDescent="0.2">
      <c r="B43" s="114"/>
      <c r="C43" s="7" t="s">
        <v>44</v>
      </c>
      <c r="D43" s="7"/>
      <c r="E43" s="36">
        <f>SUMIF($C12:$C40,$C16,E12:E40)</f>
        <v>291.8</v>
      </c>
      <c r="F43" s="5"/>
    </row>
    <row r="44" spans="2:7" ht="16.5" customHeight="1" x14ac:dyDescent="0.2">
      <c r="B44" s="115"/>
      <c r="C44" s="7" t="s">
        <v>45</v>
      </c>
      <c r="D44" s="7"/>
      <c r="E44" s="36">
        <f>SUMIF($C12:$C38,$C14,E12:E38)</f>
        <v>83.9</v>
      </c>
      <c r="F44" s="5"/>
    </row>
    <row r="45" spans="2:7" ht="20.25" customHeight="1" x14ac:dyDescent="0.2">
      <c r="B45" s="19" t="s">
        <v>46</v>
      </c>
      <c r="C45" s="20" t="s">
        <v>47</v>
      </c>
      <c r="D45" s="20"/>
      <c r="E45" s="40"/>
      <c r="F45" s="21"/>
    </row>
    <row r="46" spans="2:7" ht="28.5" customHeight="1" x14ac:dyDescent="0.2">
      <c r="B46" s="116" t="s">
        <v>48</v>
      </c>
      <c r="C46" s="7" t="s">
        <v>49</v>
      </c>
      <c r="D46" s="134" t="s">
        <v>50</v>
      </c>
      <c r="E46" s="11"/>
      <c r="F46" s="4"/>
    </row>
    <row r="47" spans="2:7" ht="28.5" customHeight="1" x14ac:dyDescent="0.2">
      <c r="B47" s="117"/>
      <c r="C47" s="3" t="s">
        <v>10</v>
      </c>
      <c r="D47" s="135"/>
      <c r="E47" s="9">
        <v>24</v>
      </c>
      <c r="F47" s="4"/>
    </row>
    <row r="48" spans="2:7" ht="18.600000000000001" customHeight="1" x14ac:dyDescent="0.2">
      <c r="B48" s="137"/>
      <c r="C48" s="3" t="s">
        <v>14</v>
      </c>
      <c r="D48" s="135"/>
      <c r="E48" s="9">
        <v>20</v>
      </c>
      <c r="F48" s="5"/>
      <c r="G48" s="71"/>
    </row>
    <row r="49" spans="2:10" ht="30.75" customHeight="1" x14ac:dyDescent="0.2">
      <c r="B49" s="119" t="s">
        <v>51</v>
      </c>
      <c r="C49" s="42" t="s">
        <v>142</v>
      </c>
      <c r="D49" s="135"/>
      <c r="E49" s="9"/>
      <c r="F49" s="5"/>
      <c r="G49" s="86"/>
    </row>
    <row r="50" spans="2:10" ht="29.25" customHeight="1" x14ac:dyDescent="0.2">
      <c r="B50" s="138"/>
      <c r="C50" s="29" t="s">
        <v>10</v>
      </c>
      <c r="D50" s="135"/>
      <c r="E50" s="9"/>
      <c r="F50" s="5"/>
    </row>
    <row r="51" spans="2:10" ht="18.600000000000001" customHeight="1" x14ac:dyDescent="0.2">
      <c r="B51" s="120"/>
      <c r="C51" s="3" t="s">
        <v>14</v>
      </c>
      <c r="D51" s="135"/>
      <c r="E51" s="9">
        <v>41.4</v>
      </c>
      <c r="F51" s="5"/>
    </row>
    <row r="52" spans="2:10" ht="30" customHeight="1" x14ac:dyDescent="0.2">
      <c r="B52" s="47" t="s">
        <v>52</v>
      </c>
      <c r="C52" s="58" t="s">
        <v>53</v>
      </c>
      <c r="D52" s="135"/>
      <c r="E52" s="9"/>
      <c r="F52" s="5"/>
    </row>
    <row r="53" spans="2:10" ht="28.9" customHeight="1" x14ac:dyDescent="0.2">
      <c r="B53" s="47"/>
      <c r="C53" s="29" t="s">
        <v>10</v>
      </c>
      <c r="D53" s="135"/>
      <c r="E53" s="61">
        <v>203</v>
      </c>
      <c r="F53" s="5"/>
    </row>
    <row r="54" spans="2:10" ht="17.25" customHeight="1" x14ac:dyDescent="0.2">
      <c r="B54" s="47"/>
      <c r="C54" s="29" t="s">
        <v>14</v>
      </c>
      <c r="D54" s="135"/>
      <c r="E54" s="46">
        <v>76.5</v>
      </c>
      <c r="F54" s="5"/>
    </row>
    <row r="55" spans="2:10" ht="28.5" customHeight="1" x14ac:dyDescent="0.2">
      <c r="B55" s="116" t="s">
        <v>54</v>
      </c>
      <c r="C55" s="58" t="s">
        <v>55</v>
      </c>
      <c r="D55" s="135"/>
      <c r="E55" s="9"/>
      <c r="F55" s="5"/>
    </row>
    <row r="56" spans="2:10" ht="27.75" customHeight="1" x14ac:dyDescent="0.2">
      <c r="B56" s="118"/>
      <c r="C56" s="95" t="s">
        <v>10</v>
      </c>
      <c r="D56" s="136"/>
      <c r="E56" s="9">
        <v>9</v>
      </c>
      <c r="F56" s="5"/>
    </row>
    <row r="57" spans="2:10" ht="17.25" customHeight="1" x14ac:dyDescent="0.25">
      <c r="B57" s="26"/>
      <c r="C57" s="27" t="s">
        <v>42</v>
      </c>
      <c r="D57" s="78"/>
      <c r="E57" s="66">
        <f t="shared" ref="E57" si="1">+E59+E60</f>
        <v>373.9</v>
      </c>
      <c r="F57" s="28"/>
      <c r="J57"/>
    </row>
    <row r="58" spans="2:10" ht="17.25" customHeight="1" x14ac:dyDescent="0.2">
      <c r="B58" s="113"/>
      <c r="C58" s="37" t="s">
        <v>43</v>
      </c>
      <c r="D58" s="37"/>
      <c r="E58" s="13"/>
      <c r="F58" s="23"/>
    </row>
    <row r="59" spans="2:10" ht="27.75" customHeight="1" x14ac:dyDescent="0.2">
      <c r="B59" s="114"/>
      <c r="C59" s="33" t="s">
        <v>44</v>
      </c>
      <c r="D59" s="79"/>
      <c r="E59" s="67">
        <f>SUMIF($C46:$C56,$C50,E46:E56)</f>
        <v>236</v>
      </c>
      <c r="F59" s="35"/>
    </row>
    <row r="60" spans="2:10" ht="16.5" customHeight="1" x14ac:dyDescent="0.2">
      <c r="B60" s="115"/>
      <c r="C60" s="33" t="s">
        <v>45</v>
      </c>
      <c r="D60" s="79"/>
      <c r="E60" s="39">
        <f>SUMIF($C46:$C56,$C48,E46:E56)</f>
        <v>137.9</v>
      </c>
      <c r="F60" s="35"/>
    </row>
    <row r="61" spans="2:10" ht="42" customHeight="1" x14ac:dyDescent="0.2">
      <c r="B61" s="17" t="s">
        <v>56</v>
      </c>
      <c r="C61" s="30" t="s">
        <v>57</v>
      </c>
      <c r="D61" s="30"/>
      <c r="E61" s="41"/>
      <c r="F61" s="18"/>
    </row>
    <row r="62" spans="2:10" ht="27.75" customHeight="1" x14ac:dyDescent="0.2">
      <c r="B62" s="19" t="s">
        <v>58</v>
      </c>
      <c r="C62" s="31" t="s">
        <v>59</v>
      </c>
      <c r="D62" s="31"/>
      <c r="E62" s="40"/>
      <c r="F62" s="21"/>
    </row>
    <row r="63" spans="2:10" ht="43.5" customHeight="1" x14ac:dyDescent="0.2">
      <c r="B63" s="116" t="s">
        <v>60</v>
      </c>
      <c r="C63" s="7" t="s">
        <v>61</v>
      </c>
      <c r="D63" s="134" t="s">
        <v>62</v>
      </c>
      <c r="E63" s="10"/>
      <c r="F63" s="4"/>
    </row>
    <row r="64" spans="2:10" ht="29.25" customHeight="1" x14ac:dyDescent="0.2">
      <c r="B64" s="118"/>
      <c r="C64" s="3" t="s">
        <v>10</v>
      </c>
      <c r="D64" s="135"/>
      <c r="E64" s="46">
        <v>68</v>
      </c>
      <c r="F64" s="9"/>
      <c r="G64" s="86"/>
    </row>
    <row r="65" spans="2:10" ht="69" customHeight="1" x14ac:dyDescent="0.2">
      <c r="B65" s="116" t="s">
        <v>63</v>
      </c>
      <c r="C65" s="7" t="s">
        <v>64</v>
      </c>
      <c r="D65" s="135"/>
      <c r="E65" s="9"/>
      <c r="F65" s="11"/>
    </row>
    <row r="66" spans="2:10" ht="33" customHeight="1" x14ac:dyDescent="0.2">
      <c r="B66" s="118"/>
      <c r="C66" s="3" t="s">
        <v>10</v>
      </c>
      <c r="D66" s="135"/>
      <c r="E66" s="46">
        <v>9</v>
      </c>
      <c r="F66" s="11"/>
      <c r="G66" s="86"/>
      <c r="H66" s="70"/>
    </row>
    <row r="67" spans="2:10" ht="46.5" customHeight="1" x14ac:dyDescent="0.2">
      <c r="B67" s="116" t="s">
        <v>65</v>
      </c>
      <c r="C67" s="106" t="s">
        <v>141</v>
      </c>
      <c r="D67" s="135"/>
      <c r="E67" s="61"/>
      <c r="F67" s="11"/>
      <c r="G67" s="86"/>
    </row>
    <row r="68" spans="2:10" ht="32.25" customHeight="1" x14ac:dyDescent="0.2">
      <c r="B68" s="118"/>
      <c r="C68" s="3" t="s">
        <v>10</v>
      </c>
      <c r="D68" s="135"/>
      <c r="E68" s="46">
        <f>70-51.8</f>
        <v>18.200000000000003</v>
      </c>
      <c r="F68" s="11"/>
      <c r="G68" s="86"/>
    </row>
    <row r="69" spans="2:10" ht="30" customHeight="1" x14ac:dyDescent="0.2">
      <c r="B69" s="131" t="s">
        <v>66</v>
      </c>
      <c r="C69" s="99" t="s">
        <v>67</v>
      </c>
      <c r="D69" s="135"/>
      <c r="E69" s="46"/>
      <c r="F69" s="34"/>
    </row>
    <row r="70" spans="2:10" ht="29.25" customHeight="1" x14ac:dyDescent="0.2">
      <c r="B70" s="133"/>
      <c r="C70" s="100" t="s">
        <v>10</v>
      </c>
      <c r="D70" s="135"/>
      <c r="E70" s="61">
        <v>10.6</v>
      </c>
      <c r="F70" s="34"/>
      <c r="G70" s="94"/>
      <c r="I70" s="90"/>
      <c r="J70" s="90"/>
    </row>
    <row r="71" spans="2:10" ht="17.25" customHeight="1" x14ac:dyDescent="0.2">
      <c r="B71" s="26"/>
      <c r="C71" s="27" t="s">
        <v>42</v>
      </c>
      <c r="D71" s="27"/>
      <c r="E71" s="14">
        <f t="shared" ref="E71" si="2">+E73</f>
        <v>105.8</v>
      </c>
      <c r="F71" s="14"/>
    </row>
    <row r="72" spans="2:10" ht="17.25" customHeight="1" x14ac:dyDescent="0.2">
      <c r="B72" s="113"/>
      <c r="C72" s="42" t="s">
        <v>43</v>
      </c>
      <c r="D72" s="42"/>
      <c r="E72" s="38"/>
      <c r="F72" s="13"/>
    </row>
    <row r="73" spans="2:10" ht="27.75" customHeight="1" x14ac:dyDescent="0.25">
      <c r="B73" s="114"/>
      <c r="C73" s="33" t="s">
        <v>44</v>
      </c>
      <c r="D73" s="33"/>
      <c r="E73" s="36">
        <f>SUMIF($C63:$C70,$C64,E63:E70)</f>
        <v>105.8</v>
      </c>
      <c r="F73" s="36"/>
      <c r="H73" s="93"/>
    </row>
    <row r="74" spans="2:10" ht="30.75" customHeight="1" x14ac:dyDescent="0.25">
      <c r="B74" s="17" t="s">
        <v>68</v>
      </c>
      <c r="C74" s="30" t="s">
        <v>69</v>
      </c>
      <c r="D74" s="30"/>
      <c r="E74" s="41"/>
      <c r="F74" s="18"/>
      <c r="H74" s="93" t="s">
        <v>70</v>
      </c>
    </row>
    <row r="75" spans="2:10" ht="27.75" customHeight="1" x14ac:dyDescent="0.25">
      <c r="B75" s="19" t="s">
        <v>71</v>
      </c>
      <c r="C75" s="31" t="s">
        <v>72</v>
      </c>
      <c r="D75" s="31"/>
      <c r="E75" s="40"/>
      <c r="F75" s="21"/>
      <c r="H75" s="93"/>
    </row>
    <row r="76" spans="2:10" ht="30" customHeight="1" x14ac:dyDescent="0.2">
      <c r="B76" s="116" t="s">
        <v>73</v>
      </c>
      <c r="C76" s="32" t="s">
        <v>74</v>
      </c>
      <c r="D76" s="124" t="s">
        <v>75</v>
      </c>
      <c r="E76" s="10"/>
      <c r="F76" s="4"/>
    </row>
    <row r="77" spans="2:10" ht="29.25" customHeight="1" x14ac:dyDescent="0.2">
      <c r="B77" s="123"/>
      <c r="C77" s="63" t="s">
        <v>10</v>
      </c>
      <c r="D77" s="125"/>
      <c r="E77" s="9">
        <v>6</v>
      </c>
      <c r="F77" s="5"/>
      <c r="G77" s="91"/>
    </row>
    <row r="78" spans="2:10" ht="42" customHeight="1" x14ac:dyDescent="0.2">
      <c r="B78" s="117" t="s">
        <v>76</v>
      </c>
      <c r="C78" s="81" t="s">
        <v>77</v>
      </c>
      <c r="D78" s="125"/>
      <c r="E78" s="9"/>
      <c r="F78" s="5"/>
    </row>
    <row r="79" spans="2:10" ht="28.5" customHeight="1" x14ac:dyDescent="0.2">
      <c r="B79" s="118"/>
      <c r="C79" s="3" t="s">
        <v>10</v>
      </c>
      <c r="D79" s="125"/>
      <c r="E79" s="9">
        <v>4</v>
      </c>
      <c r="F79" s="5"/>
      <c r="G79" s="92"/>
    </row>
    <row r="80" spans="2:10" ht="16.5" customHeight="1" x14ac:dyDescent="0.2">
      <c r="B80" s="131" t="s">
        <v>78</v>
      </c>
      <c r="C80" s="59" t="s">
        <v>79</v>
      </c>
      <c r="D80" s="125"/>
      <c r="E80" s="60"/>
      <c r="F80" s="5"/>
    </row>
    <row r="81" spans="2:7" ht="28.5" customHeight="1" x14ac:dyDescent="0.2">
      <c r="B81" s="132"/>
      <c r="C81" s="49" t="s">
        <v>10</v>
      </c>
      <c r="D81" s="125"/>
      <c r="E81" s="61">
        <v>2</v>
      </c>
      <c r="F81" s="5"/>
    </row>
    <row r="82" spans="2:7" ht="29.25" customHeight="1" x14ac:dyDescent="0.2">
      <c r="B82" s="116" t="s">
        <v>80</v>
      </c>
      <c r="C82" s="12" t="s">
        <v>81</v>
      </c>
      <c r="D82" s="125"/>
      <c r="E82" s="9"/>
      <c r="F82" s="5"/>
    </row>
    <row r="83" spans="2:7" ht="29.25" customHeight="1" x14ac:dyDescent="0.2">
      <c r="B83" s="118"/>
      <c r="C83" s="3" t="s">
        <v>10</v>
      </c>
      <c r="D83" s="125"/>
      <c r="E83" s="9">
        <v>5</v>
      </c>
      <c r="F83" s="5"/>
      <c r="G83" s="86"/>
    </row>
    <row r="84" spans="2:7" ht="17.25" customHeight="1" x14ac:dyDescent="0.2">
      <c r="B84" s="116" t="s">
        <v>82</v>
      </c>
      <c r="C84" s="32" t="s">
        <v>83</v>
      </c>
      <c r="D84" s="125"/>
      <c r="E84" s="9"/>
      <c r="F84" s="5"/>
    </row>
    <row r="85" spans="2:7" ht="30.75" customHeight="1" x14ac:dyDescent="0.2">
      <c r="B85" s="118"/>
      <c r="C85" s="3" t="s">
        <v>10</v>
      </c>
      <c r="D85" s="126"/>
      <c r="E85" s="9">
        <v>0.2</v>
      </c>
      <c r="F85" s="5"/>
      <c r="G85" s="86"/>
    </row>
    <row r="86" spans="2:7" ht="17.25" customHeight="1" x14ac:dyDescent="0.2">
      <c r="B86" s="26"/>
      <c r="C86" s="27" t="s">
        <v>42</v>
      </c>
      <c r="D86" s="27"/>
      <c r="E86" s="14">
        <f t="shared" ref="E86" si="3">+E88</f>
        <v>17.2</v>
      </c>
      <c r="F86" s="28"/>
    </row>
    <row r="87" spans="2:7" ht="17.25" customHeight="1" x14ac:dyDescent="0.2">
      <c r="B87" s="129"/>
      <c r="C87" s="29" t="s">
        <v>43</v>
      </c>
      <c r="D87" s="29"/>
      <c r="E87" s="34"/>
      <c r="F87" s="24"/>
    </row>
    <row r="88" spans="2:7" ht="27.75" customHeight="1" x14ac:dyDescent="0.2">
      <c r="B88" s="130"/>
      <c r="C88" s="33" t="s">
        <v>44</v>
      </c>
      <c r="D88" s="33"/>
      <c r="E88" s="36">
        <f t="shared" ref="E88" si="4">SUMIF($C76:$C85,$C77,E76:E85)</f>
        <v>17.2</v>
      </c>
      <c r="F88" s="5"/>
    </row>
    <row r="89" spans="2:7" ht="23.25" customHeight="1" x14ac:dyDescent="0.2">
      <c r="B89" s="19" t="s">
        <v>84</v>
      </c>
      <c r="C89" s="31" t="s">
        <v>85</v>
      </c>
      <c r="D89" s="31"/>
      <c r="E89" s="40"/>
      <c r="F89" s="21"/>
    </row>
    <row r="90" spans="2:7" ht="20.45" customHeight="1" x14ac:dyDescent="0.2">
      <c r="B90" s="116" t="s">
        <v>86</v>
      </c>
      <c r="C90" s="62" t="s">
        <v>87</v>
      </c>
      <c r="D90" s="127" t="s">
        <v>75</v>
      </c>
      <c r="E90" s="10"/>
      <c r="F90" s="4" t="s">
        <v>88</v>
      </c>
    </row>
    <row r="91" spans="2:7" ht="32.450000000000003" customHeight="1" x14ac:dyDescent="0.2">
      <c r="B91" s="118"/>
      <c r="C91" s="3" t="s">
        <v>10</v>
      </c>
      <c r="D91" s="128"/>
      <c r="E91" s="9">
        <f>200+55.7</f>
        <v>255.7</v>
      </c>
      <c r="F91" s="5"/>
      <c r="G91" s="86"/>
    </row>
    <row r="92" spans="2:7" ht="16.5" customHeight="1" x14ac:dyDescent="0.2">
      <c r="B92" s="116" t="s">
        <v>90</v>
      </c>
      <c r="C92" s="62" t="s">
        <v>91</v>
      </c>
      <c r="D92" s="128"/>
      <c r="E92" s="46"/>
      <c r="F92" s="4" t="s">
        <v>88</v>
      </c>
    </row>
    <row r="93" spans="2:7" ht="28.5" customHeight="1" x14ac:dyDescent="0.2">
      <c r="B93" s="117"/>
      <c r="C93" s="29" t="s">
        <v>10</v>
      </c>
      <c r="D93" s="128"/>
      <c r="E93" s="46">
        <f>500+51.1-146</f>
        <v>405.1</v>
      </c>
      <c r="F93" s="24"/>
    </row>
    <row r="94" spans="2:7" ht="21.6" customHeight="1" x14ac:dyDescent="0.2">
      <c r="B94" s="118"/>
      <c r="C94" s="29" t="s">
        <v>14</v>
      </c>
      <c r="D94" s="128"/>
      <c r="E94" s="46"/>
      <c r="F94" s="24"/>
    </row>
    <row r="95" spans="2:7" ht="28.5" customHeight="1" x14ac:dyDescent="0.2">
      <c r="B95" s="119" t="s">
        <v>92</v>
      </c>
      <c r="C95" s="58" t="s">
        <v>93</v>
      </c>
      <c r="D95" s="128"/>
      <c r="E95" s="46"/>
      <c r="F95" s="25" t="s">
        <v>89</v>
      </c>
    </row>
    <row r="96" spans="2:7" ht="28.5" customHeight="1" x14ac:dyDescent="0.2">
      <c r="B96" s="120"/>
      <c r="C96" s="29" t="s">
        <v>10</v>
      </c>
      <c r="D96" s="128"/>
      <c r="E96" s="46">
        <v>22</v>
      </c>
      <c r="F96" s="24"/>
      <c r="G96" s="86"/>
    </row>
    <row r="97" spans="2:7" ht="47.45" customHeight="1" x14ac:dyDescent="0.2">
      <c r="B97" s="116" t="s">
        <v>94</v>
      </c>
      <c r="C97" s="22" t="s">
        <v>95</v>
      </c>
      <c r="D97" s="128"/>
      <c r="E97" s="9"/>
      <c r="F97" s="5"/>
    </row>
    <row r="98" spans="2:7" ht="28.5" customHeight="1" x14ac:dyDescent="0.2">
      <c r="B98" s="118"/>
      <c r="C98" s="69" t="s">
        <v>10</v>
      </c>
      <c r="D98" s="128"/>
      <c r="E98" s="46">
        <v>24.9</v>
      </c>
      <c r="F98" s="5"/>
      <c r="G98" s="86"/>
    </row>
    <row r="99" spans="2:7" ht="28.15" customHeight="1" x14ac:dyDescent="0.2">
      <c r="B99" s="119" t="s">
        <v>96</v>
      </c>
      <c r="C99" s="101" t="s">
        <v>97</v>
      </c>
      <c r="D99" s="128"/>
      <c r="E99" s="46"/>
      <c r="F99" s="25" t="s">
        <v>89</v>
      </c>
    </row>
    <row r="100" spans="2:7" ht="28.5" customHeight="1" x14ac:dyDescent="0.2">
      <c r="B100" s="120"/>
      <c r="C100" s="29" t="s">
        <v>10</v>
      </c>
      <c r="D100" s="128"/>
      <c r="E100" s="46"/>
      <c r="F100" s="25"/>
      <c r="G100" s="86"/>
    </row>
    <row r="101" spans="2:7" ht="17.25" customHeight="1" x14ac:dyDescent="0.2">
      <c r="B101" s="26"/>
      <c r="C101" s="27" t="s">
        <v>42</v>
      </c>
      <c r="D101" s="27"/>
      <c r="E101" s="14">
        <f>+E103+E104</f>
        <v>707.69999999999993</v>
      </c>
      <c r="F101" s="28"/>
      <c r="G101" s="71"/>
    </row>
    <row r="102" spans="2:7" ht="17.25" customHeight="1" x14ac:dyDescent="0.2">
      <c r="B102" s="113"/>
      <c r="C102" s="42" t="s">
        <v>43</v>
      </c>
      <c r="D102" s="42"/>
      <c r="E102" s="13"/>
      <c r="F102" s="23"/>
    </row>
    <row r="103" spans="2:7" ht="27.75" customHeight="1" x14ac:dyDescent="0.2">
      <c r="B103" s="114"/>
      <c r="C103" s="33" t="s">
        <v>44</v>
      </c>
      <c r="D103" s="33"/>
      <c r="E103" s="36">
        <f>SUMIF($C90:$C100,$C91,E90:E100)</f>
        <v>707.69999999999993</v>
      </c>
      <c r="F103" s="35"/>
    </row>
    <row r="104" spans="2:7" ht="16.5" customHeight="1" x14ac:dyDescent="0.2">
      <c r="B104" s="115"/>
      <c r="C104" s="33" t="s">
        <v>45</v>
      </c>
      <c r="D104" s="33"/>
      <c r="E104" s="36">
        <f>SUMIF($C90:$C100,#REF!,E90:E100)</f>
        <v>0</v>
      </c>
      <c r="F104" s="35"/>
    </row>
    <row r="105" spans="2:7" ht="26.25" customHeight="1" x14ac:dyDescent="0.2">
      <c r="B105" s="45"/>
      <c r="C105" s="43" t="s">
        <v>98</v>
      </c>
      <c r="D105" s="43"/>
      <c r="E105" s="64">
        <f>+E41+E57+E71+E86+E101</f>
        <v>1580.3</v>
      </c>
      <c r="F105" s="28"/>
    </row>
    <row r="106" spans="2:7" ht="15.75" customHeight="1" x14ac:dyDescent="0.2">
      <c r="B106" s="2"/>
      <c r="C106" s="33" t="s">
        <v>99</v>
      </c>
      <c r="D106" s="33"/>
      <c r="E106" s="65">
        <v>0</v>
      </c>
      <c r="F106" s="5"/>
    </row>
    <row r="107" spans="2:7" ht="15.6" customHeight="1" x14ac:dyDescent="0.2">
      <c r="C107" s="8"/>
    </row>
    <row r="108" spans="2:7" ht="15.6" customHeight="1" x14ac:dyDescent="0.2">
      <c r="B108" s="112" t="s">
        <v>100</v>
      </c>
      <c r="C108" s="112"/>
      <c r="D108" s="112"/>
      <c r="E108" s="112"/>
      <c r="F108" s="112"/>
    </row>
    <row r="109" spans="2:7" ht="15.6" customHeight="1" x14ac:dyDescent="0.2">
      <c r="B109" s="121" t="s">
        <v>101</v>
      </c>
      <c r="C109" s="121"/>
      <c r="D109" s="121"/>
      <c r="E109" s="121"/>
      <c r="F109" s="121"/>
    </row>
    <row r="110" spans="2:7" ht="15.6" customHeight="1" x14ac:dyDescent="0.2">
      <c r="B110" s="112" t="s">
        <v>102</v>
      </c>
      <c r="C110" s="112"/>
      <c r="D110" s="112"/>
      <c r="E110" s="112"/>
      <c r="F110" s="112"/>
    </row>
    <row r="111" spans="2:7" ht="15.6" customHeight="1" x14ac:dyDescent="0.2">
      <c r="B111" s="112" t="s">
        <v>103</v>
      </c>
      <c r="C111" s="112"/>
      <c r="D111" s="112"/>
      <c r="E111" s="112"/>
      <c r="F111" s="112"/>
    </row>
    <row r="112" spans="2:7" ht="15.6" customHeight="1" x14ac:dyDescent="0.2">
      <c r="B112" s="112" t="s">
        <v>104</v>
      </c>
      <c r="C112" s="112"/>
      <c r="D112" s="112"/>
      <c r="E112" s="112"/>
      <c r="F112" s="112"/>
    </row>
    <row r="113" spans="2:6" ht="15.6" customHeight="1" x14ac:dyDescent="0.2">
      <c r="B113" s="122"/>
      <c r="C113" s="122"/>
      <c r="D113" s="122"/>
      <c r="E113" s="122"/>
      <c r="F113" s="122"/>
    </row>
    <row r="114" spans="2:6" ht="15.6" customHeight="1" x14ac:dyDescent="0.2">
      <c r="B114" s="111" t="s">
        <v>105</v>
      </c>
      <c r="C114" s="111"/>
      <c r="D114" s="111"/>
      <c r="E114" s="111"/>
      <c r="F114" s="111"/>
    </row>
    <row r="115" spans="2:6" x14ac:dyDescent="0.2">
      <c r="C115" s="102"/>
      <c r="D115" s="102"/>
      <c r="E115" s="104"/>
    </row>
  </sheetData>
  <mergeCells count="55">
    <mergeCell ref="C1:F1"/>
    <mergeCell ref="C2:F2"/>
    <mergeCell ref="C3:F3"/>
    <mergeCell ref="D12:D38"/>
    <mergeCell ref="D39:D40"/>
    <mergeCell ref="B7:F7"/>
    <mergeCell ref="B23:B24"/>
    <mergeCell ref="B21:B22"/>
    <mergeCell ref="B12:B14"/>
    <mergeCell ref="B27:B28"/>
    <mergeCell ref="B15:B16"/>
    <mergeCell ref="B25:B26"/>
    <mergeCell ref="B19:B20"/>
    <mergeCell ref="B17:B18"/>
    <mergeCell ref="C4:F4"/>
    <mergeCell ref="C5:F5"/>
    <mergeCell ref="B65:B66"/>
    <mergeCell ref="B69:B70"/>
    <mergeCell ref="D46:D56"/>
    <mergeCell ref="B29:B30"/>
    <mergeCell ref="B46:B48"/>
    <mergeCell ref="B49:B51"/>
    <mergeCell ref="B63:B64"/>
    <mergeCell ref="B55:B56"/>
    <mergeCell ref="B58:B60"/>
    <mergeCell ref="B42:B44"/>
    <mergeCell ref="B39:B40"/>
    <mergeCell ref="D63:D70"/>
    <mergeCell ref="B31:B32"/>
    <mergeCell ref="B35:B36"/>
    <mergeCell ref="B37:B38"/>
    <mergeCell ref="B67:B68"/>
    <mergeCell ref="B87:B88"/>
    <mergeCell ref="B80:B81"/>
    <mergeCell ref="B90:B91"/>
    <mergeCell ref="B95:B96"/>
    <mergeCell ref="B78:B79"/>
    <mergeCell ref="B82:B83"/>
    <mergeCell ref="B84:B85"/>
    <mergeCell ref="B33:B34"/>
    <mergeCell ref="B114:F114"/>
    <mergeCell ref="B110:F110"/>
    <mergeCell ref="B102:B104"/>
    <mergeCell ref="B92:B94"/>
    <mergeCell ref="B97:B98"/>
    <mergeCell ref="B108:F108"/>
    <mergeCell ref="B99:B100"/>
    <mergeCell ref="B109:F109"/>
    <mergeCell ref="B113:F113"/>
    <mergeCell ref="B112:F112"/>
    <mergeCell ref="B111:F111"/>
    <mergeCell ref="B72:B73"/>
    <mergeCell ref="B76:B77"/>
    <mergeCell ref="D76:D85"/>
    <mergeCell ref="D90:D100"/>
  </mergeCells>
  <pageMargins left="0.39370078740157483" right="0.39370078740157483" top="0.59055118110236227" bottom="0.59055118110236227" header="0" footer="0"/>
  <pageSetup paperSize="9" scale="92" fitToHeight="0" orientation="portrait" r:id="rId1"/>
  <rowBreaks count="4" manualBreakCount="4">
    <brk id="28" max="5" man="1"/>
    <brk id="54" max="5" man="1"/>
    <brk id="75" max="5" man="1"/>
    <brk id="100" max="5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7C3BF-0242-4DDD-A8B2-49EACD42DADF}">
  <sheetPr>
    <pageSetUpPr fitToPage="1"/>
  </sheetPr>
  <dimension ref="B1:D24"/>
  <sheetViews>
    <sheetView zoomScaleNormal="100" workbookViewId="0">
      <selection activeCell="B1" sqref="B1:D1"/>
    </sheetView>
  </sheetViews>
  <sheetFormatPr defaultColWidth="9.42578125" defaultRowHeight="12.75" x14ac:dyDescent="0.2"/>
  <cols>
    <col min="1" max="1" width="2.85546875" style="1" customWidth="1"/>
    <col min="2" max="2" width="4.5703125" style="1" customWidth="1"/>
    <col min="3" max="3" width="52.5703125" style="6" customWidth="1"/>
    <col min="4" max="4" width="12.7109375" style="1" customWidth="1"/>
    <col min="5" max="16384" width="9.42578125" style="1"/>
  </cols>
  <sheetData>
    <row r="1" spans="2:4" ht="21.75" customHeight="1" x14ac:dyDescent="0.2">
      <c r="B1" s="155" t="s">
        <v>140</v>
      </c>
      <c r="C1" s="155"/>
      <c r="D1" s="155"/>
    </row>
    <row r="2" spans="2:4" x14ac:dyDescent="0.2">
      <c r="C2" s="1"/>
    </row>
    <row r="3" spans="2:4" ht="63" customHeight="1" x14ac:dyDescent="0.2">
      <c r="B3" s="52" t="s">
        <v>106</v>
      </c>
      <c r="C3" s="72" t="s">
        <v>107</v>
      </c>
      <c r="D3" s="52" t="s">
        <v>108</v>
      </c>
    </row>
    <row r="4" spans="2:4" ht="12.75" customHeight="1" x14ac:dyDescent="0.2">
      <c r="B4" s="76">
        <v>1</v>
      </c>
      <c r="C4" s="77">
        <v>2</v>
      </c>
      <c r="D4" s="76">
        <v>3</v>
      </c>
    </row>
    <row r="5" spans="2:4" ht="22.5" customHeight="1" x14ac:dyDescent="0.2">
      <c r="B5" s="152" t="s">
        <v>109</v>
      </c>
      <c r="C5" s="153"/>
      <c r="D5" s="154"/>
    </row>
    <row r="6" spans="2:4" ht="16.5" customHeight="1" x14ac:dyDescent="0.2">
      <c r="B6" s="50" t="s">
        <v>110</v>
      </c>
      <c r="C6" s="53" t="s">
        <v>42</v>
      </c>
      <c r="D6" s="65">
        <f t="shared" ref="D6" si="0">+D8+D9+D10+D11+D12+D13</f>
        <v>1580.3</v>
      </c>
    </row>
    <row r="7" spans="2:4" ht="15" customHeight="1" x14ac:dyDescent="0.2">
      <c r="B7" s="51"/>
      <c r="C7" s="73" t="s">
        <v>111</v>
      </c>
      <c r="D7" s="65"/>
    </row>
    <row r="8" spans="2:4" ht="18.600000000000001" customHeight="1" x14ac:dyDescent="0.2">
      <c r="B8" s="51" t="s">
        <v>112</v>
      </c>
      <c r="C8" s="74" t="s">
        <v>113</v>
      </c>
      <c r="D8" s="68">
        <f>SUMIF('001 programa 3 lentelė'!$C10:$C106,'001 programa 3 lentelė'!$C13,'001 programa 3 lentelė'!E10:E106)</f>
        <v>1358.5</v>
      </c>
    </row>
    <row r="9" spans="2:4" ht="15" customHeight="1" x14ac:dyDescent="0.2">
      <c r="B9" s="51" t="s">
        <v>114</v>
      </c>
      <c r="C9" s="54" t="s">
        <v>115</v>
      </c>
      <c r="D9" s="68" cm="1">
        <f t="array" ref="D9">SUMIF('001 programa 3 lentelė'!$C10:$C106,'001 programa 3 lentelė'!C00,'001 programa 3 lentelė'!E10:E106)</f>
        <v>0</v>
      </c>
    </row>
    <row r="10" spans="2:4" ht="15" customHeight="1" x14ac:dyDescent="0.2">
      <c r="B10" s="51" t="s">
        <v>116</v>
      </c>
      <c r="C10" s="54" t="s">
        <v>117</v>
      </c>
      <c r="D10" s="68" cm="1">
        <f t="array" ref="D10">SUMIF('001 programa 3 lentelė'!$C10:$C106,'001 programa 3 lentelė'!C00,'001 programa 3 lentelė'!E10:E106)</f>
        <v>0</v>
      </c>
    </row>
    <row r="11" spans="2:4" ht="21" customHeight="1" x14ac:dyDescent="0.2">
      <c r="B11" s="51" t="s">
        <v>118</v>
      </c>
      <c r="C11" s="54" t="s">
        <v>119</v>
      </c>
      <c r="D11" s="68" cm="1">
        <f t="array" ref="D11">SUMIF('001 programa 3 lentelė'!$C10:$C106,'001 programa 3 lentelė'!C00,'001 programa 3 lentelė'!E10:E106)</f>
        <v>0</v>
      </c>
    </row>
    <row r="12" spans="2:4" ht="15" customHeight="1" x14ac:dyDescent="0.2">
      <c r="B12" s="51" t="s">
        <v>120</v>
      </c>
      <c r="C12" s="54" t="s">
        <v>121</v>
      </c>
      <c r="D12" s="68" cm="1">
        <f t="array" ref="D12">SUMIF('001 programa 3 lentelė'!$C10:$C106,'001 programa 3 lentelė'!C00,'001 programa 3 lentelė'!E10:E106)</f>
        <v>0</v>
      </c>
    </row>
    <row r="13" spans="2:4" ht="15" customHeight="1" x14ac:dyDescent="0.2">
      <c r="B13" s="51" t="s">
        <v>122</v>
      </c>
      <c r="C13" s="54" t="s">
        <v>123</v>
      </c>
      <c r="D13" s="68">
        <f>SUMIF('001 programa 3 lentelė'!$C10:$C106,'001 programa 3 lentelė'!$C48,'001 programa 3 lentelė'!E10:E106)</f>
        <v>221.8</v>
      </c>
    </row>
    <row r="14" spans="2:4" ht="40.5" customHeight="1" x14ac:dyDescent="0.2">
      <c r="B14" s="50" t="s">
        <v>124</v>
      </c>
      <c r="C14" s="73" t="s">
        <v>125</v>
      </c>
      <c r="D14" s="65">
        <f t="shared" ref="D14" si="1">+D16+D17+D18+D19+D20+D21</f>
        <v>0</v>
      </c>
    </row>
    <row r="15" spans="2:4" ht="15" customHeight="1" x14ac:dyDescent="0.2">
      <c r="B15" s="51"/>
      <c r="C15" s="73" t="s">
        <v>111</v>
      </c>
      <c r="D15" s="65"/>
    </row>
    <row r="16" spans="2:4" ht="15" customHeight="1" x14ac:dyDescent="0.2">
      <c r="B16" s="51" t="s">
        <v>126</v>
      </c>
      <c r="C16" s="75" t="s">
        <v>127</v>
      </c>
      <c r="D16" s="68" cm="1">
        <f t="array" ref="D16">SUMIF('001 programa 3 lentelė'!$C10:$C106,'001 programa 3 lentelė'!C00,'001 programa 3 lentelė'!E10:E106)</f>
        <v>0</v>
      </c>
    </row>
    <row r="17" spans="2:4" ht="15" customHeight="1" x14ac:dyDescent="0.2">
      <c r="B17" s="51" t="s">
        <v>128</v>
      </c>
      <c r="C17" s="75" t="s">
        <v>129</v>
      </c>
      <c r="D17" s="68" cm="1">
        <f t="array" ref="D17">SUMIF('001 programa 3 lentelė'!$C10:$C106,'001 programa 3 lentelė'!C00,'001 programa 3 lentelė'!E10:E106)</f>
        <v>0</v>
      </c>
    </row>
    <row r="18" spans="2:4" ht="18" customHeight="1" x14ac:dyDescent="0.2">
      <c r="B18" s="51" t="s">
        <v>130</v>
      </c>
      <c r="C18" s="75" t="s">
        <v>131</v>
      </c>
      <c r="D18" s="68" cm="1">
        <f t="array" ref="D18">SUMIF('001 programa 3 lentelė'!$C10:$C106,'001 programa 3 lentelė'!C00,'001 programa 3 lentelė'!E10:E106)</f>
        <v>0</v>
      </c>
    </row>
    <row r="19" spans="2:4" ht="15" customHeight="1" x14ac:dyDescent="0.2">
      <c r="B19" s="51" t="s">
        <v>132</v>
      </c>
      <c r="C19" s="75" t="s">
        <v>133</v>
      </c>
      <c r="D19" s="68" cm="1">
        <f t="array" ref="D19">SUMIF('001 programa 3 lentelė'!$C10:$C106,'001 programa 3 lentelė'!C00,'001 programa 3 lentelė'!E10:E106)</f>
        <v>0</v>
      </c>
    </row>
    <row r="20" spans="2:4" ht="15" customHeight="1" x14ac:dyDescent="0.2">
      <c r="B20" s="51" t="s">
        <v>134</v>
      </c>
      <c r="C20" s="75" t="s">
        <v>135</v>
      </c>
      <c r="D20" s="68" cm="1">
        <f t="array" ref="D20">SUMIF('001 programa 3 lentelė'!$C10:$C106,'001 programa 3 lentelė'!C00,'001 programa 3 lentelė'!E10:E106)</f>
        <v>0</v>
      </c>
    </row>
    <row r="21" spans="2:4" ht="15" customHeight="1" x14ac:dyDescent="0.2">
      <c r="B21" s="51" t="s">
        <v>136</v>
      </c>
      <c r="C21" s="75" t="s">
        <v>137</v>
      </c>
      <c r="D21" s="68">
        <f>SUMIF('001 programa 3 lentelė'!$C10:$C106,'001 programa 3 lentelė'!D106,'001 programa 3 lentelė'!E10:E106)</f>
        <v>0</v>
      </c>
    </row>
    <row r="22" spans="2:4" ht="30" customHeight="1" x14ac:dyDescent="0.2">
      <c r="B22" s="51"/>
      <c r="C22" s="54" t="s">
        <v>138</v>
      </c>
      <c r="D22" s="65">
        <f t="shared" ref="D22" si="2">+D6+D14</f>
        <v>1580.3</v>
      </c>
    </row>
    <row r="23" spans="2:4" ht="15.75" customHeight="1" x14ac:dyDescent="0.2">
      <c r="B23" s="51"/>
      <c r="C23" s="54" t="s">
        <v>99</v>
      </c>
      <c r="D23" s="98">
        <f>SUMIF('001 programa 3 lentelė'!$C12:$C108,'001 programa 3 lentelė'!$C106,'001 programa 3 lentelė'!E12:E108)</f>
        <v>0</v>
      </c>
    </row>
    <row r="24" spans="2:4" x14ac:dyDescent="0.2">
      <c r="B24" s="55"/>
      <c r="C24" s="56"/>
      <c r="D24" s="55"/>
    </row>
  </sheetData>
  <mergeCells count="2">
    <mergeCell ref="B5:D5"/>
    <mergeCell ref="B1:D1"/>
  </mergeCells>
  <pageMargins left="0.7" right="0.7" top="0.75" bottom="0.75" header="0.3" footer="0.3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001 programa 3 lentelė</vt:lpstr>
      <vt:lpstr>Lėšų suvestinė 2 lentelė</vt:lpstr>
      <vt:lpstr>'001 programa 3 lentelė'!Print_Area</vt:lpstr>
      <vt:lpstr>'001 programa 3 lentelė'!Print_Titles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2025-11-03T08:34:19Z</cp:lastPrinted>
  <dcterms:created xsi:type="dcterms:W3CDTF">2023-07-11T10:34:54Z</dcterms:created>
  <dcterms:modified xsi:type="dcterms:W3CDTF">2025-11-07T07:55:49Z</dcterms:modified>
  <cp:category/>
  <cp:contentStatus/>
</cp:coreProperties>
</file>