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SVP PLANAI\2026-2028 SVP\Komitetams 2025-12-18\"/>
    </mc:Choice>
  </mc:AlternateContent>
  <xr:revisionPtr revIDLastSave="0" documentId="13_ncr:1_{49F9B96C-E0A9-4E08-A3D7-1737099238D1}" xr6:coauthVersionLast="47" xr6:coauthVersionMax="47" xr10:uidLastSave="{00000000-0000-0000-0000-000000000000}"/>
  <bookViews>
    <workbookView xWindow="-110" yWindow="-110" windowWidth="38620" windowHeight="21100" xr2:uid="{FEA9E383-1DE5-4AFE-98A8-7A94D3659092}"/>
  </bookViews>
  <sheets>
    <sheet name="001 programa 3 lentelė" sheetId="1" r:id="rId1"/>
    <sheet name="Lėšų suvestinė 2 lentelė" sheetId="3" r:id="rId2"/>
  </sheets>
  <definedNames>
    <definedName name="_xlnm.Print_Area" localSheetId="0">'001 programa 3 lentelė'!$A$1:$N$130</definedName>
    <definedName name="_xlnm.Print_Titles" localSheetId="0">'001 programa 3 lentelė'!$5:$7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3" l="1"/>
  <c r="E8" i="3"/>
  <c r="F8" i="3"/>
  <c r="G8" i="3"/>
  <c r="D9" i="3" a="1"/>
  <c r="D9" i="3" s="1"/>
  <c r="E9" i="3" a="1"/>
  <c r="E9" i="3" s="1"/>
  <c r="F9" i="3" a="1"/>
  <c r="F9" i="3" s="1"/>
  <c r="G9" i="3" a="1"/>
  <c r="G9" i="3" s="1"/>
  <c r="D10" i="3" a="1"/>
  <c r="D10" i="3"/>
  <c r="E10" i="3" a="1"/>
  <c r="E10" i="3" s="1"/>
  <c r="F10" i="3" a="1"/>
  <c r="F10" i="3" s="1"/>
  <c r="G10" i="3" a="1"/>
  <c r="G10" i="3" s="1"/>
  <c r="D11" i="3" a="1"/>
  <c r="D11" i="3" s="1"/>
  <c r="E11" i="3" a="1"/>
  <c r="E11" i="3" s="1"/>
  <c r="F11" i="3" a="1"/>
  <c r="F11" i="3"/>
  <c r="G11" i="3" a="1"/>
  <c r="G11" i="3" s="1"/>
  <c r="D12" i="3" a="1"/>
  <c r="D12" i="3" s="1"/>
  <c r="E12" i="3" a="1"/>
  <c r="E12" i="3" s="1"/>
  <c r="F12" i="3" a="1"/>
  <c r="F12" i="3" s="1"/>
  <c r="G12" i="3" a="1"/>
  <c r="G12" i="3" s="1"/>
  <c r="D13" i="3"/>
  <c r="E13" i="3"/>
  <c r="F13" i="3"/>
  <c r="G13" i="3"/>
  <c r="F111" i="1"/>
  <c r="F117" i="1"/>
  <c r="G117" i="1"/>
  <c r="H117" i="1"/>
  <c r="E117" i="1"/>
  <c r="F66" i="1"/>
  <c r="F65" i="1"/>
  <c r="F45" i="1"/>
  <c r="E105" i="1"/>
  <c r="E75" i="1"/>
  <c r="E45" i="1"/>
  <c r="F83" i="1"/>
  <c r="E103" i="1"/>
  <c r="H45" i="1" l="1"/>
  <c r="G45" i="1"/>
  <c r="F46" i="1"/>
  <c r="G46" i="1"/>
  <c r="H46" i="1"/>
  <c r="E46" i="1"/>
  <c r="G65" i="1"/>
  <c r="E100" i="1"/>
  <c r="H83" i="1"/>
  <c r="G83" i="1"/>
  <c r="H66" i="1"/>
  <c r="G66" i="1"/>
  <c r="H65" i="1"/>
  <c r="E65" i="1"/>
  <c r="D21" i="3"/>
  <c r="E23" i="3"/>
  <c r="F23" i="3"/>
  <c r="G23" i="3"/>
  <c r="E21" i="3"/>
  <c r="F21" i="3"/>
  <c r="G21" i="3"/>
  <c r="E20" i="3" a="1"/>
  <c r="E20" i="3" s="1"/>
  <c r="F20" i="3" a="1"/>
  <c r="F20" i="3" s="1"/>
  <c r="G20" i="3" a="1"/>
  <c r="G20" i="3" s="1"/>
  <c r="E19" i="3" a="1"/>
  <c r="E19" i="3" s="1"/>
  <c r="F19" i="3" a="1"/>
  <c r="F19" i="3" s="1"/>
  <c r="G19" i="3" a="1"/>
  <c r="G19" i="3" s="1"/>
  <c r="E18" i="3" a="1"/>
  <c r="E18" i="3" s="1"/>
  <c r="F18" i="3" a="1"/>
  <c r="F18" i="3" s="1"/>
  <c r="G18" i="3" a="1"/>
  <c r="G18" i="3" s="1"/>
  <c r="E17" i="3" a="1"/>
  <c r="E17" i="3" s="1"/>
  <c r="F17" i="3" a="1"/>
  <c r="F17" i="3" s="1"/>
  <c r="G17" i="3" a="1"/>
  <c r="G17" i="3" s="1"/>
  <c r="E16" i="3" a="1"/>
  <c r="E16" i="3" s="1"/>
  <c r="F16" i="3" a="1"/>
  <c r="F16" i="3" s="1"/>
  <c r="G16" i="3" a="1"/>
  <c r="G16" i="3" s="1"/>
  <c r="E116" i="1"/>
  <c r="E66" i="1"/>
  <c r="E83" i="1" l="1"/>
  <c r="D23" i="3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H116" i="1" l="1"/>
  <c r="H100" i="1"/>
  <c r="H98" i="1" s="1"/>
  <c r="H81" i="1"/>
  <c r="H63" i="1" l="1"/>
  <c r="H114" i="1"/>
  <c r="H43" i="1"/>
  <c r="H118" i="1" l="1"/>
  <c r="E63" i="1"/>
  <c r="F116" i="1"/>
  <c r="F114" i="1" s="1"/>
  <c r="G116" i="1"/>
  <c r="G114" i="1" s="1"/>
  <c r="F100" i="1"/>
  <c r="G100" i="1"/>
  <c r="E43" i="1"/>
  <c r="E114" i="1" l="1"/>
  <c r="F14" i="3"/>
  <c r="D6" i="3"/>
  <c r="E6" i="3"/>
  <c r="E14" i="3"/>
  <c r="D14" i="3"/>
  <c r="G81" i="1"/>
  <c r="F81" i="1"/>
  <c r="E81" i="1"/>
  <c r="G63" i="1"/>
  <c r="F63" i="1"/>
  <c r="D22" i="3" l="1"/>
  <c r="E22" i="3"/>
  <c r="F43" i="1"/>
  <c r="G43" i="1"/>
  <c r="G98" i="1" l="1"/>
  <c r="F98" i="1"/>
  <c r="F118" i="1" s="1"/>
  <c r="E98" i="1"/>
  <c r="E118" i="1" l="1"/>
  <c r="F120" i="1" s="1"/>
  <c r="G118" i="1"/>
  <c r="E24" i="3" l="1"/>
  <c r="G120" i="1"/>
  <c r="F24" i="3" s="1"/>
  <c r="H120" i="1"/>
  <c r="G24" i="3" s="1"/>
  <c r="F6" i="3"/>
  <c r="F22" i="3" s="1"/>
  <c r="G6" i="3" l="1"/>
  <c r="G14" i="3"/>
  <c r="G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Inga Mikalauskienė</author>
    <author>Irma Žukienė</author>
  </authors>
  <commentList>
    <comment ref="J10" authorId="0" shapeId="0" xr:uid="{81039B71-B869-4B1A-B201-BD90F3D15AB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0,1 ha Didžioji Vandens g. 28 B;
0,26 ha Teritorija, reikalinga naujos Lankiškių g. tiesimui </t>
        </r>
      </text>
    </comment>
    <comment ref="K10" authorId="1" shapeId="0" xr:uid="{472F6015-757D-455B-8D21-E7BAA4CB1CE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Žemės sklypas Pajūrio g. ir Vėjo g. žiedinei sankryžai įrengti (2 sklypai, 0,24 ha ir 0,03 ha);
2.Teritorija, reikalinga naujos Lankiškių g. tiesimui (0,26 ha)
3.Teritorija, Teritorija naujos Dovo Zauniaus C kategorijos gatvės tiesimui ( nuo Liepų g. iki Karaliaučiaus  g.) (5,2 ha)
</t>
        </r>
      </text>
    </comment>
    <comment ref="I22" authorId="0" shapeId="0" xr:uid="{EA1DB4A6-741A-4572-95E7-834CC0CF7C4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2027–2028 m. </t>
        </r>
      </text>
    </comment>
    <comment ref="I23" authorId="0" shapeId="0" xr:uid="{2DF7F0C7-1D38-49E6-93FB-5DD7CE5F72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2028–2029 m.
</t>
        </r>
      </text>
    </comment>
    <comment ref="K24" authorId="0" shapeId="0" xr:uid="{6B834D8D-BC70-463E-B8B3-C25AA29707F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Kvartalo prie Kosmonautų g. tęsinio iki Pievų ir Rokiškio gatvių detaliojo plano korektūra </t>
        </r>
      </text>
    </comment>
    <comment ref="M24" authorId="0" shapeId="0" xr:uid="{511D1DD9-3104-42FA-BBC9-55A47EF61A4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Teritorijos tarp Baltijos pr., Šilutės pl., Debreceno g. ir Taikos pr. detaliojo plano korektūros C dalyje parengimas
</t>
        </r>
      </text>
    </comment>
    <comment ref="E62" authorId="0" shapeId="0" xr:uid="{55B87C91-F0F5-4587-826B-2D2624E3E9A5}">
      <text>
        <r>
          <rPr>
            <sz val="9"/>
            <color indexed="81"/>
            <rFont val="Tahoma"/>
            <charset val="1"/>
          </rPr>
          <t>Žemės prie Danės upės, reikalingos Klaipėdos miesto rytinės B dalies susisiekimo ir infrastruktūros vystymo etapų įgyvendinimui</t>
        </r>
      </text>
    </comment>
    <comment ref="I92" authorId="0" shapeId="0" xr:uid="{9816FC1F-6F50-445F-89A0-6116C3F9E5FB}">
      <text>
        <r>
          <rPr>
            <sz val="11"/>
            <color theme="1"/>
            <rFont val="Calibri"/>
            <family val="2"/>
            <charset val="186"/>
            <scheme val="minor"/>
          </rPr>
          <t>Europos kultūros paveldo dienų renginys</t>
        </r>
      </text>
    </comment>
    <comment ref="I93" authorId="0" shapeId="0" xr:uid="{DC4E8720-897A-4699-BB17-31F36BD08DDD}">
      <text>
        <r>
          <rPr>
            <sz val="11"/>
            <color theme="1"/>
            <rFont val="Calibri"/>
            <family val="2"/>
            <charset val="186"/>
            <scheme val="minor"/>
          </rPr>
          <t>Informacinis leidinys apie paveldo objektus</t>
        </r>
      </text>
    </comment>
    <comment ref="C96" authorId="0" shapeId="0" xr:uid="{26026ACA-5169-48D7-87C6-3C7FD22790B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www.tvarkau.klaipeda.lt </t>
        </r>
      </text>
    </comment>
    <comment ref="E103" authorId="0" shapeId="0" xr:uid="{F8B770DC-5AD4-4ECB-A243-173B2F5A4653}">
      <text>
        <r>
          <rPr>
            <sz val="9"/>
            <color indexed="81"/>
            <rFont val="Tahoma"/>
            <charset val="1"/>
          </rPr>
          <t>1. Tiltų g. 1;
2. K. Donelaičio g. 13;
3. Daržų g. 1;
4. Girulių pl. 4;
5. Sukilėlių g. 18</t>
        </r>
      </text>
    </comment>
    <comment ref="F111" authorId="0" shapeId="0" xr:uid="{9A7CFBF6-CA98-4B0D-813D-3F58835C15BB}">
      <text>
        <r>
          <rPr>
            <sz val="11"/>
            <color theme="1"/>
            <rFont val="Calibri"/>
            <family val="2"/>
            <charset val="186"/>
            <scheme val="minor"/>
          </rPr>
          <t>Pratęsta sutartis, dėl objektyvių priežasčių architektai 2025 m. nespėjo gauti statybą leidžiantį dokumentą.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<sst xmlns="http://schemas.openxmlformats.org/spreadsheetml/2006/main" count="286" uniqueCount="214">
  <si>
    <t xml:space="preserve">Aiškinamojo rašto </t>
  </si>
  <si>
    <t>1 priedas</t>
  </si>
  <si>
    <t>3 lentelė. Klaipėdos miesto savivaldybės 2025–2028 metų 001 Miesto urbanistinio planavimo programos uždaviniai, priemonės, asignavimai ir kitos lėšos (tūkst. eurų) bei priemonių stebėsenos rodikliai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</si>
  <si>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</si>
  <si>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</si>
  <si>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</si>
  <si>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</si>
  <si>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</si>
  <si>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</si>
  <si>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</si>
  <si>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</si>
  <si>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</si>
  <si>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</si>
  <si>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</si>
  <si>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</si>
  <si>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</si>
  <si>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</si>
  <si>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t>001-01 (T)</t>
  </si>
  <si>
    <t>Uždavinys: Rengti miesto teritorijų planavimo bei susijusius dokumentus</t>
  </si>
  <si>
    <t>Pasitenkinimo teritorijų planavimo ir statybos leidimų išdavimo paslaugomis indeksas</t>
  </si>
  <si>
    <t>&gt;60,7</t>
  </si>
  <si>
    <t>Visuomenės reikmėms atlaisvintos teritorijos plotas per ataskaitinį laikotarpį, ha</t>
  </si>
  <si>
    <t>Žemės sklypų, kuriems numatyta konversija ir kurių paskirtis pakeista (per 3 metus), skaičius ir plotas vnt./ha</t>
  </si>
  <si>
    <t>0/0</t>
  </si>
  <si>
    <t>R-3.2.1-1</t>
  </si>
  <si>
    <t>001-01-01 (TP)</t>
  </si>
  <si>
    <t>Priemonė: Detaliųjų ir kitų planų rengimas</t>
  </si>
  <si>
    <t>001-01-01-01</t>
  </si>
  <si>
    <t>Klaipėdos miesto vandens tiekimo ir nuotekų bei paviršinių nuotekų tvarkymo infrastruktūros plėtros specialiojo plano parengimas</t>
  </si>
  <si>
    <t>UAD
Urbanistikos skyrius</t>
  </si>
  <si>
    <t>Parengtas specialusis planas, vnt.</t>
  </si>
  <si>
    <t>P-3.3.3.2-2
P-3.3.3.4-2</t>
  </si>
  <si>
    <t xml:space="preserve">Savivaldybės biudžeto lėšos (nuosavos, be ankstesnių metų likučio) </t>
  </si>
  <si>
    <t>Ankstesnių metų likučiai</t>
  </si>
  <si>
    <t>001-01-01-02</t>
  </si>
  <si>
    <t xml:space="preserve">Leidinio apie Klaipėdos miesto architektūrą ir urbanistiką išleidimas ir architektūrinės parodos organizavimas </t>
  </si>
  <si>
    <t>Išleistas leidinys, egz.</t>
  </si>
  <si>
    <t>Suorganizuota paroda, vnt.</t>
  </si>
  <si>
    <t>001-01-01-03</t>
  </si>
  <si>
    <t>Planavimo dokumentų viešinimas ir sklaida</t>
  </si>
  <si>
    <t>Sutrumpinto Bendrojo plano leidinio išleidimas (su maketavimo paslaugomis), vnt.</t>
  </si>
  <si>
    <r>
      <rPr>
        <sz val="10"/>
        <color rgb="FF000000"/>
        <rFont val="Times New Roman"/>
        <family val="1"/>
        <charset val="186"/>
      </rPr>
      <t>Suorganizuotas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rgb="FF000000"/>
        <rFont val="Times New Roman"/>
        <family val="1"/>
        <charset val="186"/>
      </rPr>
      <t>renginys, vnt.</t>
    </r>
  </si>
  <si>
    <t>001-01-01-04</t>
  </si>
  <si>
    <t>Rengiamų planavimo dokumentų ekspertinis vertinimas</t>
  </si>
  <si>
    <t>Atlikta ekspertizių, vnt.</t>
  </si>
  <si>
    <t>001-01-01-05</t>
  </si>
  <si>
    <t xml:space="preserve">Smiltynės kurortinės vietovės bendrojo plano parengimas   </t>
  </si>
  <si>
    <t>Parengta galimybių studija, vnt.</t>
  </si>
  <si>
    <t>P-1.2.1.1-1</t>
  </si>
  <si>
    <t>Įvykdytas architektūrinis konkursas, vnt.</t>
  </si>
  <si>
    <t>001-01-01-06</t>
  </si>
  <si>
    <t xml:space="preserve">Detaliųjų ar specialiųjų planų koregavimas ar keitimas </t>
  </si>
  <si>
    <t>Pakoreguota teritorijų planavimo dokumentų, vnt.</t>
  </si>
  <si>
    <t>001-01-01-07</t>
  </si>
  <si>
    <t>Pietinio pocentrio Stariškių rajone bendrojo plano parengimas</t>
  </si>
  <si>
    <t>P-1.2.3.2-2</t>
  </si>
  <si>
    <t>Parengtas bendrasis planas, vnt.</t>
  </si>
  <si>
    <t>001-01-01-08</t>
  </si>
  <si>
    <t>Melnragės ir Girulių kurortinės vietovės bendrojo plano parengimas</t>
  </si>
  <si>
    <t>P-1.2.1.2-1</t>
  </si>
  <si>
    <t>001-01-01-09</t>
  </si>
  <si>
    <t> </t>
  </si>
  <si>
    <t>Dalyvavimas projekte „Išmanusis miestas 11“</t>
  </si>
  <si>
    <t>Parengti 2 teritorijų sprendiniai ir vizualizacijos, proc.</t>
  </si>
  <si>
    <t>001-01-01-10</t>
  </si>
  <si>
    <t>Dalyvavimas projekte „Išmanusis miestas 12“</t>
  </si>
  <si>
    <t>Parengtos 2 teritorijų architektūrinės-urbanistinės vizijos, proc.</t>
  </si>
  <si>
    <t>001-01-01-11</t>
  </si>
  <si>
    <t xml:space="preserve">Žemės sklypo Jaunystės g. 1, žemės sklypų, kurių kadastro Nr. 210100360313, Nr. 210100360102, ir laisvos valstybinės žemės detaliojo plano parengimas </t>
  </si>
  <si>
    <t xml:space="preserve">Parengtas detalusis planas, vnt. </t>
  </si>
  <si>
    <t>001-01-01-12</t>
  </si>
  <si>
    <t xml:space="preserve">Žardės rajono (Bendrajame plane 1.8 nagrinėjamas rajonas) vietovės lygmens bendrojo plano parengimas </t>
  </si>
  <si>
    <t xml:space="preserve">Parengtas vietovės lygmens bendrasis planas, vnt. </t>
  </si>
  <si>
    <t>Savivaldybės infrastruktūros plėtros įmokų tarifų peržiūros paslaugos įsigijimas</t>
  </si>
  <si>
    <t>UAD 
Infrastruktūros plėtros skyrius</t>
  </si>
  <si>
    <t>Įsigyta paslauga, vnt.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</si>
  <si>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</si>
  <si>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</si>
  <si>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</si>
  <si>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</si>
  <si>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001-01-02 (TP)</t>
  </si>
  <si>
    <t>Priemonė: Žemės sklypų planų rengimas</t>
  </si>
  <si>
    <t>001-01-02-01</t>
  </si>
  <si>
    <t>Atskirų žemės sklypų planų ir susijusių dokumentų parengimas</t>
  </si>
  <si>
    <t>UAD
Žemėtvarkos skyrius</t>
  </si>
  <si>
    <t>Parengta planų, vnt.</t>
  </si>
  <si>
    <t>001-01-02-02</t>
  </si>
  <si>
    <t xml:space="preserve">Žemės paėmimo visuomenės poreikiams dokumentų parengimas </t>
  </si>
  <si>
    <t>Parengta dokumentų, vnt.</t>
  </si>
  <si>
    <t>001-01-02-03</t>
  </si>
  <si>
    <t>Kompensacijų išmokėjimas už visuomenės poreikiams paimtą turtą ir turto įsigijimas infrastruktūros plėtrai</t>
  </si>
  <si>
    <t>Teritorija Pajūrio g. ir Vėjo g. žiedinei sankryžai įrengti, vnt.</t>
  </si>
  <si>
    <t>Žemės sklypas Didžioji Vandens g. 28B Pylimo g. rekonstrukcijai, vnt.</t>
  </si>
  <si>
    <t>Teritorija, reikalinga naujos Lankiškių g. tiesimui, vnt.</t>
  </si>
  <si>
    <t>Teritorija naujos C kategorijos Dovo Zauniaus g. tiesimui nuo Liepų g. iki Karaliaučiaus  g., vnt.</t>
  </si>
  <si>
    <t>Teritorija naujos C kategorijos Gumbinės g. tiesimui, vnt.</t>
  </si>
  <si>
    <t>Teritorija, reikalinga C kategorijos Karaliaučiaus g. (buvusi Girdavos g.) tiesimui, vnt.</t>
  </si>
  <si>
    <t>Teritorija, reikalinga Dovo Zauniaus g. ruožo nuo Karaliaučiaus g. iki Pajūrio g. tiesimui, vnt.</t>
  </si>
  <si>
    <t>001-01-02-04</t>
  </si>
  <si>
    <t xml:space="preserve">Miško žemės keitimas kitomis naudmenomis inžinerinės infrastruktūros plėtrai  </t>
  </si>
  <si>
    <t xml:space="preserve">Paversta kitomis naudmenomis miško žemės, ha </t>
  </si>
  <si>
    <t>001-02 (T)</t>
  </si>
  <si>
    <t>Uždavinys: Užtikrinti geoinformacinių sistemų (GIS) administravimą ir vykdomų geodezinių darbų kontrolę</t>
  </si>
  <si>
    <t>Atnaujintas topografinių duomenų bazės plotas, ha</t>
  </si>
  <si>
    <t>001-02-01 (TP)</t>
  </si>
  <si>
    <t>Priemonė: Geoinformacinių sistemų (GIS) administravimas ir kontrolė</t>
  </si>
  <si>
    <t>001-02-01-01</t>
  </si>
  <si>
    <t>UAD
Išmanaus skaitmeninio miesto skyrius</t>
  </si>
  <si>
    <t>Atnaujinta GIS licencijuotų darbo vietų, vnt.</t>
  </si>
  <si>
    <t>Atnaujinta duomenų bazių, vnt.</t>
  </si>
  <si>
    <t>001-02-01-02</t>
  </si>
  <si>
    <t>Atnaujintų topografinių-inžinerinių nuotraukų kokybės tikrinimo programų, vnt.</t>
  </si>
  <si>
    <t>Atliktas žemės kadastro skaitmeninių duomenų atnaujinimas, kartai</t>
  </si>
  <si>
    <t>001-02-01-03</t>
  </si>
  <si>
    <t>Parengtų WebGIS žemėlapių viešinimas, administravimas, proc.</t>
  </si>
  <si>
    <t>Infrastruktūros projektų koordinavimo platformos
sukūrimas ir diegimas, proc.</t>
  </si>
  <si>
    <t>Priešprojektinių pasiūlymų ir techninių projektų
įkėlimo, publikavimo bei dalinimosi funkcionalumo
sukūrimas, proc.</t>
  </si>
  <si>
    <t>001-02-01-04</t>
  </si>
  <si>
    <t>Aerofotografinių žemėlapių, panaudojant dronus,  sukūrimas</t>
  </si>
  <si>
    <t>Sukurta žemėlapių, vnt.</t>
  </si>
  <si>
    <t>001-02-01-05</t>
  </si>
  <si>
    <t>Miesto žemėlapių portalo atnaujinimas, interaktyvių sprendimų ir vizualizacijų tobulinimas</t>
  </si>
  <si>
    <t>Atnaujintas ir modernizuotas miesto žemėlapių portalas, proc.</t>
  </si>
  <si>
    <t>001-03 (T)</t>
  </si>
  <si>
    <t>Uždavinys: Vykdyti paveldo objektų išsaugojimo priemones</t>
  </si>
  <si>
    <t>Į Lietuvos Respublikos nekilnojamųjų vertybių registrą įtrauktų objektų arba objektų, kurių vertingosios savybės patikslintos, skaičius, vnt.</t>
  </si>
  <si>
    <t>Kultūros paveldo objektų, kuriems atlikti tvarkybos darbai, dalis nuo visų kultūros paveldo objektų,  proc.</t>
  </si>
  <si>
    <t>R-3.2.3-1</t>
  </si>
  <si>
    <t>001-03-01 (TP)</t>
  </si>
  <si>
    <t>Priemonė: Kultūros paveldo objektų apskaitos, tvarkybos ir sklaidos dokumentacijos parengimas</t>
  </si>
  <si>
    <t>001-03-01-01</t>
  </si>
  <si>
    <t>Kultūrinės vertės nustatymo objektų dokumentacijos parengimas</t>
  </si>
  <si>
    <t>UAD
Paveldosaugos skyrius</t>
  </si>
  <si>
    <t>Parengta objektų kultūrinės vertės nustatymo dokumentacija, vnt.</t>
  </si>
  <si>
    <t>001-03-01-02</t>
  </si>
  <si>
    <t>Klaipėdos miesto savivaldybės nekilnojamojo kultūros paveldo vertinimo tarybos darbo organizavimas (ekspertų paslaugų įsigijimas)</t>
  </si>
  <si>
    <t>Surengta posėdžių, vnt.</t>
  </si>
  <si>
    <t>001-03-01-03</t>
  </si>
  <si>
    <t>Kultūros paveldo sklaida</t>
  </si>
  <si>
    <t>Suorganizuotas renginys, vnt.</t>
  </si>
  <si>
    <t>001-03-01-04</t>
  </si>
  <si>
    <t>Archeologinių tyrimų vykdymas Klaipėdos miesto teritorijoje</t>
  </si>
  <si>
    <t>Atlikta archeologinių tyrimų, vnt.</t>
  </si>
  <si>
    <t>001-03-01-05</t>
  </si>
  <si>
    <t>Pastatų fasadų tvarkymo rėmimo viešinimas</t>
  </si>
  <si>
    <t>Interneto svetainės prieglobos (angl. hosting) paslauga, vnt.</t>
  </si>
  <si>
    <t>001-03-02 (TP)</t>
  </si>
  <si>
    <t>Priemonė: Kultūros paveldo objektų tvarkyba</t>
  </si>
  <si>
    <t>001-03-02-01</t>
  </si>
  <si>
    <t>Kultūros paveldo objektų tvarkybos darbų vykdymas</t>
  </si>
  <si>
    <t xml:space="preserve">Sutvarkyta kultūros paveldo objektų, vnt. </t>
  </si>
  <si>
    <t>P-3.2.3.5-1</t>
  </si>
  <si>
    <t>001-03-02-02</t>
  </si>
  <si>
    <t>Pastatų fasadų tvarkymo rėmimas</t>
  </si>
  <si>
    <t xml:space="preserve">Sutvarkyta fasadų, vnt. </t>
  </si>
  <si>
    <t>001-03-02-03</t>
  </si>
  <si>
    <t>Klaipėdos Vitės istorinių kapinių sutvarkymo projekto parengimas</t>
  </si>
  <si>
    <t>Parengtas techninis projektas, vnt.</t>
  </si>
  <si>
    <t>P-3.2.3.6-2</t>
  </si>
  <si>
    <t>001-03-02-04</t>
  </si>
  <si>
    <t>001-03-02-05</t>
  </si>
  <si>
    <t>Buvusių dvarų ir kaimų istorinių kapinaičių sutvarkymo projektinių sprendimų parengimas</t>
  </si>
  <si>
    <t>Parengtas aprašas (projektiniai sprendiniai), vnt.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</si>
  <si>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</si>
  <si>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</si>
  <si>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</si>
  <si>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</si>
  <si>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</si>
  <si>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</si>
  <si>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</si>
  <si>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</si>
  <si>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UAD – Urbanistikos ir architektūros departamentas.</t>
  </si>
  <si>
    <t>2 lentelė.  2025–2028 metų asignavimų ir kitų lėšų pasiskirstymas (tūkst. Eur)</t>
  </si>
  <si>
    <t>Eil. Nr.</t>
  </si>
  <si>
    <t>Programos kodas ir pavadinimas</t>
  </si>
  <si>
    <t>2025 m. asignavimai ir kitos lėšos</t>
  </si>
  <si>
    <t>2026 m. asignavimai ir kitos lėšos</t>
  </si>
  <si>
    <t>2027 m. asignavimai ir kitos lėšos</t>
  </si>
  <si>
    <t>2028 m. asignavimai ir kitos lėšos</t>
  </si>
  <si>
    <t>001 Miesto urbanistinio planavimo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</si>
  <si>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</si>
  <si>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</si>
  <si>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</si>
  <si>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</si>
  <si>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</si>
  <si>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Lietuvos Respublikos valstybės biudžeto dotacijos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</si>
  <si>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</si>
  <si>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</si>
  <si>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</si>
  <si>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</si>
  <si>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</si>
  <si>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</si>
  <si>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</si>
  <si>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</si>
  <si>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</si>
  <si>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</si>
  <si>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</si>
  <si>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</si>
  <si>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</si>
  <si>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</si>
  <si>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</si>
  <si>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</si>
  <si>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</si>
  <si>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</si>
  <si>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</si>
  <si>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</si>
  <si>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</si>
  <si>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</si>
  <si>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</si>
  <si>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Teritorijos, pagal Bendrojo plano sprendinius patenkančios į 9.1, 9.2, 9.3, 9.4, 9.8 ir 9.9 nagrinėjamus rajonus, plėtros urbanistinės vizijos parengimas</t>
  </si>
  <si>
    <t>GIS programinės įrangos atnaujinimas ir techninių konsultacijų įsigijimas</t>
  </si>
  <si>
    <t>Geodezinių darbų tikrinimo programinės įrangos nuoma ir GIS duomenų įsigijimas</t>
  </si>
  <si>
    <t>WebGIS aplikacijų ir infrastruktūros projektų koordinavimo platformos sukūrimas</t>
  </si>
  <si>
    <t>Antrojo pasaulinio karo Sovietų Sąjungos karių palaidojimo vietos, esančios S. Daukanto gatvėje, pertvarkymo projekto parengimas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</si>
</sst>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21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sz val="11"/>
      <color theme="1"/>
      <name val="Calibri"/>
      <family val="2"/>
      <charset val="1"/>
    </font>
    <font>
      <sz val="9"/>
      <color indexed="81"/>
      <name val="Tahoma"/>
      <charset val="1"/>
    </font>
    <font>
      <b/>
      <sz val="10"/>
      <name val="Times New Roman"/>
      <family val="1"/>
    </font>
    <font>
      <sz val="10"/>
      <color rgb="FF000000"/>
      <name val="Times New Roman"/>
    </font>
    <font>
      <sz val="10"/>
      <color theme="1"/>
      <name val="Times New Roman"/>
      <family val="1"/>
      <charset val="1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2" fontId="7" fillId="3" borderId="1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0" fontId="1" fillId="0" borderId="8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164" fontId="11" fillId="3" borderId="1" xfId="0" applyNumberFormat="1" applyFont="1" applyFill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7" fillId="0" borderId="7" xfId="0" applyNumberFormat="1" applyFont="1" applyBorder="1" applyAlignment="1">
      <alignment horizontal="center" vertical="top" wrapText="1"/>
    </xf>
    <xf numFmtId="165" fontId="3" fillId="0" borderId="2" xfId="0" applyNumberFormat="1" applyFont="1" applyBorder="1" applyAlignment="1">
      <alignment horizontal="center" vertical="top" wrapText="1"/>
    </xf>
    <xf numFmtId="165" fontId="3" fillId="3" borderId="2" xfId="0" applyNumberFormat="1" applyFont="1" applyFill="1" applyBorder="1" applyAlignment="1">
      <alignment horizontal="center" vertical="top" wrapText="1"/>
    </xf>
    <xf numFmtId="165" fontId="11" fillId="0" borderId="1" xfId="0" applyNumberFormat="1" applyFont="1" applyBorder="1" applyAlignment="1">
      <alignment horizontal="center" vertical="top" wrapText="1"/>
    </xf>
    <xf numFmtId="164" fontId="11" fillId="7" borderId="1" xfId="0" applyNumberFormat="1" applyFont="1" applyFill="1" applyBorder="1" applyAlignment="1">
      <alignment horizontal="center" vertical="top" wrapText="1"/>
    </xf>
    <xf numFmtId="0" fontId="14" fillId="0" borderId="0" xfId="0" applyFont="1"/>
    <xf numFmtId="0" fontId="9" fillId="0" borderId="0" xfId="0" applyFont="1" applyAlignment="1">
      <alignment horizontal="left"/>
    </xf>
    <xf numFmtId="0" fontId="1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 wrapText="1"/>
    </xf>
    <xf numFmtId="0" fontId="11" fillId="3" borderId="9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164" fontId="3" fillId="0" borderId="0" xfId="0" applyNumberFormat="1" applyFont="1"/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3" fillId="0" borderId="11" xfId="0" applyFont="1" applyBorder="1" applyAlignment="1">
      <alignment vertical="top"/>
    </xf>
    <xf numFmtId="0" fontId="3" fillId="0" borderId="11" xfId="0" applyFont="1" applyBorder="1"/>
    <xf numFmtId="165" fontId="7" fillId="0" borderId="18" xfId="0" applyNumberFormat="1" applyFont="1" applyBorder="1" applyAlignment="1">
      <alignment horizontal="center" vertical="top" wrapText="1"/>
    </xf>
    <xf numFmtId="0" fontId="11" fillId="3" borderId="16" xfId="0" applyFont="1" applyFill="1" applyBorder="1" applyAlignment="1">
      <alignment vertical="top" wrapText="1"/>
    </xf>
    <xf numFmtId="165" fontId="11" fillId="3" borderId="1" xfId="0" applyNumberFormat="1" applyFont="1" applyFill="1" applyBorder="1" applyAlignment="1">
      <alignment horizontal="center" vertical="top" wrapText="1"/>
    </xf>
    <xf numFmtId="0" fontId="11" fillId="3" borderId="16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1" fillId="0" borderId="5" xfId="0" applyFont="1" applyBorder="1" applyAlignment="1">
      <alignment vertical="top" wrapText="1"/>
    </xf>
    <xf numFmtId="0" fontId="7" fillId="9" borderId="1" xfId="0" applyFont="1" applyFill="1" applyBorder="1" applyAlignment="1">
      <alignment vertical="top" wrapText="1"/>
    </xf>
    <xf numFmtId="164" fontId="7" fillId="9" borderId="1" xfId="0" applyNumberFormat="1" applyFont="1" applyFill="1" applyBorder="1" applyAlignment="1">
      <alignment horizontal="center" vertical="top" wrapText="1"/>
    </xf>
    <xf numFmtId="166" fontId="7" fillId="9" borderId="1" xfId="0" applyNumberFormat="1" applyFont="1" applyFill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11" fillId="3" borderId="3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3" fillId="3" borderId="19" xfId="0" applyFont="1" applyFill="1" applyBorder="1" applyAlignment="1">
      <alignment vertical="top" wrapText="1"/>
    </xf>
    <xf numFmtId="164" fontId="5" fillId="0" borderId="19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3" fillId="0" borderId="22" xfId="0" applyNumberFormat="1" applyFont="1" applyBorder="1" applyAlignment="1">
      <alignment horizontal="center" vertical="top" wrapText="1"/>
    </xf>
    <xf numFmtId="164" fontId="3" fillId="0" borderId="19" xfId="0" applyNumberFormat="1" applyFont="1" applyBorder="1" applyAlignment="1">
      <alignment horizontal="center" vertical="top" wrapText="1"/>
    </xf>
    <xf numFmtId="164" fontId="3" fillId="0" borderId="2" xfId="0" applyNumberFormat="1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19" xfId="0" applyFont="1" applyBorder="1" applyAlignment="1">
      <alignment vertical="top" wrapText="1"/>
    </xf>
    <xf numFmtId="164" fontId="3" fillId="3" borderId="19" xfId="0" applyNumberFormat="1" applyFont="1" applyFill="1" applyBorder="1" applyAlignment="1">
      <alignment horizontal="center" vertical="top" wrapText="1"/>
    </xf>
    <xf numFmtId="0" fontId="3" fillId="0" borderId="23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top" wrapText="1"/>
    </xf>
    <xf numFmtId="165" fontId="5" fillId="3" borderId="1" xfId="0" applyNumberFormat="1" applyFont="1" applyFill="1" applyBorder="1" applyAlignment="1">
      <alignment horizontal="left" vertical="top" wrapText="1"/>
    </xf>
    <xf numFmtId="0" fontId="3" fillId="3" borderId="19" xfId="0" applyFont="1" applyFill="1" applyBorder="1" applyAlignment="1">
      <alignment horizontal="center" vertical="top" wrapText="1"/>
    </xf>
    <xf numFmtId="0" fontId="7" fillId="9" borderId="32" xfId="0" applyFont="1" applyFill="1" applyBorder="1" applyAlignment="1">
      <alignment vertical="top" wrapText="1"/>
    </xf>
    <xf numFmtId="0" fontId="5" fillId="9" borderId="31" xfId="0" applyFont="1" applyFill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3" fillId="0" borderId="31" xfId="0" applyFont="1" applyBorder="1" applyAlignment="1">
      <alignment horizontal="center" vertical="top" wrapText="1"/>
    </xf>
    <xf numFmtId="0" fontId="3" fillId="0" borderId="34" xfId="0" applyFont="1" applyBorder="1" applyAlignment="1">
      <alignment horizontal="center" vertical="top" wrapText="1"/>
    </xf>
    <xf numFmtId="0" fontId="3" fillId="0" borderId="35" xfId="0" applyFont="1" applyBorder="1" applyAlignment="1">
      <alignment horizontal="center" vertical="top" wrapText="1"/>
    </xf>
    <xf numFmtId="0" fontId="3" fillId="3" borderId="36" xfId="0" applyFont="1" applyFill="1" applyBorder="1" applyAlignment="1">
      <alignment vertical="top" wrapText="1"/>
    </xf>
    <xf numFmtId="0" fontId="3" fillId="0" borderId="32" xfId="0" applyFont="1" applyBorder="1" applyAlignment="1">
      <alignment horizontal="justify" vertical="center" wrapText="1"/>
    </xf>
    <xf numFmtId="0" fontId="3" fillId="0" borderId="33" xfId="0" applyFont="1" applyBorder="1" applyAlignment="1">
      <alignment horizontal="justify" vertical="center" wrapText="1"/>
    </xf>
    <xf numFmtId="0" fontId="7" fillId="0" borderId="19" xfId="0" applyFont="1" applyBorder="1" applyAlignment="1">
      <alignment vertical="top" wrapText="1"/>
    </xf>
    <xf numFmtId="165" fontId="1" fillId="0" borderId="19" xfId="0" applyNumberFormat="1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6" fillId="0" borderId="46" xfId="0" applyFont="1" applyBorder="1" applyAlignment="1">
      <alignment vertical="top"/>
    </xf>
    <xf numFmtId="0" fontId="6" fillId="0" borderId="47" xfId="0" applyFont="1" applyBorder="1"/>
    <xf numFmtId="0" fontId="3" fillId="0" borderId="47" xfId="0" applyFont="1" applyBorder="1"/>
    <xf numFmtId="0" fontId="3" fillId="0" borderId="48" xfId="0" applyFont="1" applyBorder="1"/>
    <xf numFmtId="0" fontId="3" fillId="0" borderId="49" xfId="0" applyFont="1" applyBorder="1"/>
    <xf numFmtId="0" fontId="3" fillId="0" borderId="19" xfId="0" applyFont="1" applyBorder="1"/>
    <xf numFmtId="0" fontId="3" fillId="0" borderId="34" xfId="0" applyFont="1" applyBorder="1"/>
    <xf numFmtId="0" fontId="3" fillId="0" borderId="50" xfId="0" applyFont="1" applyBorder="1"/>
    <xf numFmtId="0" fontId="3" fillId="0" borderId="2" xfId="0" applyFont="1" applyBorder="1"/>
    <xf numFmtId="0" fontId="3" fillId="0" borderId="51" xfId="0" applyFont="1" applyBorder="1"/>
    <xf numFmtId="0" fontId="3" fillId="0" borderId="1" xfId="0" applyFont="1" applyBorder="1"/>
    <xf numFmtId="0" fontId="3" fillId="0" borderId="4" xfId="0" applyFont="1" applyBorder="1"/>
    <xf numFmtId="0" fontId="3" fillId="0" borderId="31" xfId="0" applyFont="1" applyBorder="1"/>
    <xf numFmtId="0" fontId="3" fillId="0" borderId="52" xfId="0" applyFont="1" applyBorder="1"/>
    <xf numFmtId="164" fontId="3" fillId="3" borderId="3" xfId="0" applyNumberFormat="1" applyFont="1" applyFill="1" applyBorder="1" applyAlignment="1">
      <alignment horizontal="center" vertical="top" wrapText="1"/>
    </xf>
    <xf numFmtId="164" fontId="3" fillId="3" borderId="22" xfId="0" applyNumberFormat="1" applyFont="1" applyFill="1" applyBorder="1" applyAlignment="1">
      <alignment horizontal="center" vertical="top" wrapText="1"/>
    </xf>
    <xf numFmtId="0" fontId="5" fillId="0" borderId="51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164" fontId="11" fillId="0" borderId="3" xfId="0" applyNumberFormat="1" applyFont="1" applyBorder="1" applyAlignment="1">
      <alignment horizontal="center" vertical="top" wrapText="1"/>
    </xf>
    <xf numFmtId="164" fontId="11" fillId="3" borderId="19" xfId="0" applyNumberFormat="1" applyFont="1" applyFill="1" applyBorder="1" applyAlignment="1">
      <alignment horizontal="center" vertical="top" wrapText="1"/>
    </xf>
    <xf numFmtId="0" fontId="7" fillId="9" borderId="7" xfId="0" applyFont="1" applyFill="1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164" fontId="3" fillId="0" borderId="7" xfId="0" applyNumberFormat="1" applyFont="1" applyBorder="1" applyAlignment="1">
      <alignment horizontal="center" vertical="top" wrapText="1"/>
    </xf>
    <xf numFmtId="164" fontId="3" fillId="0" borderId="46" xfId="0" applyNumberFormat="1" applyFont="1" applyBorder="1" applyAlignment="1">
      <alignment horizontal="center" vertical="top" wrapText="1"/>
    </xf>
    <xf numFmtId="165" fontId="5" fillId="3" borderId="16" xfId="0" applyNumberFormat="1" applyFont="1" applyFill="1" applyBorder="1" applyAlignment="1">
      <alignment horizontal="left" vertical="top" wrapText="1"/>
    </xf>
    <xf numFmtId="165" fontId="5" fillId="3" borderId="46" xfId="0" applyNumberFormat="1" applyFont="1" applyFill="1" applyBorder="1" applyAlignment="1">
      <alignment vertical="top" wrapText="1"/>
    </xf>
    <xf numFmtId="0" fontId="3" fillId="0" borderId="46" xfId="0" applyFont="1" applyBorder="1" applyAlignment="1">
      <alignment vertical="top" wrapText="1"/>
    </xf>
    <xf numFmtId="0" fontId="11" fillId="0" borderId="16" xfId="0" applyFont="1" applyBorder="1" applyAlignment="1">
      <alignment vertical="top" wrapText="1"/>
    </xf>
    <xf numFmtId="165" fontId="11" fillId="3" borderId="46" xfId="0" applyNumberFormat="1" applyFont="1" applyFill="1" applyBorder="1" applyAlignment="1">
      <alignment horizontal="left" vertical="top" wrapText="1"/>
    </xf>
    <xf numFmtId="0" fontId="1" fillId="9" borderId="31" xfId="0" applyFont="1" applyFill="1" applyBorder="1" applyAlignment="1">
      <alignment horizontal="center" vertical="top" wrapText="1"/>
    </xf>
    <xf numFmtId="164" fontId="3" fillId="0" borderId="35" xfId="0" applyNumberFormat="1" applyFont="1" applyBorder="1" applyAlignment="1">
      <alignment horizontal="center" vertical="top" wrapText="1"/>
    </xf>
    <xf numFmtId="164" fontId="3" fillId="0" borderId="31" xfId="0" applyNumberFormat="1" applyFont="1" applyBorder="1" applyAlignment="1">
      <alignment horizontal="center" vertical="top" wrapText="1"/>
    </xf>
    <xf numFmtId="164" fontId="3" fillId="0" borderId="51" xfId="0" applyNumberFormat="1" applyFont="1" applyBorder="1" applyAlignment="1">
      <alignment horizontal="center" vertical="top" wrapText="1"/>
    </xf>
    <xf numFmtId="164" fontId="3" fillId="0" borderId="29" xfId="0" applyNumberFormat="1" applyFont="1" applyBorder="1" applyAlignment="1">
      <alignment horizontal="center" vertical="top" wrapText="1"/>
    </xf>
    <xf numFmtId="164" fontId="3" fillId="0" borderId="34" xfId="0" applyNumberFormat="1" applyFont="1" applyBorder="1" applyAlignment="1">
      <alignment horizontal="center" vertical="top" wrapText="1"/>
    </xf>
    <xf numFmtId="164" fontId="3" fillId="3" borderId="34" xfId="0" applyNumberFormat="1" applyFont="1" applyFill="1" applyBorder="1" applyAlignment="1">
      <alignment horizontal="center" vertical="top" wrapText="1"/>
    </xf>
    <xf numFmtId="164" fontId="11" fillId="0" borderId="51" xfId="0" applyNumberFormat="1" applyFont="1" applyBorder="1" applyAlignment="1">
      <alignment horizontal="center" vertical="top" wrapText="1"/>
    </xf>
    <xf numFmtId="164" fontId="3" fillId="3" borderId="29" xfId="0" applyNumberFormat="1" applyFont="1" applyFill="1" applyBorder="1" applyAlignment="1">
      <alignment horizontal="center" vertical="top" wrapText="1"/>
    </xf>
    <xf numFmtId="164" fontId="3" fillId="3" borderId="51" xfId="0" applyNumberFormat="1" applyFont="1" applyFill="1" applyBorder="1" applyAlignment="1">
      <alignment horizontal="center" vertical="top" wrapText="1"/>
    </xf>
    <xf numFmtId="164" fontId="11" fillId="3" borderId="2" xfId="0" applyNumberFormat="1" applyFont="1" applyFill="1" applyBorder="1" applyAlignment="1">
      <alignment horizontal="center" vertical="top" wrapText="1"/>
    </xf>
    <xf numFmtId="0" fontId="3" fillId="3" borderId="37" xfId="0" applyFont="1" applyFill="1" applyBorder="1" applyAlignment="1">
      <alignment horizontal="left" vertical="top" wrapText="1"/>
    </xf>
    <xf numFmtId="0" fontId="1" fillId="3" borderId="45" xfId="0" applyFont="1" applyFill="1" applyBorder="1" applyAlignment="1">
      <alignment vertical="top" wrapText="1"/>
    </xf>
    <xf numFmtId="0" fontId="3" fillId="3" borderId="6" xfId="0" applyFont="1" applyFill="1" applyBorder="1" applyAlignment="1">
      <alignment vertical="top" wrapText="1"/>
    </xf>
    <xf numFmtId="0" fontId="3" fillId="3" borderId="49" xfId="0" applyFont="1" applyFill="1" applyBorder="1" applyAlignment="1">
      <alignment vertical="top" wrapText="1"/>
    </xf>
    <xf numFmtId="0" fontId="1" fillId="0" borderId="45" xfId="0" applyFont="1" applyBorder="1" applyAlignment="1">
      <alignment vertical="top" wrapText="1"/>
    </xf>
    <xf numFmtId="0" fontId="3" fillId="0" borderId="49" xfId="0" applyFont="1" applyBorder="1" applyAlignment="1">
      <alignment vertical="top" wrapText="1"/>
    </xf>
    <xf numFmtId="0" fontId="3" fillId="0" borderId="50" xfId="0" applyFont="1" applyBorder="1" applyAlignment="1">
      <alignment vertical="top" wrapText="1"/>
    </xf>
    <xf numFmtId="0" fontId="1" fillId="3" borderId="26" xfId="0" applyFont="1" applyFill="1" applyBorder="1" applyAlignment="1">
      <alignment vertical="top" wrapText="1"/>
    </xf>
    <xf numFmtId="0" fontId="3" fillId="3" borderId="39" xfId="0" applyFont="1" applyFill="1" applyBorder="1" applyAlignment="1">
      <alignment vertical="top" wrapText="1"/>
    </xf>
    <xf numFmtId="0" fontId="7" fillId="0" borderId="45" xfId="0" applyFont="1" applyBorder="1" applyAlignment="1">
      <alignment vertical="top" wrapText="1"/>
    </xf>
    <xf numFmtId="164" fontId="11" fillId="3" borderId="34" xfId="0" applyNumberFormat="1" applyFont="1" applyFill="1" applyBorder="1" applyAlignment="1">
      <alignment horizontal="center" vertical="top" wrapText="1"/>
    </xf>
    <xf numFmtId="164" fontId="3" fillId="3" borderId="39" xfId="0" applyNumberFormat="1" applyFont="1" applyFill="1" applyBorder="1" applyAlignment="1">
      <alignment horizontal="center" vertical="top" wrapText="1"/>
    </xf>
    <xf numFmtId="165" fontId="5" fillId="3" borderId="2" xfId="0" applyNumberFormat="1" applyFont="1" applyFill="1" applyBorder="1" applyAlignment="1">
      <alignment horizontal="left" vertical="top" wrapText="1"/>
    </xf>
    <xf numFmtId="3" fontId="5" fillId="3" borderId="44" xfId="0" applyNumberFormat="1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3" fillId="0" borderId="44" xfId="0" applyFont="1" applyBorder="1" applyAlignment="1">
      <alignment vertical="top" wrapText="1"/>
    </xf>
    <xf numFmtId="0" fontId="11" fillId="3" borderId="22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6" xfId="0" applyFont="1" applyBorder="1" applyAlignment="1">
      <alignment wrapText="1"/>
    </xf>
    <xf numFmtId="0" fontId="11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wrapText="1"/>
    </xf>
    <xf numFmtId="0" fontId="3" fillId="3" borderId="50" xfId="0" applyFont="1" applyFill="1" applyBorder="1" applyAlignment="1">
      <alignment vertical="top" wrapText="1"/>
    </xf>
    <xf numFmtId="0" fontId="11" fillId="0" borderId="3" xfId="0" applyFont="1" applyBorder="1" applyAlignment="1">
      <alignment horizontal="center" vertical="top" wrapText="1"/>
    </xf>
    <xf numFmtId="0" fontId="3" fillId="0" borderId="47" xfId="0" applyFont="1" applyBorder="1" applyAlignment="1">
      <alignment horizontal="center" vertical="top"/>
    </xf>
    <xf numFmtId="0" fontId="5" fillId="0" borderId="34" xfId="0" applyFont="1" applyBorder="1" applyAlignment="1">
      <alignment horizontal="center" vertical="top" wrapText="1"/>
    </xf>
    <xf numFmtId="164" fontId="11" fillId="3" borderId="3" xfId="0" applyNumberFormat="1" applyFont="1" applyFill="1" applyBorder="1" applyAlignment="1">
      <alignment horizontal="center" vertical="top" wrapText="1"/>
    </xf>
    <xf numFmtId="164" fontId="11" fillId="0" borderId="35" xfId="0" applyNumberFormat="1" applyFont="1" applyBorder="1" applyAlignment="1">
      <alignment horizontal="center" vertical="top" wrapText="1"/>
    </xf>
    <xf numFmtId="0" fontId="11" fillId="0" borderId="35" xfId="0" applyFont="1" applyBorder="1" applyAlignment="1">
      <alignment horizontal="center" vertical="top" wrapText="1"/>
    </xf>
    <xf numFmtId="164" fontId="11" fillId="0" borderId="19" xfId="0" applyNumberFormat="1" applyFont="1" applyBorder="1" applyAlignment="1">
      <alignment horizontal="center" vertical="top" wrapText="1"/>
    </xf>
    <xf numFmtId="0" fontId="11" fillId="0" borderId="46" xfId="0" applyFont="1" applyBorder="1" applyAlignment="1">
      <alignment wrapText="1"/>
    </xf>
    <xf numFmtId="0" fontId="11" fillId="0" borderId="19" xfId="0" applyFont="1" applyBorder="1" applyAlignment="1">
      <alignment horizontal="center" vertical="top" wrapText="1"/>
    </xf>
    <xf numFmtId="0" fontId="11" fillId="0" borderId="34" xfId="0" applyFont="1" applyBorder="1" applyAlignment="1">
      <alignment horizontal="center" vertical="top" wrapText="1"/>
    </xf>
    <xf numFmtId="0" fontId="2" fillId="8" borderId="59" xfId="0" applyFont="1" applyFill="1" applyBorder="1" applyAlignment="1">
      <alignment vertical="top" wrapText="1"/>
    </xf>
    <xf numFmtId="0" fontId="5" fillId="0" borderId="21" xfId="0" applyFont="1" applyBorder="1" applyAlignment="1">
      <alignment vertical="top" wrapText="1"/>
    </xf>
    <xf numFmtId="164" fontId="11" fillId="0" borderId="34" xfId="0" applyNumberFormat="1" applyFont="1" applyBorder="1" applyAlignment="1">
      <alignment horizontal="center" vertical="top" wrapText="1"/>
    </xf>
    <xf numFmtId="0" fontId="14" fillId="0" borderId="47" xfId="0" applyFont="1" applyBorder="1"/>
    <xf numFmtId="0" fontId="14" fillId="0" borderId="32" xfId="0" applyFont="1" applyBorder="1"/>
    <xf numFmtId="0" fontId="14" fillId="0" borderId="7" xfId="0" applyFont="1" applyBorder="1"/>
    <xf numFmtId="0" fontId="14" fillId="0" borderId="7" xfId="0" applyFont="1" applyBorder="1" applyAlignment="1">
      <alignment vertical="top"/>
    </xf>
    <xf numFmtId="164" fontId="3" fillId="3" borderId="31" xfId="0" applyNumberFormat="1" applyFont="1" applyFill="1" applyBorder="1" applyAlignment="1">
      <alignment horizontal="center" vertical="top" wrapText="1"/>
    </xf>
    <xf numFmtId="164" fontId="1" fillId="3" borderId="31" xfId="0" applyNumberFormat="1" applyFont="1" applyFill="1" applyBorder="1" applyAlignment="1">
      <alignment horizontal="center" vertical="top" wrapText="1"/>
    </xf>
    <xf numFmtId="164" fontId="7" fillId="0" borderId="31" xfId="0" applyNumberFormat="1" applyFont="1" applyBorder="1" applyAlignment="1">
      <alignment horizontal="center" vertical="top" wrapText="1"/>
    </xf>
    <xf numFmtId="0" fontId="11" fillId="0" borderId="21" xfId="0" applyFont="1" applyBorder="1" applyAlignment="1">
      <alignment vertical="top" wrapText="1"/>
    </xf>
    <xf numFmtId="0" fontId="14" fillId="0" borderId="33" xfId="0" applyFont="1" applyBorder="1"/>
    <xf numFmtId="0" fontId="11" fillId="0" borderId="3" xfId="0" applyFont="1" applyBorder="1" applyAlignment="1">
      <alignment wrapText="1"/>
    </xf>
    <xf numFmtId="164" fontId="3" fillId="3" borderId="16" xfId="0" applyNumberFormat="1" applyFont="1" applyFill="1" applyBorder="1" applyAlignment="1">
      <alignment horizontal="center" vertical="top" wrapText="1"/>
    </xf>
    <xf numFmtId="164" fontId="3" fillId="3" borderId="35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0" fontId="5" fillId="0" borderId="60" xfId="0" applyFont="1" applyBorder="1" applyAlignment="1">
      <alignment vertical="top" wrapText="1"/>
    </xf>
    <xf numFmtId="0" fontId="11" fillId="3" borderId="3" xfId="0" applyFont="1" applyFill="1" applyBorder="1" applyAlignment="1">
      <alignment wrapText="1"/>
    </xf>
    <xf numFmtId="0" fontId="11" fillId="3" borderId="35" xfId="0" applyFont="1" applyFill="1" applyBorder="1" applyAlignment="1">
      <alignment horizontal="center" vertical="top" wrapText="1"/>
    </xf>
    <xf numFmtId="0" fontId="14" fillId="0" borderId="33" xfId="0" applyFont="1" applyBorder="1" applyAlignment="1">
      <alignment vertical="top"/>
    </xf>
    <xf numFmtId="164" fontId="1" fillId="6" borderId="3" xfId="0" applyNumberFormat="1" applyFont="1" applyFill="1" applyBorder="1" applyAlignment="1">
      <alignment horizontal="center" vertical="top" wrapText="1"/>
    </xf>
    <xf numFmtId="164" fontId="1" fillId="6" borderId="35" xfId="0" applyNumberFormat="1" applyFont="1" applyFill="1" applyBorder="1" applyAlignment="1">
      <alignment horizontal="center" vertical="top" wrapText="1"/>
    </xf>
    <xf numFmtId="0" fontId="1" fillId="6" borderId="3" xfId="0" applyFont="1" applyFill="1" applyBorder="1" applyAlignment="1">
      <alignment vertical="top" wrapText="1"/>
    </xf>
    <xf numFmtId="0" fontId="3" fillId="6" borderId="30" xfId="0" applyFont="1" applyFill="1" applyBorder="1" applyAlignment="1">
      <alignment horizontal="justify" vertical="center" wrapText="1"/>
    </xf>
    <xf numFmtId="164" fontId="3" fillId="3" borderId="46" xfId="0" applyNumberFormat="1" applyFont="1" applyFill="1" applyBorder="1" applyAlignment="1">
      <alignment horizontal="center" vertical="top" wrapText="1"/>
    </xf>
    <xf numFmtId="0" fontId="14" fillId="0" borderId="46" xfId="0" applyFont="1" applyBorder="1"/>
    <xf numFmtId="0" fontId="11" fillId="3" borderId="61" xfId="0" applyFont="1" applyFill="1" applyBorder="1" applyAlignment="1">
      <alignment vertical="top" wrapText="1"/>
    </xf>
    <xf numFmtId="0" fontId="1" fillId="0" borderId="19" xfId="0" applyFont="1" applyBorder="1" applyAlignment="1">
      <alignment vertical="top" wrapText="1"/>
    </xf>
    <xf numFmtId="164" fontId="7" fillId="0" borderId="19" xfId="0" applyNumberFormat="1" applyFont="1" applyBorder="1" applyAlignment="1">
      <alignment horizontal="center" vertical="top" wrapText="1"/>
    </xf>
    <xf numFmtId="164" fontId="7" fillId="0" borderId="34" xfId="0" applyNumberFormat="1" applyFont="1" applyBorder="1" applyAlignment="1">
      <alignment horizontal="center" vertical="top" wrapText="1"/>
    </xf>
    <xf numFmtId="0" fontId="7" fillId="5" borderId="41" xfId="0" applyFont="1" applyFill="1" applyBorder="1" applyAlignment="1">
      <alignment horizontal="justify" vertical="top" wrapText="1"/>
    </xf>
    <xf numFmtId="0" fontId="1" fillId="5" borderId="24" xfId="0" applyFont="1" applyFill="1" applyBorder="1" applyAlignment="1">
      <alignment vertical="top" wrapText="1"/>
    </xf>
    <xf numFmtId="164" fontId="1" fillId="0" borderId="3" xfId="0" applyNumberFormat="1" applyFont="1" applyBorder="1" applyAlignment="1">
      <alignment horizontal="center" vertical="top" wrapText="1"/>
    </xf>
    <xf numFmtId="2" fontId="1" fillId="5" borderId="24" xfId="0" applyNumberFormat="1" applyFont="1" applyFill="1" applyBorder="1" applyAlignment="1">
      <alignment horizontal="center" vertical="top" wrapText="1"/>
    </xf>
    <xf numFmtId="2" fontId="1" fillId="5" borderId="56" xfId="0" applyNumberFormat="1" applyFont="1" applyFill="1" applyBorder="1" applyAlignment="1">
      <alignment horizontal="center" vertical="top" wrapText="1"/>
    </xf>
    <xf numFmtId="164" fontId="1" fillId="0" borderId="29" xfId="0" applyNumberFormat="1" applyFont="1" applyBorder="1" applyAlignment="1">
      <alignment horizontal="center" vertical="top" wrapText="1"/>
    </xf>
    <xf numFmtId="0" fontId="7" fillId="5" borderId="37" xfId="0" applyFont="1" applyFill="1" applyBorder="1" applyAlignment="1">
      <alignment horizontal="justify" vertical="top" wrapText="1"/>
    </xf>
    <xf numFmtId="0" fontId="1" fillId="5" borderId="21" xfId="0" applyFont="1" applyFill="1" applyBorder="1" applyAlignment="1">
      <alignment vertical="top" wrapText="1"/>
    </xf>
    <xf numFmtId="0" fontId="1" fillId="5" borderId="5" xfId="0" applyFont="1" applyFill="1" applyBorder="1" applyAlignment="1">
      <alignment vertical="top" wrapText="1"/>
    </xf>
    <xf numFmtId="0" fontId="1" fillId="5" borderId="21" xfId="0" applyFont="1" applyFill="1" applyBorder="1" applyAlignment="1">
      <alignment horizontal="center" vertical="top" wrapText="1"/>
    </xf>
    <xf numFmtId="0" fontId="1" fillId="5" borderId="62" xfId="0" applyFont="1" applyFill="1" applyBorder="1" applyAlignment="1">
      <alignment horizontal="center" vertical="top" wrapText="1"/>
    </xf>
    <xf numFmtId="0" fontId="1" fillId="5" borderId="53" xfId="0" applyFont="1" applyFill="1" applyBorder="1" applyAlignment="1">
      <alignment horizontal="center" vertical="top" wrapText="1"/>
    </xf>
    <xf numFmtId="0" fontId="7" fillId="9" borderId="33" xfId="0" applyFont="1" applyFill="1" applyBorder="1" applyAlignment="1">
      <alignment vertical="top" wrapText="1"/>
    </xf>
    <xf numFmtId="0" fontId="7" fillId="9" borderId="19" xfId="0" applyFont="1" applyFill="1" applyBorder="1" applyAlignment="1">
      <alignment vertical="top" wrapText="1"/>
    </xf>
    <xf numFmtId="0" fontId="1" fillId="9" borderId="19" xfId="0" applyFont="1" applyFill="1" applyBorder="1" applyAlignment="1">
      <alignment horizontal="center" vertical="top" wrapText="1"/>
    </xf>
    <xf numFmtId="0" fontId="1" fillId="9" borderId="34" xfId="0" applyFont="1" applyFill="1" applyBorder="1" applyAlignment="1">
      <alignment horizontal="center" vertical="top" wrapText="1"/>
    </xf>
    <xf numFmtId="0" fontId="7" fillId="9" borderId="46" xfId="0" applyFont="1" applyFill="1" applyBorder="1" applyAlignment="1">
      <alignment vertical="top" wrapText="1"/>
    </xf>
    <xf numFmtId="0" fontId="7" fillId="9" borderId="19" xfId="0" applyFont="1" applyFill="1" applyBorder="1" applyAlignment="1">
      <alignment horizontal="center" vertical="top"/>
    </xf>
    <xf numFmtId="0" fontId="7" fillId="9" borderId="34" xfId="0" applyFont="1" applyFill="1" applyBorder="1" applyAlignment="1">
      <alignment horizontal="center" vertical="top" wrapText="1"/>
    </xf>
    <xf numFmtId="0" fontId="7" fillId="9" borderId="30" xfId="0" applyFont="1" applyFill="1" applyBorder="1" applyAlignment="1">
      <alignment vertical="top" wrapText="1"/>
    </xf>
    <xf numFmtId="0" fontId="7" fillId="9" borderId="3" xfId="0" applyFont="1" applyFill="1" applyBorder="1" applyAlignment="1">
      <alignment vertical="top" wrapText="1"/>
    </xf>
    <xf numFmtId="0" fontId="1" fillId="9" borderId="3" xfId="0" applyFont="1" applyFill="1" applyBorder="1" applyAlignment="1">
      <alignment horizontal="center" vertical="top" wrapText="1"/>
    </xf>
    <xf numFmtId="0" fontId="1" fillId="9" borderId="35" xfId="0" applyFont="1" applyFill="1" applyBorder="1" applyAlignment="1">
      <alignment horizontal="center" vertical="top" wrapText="1"/>
    </xf>
    <xf numFmtId="0" fontId="7" fillId="9" borderId="16" xfId="0" applyFont="1" applyFill="1" applyBorder="1" applyAlignment="1">
      <alignment vertical="top" wrapText="1"/>
    </xf>
    <xf numFmtId="164" fontId="7" fillId="9" borderId="3" xfId="0" applyNumberFormat="1" applyFont="1" applyFill="1" applyBorder="1" applyAlignment="1">
      <alignment horizontal="center" vertical="top" wrapText="1"/>
    </xf>
    <xf numFmtId="0" fontId="18" fillId="10" borderId="3" xfId="0" applyFont="1" applyFill="1" applyBorder="1" applyAlignment="1">
      <alignment horizontal="center" vertical="top" wrapText="1"/>
    </xf>
    <xf numFmtId="0" fontId="18" fillId="10" borderId="16" xfId="0" applyFont="1" applyFill="1" applyBorder="1" applyAlignment="1">
      <alignment horizontal="center" vertical="top" wrapText="1"/>
    </xf>
    <xf numFmtId="0" fontId="5" fillId="9" borderId="35" xfId="0" applyFont="1" applyFill="1" applyBorder="1" applyAlignment="1">
      <alignment horizontal="center" vertical="top" wrapText="1"/>
    </xf>
    <xf numFmtId="0" fontId="7" fillId="4" borderId="37" xfId="0" applyFont="1" applyFill="1" applyBorder="1" applyAlignment="1">
      <alignment vertical="top" wrapText="1"/>
    </xf>
    <xf numFmtId="0" fontId="7" fillId="4" borderId="21" xfId="0" applyFont="1" applyFill="1" applyBorder="1" applyAlignment="1">
      <alignment vertical="top" wrapText="1"/>
    </xf>
    <xf numFmtId="0" fontId="1" fillId="4" borderId="21" xfId="0" applyFont="1" applyFill="1" applyBorder="1" applyAlignment="1">
      <alignment horizontal="center" vertical="top" wrapText="1"/>
    </xf>
    <xf numFmtId="0" fontId="1" fillId="4" borderId="62" xfId="0" applyFont="1" applyFill="1" applyBorder="1" applyAlignment="1">
      <alignment horizontal="center" vertical="top" wrapText="1"/>
    </xf>
    <xf numFmtId="0" fontId="7" fillId="4" borderId="53" xfId="0" applyFont="1" applyFill="1" applyBorder="1" applyAlignment="1">
      <alignment vertical="top" wrapText="1"/>
    </xf>
    <xf numFmtId="0" fontId="8" fillId="2" borderId="41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6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vertical="top" wrapText="1"/>
    </xf>
    <xf numFmtId="164" fontId="5" fillId="7" borderId="19" xfId="0" applyNumberFormat="1" applyFont="1" applyFill="1" applyBorder="1" applyAlignment="1">
      <alignment horizontal="center" vertical="top" wrapText="1"/>
    </xf>
    <xf numFmtId="0" fontId="11" fillId="3" borderId="64" xfId="0" applyFont="1" applyFill="1" applyBorder="1" applyAlignment="1">
      <alignment vertical="top" wrapText="1"/>
    </xf>
    <xf numFmtId="0" fontId="1" fillId="6" borderId="22" xfId="0" applyFont="1" applyFill="1" applyBorder="1" applyAlignment="1">
      <alignment vertical="top" wrapText="1"/>
    </xf>
    <xf numFmtId="0" fontId="1" fillId="6" borderId="16" xfId="0" applyFont="1" applyFill="1" applyBorder="1" applyAlignment="1">
      <alignment vertical="top" wrapText="1"/>
    </xf>
    <xf numFmtId="165" fontId="1" fillId="6" borderId="16" xfId="0" applyNumberFormat="1" applyFont="1" applyFill="1" applyBorder="1" applyAlignment="1">
      <alignment horizontal="center" vertical="top" wrapText="1"/>
    </xf>
    <xf numFmtId="0" fontId="7" fillId="0" borderId="46" xfId="0" applyFont="1" applyBorder="1" applyAlignment="1">
      <alignment vertical="top" wrapText="1"/>
    </xf>
    <xf numFmtId="164" fontId="7" fillId="0" borderId="46" xfId="0" applyNumberFormat="1" applyFont="1" applyBorder="1" applyAlignment="1">
      <alignment horizontal="center" vertical="top" wrapText="1"/>
    </xf>
    <xf numFmtId="164" fontId="7" fillId="0" borderId="53" xfId="0" applyNumberFormat="1" applyFont="1" applyBorder="1" applyAlignment="1">
      <alignment horizontal="center" vertical="top" wrapText="1"/>
    </xf>
    <xf numFmtId="0" fontId="7" fillId="4" borderId="41" xfId="0" applyFont="1" applyFill="1" applyBorder="1" applyAlignment="1">
      <alignment vertical="top" wrapText="1"/>
    </xf>
    <xf numFmtId="0" fontId="1" fillId="4" borderId="65" xfId="0" applyFont="1" applyFill="1" applyBorder="1" applyAlignment="1">
      <alignment vertical="top" wrapText="1"/>
    </xf>
    <xf numFmtId="2" fontId="6" fillId="4" borderId="24" xfId="0" applyNumberFormat="1" applyFont="1" applyFill="1" applyBorder="1" applyAlignment="1">
      <alignment horizontal="center" vertical="top" wrapText="1"/>
    </xf>
    <xf numFmtId="165" fontId="1" fillId="6" borderId="66" xfId="0" applyNumberFormat="1" applyFont="1" applyFill="1" applyBorder="1" applyAlignment="1">
      <alignment horizontal="center" vertical="top" wrapText="1"/>
    </xf>
    <xf numFmtId="164" fontId="7" fillId="3" borderId="31" xfId="0" applyNumberFormat="1" applyFont="1" applyFill="1" applyBorder="1" applyAlignment="1">
      <alignment horizontal="center" vertical="top" wrapText="1"/>
    </xf>
    <xf numFmtId="165" fontId="7" fillId="0" borderId="67" xfId="0" applyNumberFormat="1" applyFont="1" applyBorder="1" applyAlignment="1">
      <alignment horizontal="center" vertical="top" wrapText="1"/>
    </xf>
    <xf numFmtId="164" fontId="7" fillId="0" borderId="48" xfId="0" applyNumberFormat="1" applyFont="1" applyBorder="1" applyAlignment="1">
      <alignment horizontal="center" vertical="top" wrapText="1"/>
    </xf>
    <xf numFmtId="2" fontId="6" fillId="4" borderId="42" xfId="0" applyNumberFormat="1" applyFont="1" applyFill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164" fontId="11" fillId="7" borderId="2" xfId="0" applyNumberFormat="1" applyFont="1" applyFill="1" applyBorder="1" applyAlignment="1">
      <alignment horizontal="center" vertical="top" wrapText="1"/>
    </xf>
    <xf numFmtId="164" fontId="3" fillId="0" borderId="43" xfId="0" applyNumberFormat="1" applyFont="1" applyBorder="1" applyAlignment="1">
      <alignment horizontal="center" vertical="top" wrapText="1"/>
    </xf>
    <xf numFmtId="165" fontId="11" fillId="3" borderId="7" xfId="0" applyNumberFormat="1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center" vertical="top" wrapText="1"/>
    </xf>
    <xf numFmtId="0" fontId="20" fillId="0" borderId="0" xfId="0" applyFont="1" applyAlignment="1">
      <alignment vertical="top" wrapText="1"/>
    </xf>
    <xf numFmtId="0" fontId="14" fillId="0" borderId="68" xfId="0" applyFont="1" applyBorder="1"/>
    <xf numFmtId="164" fontId="14" fillId="0" borderId="36" xfId="0" applyNumberFormat="1" applyFont="1" applyBorder="1"/>
    <xf numFmtId="0" fontId="3" fillId="0" borderId="6" xfId="0" applyFont="1" applyBorder="1"/>
    <xf numFmtId="0" fontId="3" fillId="0" borderId="5" xfId="0" applyFont="1" applyBorder="1"/>
    <xf numFmtId="0" fontId="19" fillId="0" borderId="69" xfId="0" applyFont="1" applyBorder="1" applyAlignment="1">
      <alignment horizontal="left" vertical="top" wrapText="1"/>
    </xf>
    <xf numFmtId="0" fontId="20" fillId="0" borderId="17" xfId="0" applyFont="1" applyBorder="1" applyAlignment="1">
      <alignment vertical="top" wrapText="1"/>
    </xf>
    <xf numFmtId="0" fontId="3" fillId="0" borderId="56" xfId="0" applyFont="1" applyBorder="1"/>
    <xf numFmtId="3" fontId="11" fillId="3" borderId="44" xfId="0" applyNumberFormat="1" applyFont="1" applyFill="1" applyBorder="1" applyAlignment="1">
      <alignment vertical="top" wrapText="1"/>
    </xf>
    <xf numFmtId="0" fontId="2" fillId="3" borderId="22" xfId="0" applyFont="1" applyFill="1" applyBorder="1" applyAlignment="1">
      <alignment vertical="top" wrapText="1"/>
    </xf>
    <xf numFmtId="0" fontId="20" fillId="0" borderId="69" xfId="0" applyFont="1" applyBorder="1" applyAlignment="1">
      <alignment vertical="top" wrapText="1"/>
    </xf>
    <xf numFmtId="0" fontId="11" fillId="3" borderId="44" xfId="0" applyFont="1" applyFill="1" applyBorder="1" applyAlignment="1">
      <alignment vertical="top" wrapText="1"/>
    </xf>
    <xf numFmtId="0" fontId="3" fillId="0" borderId="9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3" fillId="0" borderId="51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center" vertical="top" wrapText="1"/>
    </xf>
    <xf numFmtId="0" fontId="3" fillId="0" borderId="9" xfId="0" applyFont="1" applyBorder="1"/>
    <xf numFmtId="0" fontId="14" fillId="0" borderId="52" xfId="0" applyFont="1" applyBorder="1"/>
    <xf numFmtId="0" fontId="14" fillId="0" borderId="71" xfId="0" applyFont="1" applyBorder="1"/>
    <xf numFmtId="0" fontId="3" fillId="0" borderId="60" xfId="0" applyFont="1" applyBorder="1"/>
    <xf numFmtId="0" fontId="3" fillId="0" borderId="21" xfId="0" applyFont="1" applyBorder="1"/>
    <xf numFmtId="0" fontId="3" fillId="0" borderId="62" xfId="0" applyFont="1" applyBorder="1"/>
    <xf numFmtId="164" fontId="11" fillId="3" borderId="31" xfId="0" applyNumberFormat="1" applyFont="1" applyFill="1" applyBorder="1" applyAlignment="1">
      <alignment horizontal="center" vertical="top" wrapText="1"/>
    </xf>
    <xf numFmtId="2" fontId="7" fillId="3" borderId="31" xfId="0" applyNumberFormat="1" applyFont="1" applyFill="1" applyBorder="1" applyAlignment="1">
      <alignment horizontal="center" vertical="top" wrapText="1"/>
    </xf>
    <xf numFmtId="164" fontId="1" fillId="6" borderId="22" xfId="0" applyNumberFormat="1" applyFont="1" applyFill="1" applyBorder="1" applyAlignment="1">
      <alignment horizontal="center" vertical="top" wrapText="1"/>
    </xf>
    <xf numFmtId="0" fontId="7" fillId="0" borderId="2" xfId="0" applyFont="1" applyBorder="1" applyAlignment="1">
      <alignment vertical="top" wrapText="1"/>
    </xf>
    <xf numFmtId="0" fontId="7" fillId="5" borderId="36" xfId="0" applyFont="1" applyFill="1" applyBorder="1" applyAlignment="1">
      <alignment horizontal="justify" vertical="top" wrapText="1"/>
    </xf>
    <xf numFmtId="0" fontId="7" fillId="5" borderId="5" xfId="0" applyFont="1" applyFill="1" applyBorder="1" applyAlignment="1">
      <alignment vertical="top" wrapText="1"/>
    </xf>
    <xf numFmtId="2" fontId="1" fillId="5" borderId="5" xfId="0" applyNumberFormat="1" applyFont="1" applyFill="1" applyBorder="1" applyAlignment="1">
      <alignment horizontal="center" vertical="top" wrapText="1"/>
    </xf>
    <xf numFmtId="2" fontId="1" fillId="0" borderId="22" xfId="0" applyNumberFormat="1" applyFont="1" applyBorder="1" applyAlignment="1">
      <alignment horizontal="center" vertical="top" wrapText="1"/>
    </xf>
    <xf numFmtId="2" fontId="1" fillId="0" borderId="3" xfId="0" applyNumberFormat="1" applyFont="1" applyBorder="1" applyAlignment="1">
      <alignment horizontal="center" vertical="top" wrapText="1"/>
    </xf>
    <xf numFmtId="2" fontId="1" fillId="0" borderId="29" xfId="0" applyNumberFormat="1" applyFont="1" applyBorder="1" applyAlignment="1">
      <alignment horizontal="center" vertical="top" wrapText="1"/>
    </xf>
    <xf numFmtId="0" fontId="7" fillId="3" borderId="72" xfId="0" applyFont="1" applyFill="1" applyBorder="1" applyAlignment="1">
      <alignment horizontal="left" vertical="top" wrapText="1"/>
    </xf>
    <xf numFmtId="0" fontId="1" fillId="4" borderId="24" xfId="0" applyFont="1" applyFill="1" applyBorder="1" applyAlignment="1">
      <alignment vertical="top" wrapText="1"/>
    </xf>
    <xf numFmtId="164" fontId="7" fillId="0" borderId="2" xfId="0" applyNumberFormat="1" applyFont="1" applyBorder="1" applyAlignment="1">
      <alignment horizontal="center" vertical="top" wrapText="1"/>
    </xf>
    <xf numFmtId="2" fontId="6" fillId="4" borderId="20" xfId="0" applyNumberFormat="1" applyFont="1" applyFill="1" applyBorder="1" applyAlignment="1">
      <alignment horizontal="center" vertical="top" wrapText="1"/>
    </xf>
    <xf numFmtId="2" fontId="1" fillId="5" borderId="20" xfId="0" applyNumberFormat="1" applyFont="1" applyFill="1" applyBorder="1" applyAlignment="1">
      <alignment horizontal="center" vertical="top" wrapText="1"/>
    </xf>
    <xf numFmtId="164" fontId="7" fillId="0" borderId="51" xfId="0" applyNumberFormat="1" applyFont="1" applyBorder="1" applyAlignment="1">
      <alignment horizontal="center" vertical="top" wrapText="1"/>
    </xf>
    <xf numFmtId="2" fontId="6" fillId="4" borderId="65" xfId="0" applyNumberFormat="1" applyFont="1" applyFill="1" applyBorder="1" applyAlignment="1">
      <alignment horizontal="center" vertical="top" wrapText="1"/>
    </xf>
    <xf numFmtId="2" fontId="1" fillId="5" borderId="42" xfId="0" applyNumberFormat="1" applyFont="1" applyFill="1" applyBorder="1" applyAlignment="1">
      <alignment horizontal="center" vertical="top" wrapText="1"/>
    </xf>
    <xf numFmtId="0" fontId="1" fillId="6" borderId="29" xfId="0" applyFont="1" applyFill="1" applyBorder="1" applyAlignment="1">
      <alignment vertical="top" wrapText="1"/>
    </xf>
    <xf numFmtId="0" fontId="7" fillId="9" borderId="36" xfId="0" applyFont="1" applyFill="1" applyBorder="1" applyAlignment="1">
      <alignment horizontal="justify" vertical="top" wrapText="1"/>
    </xf>
    <xf numFmtId="0" fontId="7" fillId="9" borderId="5" xfId="0" applyFont="1" applyFill="1" applyBorder="1" applyAlignment="1">
      <alignment vertical="top" wrapText="1"/>
    </xf>
    <xf numFmtId="2" fontId="1" fillId="9" borderId="5" xfId="0" applyNumberFormat="1" applyFont="1" applyFill="1" applyBorder="1" applyAlignment="1">
      <alignment horizontal="center" vertical="top" wrapText="1"/>
    </xf>
    <xf numFmtId="0" fontId="7" fillId="5" borderId="24" xfId="0" applyFont="1" applyFill="1" applyBorder="1" applyAlignment="1">
      <alignment vertical="top" wrapText="1"/>
    </xf>
    <xf numFmtId="2" fontId="1" fillId="9" borderId="24" xfId="0" applyNumberFormat="1" applyFont="1" applyFill="1" applyBorder="1" applyAlignment="1">
      <alignment horizontal="center" vertical="top" wrapText="1"/>
    </xf>
    <xf numFmtId="2" fontId="1" fillId="9" borderId="42" xfId="0" applyNumberFormat="1" applyFont="1" applyFill="1" applyBorder="1" applyAlignment="1">
      <alignment horizontal="center" vertical="top" wrapText="1"/>
    </xf>
    <xf numFmtId="2" fontId="1" fillId="5" borderId="41" xfId="0" applyNumberFormat="1" applyFont="1" applyFill="1" applyBorder="1" applyAlignment="1">
      <alignment horizontal="center" vertical="top" wrapText="1"/>
    </xf>
    <xf numFmtId="0" fontId="1" fillId="9" borderId="2" xfId="0" applyFont="1" applyFill="1" applyBorder="1" applyAlignment="1">
      <alignment horizontal="center" vertical="top" wrapText="1"/>
    </xf>
    <xf numFmtId="0" fontId="3" fillId="9" borderId="4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vertical="top" wrapText="1"/>
    </xf>
    <xf numFmtId="0" fontId="11" fillId="8" borderId="1" xfId="0" applyFont="1" applyFill="1" applyBorder="1" applyAlignment="1">
      <alignment vertical="top" wrapText="1"/>
    </xf>
    <xf numFmtId="0" fontId="11" fillId="8" borderId="3" xfId="0" applyFont="1" applyFill="1" applyBorder="1" applyAlignment="1">
      <alignment vertical="top" wrapText="1"/>
    </xf>
    <xf numFmtId="0" fontId="1" fillId="9" borderId="5" xfId="0" applyFont="1" applyFill="1" applyBorder="1" applyAlignment="1">
      <alignment vertical="top" wrapText="1"/>
    </xf>
    <xf numFmtId="0" fontId="5" fillId="3" borderId="44" xfId="0" applyFont="1" applyFill="1" applyBorder="1" applyAlignment="1">
      <alignment horizontal="left" vertical="top" wrapText="1"/>
    </xf>
    <xf numFmtId="0" fontId="1" fillId="9" borderId="24" xfId="0" applyFont="1" applyFill="1" applyBorder="1" applyAlignment="1">
      <alignment horizontal="center" vertical="top" wrapText="1"/>
    </xf>
    <xf numFmtId="0" fontId="3" fillId="3" borderId="29" xfId="0" applyFont="1" applyFill="1" applyBorder="1" applyAlignment="1">
      <alignment horizontal="center" vertical="top" wrapText="1"/>
    </xf>
    <xf numFmtId="0" fontId="3" fillId="3" borderId="35" xfId="0" applyFont="1" applyFill="1" applyBorder="1" applyAlignment="1">
      <alignment horizontal="center" vertical="top" wrapText="1"/>
    </xf>
    <xf numFmtId="0" fontId="5" fillId="3" borderId="66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3" borderId="34" xfId="0" applyFont="1" applyFill="1" applyBorder="1" applyAlignment="1">
      <alignment horizontal="center" vertical="top" wrapText="1"/>
    </xf>
    <xf numFmtId="0" fontId="2" fillId="3" borderId="16" xfId="0" applyFont="1" applyFill="1" applyBorder="1" applyAlignment="1">
      <alignment vertical="top" wrapText="1"/>
    </xf>
    <xf numFmtId="0" fontId="11" fillId="3" borderId="15" xfId="0" applyFont="1" applyFill="1" applyBorder="1" applyAlignment="1">
      <alignment vertical="top" wrapText="1"/>
    </xf>
    <xf numFmtId="0" fontId="7" fillId="8" borderId="22" xfId="0" applyFont="1" applyFill="1" applyBorder="1" applyAlignment="1">
      <alignment vertical="top" wrapText="1"/>
    </xf>
    <xf numFmtId="164" fontId="11" fillId="3" borderId="35" xfId="0" applyNumberFormat="1" applyFont="1" applyFill="1" applyBorder="1" applyAlignment="1">
      <alignment horizontal="center" vertical="top" wrapText="1"/>
    </xf>
    <xf numFmtId="0" fontId="11" fillId="8" borderId="19" xfId="0" applyFont="1" applyFill="1" applyBorder="1" applyAlignment="1">
      <alignment vertical="top" wrapText="1"/>
    </xf>
    <xf numFmtId="0" fontId="11" fillId="3" borderId="46" xfId="0" applyFont="1" applyFill="1" applyBorder="1" applyAlignment="1">
      <alignment horizontal="center" vertical="top" wrapText="1"/>
    </xf>
    <xf numFmtId="0" fontId="11" fillId="3" borderId="73" xfId="0" applyFont="1" applyFill="1" applyBorder="1" applyAlignment="1">
      <alignment vertical="top" wrapText="1"/>
    </xf>
    <xf numFmtId="0" fontId="3" fillId="3" borderId="74" xfId="0" applyFont="1" applyFill="1" applyBorder="1" applyAlignment="1">
      <alignment horizontal="center" vertical="top" wrapText="1"/>
    </xf>
    <xf numFmtId="164" fontId="11" fillId="3" borderId="33" xfId="0" applyNumberFormat="1" applyFont="1" applyFill="1" applyBorder="1" applyAlignment="1">
      <alignment horizontal="center" vertical="top" wrapText="1"/>
    </xf>
    <xf numFmtId="164" fontId="2" fillId="9" borderId="1" xfId="0" applyNumberFormat="1" applyFont="1" applyFill="1" applyBorder="1" applyAlignment="1">
      <alignment horizontal="center" vertical="top" wrapText="1"/>
    </xf>
    <xf numFmtId="164" fontId="1" fillId="9" borderId="1" xfId="0" applyNumberFormat="1" applyFont="1" applyFill="1" applyBorder="1" applyAlignment="1">
      <alignment horizontal="center" vertical="top" wrapText="1"/>
    </xf>
    <xf numFmtId="0" fontId="1" fillId="6" borderId="44" xfId="0" applyFont="1" applyFill="1" applyBorder="1" applyAlignment="1">
      <alignment vertical="top" wrapText="1"/>
    </xf>
    <xf numFmtId="164" fontId="11" fillId="3" borderId="75" xfId="0" applyNumberFormat="1" applyFont="1" applyFill="1" applyBorder="1" applyAlignment="1">
      <alignment horizontal="center" vertical="top" wrapText="1"/>
    </xf>
    <xf numFmtId="0" fontId="1" fillId="9" borderId="22" xfId="0" applyFont="1" applyFill="1" applyBorder="1" applyAlignment="1">
      <alignment vertical="top" wrapText="1"/>
    </xf>
    <xf numFmtId="0" fontId="3" fillId="9" borderId="29" xfId="0" applyFont="1" applyFill="1" applyBorder="1" applyAlignment="1">
      <alignment horizontal="center" vertical="top" wrapText="1"/>
    </xf>
    <xf numFmtId="164" fontId="2" fillId="9" borderId="2" xfId="0" applyNumberFormat="1" applyFont="1" applyFill="1" applyBorder="1" applyAlignment="1">
      <alignment horizontal="center" vertical="top" wrapText="1"/>
    </xf>
    <xf numFmtId="0" fontId="1" fillId="9" borderId="51" xfId="0" applyFont="1" applyFill="1" applyBorder="1" applyAlignment="1">
      <alignment horizontal="center" vertical="top" wrapText="1"/>
    </xf>
    <xf numFmtId="0" fontId="1" fillId="9" borderId="28" xfId="0" applyFont="1" applyFill="1" applyBorder="1" applyAlignment="1">
      <alignment vertical="top" wrapText="1"/>
    </xf>
    <xf numFmtId="0" fontId="1" fillId="9" borderId="7" xfId="0" applyFont="1" applyFill="1" applyBorder="1" applyAlignment="1">
      <alignment vertical="top" wrapText="1"/>
    </xf>
    <xf numFmtId="2" fontId="1" fillId="5" borderId="21" xfId="0" applyNumberFormat="1" applyFont="1" applyFill="1" applyBorder="1" applyAlignment="1">
      <alignment horizontal="center" vertical="top" wrapText="1"/>
    </xf>
    <xf numFmtId="0" fontId="7" fillId="9" borderId="58" xfId="0" applyFont="1" applyFill="1" applyBorder="1" applyAlignment="1">
      <alignment vertical="top" wrapText="1"/>
    </xf>
    <xf numFmtId="0" fontId="7" fillId="9" borderId="70" xfId="0" applyFont="1" applyFill="1" applyBorder="1" applyAlignment="1">
      <alignment vertical="top" wrapText="1"/>
    </xf>
    <xf numFmtId="0" fontId="1" fillId="9" borderId="26" xfId="0" applyFont="1" applyFill="1" applyBorder="1" applyAlignment="1">
      <alignment vertical="top" wrapText="1"/>
    </xf>
    <xf numFmtId="0" fontId="1" fillId="9" borderId="49" xfId="0" applyFont="1" applyFill="1" applyBorder="1" applyAlignment="1">
      <alignment vertical="top" wrapText="1"/>
    </xf>
    <xf numFmtId="0" fontId="1" fillId="9" borderId="60" xfId="0" applyFont="1" applyFill="1" applyBorder="1" applyAlignment="1">
      <alignment vertical="top" wrapText="1"/>
    </xf>
    <xf numFmtId="2" fontId="6" fillId="9" borderId="29" xfId="0" applyNumberFormat="1" applyFont="1" applyFill="1" applyBorder="1" applyAlignment="1">
      <alignment horizontal="center" vertical="top" wrapText="1"/>
    </xf>
    <xf numFmtId="2" fontId="6" fillId="9" borderId="26" xfId="0" applyNumberFormat="1" applyFont="1" applyFill="1" applyBorder="1" applyAlignment="1">
      <alignment horizontal="center" vertical="top" wrapText="1"/>
    </xf>
    <xf numFmtId="2" fontId="6" fillId="9" borderId="60" xfId="0" applyNumberFormat="1" applyFont="1" applyFill="1" applyBorder="1" applyAlignment="1">
      <alignment horizontal="center" vertical="top" wrapText="1"/>
    </xf>
    <xf numFmtId="2" fontId="6" fillId="9" borderId="40" xfId="0" applyNumberFormat="1" applyFont="1" applyFill="1" applyBorder="1" applyAlignment="1">
      <alignment horizontal="center" vertical="top" wrapText="1"/>
    </xf>
    <xf numFmtId="2" fontId="6" fillId="9" borderId="19" xfId="0" applyNumberFormat="1" applyFont="1" applyFill="1" applyBorder="1" applyAlignment="1">
      <alignment horizontal="center" vertical="top" wrapText="1"/>
    </xf>
    <xf numFmtId="0" fontId="16" fillId="0" borderId="19" xfId="0" applyFont="1" applyBorder="1"/>
    <xf numFmtId="0" fontId="3" fillId="3" borderId="1" xfId="0" applyFont="1" applyFill="1" applyBorder="1" applyAlignment="1">
      <alignment horizontal="center" vertical="top"/>
    </xf>
    <xf numFmtId="0" fontId="3" fillId="0" borderId="10" xfId="0" applyFont="1" applyBorder="1" applyAlignment="1">
      <alignment vertical="top" wrapText="1"/>
    </xf>
    <xf numFmtId="0" fontId="7" fillId="3" borderId="2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 wrapText="1"/>
    </xf>
    <xf numFmtId="0" fontId="3" fillId="3" borderId="19" xfId="0" applyFont="1" applyFill="1" applyBorder="1" applyAlignment="1">
      <alignment horizontal="center" vertical="top"/>
    </xf>
    <xf numFmtId="0" fontId="5" fillId="3" borderId="22" xfId="0" applyFont="1" applyFill="1" applyBorder="1" applyAlignment="1">
      <alignment horizontal="center" vertical="top" wrapText="1"/>
    </xf>
    <xf numFmtId="0" fontId="3" fillId="6" borderId="44" xfId="0" applyFont="1" applyFill="1" applyBorder="1" applyAlignment="1">
      <alignment horizontal="justify" vertical="center" wrapText="1"/>
    </xf>
    <xf numFmtId="2" fontId="1" fillId="5" borderId="54" xfId="0" applyNumberFormat="1" applyFont="1" applyFill="1" applyBorder="1" applyAlignment="1">
      <alignment horizontal="center" vertical="top" wrapText="1"/>
    </xf>
    <xf numFmtId="0" fontId="3" fillId="0" borderId="28" xfId="0" applyFont="1" applyBorder="1" applyAlignment="1">
      <alignment vertical="top" wrapText="1"/>
    </xf>
    <xf numFmtId="0" fontId="3" fillId="3" borderId="9" xfId="0" applyFont="1" applyFill="1" applyBorder="1" applyAlignment="1">
      <alignment horizontal="center" vertical="top"/>
    </xf>
    <xf numFmtId="0" fontId="5" fillId="3" borderId="28" xfId="0" applyFont="1" applyFill="1" applyBorder="1" applyAlignment="1">
      <alignment horizontal="left" vertical="top" wrapText="1"/>
    </xf>
    <xf numFmtId="0" fontId="14" fillId="0" borderId="23" xfId="0" applyFont="1" applyBorder="1"/>
    <xf numFmtId="2" fontId="1" fillId="5" borderId="55" xfId="0" applyNumberFormat="1" applyFont="1" applyFill="1" applyBorder="1" applyAlignment="1">
      <alignment horizontal="center" vertical="top" wrapText="1"/>
    </xf>
    <xf numFmtId="164" fontId="1" fillId="6" borderId="29" xfId="0" applyNumberFormat="1" applyFont="1" applyFill="1" applyBorder="1" applyAlignment="1">
      <alignment horizontal="center" vertical="top" wrapText="1"/>
    </xf>
    <xf numFmtId="0" fontId="7" fillId="5" borderId="20" xfId="0" applyFont="1" applyFill="1" applyBorder="1" applyAlignment="1">
      <alignment vertical="top" wrapText="1"/>
    </xf>
    <xf numFmtId="0" fontId="2" fillId="3" borderId="22" xfId="0" applyFont="1" applyFill="1" applyBorder="1" applyAlignment="1">
      <alignment horizontal="left" vertical="top" wrapText="1"/>
    </xf>
    <xf numFmtId="2" fontId="1" fillId="3" borderId="22" xfId="0" applyNumberFormat="1" applyFont="1" applyFill="1" applyBorder="1" applyAlignment="1">
      <alignment horizontal="center" vertical="top" wrapText="1"/>
    </xf>
    <xf numFmtId="2" fontId="1" fillId="3" borderId="35" xfId="0" applyNumberFormat="1" applyFont="1" applyFill="1" applyBorder="1" applyAlignment="1">
      <alignment horizontal="center" vertical="top" wrapText="1"/>
    </xf>
    <xf numFmtId="164" fontId="1" fillId="6" borderId="26" xfId="0" applyNumberFormat="1" applyFont="1" applyFill="1" applyBorder="1" applyAlignment="1">
      <alignment horizontal="center" vertical="top" wrapText="1"/>
    </xf>
    <xf numFmtId="2" fontId="1" fillId="5" borderId="65" xfId="0" applyNumberFormat="1" applyFont="1" applyFill="1" applyBorder="1" applyAlignment="1">
      <alignment horizontal="center" vertical="top" wrapText="1"/>
    </xf>
    <xf numFmtId="0" fontId="3" fillId="3" borderId="33" xfId="0" applyFont="1" applyFill="1" applyBorder="1" applyAlignment="1">
      <alignment horizontal="center" vertical="top"/>
    </xf>
    <xf numFmtId="0" fontId="3" fillId="3" borderId="22" xfId="0" applyFont="1" applyFill="1" applyBorder="1" applyAlignment="1">
      <alignment horizontal="center" vertical="top"/>
    </xf>
    <xf numFmtId="164" fontId="1" fillId="6" borderId="16" xfId="0" applyNumberFormat="1" applyFont="1" applyFill="1" applyBorder="1" applyAlignment="1">
      <alignment horizontal="center" vertical="top" wrapText="1"/>
    </xf>
    <xf numFmtId="2" fontId="1" fillId="5" borderId="15" xfId="0" applyNumberFormat="1" applyFont="1" applyFill="1" applyBorder="1" applyAlignment="1">
      <alignment horizontal="center" vertical="top" wrapText="1"/>
    </xf>
    <xf numFmtId="0" fontId="5" fillId="3" borderId="44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top" wrapText="1"/>
    </xf>
    <xf numFmtId="3" fontId="5" fillId="3" borderId="16" xfId="0" applyNumberFormat="1" applyFont="1" applyFill="1" applyBorder="1" applyAlignment="1">
      <alignment horizontal="left" vertical="top" wrapText="1"/>
    </xf>
    <xf numFmtId="0" fontId="14" fillId="0" borderId="9" xfId="0" applyFont="1" applyBorder="1" applyAlignment="1">
      <alignment vertical="top"/>
    </xf>
    <xf numFmtId="0" fontId="3" fillId="0" borderId="2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64" xfId="0" applyFont="1" applyBorder="1" applyAlignment="1">
      <alignment vertical="top" wrapText="1"/>
    </xf>
    <xf numFmtId="0" fontId="2" fillId="3" borderId="76" xfId="0" applyFont="1" applyFill="1" applyBorder="1" applyAlignment="1">
      <alignment vertical="top" wrapText="1"/>
    </xf>
    <xf numFmtId="0" fontId="5" fillId="3" borderId="35" xfId="0" applyFont="1" applyFill="1" applyBorder="1" applyAlignment="1">
      <alignment horizontal="center" vertical="top" wrapText="1"/>
    </xf>
    <xf numFmtId="164" fontId="3" fillId="0" borderId="2" xfId="0" applyNumberFormat="1" applyFont="1" applyBorder="1"/>
    <xf numFmtId="164" fontId="3" fillId="0" borderId="19" xfId="0" applyNumberFormat="1" applyFont="1" applyBorder="1"/>
    <xf numFmtId="164" fontId="3" fillId="0" borderId="51" xfId="0" applyNumberFormat="1" applyFont="1" applyBorder="1"/>
    <xf numFmtId="0" fontId="14" fillId="0" borderId="9" xfId="0" applyFont="1" applyBorder="1"/>
    <xf numFmtId="165" fontId="1" fillId="0" borderId="31" xfId="0" applyNumberFormat="1" applyFont="1" applyBorder="1" applyAlignment="1">
      <alignment horizontal="center" vertical="top" wrapText="1"/>
    </xf>
    <xf numFmtId="165" fontId="1" fillId="0" borderId="34" xfId="0" applyNumberFormat="1" applyFont="1" applyBorder="1" applyAlignment="1">
      <alignment horizontal="center" vertical="top" wrapText="1"/>
    </xf>
    <xf numFmtId="0" fontId="3" fillId="6" borderId="44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vertical="top" wrapText="1"/>
    </xf>
    <xf numFmtId="0" fontId="7" fillId="6" borderId="3" xfId="0" applyFont="1" applyFill="1" applyBorder="1" applyAlignment="1">
      <alignment vertical="top" wrapText="1"/>
    </xf>
    <xf numFmtId="165" fontId="7" fillId="6" borderId="22" xfId="0" applyNumberFormat="1" applyFont="1" applyFill="1" applyBorder="1" applyAlignment="1">
      <alignment horizontal="center" vertical="top" wrapText="1"/>
    </xf>
    <xf numFmtId="165" fontId="7" fillId="6" borderId="3" xfId="0" applyNumberFormat="1" applyFont="1" applyFill="1" applyBorder="1" applyAlignment="1">
      <alignment horizontal="center" vertical="top" wrapText="1"/>
    </xf>
    <xf numFmtId="164" fontId="7" fillId="3" borderId="19" xfId="0" applyNumberFormat="1" applyFont="1" applyFill="1" applyBorder="1" applyAlignment="1">
      <alignment horizontal="center" vertical="top" wrapText="1"/>
    </xf>
    <xf numFmtId="165" fontId="7" fillId="6" borderId="35" xfId="0" applyNumberFormat="1" applyFont="1" applyFill="1" applyBorder="1" applyAlignment="1">
      <alignment horizontal="center" vertical="top" wrapText="1"/>
    </xf>
    <xf numFmtId="164" fontId="14" fillId="6" borderId="44" xfId="0" applyNumberFormat="1" applyFont="1" applyFill="1" applyBorder="1"/>
    <xf numFmtId="0" fontId="3" fillId="6" borderId="22" xfId="0" applyFont="1" applyFill="1" applyBorder="1"/>
    <xf numFmtId="0" fontId="3" fillId="6" borderId="29" xfId="0" applyFont="1" applyFill="1" applyBorder="1"/>
    <xf numFmtId="0" fontId="14" fillId="6" borderId="44" xfId="0" applyFont="1" applyFill="1" applyBorder="1"/>
    <xf numFmtId="0" fontId="0" fillId="6" borderId="22" xfId="0" applyFill="1" applyBorder="1"/>
    <xf numFmtId="0" fontId="3" fillId="6" borderId="3" xfId="0" applyFont="1" applyFill="1" applyBorder="1"/>
    <xf numFmtId="0" fontId="2" fillId="3" borderId="5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11" fillId="3" borderId="19" xfId="0" applyFont="1" applyFill="1" applyBorder="1" applyAlignment="1">
      <alignment vertical="top" wrapText="1"/>
    </xf>
    <xf numFmtId="164" fontId="6" fillId="3" borderId="22" xfId="0" applyNumberFormat="1" applyFont="1" applyFill="1" applyBorder="1" applyAlignment="1">
      <alignment horizontal="center" vertical="top" wrapText="1"/>
    </xf>
    <xf numFmtId="164" fontId="6" fillId="3" borderId="3" xfId="0" applyNumberFormat="1" applyFont="1" applyFill="1" applyBorder="1" applyAlignment="1">
      <alignment horizontal="center" vertical="top" wrapText="1"/>
    </xf>
    <xf numFmtId="164" fontId="6" fillId="3" borderId="35" xfId="0" applyNumberFormat="1" applyFont="1" applyFill="1" applyBorder="1" applyAlignment="1">
      <alignment horizontal="center" vertical="top" wrapText="1"/>
    </xf>
    <xf numFmtId="0" fontId="3" fillId="3" borderId="16" xfId="0" applyFont="1" applyFill="1" applyBorder="1" applyAlignment="1">
      <alignment vertical="top" wrapText="1"/>
    </xf>
    <xf numFmtId="0" fontId="3" fillId="3" borderId="46" xfId="0" applyFont="1" applyFill="1" applyBorder="1" applyAlignment="1">
      <alignment horizontal="center" vertical="top"/>
    </xf>
    <xf numFmtId="0" fontId="5" fillId="3" borderId="16" xfId="0" applyFont="1" applyFill="1" applyBorder="1" applyAlignment="1">
      <alignment vertical="top" wrapText="1"/>
    </xf>
    <xf numFmtId="0" fontId="3" fillId="3" borderId="46" xfId="0" applyFont="1" applyFill="1" applyBorder="1" applyAlignment="1">
      <alignment vertical="top" wrapText="1"/>
    </xf>
    <xf numFmtId="0" fontId="3" fillId="0" borderId="19" xfId="0" applyFont="1" applyBorder="1" applyAlignment="1">
      <alignment horizontal="center" vertical="top"/>
    </xf>
    <xf numFmtId="0" fontId="7" fillId="0" borderId="22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7" fillId="3" borderId="22" xfId="0" applyFont="1" applyFill="1" applyBorder="1" applyAlignment="1">
      <alignment vertical="top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left" vertical="top" wrapText="1"/>
    </xf>
    <xf numFmtId="0" fontId="3" fillId="3" borderId="36" xfId="0" applyFont="1" applyFill="1" applyBorder="1" applyAlignment="1">
      <alignment horizontal="left" vertical="top" wrapText="1"/>
    </xf>
    <xf numFmtId="0" fontId="3" fillId="3" borderId="37" xfId="0" applyFont="1" applyFill="1" applyBorder="1" applyAlignment="1">
      <alignment horizontal="left" vertical="top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left" vertical="top" wrapText="1"/>
    </xf>
    <xf numFmtId="0" fontId="3" fillId="0" borderId="3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horizontal="left" vertical="top"/>
    </xf>
    <xf numFmtId="0" fontId="11" fillId="3" borderId="54" xfId="0" applyFont="1" applyFill="1" applyBorder="1" applyAlignment="1">
      <alignment horizontal="center" vertical="top" wrapText="1"/>
    </xf>
    <xf numFmtId="0" fontId="11" fillId="3" borderId="15" xfId="0" applyFont="1" applyFill="1" applyBorder="1" applyAlignment="1">
      <alignment horizontal="center" vertical="top" wrapText="1"/>
    </xf>
    <xf numFmtId="0" fontId="11" fillId="3" borderId="53" xfId="0" applyFont="1" applyFill="1" applyBorder="1" applyAlignment="1">
      <alignment horizontal="center" vertical="top" wrapText="1"/>
    </xf>
    <xf numFmtId="0" fontId="11" fillId="3" borderId="25" xfId="0" applyFont="1" applyFill="1" applyBorder="1" applyAlignment="1">
      <alignment horizontal="left" vertical="top" wrapText="1"/>
    </xf>
    <xf numFmtId="0" fontId="11" fillId="3" borderId="37" xfId="0" applyFont="1" applyFill="1" applyBorder="1" applyAlignment="1">
      <alignment horizontal="left" vertical="top" wrapText="1"/>
    </xf>
    <xf numFmtId="0" fontId="5" fillId="3" borderId="54" xfId="0" applyFont="1" applyFill="1" applyBorder="1" applyAlignment="1">
      <alignment horizontal="center" vertical="top" wrapText="1"/>
    </xf>
    <xf numFmtId="0" fontId="5" fillId="3" borderId="15" xfId="0" applyFont="1" applyFill="1" applyBorder="1" applyAlignment="1">
      <alignment horizontal="center" vertical="top" wrapText="1"/>
    </xf>
    <xf numFmtId="0" fontId="5" fillId="3" borderId="53" xfId="0" applyFont="1" applyFill="1" applyBorder="1" applyAlignment="1">
      <alignment horizontal="center" vertical="top" wrapText="1"/>
    </xf>
    <xf numFmtId="0" fontId="3" fillId="0" borderId="38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left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11" fillId="8" borderId="36" xfId="0" applyFont="1" applyFill="1" applyBorder="1" applyAlignment="1">
      <alignment horizontal="left" vertical="top" wrapText="1"/>
    </xf>
    <xf numFmtId="0" fontId="11" fillId="8" borderId="37" xfId="0" applyFont="1" applyFill="1" applyBorder="1" applyAlignment="1">
      <alignment horizontal="left" vertical="top" wrapText="1"/>
    </xf>
    <xf numFmtId="0" fontId="3" fillId="0" borderId="37" xfId="0" applyFont="1" applyBorder="1" applyAlignment="1">
      <alignment horizontal="left" vertical="top" wrapText="1"/>
    </xf>
    <xf numFmtId="0" fontId="3" fillId="0" borderId="52" xfId="0" applyFont="1" applyBorder="1" applyAlignment="1">
      <alignment horizontal="left" vertical="top" wrapText="1"/>
    </xf>
    <xf numFmtId="0" fontId="9" fillId="0" borderId="0" xfId="0" applyFont="1" applyAlignment="1">
      <alignment horizontal="left"/>
    </xf>
    <xf numFmtId="0" fontId="0" fillId="0" borderId="36" xfId="0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3" fillId="0" borderId="57" xfId="0" applyFont="1" applyBorder="1" applyAlignment="1">
      <alignment horizontal="center" vertical="top" wrapText="1"/>
    </xf>
    <xf numFmtId="0" fontId="0" fillId="3" borderId="37" xfId="0" applyFill="1" applyBorder="1" applyAlignment="1">
      <alignment horizontal="left" vertical="top" wrapText="1"/>
    </xf>
    <xf numFmtId="0" fontId="5" fillId="0" borderId="36" xfId="0" applyFont="1" applyBorder="1" applyAlignment="1">
      <alignment vertical="top" wrapText="1"/>
    </xf>
    <xf numFmtId="0" fontId="5" fillId="0" borderId="37" xfId="0" applyFont="1" applyBorder="1" applyAlignment="1">
      <alignment vertical="top" wrapText="1"/>
    </xf>
    <xf numFmtId="0" fontId="5" fillId="3" borderId="36" xfId="0" applyFont="1" applyFill="1" applyBorder="1" applyAlignment="1">
      <alignment vertical="top" wrapText="1"/>
    </xf>
    <xf numFmtId="0" fontId="5" fillId="3" borderId="37" xfId="0" applyFont="1" applyFill="1" applyBorder="1" applyAlignment="1">
      <alignment vertical="top" wrapText="1"/>
    </xf>
    <xf numFmtId="0" fontId="11" fillId="3" borderId="36" xfId="0" applyFont="1" applyFill="1" applyBorder="1" applyAlignment="1">
      <alignment vertical="top" wrapText="1"/>
    </xf>
    <xf numFmtId="0" fontId="11" fillId="3" borderId="37" xfId="0" applyFont="1" applyFill="1" applyBorder="1" applyAlignment="1">
      <alignment vertical="top" wrapText="1"/>
    </xf>
    <xf numFmtId="0" fontId="11" fillId="0" borderId="36" xfId="0" applyFont="1" applyBorder="1" applyAlignment="1">
      <alignment vertical="top" wrapText="1"/>
    </xf>
    <xf numFmtId="0" fontId="11" fillId="0" borderId="37" xfId="0" applyFont="1" applyBorder="1" applyAlignment="1">
      <alignment vertical="top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53" xfId="0" applyFont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 wrapText="1"/>
    </xf>
    <xf numFmtId="0" fontId="3" fillId="3" borderId="53" xfId="0" applyFont="1" applyFill="1" applyBorder="1" applyAlignment="1">
      <alignment horizontal="center" vertical="top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O129"/>
  <sheetViews>
    <sheetView tabSelected="1" zoomScaleNormal="100" workbookViewId="0">
      <selection activeCell="B4" sqref="B4:N4"/>
    </sheetView>
  </sheetViews>
  <sheetFormatPr defaultColWidth="9.453125" defaultRowHeight="13" x14ac:dyDescent="0.3"/>
  <cols>
    <col min="1" max="1" width="1.36328125" style="1" customWidth="1"/>
    <col min="2" max="2" width="13.08984375" style="1" customWidth="1"/>
    <col min="3" max="3" width="45.54296875" style="4" customWidth="1"/>
    <col min="4" max="4" width="12.08984375" style="4" customWidth="1"/>
    <col min="5" max="5" width="10.90625" style="1" customWidth="1"/>
    <col min="6" max="6" width="11.36328125" style="1" customWidth="1"/>
    <col min="7" max="8" width="11.08984375" style="1" customWidth="1"/>
    <col min="9" max="9" width="26.36328125" style="34" customWidth="1"/>
    <col min="10" max="13" width="8.453125" style="1" customWidth="1"/>
    <col min="14" max="14" width="11.6328125" style="1" customWidth="1"/>
    <col min="15" max="16384" width="9.453125" style="1"/>
  </cols>
  <sheetData>
    <row r="1" spans="2:15" ht="15.5" x14ac:dyDescent="0.35">
      <c r="D1" s="1"/>
      <c r="M1" s="451" t="s">
        <v>0</v>
      </c>
      <c r="N1" s="451"/>
      <c r="O1" s="34"/>
    </row>
    <row r="2" spans="2:15" ht="14" customHeight="1" x14ac:dyDescent="0.35">
      <c r="D2" s="1"/>
      <c r="M2" s="451" t="s">
        <v>1</v>
      </c>
      <c r="N2" s="451"/>
      <c r="O2" s="34"/>
    </row>
    <row r="3" spans="2:15" ht="14.4" customHeight="1" x14ac:dyDescent="0.35">
      <c r="D3" s="1"/>
      <c r="H3" s="35"/>
      <c r="O3" s="34"/>
    </row>
    <row r="4" spans="2:15" ht="29.25" customHeight="1" x14ac:dyDescent="0.3">
      <c r="B4" s="471" t="s">
        <v>2</v>
      </c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</row>
    <row r="5" spans="2:15" ht="77" customHeight="1" x14ac:dyDescent="0.3">
      <c r="B5" s="475" t="s">
        <v>3</v>
      </c>
      <c r="C5" s="417" t="s">
        <v>4</v>
      </c>
      <c r="D5" s="477" t="s">
        <v>5</v>
      </c>
      <c r="E5" s="417" t="s">
        <v>6</v>
      </c>
      <c r="F5" s="417" t="s">
        <v>7</v>
      </c>
      <c r="G5" s="417" t="s">
        <v>8</v>
      </c>
      <c r="H5" s="419" t="s">
        <v>9</v>
      </c>
      <c r="I5" s="464" t="s">
        <v>10</v>
      </c>
      <c r="J5" s="466" t="s">
        <v>11</v>
      </c>
      <c r="K5" s="467"/>
      <c r="L5" s="467"/>
      <c r="M5" s="468"/>
      <c r="N5" s="469" t="s">
        <v>12</v>
      </c>
    </row>
    <row r="6" spans="2:15" ht="14" customHeight="1" thickBot="1" x14ac:dyDescent="0.35">
      <c r="B6" s="476"/>
      <c r="C6" s="418"/>
      <c r="D6" s="478"/>
      <c r="E6" s="418"/>
      <c r="F6" s="418"/>
      <c r="G6" s="418"/>
      <c r="H6" s="420"/>
      <c r="I6" s="465"/>
      <c r="J6" s="74" t="s">
        <v>13</v>
      </c>
      <c r="K6" s="74" t="s">
        <v>14</v>
      </c>
      <c r="L6" s="74" t="s">
        <v>15</v>
      </c>
      <c r="M6" s="74" t="s">
        <v>16</v>
      </c>
      <c r="N6" s="470"/>
    </row>
    <row r="7" spans="2:15" ht="17.399999999999999" customHeight="1" thickBot="1" x14ac:dyDescent="0.35">
      <c r="B7" s="228">
        <v>1</v>
      </c>
      <c r="C7" s="229">
        <v>2</v>
      </c>
      <c r="D7" s="229">
        <v>3</v>
      </c>
      <c r="E7" s="229">
        <v>4</v>
      </c>
      <c r="F7" s="229">
        <v>5</v>
      </c>
      <c r="G7" s="229">
        <v>6</v>
      </c>
      <c r="H7" s="230">
        <v>7</v>
      </c>
      <c r="I7" s="231">
        <v>8</v>
      </c>
      <c r="J7" s="229">
        <v>9</v>
      </c>
      <c r="K7" s="229">
        <v>10</v>
      </c>
      <c r="L7" s="229">
        <v>11</v>
      </c>
      <c r="M7" s="229">
        <v>12</v>
      </c>
      <c r="N7" s="230">
        <v>13</v>
      </c>
    </row>
    <row r="8" spans="2:15" ht="31.25" customHeight="1" thickBot="1" x14ac:dyDescent="0.35">
      <c r="B8" s="223" t="s">
        <v>17</v>
      </c>
      <c r="C8" s="224" t="s">
        <v>18</v>
      </c>
      <c r="D8" s="224"/>
      <c r="E8" s="225"/>
      <c r="F8" s="225"/>
      <c r="G8" s="225"/>
      <c r="H8" s="226"/>
      <c r="I8" s="227"/>
      <c r="J8" s="225"/>
      <c r="K8" s="225"/>
      <c r="L8" s="225"/>
      <c r="M8" s="225"/>
      <c r="N8" s="226"/>
    </row>
    <row r="9" spans="2:15" ht="45" customHeight="1" x14ac:dyDescent="0.3">
      <c r="B9" s="214"/>
      <c r="C9" s="215"/>
      <c r="D9" s="215"/>
      <c r="E9" s="216"/>
      <c r="F9" s="216"/>
      <c r="G9" s="216"/>
      <c r="H9" s="217"/>
      <c r="I9" s="218" t="s">
        <v>19</v>
      </c>
      <c r="J9" s="219">
        <v>60.7</v>
      </c>
      <c r="K9" s="220" t="s">
        <v>20</v>
      </c>
      <c r="L9" s="221" t="s">
        <v>20</v>
      </c>
      <c r="M9" s="221" t="s">
        <v>20</v>
      </c>
      <c r="N9" s="222"/>
    </row>
    <row r="10" spans="2:15" ht="48" customHeight="1" x14ac:dyDescent="0.3">
      <c r="B10" s="78"/>
      <c r="C10" s="54"/>
      <c r="D10" s="54"/>
      <c r="E10" s="57"/>
      <c r="F10" s="57"/>
      <c r="G10" s="57"/>
      <c r="H10" s="121"/>
      <c r="I10" s="112" t="s">
        <v>21</v>
      </c>
      <c r="J10" s="56">
        <v>0.36</v>
      </c>
      <c r="K10" s="56">
        <v>5.73</v>
      </c>
      <c r="L10" s="56"/>
      <c r="M10" s="55"/>
      <c r="N10" s="79"/>
    </row>
    <row r="11" spans="2:15" ht="68.400000000000006" customHeight="1" thickBot="1" x14ac:dyDescent="0.35">
      <c r="B11" s="207"/>
      <c r="C11" s="208"/>
      <c r="D11" s="208"/>
      <c r="E11" s="209"/>
      <c r="F11" s="209"/>
      <c r="G11" s="209"/>
      <c r="H11" s="210"/>
      <c r="I11" s="211" t="s">
        <v>22</v>
      </c>
      <c r="J11" s="212" t="s">
        <v>23</v>
      </c>
      <c r="K11" s="212" t="s">
        <v>23</v>
      </c>
      <c r="L11" s="212" t="s">
        <v>23</v>
      </c>
      <c r="M11" s="212" t="s">
        <v>23</v>
      </c>
      <c r="N11" s="213" t="s">
        <v>24</v>
      </c>
    </row>
    <row r="12" spans="2:15" ht="30.65" customHeight="1" thickBot="1" x14ac:dyDescent="0.35">
      <c r="B12" s="201" t="s">
        <v>25</v>
      </c>
      <c r="C12" s="202" t="s">
        <v>26</v>
      </c>
      <c r="D12" s="203"/>
      <c r="E12" s="204"/>
      <c r="F12" s="204"/>
      <c r="G12" s="204"/>
      <c r="H12" s="205"/>
      <c r="I12" s="206"/>
      <c r="J12" s="204"/>
      <c r="K12" s="204"/>
      <c r="L12" s="204"/>
      <c r="M12" s="204"/>
      <c r="N12" s="205"/>
    </row>
    <row r="13" spans="2:15" ht="42" customHeight="1" x14ac:dyDescent="0.3">
      <c r="B13" s="427" t="s">
        <v>27</v>
      </c>
      <c r="C13" s="133" t="s">
        <v>28</v>
      </c>
      <c r="D13" s="444" t="s">
        <v>29</v>
      </c>
      <c r="E13" s="58"/>
      <c r="F13" s="58"/>
      <c r="G13" s="58"/>
      <c r="H13" s="122"/>
      <c r="I13" s="113" t="s">
        <v>30</v>
      </c>
      <c r="J13" s="60">
        <v>1</v>
      </c>
      <c r="K13" s="60">
        <v>1</v>
      </c>
      <c r="L13" s="52"/>
      <c r="M13" s="52"/>
      <c r="N13" s="80" t="s">
        <v>31</v>
      </c>
    </row>
    <row r="14" spans="2:15" ht="27.75" customHeight="1" x14ac:dyDescent="0.3">
      <c r="B14" s="428"/>
      <c r="C14" s="134" t="s">
        <v>32</v>
      </c>
      <c r="D14" s="445"/>
      <c r="E14" s="6"/>
      <c r="F14" s="6"/>
      <c r="G14" s="6"/>
      <c r="H14" s="123"/>
      <c r="I14" s="114"/>
      <c r="J14" s="6"/>
      <c r="K14" s="3"/>
      <c r="L14" s="6"/>
      <c r="M14" s="6"/>
      <c r="N14" s="81"/>
    </row>
    <row r="15" spans="2:15" ht="21" customHeight="1" thickBot="1" x14ac:dyDescent="0.35">
      <c r="B15" s="453"/>
      <c r="C15" s="135" t="s">
        <v>33</v>
      </c>
      <c r="D15" s="445"/>
      <c r="E15" s="64">
        <v>83.9</v>
      </c>
      <c r="F15" s="65">
        <v>83.9</v>
      </c>
      <c r="G15" s="67"/>
      <c r="H15" s="124"/>
      <c r="I15" s="115"/>
      <c r="J15" s="67"/>
      <c r="K15" s="70"/>
      <c r="L15" s="68"/>
      <c r="M15" s="68"/>
      <c r="N15" s="82"/>
    </row>
    <row r="16" spans="2:15" ht="43.25" customHeight="1" x14ac:dyDescent="0.3">
      <c r="B16" s="427" t="s">
        <v>34</v>
      </c>
      <c r="C16" s="136" t="s">
        <v>35</v>
      </c>
      <c r="D16" s="445"/>
      <c r="E16" s="58"/>
      <c r="F16" s="66"/>
      <c r="G16" s="58"/>
      <c r="H16" s="125"/>
      <c r="I16" s="116" t="s">
        <v>36</v>
      </c>
      <c r="J16" s="52">
        <v>50</v>
      </c>
      <c r="K16" s="52">
        <v>50</v>
      </c>
      <c r="L16" s="69">
        <v>50</v>
      </c>
      <c r="M16" s="69">
        <v>50</v>
      </c>
      <c r="N16" s="83"/>
    </row>
    <row r="17" spans="2:15" ht="28.25" customHeight="1" thickBot="1" x14ac:dyDescent="0.35">
      <c r="B17" s="453"/>
      <c r="C17" s="137" t="s">
        <v>32</v>
      </c>
      <c r="D17" s="445"/>
      <c r="E17" s="67">
        <v>7.3</v>
      </c>
      <c r="F17" s="72">
        <v>7.5</v>
      </c>
      <c r="G17" s="67">
        <v>7.5</v>
      </c>
      <c r="H17" s="126">
        <v>7.5</v>
      </c>
      <c r="I17" s="117" t="s">
        <v>37</v>
      </c>
      <c r="J17" s="51">
        <v>1</v>
      </c>
      <c r="K17" s="51">
        <v>1</v>
      </c>
      <c r="L17" s="51">
        <v>1</v>
      </c>
      <c r="M17" s="70">
        <v>1</v>
      </c>
      <c r="N17" s="82"/>
    </row>
    <row r="18" spans="2:15" ht="46.25" customHeight="1" x14ac:dyDescent="0.3">
      <c r="B18" s="427" t="s">
        <v>38</v>
      </c>
      <c r="C18" s="136" t="s">
        <v>39</v>
      </c>
      <c r="D18" s="445"/>
      <c r="E18" s="58"/>
      <c r="F18" s="58"/>
      <c r="G18" s="58"/>
      <c r="H18" s="122"/>
      <c r="I18" s="113" t="s">
        <v>40</v>
      </c>
      <c r="J18" s="75">
        <v>100</v>
      </c>
      <c r="K18" s="75"/>
      <c r="L18" s="69"/>
      <c r="M18" s="3"/>
      <c r="N18" s="81"/>
    </row>
    <row r="19" spans="2:15" ht="32" customHeight="1" thickBot="1" x14ac:dyDescent="0.35">
      <c r="B19" s="453"/>
      <c r="C19" s="137" t="s">
        <v>32</v>
      </c>
      <c r="D19" s="445"/>
      <c r="E19" s="72">
        <v>15.5</v>
      </c>
      <c r="F19" s="72">
        <v>5.6</v>
      </c>
      <c r="G19" s="72">
        <v>1.4</v>
      </c>
      <c r="H19" s="127">
        <v>1.4</v>
      </c>
      <c r="I19" s="118" t="s">
        <v>41</v>
      </c>
      <c r="J19" s="77">
        <v>3</v>
      </c>
      <c r="K19" s="77">
        <v>6</v>
      </c>
      <c r="L19" s="77">
        <v>3</v>
      </c>
      <c r="M19" s="77">
        <v>3</v>
      </c>
      <c r="N19" s="82"/>
    </row>
    <row r="20" spans="2:15" ht="29.4" customHeight="1" x14ac:dyDescent="0.3">
      <c r="B20" s="428" t="s">
        <v>42</v>
      </c>
      <c r="C20" s="136" t="s">
        <v>43</v>
      </c>
      <c r="D20" s="445"/>
      <c r="E20" s="58"/>
      <c r="F20" s="58"/>
      <c r="G20" s="58"/>
      <c r="H20" s="122"/>
      <c r="I20" s="116" t="s">
        <v>44</v>
      </c>
      <c r="J20" s="52">
        <v>1</v>
      </c>
      <c r="K20" s="52">
        <v>1</v>
      </c>
      <c r="L20" s="52">
        <v>1</v>
      </c>
      <c r="M20" s="52">
        <v>1</v>
      </c>
      <c r="N20" s="83"/>
    </row>
    <row r="21" spans="2:15" ht="30" customHeight="1" thickBot="1" x14ac:dyDescent="0.35">
      <c r="B21" s="452"/>
      <c r="C21" s="138" t="s">
        <v>32</v>
      </c>
      <c r="D21" s="445"/>
      <c r="E21" s="67">
        <v>2.2000000000000002</v>
      </c>
      <c r="F21" s="67">
        <v>2.2999999999999998</v>
      </c>
      <c r="G21" s="67">
        <v>2.2999999999999998</v>
      </c>
      <c r="H21" s="126">
        <v>2.2999999999999998</v>
      </c>
      <c r="I21" s="92"/>
      <c r="J21" s="93"/>
      <c r="K21" s="96"/>
      <c r="L21" s="97"/>
      <c r="M21" s="94"/>
      <c r="N21" s="98"/>
    </row>
    <row r="22" spans="2:15" ht="30" customHeight="1" x14ac:dyDescent="0.3">
      <c r="B22" s="421" t="s">
        <v>45</v>
      </c>
      <c r="C22" s="139" t="s">
        <v>46</v>
      </c>
      <c r="D22" s="445"/>
      <c r="E22" s="58"/>
      <c r="F22" s="58"/>
      <c r="G22" s="58"/>
      <c r="H22" s="122"/>
      <c r="I22" s="119" t="s">
        <v>47</v>
      </c>
      <c r="J22" s="52"/>
      <c r="K22" s="91"/>
      <c r="L22" s="91"/>
      <c r="M22" s="91">
        <v>1</v>
      </c>
      <c r="N22" s="80" t="s">
        <v>48</v>
      </c>
    </row>
    <row r="23" spans="2:15" ht="32.4" customHeight="1" thickBot="1" x14ac:dyDescent="0.35">
      <c r="B23" s="422"/>
      <c r="C23" s="138" t="s">
        <v>32</v>
      </c>
      <c r="D23" s="445"/>
      <c r="E23" s="67"/>
      <c r="F23" s="67"/>
      <c r="G23" s="68"/>
      <c r="H23" s="128">
        <v>31.4</v>
      </c>
      <c r="I23" s="120" t="s">
        <v>49</v>
      </c>
      <c r="J23" s="51"/>
      <c r="K23" s="89"/>
      <c r="L23" s="77"/>
      <c r="M23" s="77"/>
      <c r="N23" s="108"/>
    </row>
    <row r="24" spans="2:15" ht="29.15" customHeight="1" x14ac:dyDescent="0.3">
      <c r="B24" s="427" t="s">
        <v>50</v>
      </c>
      <c r="C24" s="139" t="s">
        <v>51</v>
      </c>
      <c r="D24" s="445"/>
      <c r="E24" s="106"/>
      <c r="F24" s="106"/>
      <c r="G24" s="107"/>
      <c r="H24" s="129"/>
      <c r="I24" s="113" t="s">
        <v>52</v>
      </c>
      <c r="J24" s="75">
        <v>4</v>
      </c>
      <c r="K24" s="75">
        <v>1</v>
      </c>
      <c r="L24" s="91"/>
      <c r="M24" s="91">
        <v>1</v>
      </c>
      <c r="N24" s="109"/>
      <c r="O24" s="105"/>
    </row>
    <row r="25" spans="2:15" ht="29.25" customHeight="1" thickBot="1" x14ac:dyDescent="0.35">
      <c r="B25" s="453"/>
      <c r="C25" s="137" t="s">
        <v>32</v>
      </c>
      <c r="D25" s="445"/>
      <c r="E25" s="67">
        <v>41.4</v>
      </c>
      <c r="F25" s="111">
        <v>27.6</v>
      </c>
      <c r="G25" s="72">
        <v>14.3</v>
      </c>
      <c r="H25" s="127">
        <v>23.9</v>
      </c>
      <c r="I25" s="51"/>
      <c r="J25" s="70"/>
      <c r="K25" s="70"/>
      <c r="L25" s="70"/>
      <c r="M25" s="70"/>
      <c r="N25" s="82"/>
    </row>
    <row r="26" spans="2:15" ht="29.25" customHeight="1" x14ac:dyDescent="0.3">
      <c r="B26" s="422" t="s">
        <v>53</v>
      </c>
      <c r="C26" s="133" t="s">
        <v>54</v>
      </c>
      <c r="D26" s="445"/>
      <c r="E26" s="58"/>
      <c r="F26" s="110"/>
      <c r="G26" s="58"/>
      <c r="H26" s="122"/>
      <c r="I26" s="145" t="s">
        <v>47</v>
      </c>
      <c r="J26" s="52">
        <v>1</v>
      </c>
      <c r="K26" s="52"/>
      <c r="L26" s="52"/>
      <c r="M26" s="52"/>
      <c r="N26" s="80" t="s">
        <v>55</v>
      </c>
    </row>
    <row r="27" spans="2:15" ht="29.25" customHeight="1" x14ac:dyDescent="0.3">
      <c r="B27" s="422"/>
      <c r="C27" s="134" t="s">
        <v>32</v>
      </c>
      <c r="D27" s="445"/>
      <c r="E27" s="65">
        <v>28.5</v>
      </c>
      <c r="F27" s="131">
        <v>45.2</v>
      </c>
      <c r="G27" s="17">
        <v>80.3</v>
      </c>
      <c r="H27" s="130">
        <v>80.3</v>
      </c>
      <c r="I27" s="76" t="s">
        <v>49</v>
      </c>
      <c r="J27" s="9"/>
      <c r="K27" s="9">
        <v>1</v>
      </c>
      <c r="L27" s="9"/>
      <c r="M27" s="9"/>
      <c r="N27" s="81"/>
    </row>
    <row r="28" spans="2:15" ht="29.25" customHeight="1" thickBot="1" x14ac:dyDescent="0.35">
      <c r="B28" s="132"/>
      <c r="C28" s="140"/>
      <c r="D28" s="454"/>
      <c r="E28" s="72"/>
      <c r="F28" s="111"/>
      <c r="G28" s="143"/>
      <c r="H28" s="127"/>
      <c r="I28" s="144" t="s">
        <v>56</v>
      </c>
      <c r="J28" s="70"/>
      <c r="K28" s="51"/>
      <c r="L28" s="51"/>
      <c r="M28" s="89">
        <v>1</v>
      </c>
      <c r="N28" s="82"/>
    </row>
    <row r="29" spans="2:15" ht="31.5" customHeight="1" x14ac:dyDescent="0.3">
      <c r="B29" s="421" t="s">
        <v>57</v>
      </c>
      <c r="C29" s="133" t="s">
        <v>58</v>
      </c>
      <c r="D29" s="445"/>
      <c r="E29" s="58"/>
      <c r="F29" s="110"/>
      <c r="G29" s="58"/>
      <c r="H29" s="122"/>
      <c r="I29" s="148" t="s">
        <v>47</v>
      </c>
      <c r="J29" s="146"/>
      <c r="K29" s="149">
        <v>1</v>
      </c>
      <c r="L29" s="75"/>
      <c r="M29" s="75"/>
      <c r="N29" s="109"/>
      <c r="O29" s="105"/>
    </row>
    <row r="30" spans="2:15" ht="29.4" customHeight="1" thickBot="1" x14ac:dyDescent="0.35">
      <c r="B30" s="455"/>
      <c r="C30" s="154" t="s">
        <v>32</v>
      </c>
      <c r="D30" s="445"/>
      <c r="E30" s="111">
        <v>10.1</v>
      </c>
      <c r="F30" s="111">
        <v>20.399999999999999</v>
      </c>
      <c r="G30" s="156">
        <v>64.099999999999994</v>
      </c>
      <c r="H30" s="126">
        <v>33.4</v>
      </c>
      <c r="I30" s="71" t="s">
        <v>49</v>
      </c>
      <c r="J30" s="77"/>
      <c r="K30" s="77"/>
      <c r="L30" s="77">
        <v>1</v>
      </c>
      <c r="M30" s="77"/>
      <c r="N30" s="157" t="s">
        <v>59</v>
      </c>
      <c r="O30" s="105"/>
    </row>
    <row r="31" spans="2:15" ht="60.75" customHeight="1" x14ac:dyDescent="0.3">
      <c r="B31" s="422" t="s">
        <v>60</v>
      </c>
      <c r="C31" s="414" t="s">
        <v>209</v>
      </c>
      <c r="D31" s="445"/>
      <c r="E31" s="58"/>
      <c r="F31" s="58"/>
      <c r="G31" s="58"/>
      <c r="H31" s="122"/>
      <c r="I31" s="59" t="s">
        <v>49</v>
      </c>
      <c r="J31" s="155">
        <v>1</v>
      </c>
      <c r="K31" s="155">
        <v>1</v>
      </c>
      <c r="L31" s="52"/>
      <c r="M31" s="52"/>
      <c r="N31" s="83"/>
    </row>
    <row r="32" spans="2:15" ht="30" customHeight="1" thickBot="1" x14ac:dyDescent="0.35">
      <c r="B32" s="423"/>
      <c r="C32" s="71" t="s">
        <v>32</v>
      </c>
      <c r="D32" s="445"/>
      <c r="E32" s="111">
        <v>90</v>
      </c>
      <c r="F32" s="161">
        <v>55</v>
      </c>
      <c r="G32" s="67"/>
      <c r="H32" s="126"/>
      <c r="I32" s="162" t="s">
        <v>61</v>
      </c>
      <c r="J32" s="162"/>
      <c r="K32" s="162"/>
      <c r="L32" s="163"/>
      <c r="M32" s="163"/>
      <c r="N32" s="164"/>
    </row>
    <row r="33" spans="2:14" ht="44" customHeight="1" x14ac:dyDescent="0.3">
      <c r="B33" s="456"/>
      <c r="C33" s="141" t="s">
        <v>62</v>
      </c>
      <c r="D33" s="445"/>
      <c r="E33" s="158"/>
      <c r="F33" s="110"/>
      <c r="G33" s="110"/>
      <c r="H33" s="159"/>
      <c r="I33" s="119" t="s">
        <v>63</v>
      </c>
      <c r="J33" s="152">
        <v>100</v>
      </c>
      <c r="K33" s="152"/>
      <c r="L33" s="151"/>
      <c r="M33" s="155"/>
      <c r="N33" s="160"/>
    </row>
    <row r="34" spans="2:14" ht="30" customHeight="1" thickBot="1" x14ac:dyDescent="0.35">
      <c r="B34" s="457"/>
      <c r="C34" s="166" t="s">
        <v>32</v>
      </c>
      <c r="D34" s="445"/>
      <c r="E34" s="111">
        <v>12</v>
      </c>
      <c r="F34" s="161"/>
      <c r="G34" s="161"/>
      <c r="H34" s="167"/>
      <c r="I34" s="168"/>
      <c r="J34" s="97"/>
      <c r="K34" s="94"/>
      <c r="L34" s="97"/>
      <c r="M34" s="94"/>
      <c r="N34" s="98"/>
    </row>
    <row r="35" spans="2:14" ht="47.4" customHeight="1" x14ac:dyDescent="0.3">
      <c r="B35" s="462" t="s">
        <v>64</v>
      </c>
      <c r="C35" s="165" t="s">
        <v>65</v>
      </c>
      <c r="D35" s="445"/>
      <c r="E35" s="158"/>
      <c r="F35" s="110"/>
      <c r="G35" s="110"/>
      <c r="H35" s="159"/>
      <c r="I35" s="119" t="s">
        <v>66</v>
      </c>
      <c r="J35" s="153"/>
      <c r="K35" s="152">
        <v>100</v>
      </c>
      <c r="L35" s="151"/>
      <c r="M35" s="155"/>
      <c r="N35" s="160"/>
    </row>
    <row r="36" spans="2:14" ht="28.5" customHeight="1" thickBot="1" x14ac:dyDescent="0.35">
      <c r="B36" s="463"/>
      <c r="C36" s="175" t="s">
        <v>32</v>
      </c>
      <c r="D36" s="445"/>
      <c r="E36" s="111">
        <v>5.0999999999999996</v>
      </c>
      <c r="F36" s="161">
        <v>11.9</v>
      </c>
      <c r="G36" s="161"/>
      <c r="H36" s="167"/>
      <c r="I36" s="176"/>
      <c r="J36" s="97"/>
      <c r="K36" s="96"/>
      <c r="L36" s="97"/>
      <c r="M36" s="94"/>
      <c r="N36" s="98"/>
    </row>
    <row r="37" spans="2:14" ht="47.4" customHeight="1" x14ac:dyDescent="0.3">
      <c r="B37" s="458" t="s">
        <v>67</v>
      </c>
      <c r="C37" s="141" t="s">
        <v>68</v>
      </c>
      <c r="D37" s="445"/>
      <c r="E37" s="158"/>
      <c r="F37" s="110"/>
      <c r="G37" s="110"/>
      <c r="H37" s="159"/>
      <c r="I37" s="44" t="s">
        <v>69</v>
      </c>
      <c r="J37" s="151" t="s">
        <v>61</v>
      </c>
      <c r="K37" s="155">
        <v>1</v>
      </c>
      <c r="L37" s="152"/>
      <c r="M37" s="155"/>
      <c r="N37" s="160"/>
    </row>
    <row r="38" spans="2:14" ht="28.5" customHeight="1" thickBot="1" x14ac:dyDescent="0.35">
      <c r="B38" s="459"/>
      <c r="C38" s="175" t="s">
        <v>32</v>
      </c>
      <c r="D38" s="445"/>
      <c r="E38" s="111">
        <v>14</v>
      </c>
      <c r="F38" s="161">
        <v>45</v>
      </c>
      <c r="G38" s="161"/>
      <c r="H38" s="167"/>
      <c r="I38" s="176"/>
      <c r="J38" s="97"/>
      <c r="K38" s="97"/>
      <c r="L38" s="97"/>
      <c r="M38" s="97"/>
      <c r="N38" s="98"/>
    </row>
    <row r="39" spans="2:14" ht="33.75" customHeight="1" x14ac:dyDescent="0.3">
      <c r="B39" s="460" t="s">
        <v>70</v>
      </c>
      <c r="C39" s="141" t="s">
        <v>71</v>
      </c>
      <c r="D39" s="445"/>
      <c r="E39" s="158"/>
      <c r="F39" s="110"/>
      <c r="G39" s="110"/>
      <c r="H39" s="159"/>
      <c r="I39" s="119" t="s">
        <v>72</v>
      </c>
      <c r="J39" s="177" t="s">
        <v>61</v>
      </c>
      <c r="K39" s="177"/>
      <c r="L39" s="155"/>
      <c r="M39" s="155">
        <v>1</v>
      </c>
      <c r="N39" s="160"/>
    </row>
    <row r="40" spans="2:14" ht="28.5" customHeight="1" thickBot="1" x14ac:dyDescent="0.35">
      <c r="B40" s="461"/>
      <c r="C40" s="181" t="s">
        <v>32</v>
      </c>
      <c r="D40" s="446"/>
      <c r="E40" s="111">
        <v>47.5</v>
      </c>
      <c r="F40" s="161">
        <v>31.7</v>
      </c>
      <c r="G40" s="161">
        <v>47.5</v>
      </c>
      <c r="H40" s="167">
        <v>79.2</v>
      </c>
      <c r="I40" s="184"/>
      <c r="J40" s="97"/>
      <c r="K40" s="97"/>
      <c r="L40" s="97"/>
      <c r="M40" s="97"/>
      <c r="N40" s="98"/>
    </row>
    <row r="41" spans="2:14" ht="30.65" customHeight="1" x14ac:dyDescent="0.3">
      <c r="B41" s="422"/>
      <c r="C41" s="180" t="s">
        <v>73</v>
      </c>
      <c r="D41" s="473" t="s">
        <v>74</v>
      </c>
      <c r="E41" s="178"/>
      <c r="F41" s="178"/>
      <c r="G41" s="178"/>
      <c r="H41" s="179"/>
      <c r="I41" s="48" t="s">
        <v>75</v>
      </c>
      <c r="J41" s="60">
        <v>1</v>
      </c>
      <c r="K41" s="60"/>
      <c r="L41" s="182"/>
      <c r="M41" s="60"/>
      <c r="N41" s="183"/>
    </row>
    <row r="42" spans="2:14" ht="27.75" customHeight="1" thickBot="1" x14ac:dyDescent="0.35">
      <c r="B42" s="423"/>
      <c r="C42" s="191" t="s">
        <v>32</v>
      </c>
      <c r="D42" s="474"/>
      <c r="E42" s="189">
        <v>18.2</v>
      </c>
      <c r="F42" s="189"/>
      <c r="G42" s="189"/>
      <c r="H42" s="127"/>
      <c r="I42" s="190"/>
      <c r="J42" s="97"/>
      <c r="K42" s="97"/>
      <c r="L42" s="97"/>
      <c r="M42" s="97"/>
      <c r="N42" s="98"/>
    </row>
    <row r="43" spans="2:14" ht="17.25" customHeight="1" x14ac:dyDescent="0.3">
      <c r="B43" s="188"/>
      <c r="C43" s="187" t="s">
        <v>76</v>
      </c>
      <c r="D43" s="187"/>
      <c r="E43" s="185">
        <f>+E45+E46</f>
        <v>375.70000000000005</v>
      </c>
      <c r="F43" s="185">
        <f t="shared" ref="F43:G43" si="0">+F45+F46</f>
        <v>336.1</v>
      </c>
      <c r="G43" s="185">
        <f t="shared" si="0"/>
        <v>217.39999999999998</v>
      </c>
      <c r="H43" s="186">
        <f t="shared" ref="H43" si="1">+H45+H46</f>
        <v>259.40000000000003</v>
      </c>
      <c r="I43" s="187"/>
      <c r="J43" s="187"/>
      <c r="K43" s="187"/>
      <c r="L43" s="187"/>
      <c r="M43" s="187"/>
      <c r="N43" s="295"/>
    </row>
    <row r="44" spans="2:14" ht="17.25" customHeight="1" x14ac:dyDescent="0.3">
      <c r="B44" s="424"/>
      <c r="C44" s="8" t="s">
        <v>77</v>
      </c>
      <c r="D44" s="8"/>
      <c r="E44" s="12"/>
      <c r="F44" s="12"/>
      <c r="G44" s="12"/>
      <c r="H44" s="173"/>
      <c r="I44" s="170"/>
      <c r="J44" s="102"/>
      <c r="K44" s="102"/>
      <c r="L44" s="102"/>
      <c r="M44" s="102"/>
      <c r="N44" s="104"/>
    </row>
    <row r="45" spans="2:14" ht="27.75" customHeight="1" x14ac:dyDescent="0.3">
      <c r="B45" s="425"/>
      <c r="C45" s="5" t="s">
        <v>78</v>
      </c>
      <c r="D45" s="5"/>
      <c r="E45" s="13">
        <f>SUMIF($C13:$C42,$C17,E13:E42)</f>
        <v>291.8</v>
      </c>
      <c r="F45" s="13">
        <f>SUMIF($C13:$C42,$C17,F13:F42)</f>
        <v>252.2</v>
      </c>
      <c r="G45" s="13">
        <f>SUMIF($C13:$C42,$C17,G13:G42)</f>
        <v>217.39999999999998</v>
      </c>
      <c r="H45" s="174">
        <f>SUMIF($C13:$C42,$C17,H13:H42)</f>
        <v>259.40000000000003</v>
      </c>
      <c r="I45" s="170"/>
      <c r="J45" s="102"/>
      <c r="K45" s="102"/>
      <c r="L45" s="102"/>
      <c r="M45" s="102"/>
      <c r="N45" s="104"/>
    </row>
    <row r="46" spans="2:14" ht="16.5" customHeight="1" thickBot="1" x14ac:dyDescent="0.35">
      <c r="B46" s="426"/>
      <c r="C46" s="192" t="s">
        <v>79</v>
      </c>
      <c r="D46" s="192"/>
      <c r="E46" s="193">
        <f>SUMIF($C13:$C40,$C15,E13:E40)</f>
        <v>83.9</v>
      </c>
      <c r="F46" s="193">
        <f>SUMIF($C13:$C40,$C15,F13:F40)</f>
        <v>83.9</v>
      </c>
      <c r="G46" s="193">
        <f>SUMIF($C13:$C40,$C15,G13:G40)</f>
        <v>0</v>
      </c>
      <c r="H46" s="194">
        <f>SUMIF($C13:$C40,$C15,H13:H40)</f>
        <v>0</v>
      </c>
      <c r="I46" s="190"/>
      <c r="J46" s="97"/>
      <c r="K46" s="97"/>
      <c r="L46" s="97"/>
      <c r="M46" s="97"/>
      <c r="N46" s="98"/>
    </row>
    <row r="47" spans="2:14" ht="30.65" customHeight="1" thickBot="1" x14ac:dyDescent="0.35">
      <c r="B47" s="195" t="s">
        <v>80</v>
      </c>
      <c r="C47" s="196" t="s">
        <v>81</v>
      </c>
      <c r="D47" s="196"/>
      <c r="E47" s="198"/>
      <c r="F47" s="198"/>
      <c r="G47" s="198"/>
      <c r="H47" s="199"/>
      <c r="I47" s="198"/>
      <c r="J47" s="198"/>
      <c r="K47" s="198"/>
      <c r="L47" s="198"/>
      <c r="M47" s="198"/>
      <c r="N47" s="199"/>
    </row>
    <row r="48" spans="2:14" ht="28.5" customHeight="1" x14ac:dyDescent="0.3">
      <c r="B48" s="428" t="s">
        <v>82</v>
      </c>
      <c r="C48" s="62" t="s">
        <v>83</v>
      </c>
      <c r="D48" s="444" t="s">
        <v>84</v>
      </c>
      <c r="E48" s="197"/>
      <c r="F48" s="197"/>
      <c r="G48" s="197"/>
      <c r="H48" s="200"/>
      <c r="I48" s="249" t="s">
        <v>85</v>
      </c>
      <c r="J48" s="3">
        <v>80</v>
      </c>
      <c r="K48" s="3">
        <v>70</v>
      </c>
      <c r="L48" s="3">
        <v>140</v>
      </c>
      <c r="M48" s="3">
        <v>100</v>
      </c>
      <c r="N48" s="109"/>
    </row>
    <row r="49" spans="2:15" ht="28.5" customHeight="1" x14ac:dyDescent="0.3">
      <c r="B49" s="428"/>
      <c r="C49" s="2" t="s">
        <v>32</v>
      </c>
      <c r="D49" s="445"/>
      <c r="E49" s="33">
        <v>24</v>
      </c>
      <c r="F49" s="6">
        <v>12</v>
      </c>
      <c r="G49" s="6">
        <v>53</v>
      </c>
      <c r="H49" s="123">
        <v>41</v>
      </c>
      <c r="I49" s="169"/>
      <c r="J49" s="102"/>
      <c r="K49" s="102"/>
      <c r="L49" s="102"/>
      <c r="M49" s="102"/>
      <c r="N49" s="104"/>
    </row>
    <row r="50" spans="2:15" ht="18.649999999999999" customHeight="1" thickBot="1" x14ac:dyDescent="0.35">
      <c r="B50" s="453"/>
      <c r="C50" s="71" t="s">
        <v>33</v>
      </c>
      <c r="D50" s="445"/>
      <c r="E50" s="233">
        <v>20</v>
      </c>
      <c r="F50" s="72">
        <v>20</v>
      </c>
      <c r="G50" s="67"/>
      <c r="H50" s="126"/>
      <c r="I50" s="257"/>
      <c r="J50" s="97"/>
      <c r="K50" s="97"/>
      <c r="L50" s="97"/>
      <c r="M50" s="259"/>
      <c r="N50" s="262"/>
    </row>
    <row r="51" spans="2:15" ht="30.75" customHeight="1" x14ac:dyDescent="0.3">
      <c r="B51" s="422" t="s">
        <v>86</v>
      </c>
      <c r="C51" s="232" t="s">
        <v>87</v>
      </c>
      <c r="D51" s="445"/>
      <c r="E51" s="58"/>
      <c r="F51" s="58"/>
      <c r="G51" s="58"/>
      <c r="H51" s="125"/>
      <c r="I51" s="263" t="s">
        <v>88</v>
      </c>
      <c r="J51" s="52">
        <v>10</v>
      </c>
      <c r="K51" s="52">
        <v>4</v>
      </c>
      <c r="L51" s="52">
        <v>2</v>
      </c>
      <c r="M51" s="69">
        <v>1</v>
      </c>
      <c r="N51" s="109"/>
    </row>
    <row r="52" spans="2:15" ht="29.25" customHeight="1" x14ac:dyDescent="0.3">
      <c r="B52" s="422"/>
      <c r="C52" s="10" t="s">
        <v>32</v>
      </c>
      <c r="D52" s="445"/>
      <c r="E52" s="17"/>
      <c r="F52" s="6"/>
      <c r="G52" s="6">
        <v>6.3</v>
      </c>
      <c r="H52" s="123">
        <v>4.0999999999999996</v>
      </c>
      <c r="I52" s="169"/>
      <c r="J52" s="102"/>
      <c r="K52" s="102"/>
      <c r="L52" s="102"/>
      <c r="M52" s="102"/>
      <c r="N52" s="104"/>
    </row>
    <row r="53" spans="2:15" ht="18.649999999999999" customHeight="1" thickBot="1" x14ac:dyDescent="0.35">
      <c r="B53" s="423"/>
      <c r="C53" s="71" t="s">
        <v>33</v>
      </c>
      <c r="D53" s="445"/>
      <c r="E53" s="72">
        <v>41.4</v>
      </c>
      <c r="F53" s="72">
        <v>10.4</v>
      </c>
      <c r="G53" s="67"/>
      <c r="H53" s="126"/>
      <c r="I53" s="176"/>
      <c r="J53" s="97"/>
      <c r="K53" s="259"/>
      <c r="L53" s="97"/>
      <c r="M53" s="259"/>
      <c r="N53" s="262"/>
    </row>
    <row r="54" spans="2:15" ht="41.25" customHeight="1" x14ac:dyDescent="0.3">
      <c r="B54" s="84" t="s">
        <v>89</v>
      </c>
      <c r="C54" s="180" t="s">
        <v>90</v>
      </c>
      <c r="D54" s="445"/>
      <c r="E54" s="58"/>
      <c r="F54" s="58"/>
      <c r="G54" s="58"/>
      <c r="H54" s="122"/>
      <c r="I54" s="116" t="s">
        <v>91</v>
      </c>
      <c r="J54" s="60">
        <v>1</v>
      </c>
      <c r="K54" s="149">
        <v>1</v>
      </c>
      <c r="L54" s="52"/>
      <c r="M54" s="69"/>
      <c r="N54" s="109"/>
    </row>
    <row r="55" spans="2:15" ht="45" customHeight="1" x14ac:dyDescent="0.3">
      <c r="B55" s="84"/>
      <c r="C55" s="10" t="s">
        <v>32</v>
      </c>
      <c r="D55" s="445"/>
      <c r="E55" s="33">
        <v>203</v>
      </c>
      <c r="F55" s="49">
        <v>930</v>
      </c>
      <c r="G55" s="49">
        <v>2048</v>
      </c>
      <c r="H55" s="130">
        <v>490</v>
      </c>
      <c r="I55" s="253" t="s">
        <v>92</v>
      </c>
      <c r="J55" s="150">
        <v>1</v>
      </c>
      <c r="K55" s="150"/>
      <c r="L55" s="150"/>
      <c r="M55" s="3"/>
      <c r="N55" s="81"/>
    </row>
    <row r="56" spans="2:15" ht="32" customHeight="1" x14ac:dyDescent="0.3">
      <c r="B56" s="84"/>
      <c r="C56" s="250" t="s">
        <v>33</v>
      </c>
      <c r="D56" s="445"/>
      <c r="E56" s="251">
        <v>76.5</v>
      </c>
      <c r="F56" s="65">
        <v>140</v>
      </c>
      <c r="G56" s="68"/>
      <c r="H56" s="252"/>
      <c r="I56" s="144" t="s">
        <v>93</v>
      </c>
      <c r="J56" s="150">
        <v>1</v>
      </c>
      <c r="K56" s="147">
        <v>1</v>
      </c>
      <c r="L56" s="150"/>
      <c r="M56" s="3"/>
      <c r="N56" s="81"/>
    </row>
    <row r="57" spans="2:15" ht="45" customHeight="1" x14ac:dyDescent="0.3">
      <c r="B57" s="84"/>
      <c r="C57" s="10"/>
      <c r="D57" s="445"/>
      <c r="E57" s="33"/>
      <c r="F57" s="17"/>
      <c r="G57" s="6"/>
      <c r="H57" s="123"/>
      <c r="I57" s="260" t="s">
        <v>94</v>
      </c>
      <c r="J57" s="254"/>
      <c r="K57" s="147">
        <v>1</v>
      </c>
      <c r="L57" s="150"/>
      <c r="M57" s="3"/>
      <c r="N57" s="81"/>
    </row>
    <row r="58" spans="2:15" ht="30.65" customHeight="1" x14ac:dyDescent="0.3">
      <c r="B58" s="84"/>
      <c r="C58" s="10"/>
      <c r="D58" s="445"/>
      <c r="E58" s="33"/>
      <c r="F58" s="17"/>
      <c r="G58" s="6"/>
      <c r="H58" s="123"/>
      <c r="I58" s="261" t="s">
        <v>95</v>
      </c>
      <c r="J58" s="254"/>
      <c r="K58" s="150"/>
      <c r="L58" s="147">
        <v>1</v>
      </c>
      <c r="M58" s="9"/>
      <c r="N58" s="81"/>
    </row>
    <row r="59" spans="2:15" ht="46.25" customHeight="1" x14ac:dyDescent="0.3">
      <c r="B59" s="84"/>
      <c r="C59" s="10"/>
      <c r="D59" s="445"/>
      <c r="E59" s="33"/>
      <c r="F59" s="17"/>
      <c r="G59" s="6"/>
      <c r="H59" s="123"/>
      <c r="I59" s="255" t="s">
        <v>96</v>
      </c>
      <c r="J59" s="150"/>
      <c r="K59" s="150"/>
      <c r="L59" s="150">
        <v>1</v>
      </c>
      <c r="M59" s="3"/>
      <c r="N59" s="81"/>
    </row>
    <row r="60" spans="2:15" ht="62" customHeight="1" thickBot="1" x14ac:dyDescent="0.35">
      <c r="B60" s="84"/>
      <c r="C60" s="250"/>
      <c r="D60" s="445"/>
      <c r="E60" s="251"/>
      <c r="F60" s="65"/>
      <c r="G60" s="68"/>
      <c r="H60" s="126"/>
      <c r="I60" s="265" t="s">
        <v>97</v>
      </c>
      <c r="J60" s="267"/>
      <c r="K60" s="70"/>
      <c r="L60" s="51"/>
      <c r="M60" s="51">
        <v>1</v>
      </c>
      <c r="N60" s="269"/>
    </row>
    <row r="61" spans="2:15" ht="29.4" customHeight="1" x14ac:dyDescent="0.3">
      <c r="B61" s="427" t="s">
        <v>98</v>
      </c>
      <c r="C61" s="264" t="s">
        <v>99</v>
      </c>
      <c r="D61" s="445"/>
      <c r="E61" s="66"/>
      <c r="F61" s="66"/>
      <c r="G61" s="66"/>
      <c r="H61" s="122"/>
      <c r="I61" s="266" t="s">
        <v>100</v>
      </c>
      <c r="J61" s="268">
        <v>0.3</v>
      </c>
      <c r="K61" s="61">
        <v>0.3</v>
      </c>
      <c r="L61" s="268"/>
      <c r="M61" s="268"/>
      <c r="N61" s="270"/>
      <c r="O61" s="105"/>
    </row>
    <row r="62" spans="2:15" ht="32" customHeight="1" thickBot="1" x14ac:dyDescent="0.35">
      <c r="B62" s="449"/>
      <c r="C62" s="234" t="s">
        <v>32</v>
      </c>
      <c r="D62" s="472"/>
      <c r="E62" s="67">
        <v>9</v>
      </c>
      <c r="F62" s="67">
        <v>9</v>
      </c>
      <c r="G62" s="67"/>
      <c r="H62" s="126"/>
      <c r="I62" s="176"/>
      <c r="J62" s="271"/>
      <c r="L62" s="100"/>
      <c r="M62" s="97"/>
      <c r="N62" s="101"/>
    </row>
    <row r="63" spans="2:15" ht="17.25" customHeight="1" x14ac:dyDescent="0.35">
      <c r="B63" s="188"/>
      <c r="C63" s="235" t="s">
        <v>76</v>
      </c>
      <c r="D63" s="236"/>
      <c r="E63" s="237">
        <f>+E65+E66</f>
        <v>373.9</v>
      </c>
      <c r="F63" s="237">
        <f t="shared" ref="F63:G63" si="2">+F65+F66</f>
        <v>1121.4000000000001</v>
      </c>
      <c r="G63" s="237">
        <f t="shared" si="2"/>
        <v>2107.3000000000002</v>
      </c>
      <c r="H63" s="244">
        <f t="shared" ref="H63" si="3">+H65+H66</f>
        <v>535.1</v>
      </c>
      <c r="I63" s="400"/>
      <c r="J63" s="398"/>
      <c r="K63" s="398"/>
      <c r="L63" s="401"/>
      <c r="M63" s="402"/>
      <c r="N63" s="399"/>
    </row>
    <row r="64" spans="2:15" ht="17.25" customHeight="1" x14ac:dyDescent="0.3">
      <c r="B64" s="424"/>
      <c r="C64" s="14" t="s">
        <v>77</v>
      </c>
      <c r="D64" s="14"/>
      <c r="E64" s="7"/>
      <c r="F64" s="7"/>
      <c r="G64" s="7"/>
      <c r="H64" s="245"/>
      <c r="I64" s="272"/>
      <c r="J64" s="99"/>
      <c r="K64" s="100"/>
      <c r="M64" s="102"/>
      <c r="N64" s="104"/>
    </row>
    <row r="65" spans="2:14" ht="27.75" customHeight="1" x14ac:dyDescent="0.3">
      <c r="B65" s="425"/>
      <c r="C65" s="11" t="s">
        <v>78</v>
      </c>
      <c r="D65" s="43"/>
      <c r="E65" s="29">
        <f>SUMIF($C48:$C62,$C52,E48:E62)</f>
        <v>236</v>
      </c>
      <c r="F65" s="47">
        <f>SUMIF($C48:$C62,$C52,F48:F62)</f>
        <v>951</v>
      </c>
      <c r="G65" s="29">
        <f>SUMIF($C48:$C62,$C52,G48:G62)</f>
        <v>2107.3000000000002</v>
      </c>
      <c r="H65" s="246">
        <f>SUMIF($C48:$C62,$C52,H48:H62)</f>
        <v>535.1</v>
      </c>
      <c r="I65" s="256"/>
      <c r="J65" s="102"/>
      <c r="K65" s="102"/>
      <c r="L65" s="103"/>
      <c r="M65" s="258"/>
      <c r="N65" s="262"/>
    </row>
    <row r="66" spans="2:14" ht="16.5" customHeight="1" thickBot="1" x14ac:dyDescent="0.35">
      <c r="B66" s="426"/>
      <c r="C66" s="87" t="s">
        <v>79</v>
      </c>
      <c r="D66" s="238"/>
      <c r="E66" s="239">
        <f>SUMIF($C48:$C62,$C50,E48:E62)</f>
        <v>137.9</v>
      </c>
      <c r="F66" s="240">
        <f>SUMIF($C48:$C62,$C50,F48:F62)</f>
        <v>170.4</v>
      </c>
      <c r="G66" s="239">
        <f>SUMIF($C48:$C62,$C50,G48:G62)</f>
        <v>0</v>
      </c>
      <c r="H66" s="247">
        <f>SUMIF($C48:$C62,$C50,H48:H62)</f>
        <v>0</v>
      </c>
      <c r="I66" s="273"/>
      <c r="J66" s="275"/>
      <c r="K66" s="274"/>
      <c r="L66" s="96"/>
      <c r="M66" s="97"/>
      <c r="N66" s="95"/>
    </row>
    <row r="67" spans="2:14" ht="42" customHeight="1" thickBot="1" x14ac:dyDescent="0.35">
      <c r="B67" s="241" t="s">
        <v>101</v>
      </c>
      <c r="C67" s="242" t="s">
        <v>102</v>
      </c>
      <c r="D67" s="242"/>
      <c r="E67" s="243"/>
      <c r="F67" s="243"/>
      <c r="G67" s="243"/>
      <c r="H67" s="248"/>
      <c r="I67" s="243"/>
      <c r="J67" s="243"/>
      <c r="K67" s="243"/>
      <c r="L67" s="243"/>
      <c r="M67" s="243"/>
      <c r="N67" s="248"/>
    </row>
    <row r="68" spans="2:14" ht="32" customHeight="1" thickBot="1" x14ac:dyDescent="0.35">
      <c r="B68" s="296"/>
      <c r="C68" s="297"/>
      <c r="D68" s="297"/>
      <c r="E68" s="300"/>
      <c r="F68" s="298"/>
      <c r="G68" s="298"/>
      <c r="H68" s="301"/>
      <c r="I68" s="308" t="s">
        <v>103</v>
      </c>
      <c r="J68" s="310">
        <v>2400</v>
      </c>
      <c r="K68" s="303">
        <v>2400</v>
      </c>
      <c r="L68" s="303">
        <v>2400</v>
      </c>
      <c r="M68" s="310">
        <v>2400</v>
      </c>
      <c r="N68" s="304"/>
    </row>
    <row r="69" spans="2:14" ht="27.75" customHeight="1" thickBot="1" x14ac:dyDescent="0.35">
      <c r="B69" s="195" t="s">
        <v>104</v>
      </c>
      <c r="C69" s="299" t="s">
        <v>105</v>
      </c>
      <c r="D69" s="299"/>
      <c r="E69" s="283"/>
      <c r="F69" s="198"/>
      <c r="G69" s="198"/>
      <c r="H69" s="199"/>
      <c r="I69" s="302"/>
      <c r="J69" s="198"/>
      <c r="K69" s="198"/>
      <c r="L69" s="198"/>
      <c r="M69" s="198"/>
      <c r="N69" s="294"/>
    </row>
    <row r="70" spans="2:14" ht="33" customHeight="1" x14ac:dyDescent="0.3">
      <c r="B70" s="427" t="s">
        <v>106</v>
      </c>
      <c r="C70" s="414" t="s">
        <v>210</v>
      </c>
      <c r="D70" s="444" t="s">
        <v>107</v>
      </c>
      <c r="E70" s="284"/>
      <c r="F70" s="284"/>
      <c r="G70" s="284"/>
      <c r="H70" s="286"/>
      <c r="I70" s="309" t="s">
        <v>108</v>
      </c>
      <c r="J70" s="91">
        <v>110</v>
      </c>
      <c r="K70" s="75">
        <v>120</v>
      </c>
      <c r="L70" s="75">
        <v>120</v>
      </c>
      <c r="M70" s="91">
        <v>120</v>
      </c>
      <c r="N70" s="311"/>
    </row>
    <row r="71" spans="2:14" ht="29.25" customHeight="1" thickBot="1" x14ac:dyDescent="0.35">
      <c r="B71" s="428"/>
      <c r="C71" s="415" t="s">
        <v>32</v>
      </c>
      <c r="D71" s="445"/>
      <c r="E71" s="67">
        <v>68</v>
      </c>
      <c r="F71" s="72">
        <v>70</v>
      </c>
      <c r="G71" s="65">
        <v>75</v>
      </c>
      <c r="H71" s="130">
        <v>80</v>
      </c>
      <c r="I71" s="314" t="s">
        <v>109</v>
      </c>
      <c r="J71" s="316">
        <v>6</v>
      </c>
      <c r="K71" s="316">
        <v>6</v>
      </c>
      <c r="L71" s="316">
        <v>6</v>
      </c>
      <c r="M71" s="316">
        <v>6</v>
      </c>
      <c r="N71" s="317"/>
    </row>
    <row r="72" spans="2:14" ht="43.75" customHeight="1" x14ac:dyDescent="0.3">
      <c r="B72" s="427" t="s">
        <v>110</v>
      </c>
      <c r="C72" s="414" t="s">
        <v>211</v>
      </c>
      <c r="D72" s="445"/>
      <c r="E72" s="58"/>
      <c r="F72" s="58"/>
      <c r="G72" s="66"/>
      <c r="H72" s="125"/>
      <c r="I72" s="315" t="s">
        <v>111</v>
      </c>
      <c r="J72" s="75">
        <v>2</v>
      </c>
      <c r="K72" s="75">
        <v>2</v>
      </c>
      <c r="L72" s="75">
        <v>2</v>
      </c>
      <c r="M72" s="75">
        <v>2</v>
      </c>
      <c r="N72" s="312"/>
    </row>
    <row r="73" spans="2:14" ht="42.65" customHeight="1" thickBot="1" x14ac:dyDescent="0.35">
      <c r="B73" s="428"/>
      <c r="C73" s="90" t="s">
        <v>32</v>
      </c>
      <c r="D73" s="445"/>
      <c r="E73" s="67">
        <v>9</v>
      </c>
      <c r="F73" s="72">
        <v>9</v>
      </c>
      <c r="G73" s="72">
        <v>9</v>
      </c>
      <c r="H73" s="127">
        <v>9</v>
      </c>
      <c r="I73" s="322" t="s">
        <v>112</v>
      </c>
      <c r="J73" s="323">
        <v>4</v>
      </c>
      <c r="K73" s="323">
        <v>3</v>
      </c>
      <c r="L73" s="323">
        <v>3</v>
      </c>
      <c r="M73" s="323">
        <v>3</v>
      </c>
      <c r="N73" s="317"/>
    </row>
    <row r="74" spans="2:14" ht="43.25" customHeight="1" x14ac:dyDescent="0.3">
      <c r="B74" s="421" t="s">
        <v>113</v>
      </c>
      <c r="C74" s="320" t="s">
        <v>212</v>
      </c>
      <c r="D74" s="445"/>
      <c r="E74" s="158"/>
      <c r="F74" s="158"/>
      <c r="G74" s="158"/>
      <c r="H74" s="321"/>
      <c r="I74" s="305" t="s">
        <v>114</v>
      </c>
      <c r="J74" s="91"/>
      <c r="K74" s="91"/>
      <c r="L74" s="91">
        <v>50</v>
      </c>
      <c r="M74" s="91">
        <v>100</v>
      </c>
      <c r="N74" s="312"/>
    </row>
    <row r="75" spans="2:14" ht="51.65" customHeight="1" x14ac:dyDescent="0.3">
      <c r="B75" s="422"/>
      <c r="C75" s="2" t="s">
        <v>32</v>
      </c>
      <c r="D75" s="445"/>
      <c r="E75" s="6">
        <f>70-51.8</f>
        <v>18.200000000000003</v>
      </c>
      <c r="F75" s="17">
        <v>80</v>
      </c>
      <c r="G75" s="26">
        <v>120</v>
      </c>
      <c r="H75" s="277">
        <v>120</v>
      </c>
      <c r="I75" s="306" t="s">
        <v>115</v>
      </c>
      <c r="J75" s="50"/>
      <c r="K75" s="50">
        <v>100</v>
      </c>
      <c r="L75" s="91"/>
      <c r="M75" s="91"/>
      <c r="N75" s="312"/>
    </row>
    <row r="76" spans="2:14" ht="75" customHeight="1" thickBot="1" x14ac:dyDescent="0.35">
      <c r="B76" s="423"/>
      <c r="C76" s="71"/>
      <c r="D76" s="445"/>
      <c r="E76" s="67"/>
      <c r="F76" s="72"/>
      <c r="G76" s="111"/>
      <c r="H76" s="142"/>
      <c r="I76" s="322" t="s">
        <v>116</v>
      </c>
      <c r="J76" s="323">
        <v>100</v>
      </c>
      <c r="K76" s="323"/>
      <c r="L76" s="77"/>
      <c r="M76" s="77"/>
      <c r="N76" s="317"/>
    </row>
    <row r="77" spans="2:14" ht="30" customHeight="1" x14ac:dyDescent="0.3">
      <c r="B77" s="436" t="s">
        <v>117</v>
      </c>
      <c r="C77" s="318" t="s">
        <v>118</v>
      </c>
      <c r="D77" s="445"/>
      <c r="E77" s="106"/>
      <c r="F77" s="106"/>
      <c r="G77" s="106"/>
      <c r="H77" s="179"/>
      <c r="I77" s="324" t="s">
        <v>119</v>
      </c>
      <c r="J77" s="325">
        <v>15</v>
      </c>
      <c r="K77" s="325">
        <v>8</v>
      </c>
      <c r="L77" s="325">
        <v>11</v>
      </c>
      <c r="M77" s="325">
        <v>15</v>
      </c>
      <c r="N77" s="313"/>
    </row>
    <row r="78" spans="2:14" ht="29.25" customHeight="1" thickBot="1" x14ac:dyDescent="0.35">
      <c r="B78" s="437"/>
      <c r="C78" s="319" t="s">
        <v>32</v>
      </c>
      <c r="D78" s="445"/>
      <c r="E78" s="72">
        <v>10.6</v>
      </c>
      <c r="F78" s="111">
        <v>15</v>
      </c>
      <c r="G78" s="111">
        <v>20</v>
      </c>
      <c r="H78" s="142">
        <v>25</v>
      </c>
      <c r="I78" s="326"/>
      <c r="J78" s="111"/>
      <c r="K78" s="111"/>
      <c r="L78" s="111"/>
      <c r="M78" s="111"/>
      <c r="N78" s="142"/>
    </row>
    <row r="79" spans="2:14" ht="42.65" customHeight="1" x14ac:dyDescent="0.3">
      <c r="B79" s="447" t="s">
        <v>120</v>
      </c>
      <c r="C79" s="320" t="s">
        <v>121</v>
      </c>
      <c r="D79" s="445"/>
      <c r="E79" s="106"/>
      <c r="F79" s="158"/>
      <c r="G79" s="158"/>
      <c r="H79" s="321"/>
      <c r="I79" s="307" t="s">
        <v>122</v>
      </c>
      <c r="J79" s="325"/>
      <c r="K79" s="325">
        <v>100</v>
      </c>
      <c r="L79" s="325"/>
      <c r="M79" s="325"/>
      <c r="N79" s="313"/>
    </row>
    <row r="80" spans="2:14" ht="29.25" customHeight="1" thickBot="1" x14ac:dyDescent="0.35">
      <c r="B80" s="448"/>
      <c r="C80" s="53" t="s">
        <v>32</v>
      </c>
      <c r="D80" s="446"/>
      <c r="E80" s="72"/>
      <c r="F80" s="131">
        <v>28</v>
      </c>
      <c r="G80" s="131"/>
      <c r="H80" s="142"/>
      <c r="I80" s="131"/>
      <c r="J80" s="131"/>
      <c r="K80" s="330"/>
      <c r="L80" s="131"/>
      <c r="M80" s="131"/>
      <c r="N80" s="142"/>
    </row>
    <row r="81" spans="2:14" ht="17.25" customHeight="1" x14ac:dyDescent="0.3">
      <c r="B81" s="188"/>
      <c r="C81" s="235" t="s">
        <v>76</v>
      </c>
      <c r="D81" s="187"/>
      <c r="E81" s="185">
        <f t="shared" ref="E81:G81" si="4">+E83</f>
        <v>105.8</v>
      </c>
      <c r="F81" s="279">
        <f t="shared" si="4"/>
        <v>202</v>
      </c>
      <c r="G81" s="279">
        <f t="shared" si="4"/>
        <v>224</v>
      </c>
      <c r="H81" s="186">
        <f t="shared" ref="H81" si="5">+H83</f>
        <v>234</v>
      </c>
      <c r="I81" s="329"/>
      <c r="J81" s="235"/>
      <c r="K81" s="187"/>
      <c r="L81" s="235"/>
      <c r="M81" s="235"/>
      <c r="N81" s="295"/>
    </row>
    <row r="82" spans="2:14" ht="17.25" customHeight="1" x14ac:dyDescent="0.3">
      <c r="B82" s="424"/>
      <c r="C82" s="16" t="s">
        <v>77</v>
      </c>
      <c r="D82" s="16"/>
      <c r="E82" s="15"/>
      <c r="F82" s="15"/>
      <c r="G82" s="15"/>
      <c r="H82" s="278"/>
      <c r="I82" s="169"/>
      <c r="J82" s="100"/>
      <c r="L82" s="99"/>
      <c r="M82" s="258"/>
      <c r="N82" s="104"/>
    </row>
    <row r="83" spans="2:14" ht="27.75" customHeight="1" thickBot="1" x14ac:dyDescent="0.4">
      <c r="B83" s="426"/>
      <c r="C83" s="87" t="s">
        <v>78</v>
      </c>
      <c r="D83" s="280"/>
      <c r="E83" s="289">
        <f>SUMIF($C70:$C78,$C71,E70:E78)</f>
        <v>105.8</v>
      </c>
      <c r="F83" s="193">
        <f>SUMIF($C70:$C80,$C71,F70:F80)</f>
        <v>202</v>
      </c>
      <c r="G83" s="289">
        <f>SUMIF($C70:$C78,$C71,G70:G78)</f>
        <v>224</v>
      </c>
      <c r="H83" s="292">
        <f>SUMIF($C70:$C78,$C71,H70:H78)</f>
        <v>234</v>
      </c>
      <c r="I83" s="176"/>
      <c r="J83" s="348"/>
      <c r="K83" s="96"/>
      <c r="L83" s="96"/>
      <c r="M83" s="96"/>
      <c r="N83" s="276"/>
    </row>
    <row r="84" spans="2:14" ht="30.75" customHeight="1" thickBot="1" x14ac:dyDescent="0.35">
      <c r="B84" s="241" t="s">
        <v>123</v>
      </c>
      <c r="C84" s="288" t="s">
        <v>124</v>
      </c>
      <c r="D84" s="288"/>
      <c r="E84" s="290"/>
      <c r="F84" s="243"/>
      <c r="G84" s="243"/>
      <c r="H84" s="293"/>
      <c r="I84" s="290"/>
      <c r="J84" s="243"/>
      <c r="K84" s="243"/>
      <c r="L84" s="293"/>
      <c r="M84" s="243"/>
      <c r="N84" s="248"/>
    </row>
    <row r="85" spans="2:14" ht="81.650000000000006" customHeight="1" x14ac:dyDescent="0.3">
      <c r="B85" s="338"/>
      <c r="C85" s="340"/>
      <c r="D85" s="331"/>
      <c r="E85" s="344"/>
      <c r="F85" s="344"/>
      <c r="G85" s="344"/>
      <c r="H85" s="343"/>
      <c r="I85" s="335" t="s">
        <v>125</v>
      </c>
      <c r="J85" s="216">
        <v>5</v>
      </c>
      <c r="K85" s="216">
        <v>5</v>
      </c>
      <c r="L85" s="216">
        <v>5</v>
      </c>
      <c r="M85" s="216">
        <v>5</v>
      </c>
      <c r="N85" s="332"/>
    </row>
    <row r="86" spans="2:14" ht="59.4" customHeight="1" thickBot="1" x14ac:dyDescent="0.35">
      <c r="B86" s="339"/>
      <c r="C86" s="341"/>
      <c r="D86" s="342"/>
      <c r="E86" s="345"/>
      <c r="F86" s="345"/>
      <c r="G86" s="347"/>
      <c r="H86" s="346"/>
      <c r="I86" s="336" t="s">
        <v>126</v>
      </c>
      <c r="J86" s="333">
        <v>12</v>
      </c>
      <c r="K86" s="327">
        <v>14</v>
      </c>
      <c r="L86" s="333">
        <v>16</v>
      </c>
      <c r="M86" s="328">
        <v>18</v>
      </c>
      <c r="N86" s="334" t="s">
        <v>127</v>
      </c>
    </row>
    <row r="87" spans="2:14" ht="33" customHeight="1" thickBot="1" x14ac:dyDescent="0.35">
      <c r="B87" s="281" t="s">
        <v>128</v>
      </c>
      <c r="C87" s="282" t="s">
        <v>129</v>
      </c>
      <c r="D87" s="282"/>
      <c r="E87" s="283"/>
      <c r="F87" s="283"/>
      <c r="G87" s="337"/>
      <c r="H87" s="362"/>
      <c r="I87" s="357"/>
      <c r="J87" s="198"/>
      <c r="K87" s="198"/>
      <c r="L87" s="198"/>
      <c r="M87" s="198"/>
      <c r="N87" s="294"/>
    </row>
    <row r="88" spans="2:14" ht="45.65" customHeight="1" x14ac:dyDescent="0.3">
      <c r="B88" s="427" t="s">
        <v>130</v>
      </c>
      <c r="C88" s="287" t="s">
        <v>131</v>
      </c>
      <c r="D88" s="438" t="s">
        <v>132</v>
      </c>
      <c r="E88" s="284"/>
      <c r="F88" s="284"/>
      <c r="G88" s="285"/>
      <c r="H88" s="286"/>
      <c r="I88" s="358" t="s">
        <v>133</v>
      </c>
      <c r="J88" s="3">
        <v>3</v>
      </c>
      <c r="K88" s="3">
        <v>3</v>
      </c>
      <c r="L88" s="3">
        <v>3</v>
      </c>
      <c r="M88" s="3">
        <v>3</v>
      </c>
      <c r="N88" s="109"/>
    </row>
    <row r="89" spans="2:14" ht="29.25" customHeight="1" thickBot="1" x14ac:dyDescent="0.35">
      <c r="B89" s="450"/>
      <c r="C89" s="350" t="s">
        <v>32</v>
      </c>
      <c r="D89" s="439"/>
      <c r="E89" s="72">
        <v>6</v>
      </c>
      <c r="F89" s="67">
        <v>6</v>
      </c>
      <c r="G89" s="68">
        <v>6</v>
      </c>
      <c r="H89" s="124">
        <v>6</v>
      </c>
      <c r="I89" s="359"/>
      <c r="J89" s="354"/>
      <c r="K89" s="354"/>
      <c r="L89" s="352"/>
      <c r="M89" s="70"/>
      <c r="N89" s="262"/>
    </row>
    <row r="90" spans="2:14" ht="44" customHeight="1" x14ac:dyDescent="0.3">
      <c r="B90" s="427" t="s">
        <v>134</v>
      </c>
      <c r="C90" s="351" t="s">
        <v>135</v>
      </c>
      <c r="D90" s="439"/>
      <c r="E90" s="58"/>
      <c r="F90" s="58"/>
      <c r="G90" s="66"/>
      <c r="H90" s="125"/>
      <c r="I90" s="360" t="s">
        <v>136</v>
      </c>
      <c r="J90" s="353">
        <v>6</v>
      </c>
      <c r="K90" s="353">
        <v>6</v>
      </c>
      <c r="L90" s="355">
        <v>6</v>
      </c>
      <c r="M90" s="353">
        <v>6</v>
      </c>
      <c r="N90" s="109"/>
    </row>
    <row r="91" spans="2:14" ht="28.5" customHeight="1" thickBot="1" x14ac:dyDescent="0.35">
      <c r="B91" s="428"/>
      <c r="C91" s="71" t="s">
        <v>32</v>
      </c>
      <c r="D91" s="439"/>
      <c r="E91" s="65">
        <v>4</v>
      </c>
      <c r="F91" s="68">
        <v>4</v>
      </c>
      <c r="G91" s="67">
        <v>4</v>
      </c>
      <c r="H91" s="126">
        <v>4</v>
      </c>
      <c r="I91" s="410"/>
      <c r="J91" s="354"/>
      <c r="K91" s="354"/>
      <c r="L91" s="354"/>
      <c r="M91" s="70"/>
      <c r="N91" s="98"/>
    </row>
    <row r="92" spans="2:14" ht="21" customHeight="1" x14ac:dyDescent="0.3">
      <c r="B92" s="436" t="s">
        <v>137</v>
      </c>
      <c r="C92" s="403" t="s">
        <v>138</v>
      </c>
      <c r="D92" s="439"/>
      <c r="E92" s="406"/>
      <c r="F92" s="406"/>
      <c r="G92" s="407"/>
      <c r="H92" s="408"/>
      <c r="I92" s="409" t="s">
        <v>139</v>
      </c>
      <c r="J92" s="353">
        <v>1</v>
      </c>
      <c r="K92" s="353">
        <v>1</v>
      </c>
      <c r="L92" s="353">
        <v>1</v>
      </c>
      <c r="M92" s="353">
        <v>1</v>
      </c>
      <c r="N92" s="83"/>
    </row>
    <row r="93" spans="2:14" ht="28.5" customHeight="1" thickBot="1" x14ac:dyDescent="0.35">
      <c r="B93" s="443"/>
      <c r="C93" s="405" t="s">
        <v>32</v>
      </c>
      <c r="D93" s="439"/>
      <c r="E93" s="111">
        <v>2</v>
      </c>
      <c r="F93" s="111">
        <v>2</v>
      </c>
      <c r="G93" s="111">
        <v>12</v>
      </c>
      <c r="H93" s="142">
        <v>2</v>
      </c>
      <c r="I93" s="412" t="s">
        <v>36</v>
      </c>
      <c r="J93" s="413"/>
      <c r="K93" s="413"/>
      <c r="L93" s="413">
        <v>150</v>
      </c>
      <c r="M93" s="413"/>
      <c r="N93" s="82"/>
    </row>
    <row r="94" spans="2:14" ht="29.25" customHeight="1" x14ac:dyDescent="0.3">
      <c r="B94" s="427" t="s">
        <v>140</v>
      </c>
      <c r="C94" s="404" t="s">
        <v>141</v>
      </c>
      <c r="D94" s="439"/>
      <c r="E94" s="58"/>
      <c r="F94" s="58"/>
      <c r="G94" s="58"/>
      <c r="H94" s="122"/>
      <c r="I94" s="411" t="s">
        <v>142</v>
      </c>
      <c r="J94" s="380">
        <v>1</v>
      </c>
      <c r="K94" s="380">
        <v>1</v>
      </c>
      <c r="L94" s="380">
        <v>1</v>
      </c>
      <c r="M94" s="380">
        <v>1</v>
      </c>
      <c r="N94" s="83"/>
    </row>
    <row r="95" spans="2:14" ht="29.25" customHeight="1" thickBot="1" x14ac:dyDescent="0.35">
      <c r="B95" s="428"/>
      <c r="C95" s="90" t="s">
        <v>32</v>
      </c>
      <c r="D95" s="439"/>
      <c r="E95" s="72">
        <v>5</v>
      </c>
      <c r="F95" s="67">
        <v>5</v>
      </c>
      <c r="G95" s="67">
        <v>5</v>
      </c>
      <c r="H95" s="126">
        <v>5</v>
      </c>
      <c r="I95" s="410"/>
      <c r="J95" s="354"/>
      <c r="K95" s="354"/>
      <c r="L95" s="354"/>
      <c r="M95" s="70"/>
      <c r="N95" s="98"/>
    </row>
    <row r="96" spans="2:14" ht="31.25" customHeight="1" x14ac:dyDescent="0.3">
      <c r="B96" s="427" t="s">
        <v>143</v>
      </c>
      <c r="C96" s="351" t="s">
        <v>144</v>
      </c>
      <c r="D96" s="439"/>
      <c r="E96" s="58"/>
      <c r="F96" s="58"/>
      <c r="G96" s="58"/>
      <c r="H96" s="122"/>
      <c r="I96" s="411" t="s">
        <v>145</v>
      </c>
      <c r="J96" s="380">
        <v>1</v>
      </c>
      <c r="K96" s="380">
        <v>1</v>
      </c>
      <c r="L96" s="380">
        <v>1</v>
      </c>
      <c r="M96" s="380">
        <v>1</v>
      </c>
      <c r="N96" s="83"/>
    </row>
    <row r="97" spans="2:14" ht="30.75" customHeight="1" thickBot="1" x14ac:dyDescent="0.35">
      <c r="B97" s="449"/>
      <c r="C97" s="71" t="s">
        <v>32</v>
      </c>
      <c r="D97" s="440"/>
      <c r="E97" s="72">
        <v>0.2</v>
      </c>
      <c r="F97" s="68">
        <v>0.3</v>
      </c>
      <c r="G97" s="68">
        <v>0.3</v>
      </c>
      <c r="H97" s="124">
        <v>0.3</v>
      </c>
      <c r="I97" s="370"/>
      <c r="J97" s="352"/>
      <c r="K97" s="352"/>
      <c r="L97" s="352"/>
      <c r="M97" s="51"/>
      <c r="N97" s="262"/>
    </row>
    <row r="98" spans="2:14" ht="17.25" customHeight="1" x14ac:dyDescent="0.3">
      <c r="B98" s="356"/>
      <c r="C98" s="187" t="s">
        <v>76</v>
      </c>
      <c r="D98" s="187"/>
      <c r="E98" s="185">
        <f t="shared" ref="E98:G98" si="6">+E100</f>
        <v>17.2</v>
      </c>
      <c r="F98" s="279">
        <f t="shared" si="6"/>
        <v>17.3</v>
      </c>
      <c r="G98" s="279">
        <f t="shared" si="6"/>
        <v>27.3</v>
      </c>
      <c r="H98" s="363">
        <f t="shared" ref="H98" si="7">+H100</f>
        <v>17.3</v>
      </c>
      <c r="I98" s="372"/>
      <c r="J98" s="279"/>
      <c r="K98" s="279"/>
      <c r="L98" s="368"/>
      <c r="M98" s="279"/>
      <c r="N98" s="363"/>
    </row>
    <row r="99" spans="2:14" ht="17.25" customHeight="1" x14ac:dyDescent="0.3">
      <c r="B99" s="441"/>
      <c r="C99" s="10" t="s">
        <v>77</v>
      </c>
      <c r="D99" s="10"/>
      <c r="E99" s="12"/>
      <c r="F99" s="12"/>
      <c r="G99" s="12"/>
      <c r="H99" s="173"/>
      <c r="I99" s="170"/>
      <c r="J99" s="102"/>
      <c r="K99" s="102"/>
      <c r="L99" s="102"/>
      <c r="M99" s="102"/>
      <c r="N99" s="104"/>
    </row>
    <row r="100" spans="2:14" ht="30" customHeight="1" thickBot="1" x14ac:dyDescent="0.35">
      <c r="B100" s="442"/>
      <c r="C100" s="280" t="s">
        <v>78</v>
      </c>
      <c r="D100" s="280"/>
      <c r="E100" s="193">
        <f>SUMIF($C88:$C97,$C89,E88:E97)</f>
        <v>17.2</v>
      </c>
      <c r="F100" s="193">
        <f t="shared" ref="F100:G100" si="8">SUMIF($C88:$C97,$C89,F88:F97)</f>
        <v>17.3</v>
      </c>
      <c r="G100" s="289">
        <f t="shared" si="8"/>
        <v>27.3</v>
      </c>
      <c r="H100" s="194">
        <f t="shared" ref="H100" si="9">SUMIF($C88:$C97,$C89,H88:H97)</f>
        <v>17.3</v>
      </c>
      <c r="I100" s="176"/>
      <c r="J100" s="100"/>
      <c r="K100" s="102"/>
      <c r="L100" s="102"/>
      <c r="M100" s="97"/>
      <c r="N100" s="104"/>
    </row>
    <row r="101" spans="2:14" ht="23.25" customHeight="1" thickBot="1" x14ac:dyDescent="0.35">
      <c r="B101" s="281" t="s">
        <v>146</v>
      </c>
      <c r="C101" s="364" t="s">
        <v>147</v>
      </c>
      <c r="D101" s="299"/>
      <c r="E101" s="283"/>
      <c r="F101" s="283"/>
      <c r="G101" s="291"/>
      <c r="H101" s="294"/>
      <c r="I101" s="373"/>
      <c r="J101" s="198"/>
      <c r="K101" s="291"/>
      <c r="L101" s="369"/>
      <c r="M101" s="283"/>
      <c r="N101" s="294"/>
    </row>
    <row r="102" spans="2:14" ht="31.25" customHeight="1" x14ac:dyDescent="0.3">
      <c r="B102" s="421" t="s">
        <v>148</v>
      </c>
      <c r="C102" s="365" t="s">
        <v>149</v>
      </c>
      <c r="D102" s="433" t="s">
        <v>132</v>
      </c>
      <c r="E102" s="366"/>
      <c r="F102" s="366"/>
      <c r="G102" s="366"/>
      <c r="H102" s="367"/>
      <c r="I102" s="374" t="s">
        <v>150</v>
      </c>
      <c r="J102" s="375">
        <v>5</v>
      </c>
      <c r="K102" s="371">
        <v>4</v>
      </c>
      <c r="L102" s="349">
        <v>3</v>
      </c>
      <c r="M102" s="371">
        <v>3</v>
      </c>
      <c r="N102" s="80" t="s">
        <v>151</v>
      </c>
    </row>
    <row r="103" spans="2:14" ht="32.4" customHeight="1" thickBot="1" x14ac:dyDescent="0.35">
      <c r="B103" s="422"/>
      <c r="C103" s="250" t="s">
        <v>32</v>
      </c>
      <c r="D103" s="434"/>
      <c r="E103" s="376">
        <f>200+55.7</f>
        <v>255.7</v>
      </c>
      <c r="F103" s="65">
        <v>270</v>
      </c>
      <c r="G103" s="65">
        <v>250</v>
      </c>
      <c r="H103" s="130">
        <v>250</v>
      </c>
      <c r="I103" s="184"/>
      <c r="J103" s="97"/>
      <c r="K103" s="97"/>
      <c r="L103" s="97"/>
      <c r="M103" s="97"/>
      <c r="N103" s="98"/>
    </row>
    <row r="104" spans="2:14" ht="16.5" customHeight="1" x14ac:dyDescent="0.3">
      <c r="B104" s="427" t="s">
        <v>152</v>
      </c>
      <c r="C104" s="365" t="s">
        <v>153</v>
      </c>
      <c r="D104" s="434"/>
      <c r="E104" s="107"/>
      <c r="F104" s="107"/>
      <c r="G104" s="107"/>
      <c r="H104" s="129"/>
      <c r="I104" s="377" t="s">
        <v>154</v>
      </c>
      <c r="J104" s="375">
        <v>19</v>
      </c>
      <c r="K104" s="375">
        <v>20</v>
      </c>
      <c r="L104" s="375">
        <v>20</v>
      </c>
      <c r="M104" s="375">
        <v>20</v>
      </c>
      <c r="N104" s="80" t="s">
        <v>151</v>
      </c>
    </row>
    <row r="105" spans="2:14" ht="28.5" customHeight="1" x14ac:dyDescent="0.3">
      <c r="B105" s="428"/>
      <c r="C105" s="10" t="s">
        <v>32</v>
      </c>
      <c r="D105" s="434"/>
      <c r="E105" s="17">
        <f>551.1-146</f>
        <v>405.1</v>
      </c>
      <c r="F105" s="17">
        <v>600</v>
      </c>
      <c r="G105" s="17">
        <v>600</v>
      </c>
      <c r="H105" s="172">
        <v>600</v>
      </c>
      <c r="I105" s="170"/>
      <c r="J105" s="102"/>
      <c r="K105" s="102"/>
      <c r="L105" s="102"/>
      <c r="M105" s="102"/>
      <c r="N105" s="104"/>
    </row>
    <row r="106" spans="2:14" ht="21.65" customHeight="1" thickBot="1" x14ac:dyDescent="0.35">
      <c r="B106" s="428"/>
      <c r="C106" s="250" t="s">
        <v>33</v>
      </c>
      <c r="D106" s="434"/>
      <c r="E106" s="65"/>
      <c r="F106" s="72"/>
      <c r="G106" s="72"/>
      <c r="H106" s="130"/>
      <c r="I106" s="378"/>
      <c r="J106" s="100"/>
      <c r="K106" s="100"/>
      <c r="L106" s="97"/>
      <c r="M106" s="100"/>
      <c r="N106" s="101"/>
    </row>
    <row r="107" spans="2:14" ht="28.5" customHeight="1" x14ac:dyDescent="0.3">
      <c r="B107" s="421" t="s">
        <v>155</v>
      </c>
      <c r="C107" s="264" t="s">
        <v>156</v>
      </c>
      <c r="D107" s="434"/>
      <c r="E107" s="107"/>
      <c r="F107" s="106"/>
      <c r="G107" s="106"/>
      <c r="H107" s="129"/>
      <c r="I107" s="374" t="s">
        <v>157</v>
      </c>
      <c r="J107" s="379">
        <v>1</v>
      </c>
      <c r="K107" s="371">
        <v>1</v>
      </c>
      <c r="L107" s="380"/>
      <c r="M107" s="379"/>
      <c r="N107" s="270" t="s">
        <v>158</v>
      </c>
    </row>
    <row r="108" spans="2:14" ht="28.5" customHeight="1" x14ac:dyDescent="0.3">
      <c r="B108" s="422"/>
      <c r="C108" s="18" t="s">
        <v>32</v>
      </c>
      <c r="D108" s="434"/>
      <c r="E108" s="17">
        <v>22</v>
      </c>
      <c r="F108" s="17"/>
      <c r="G108" s="17"/>
      <c r="H108" s="172"/>
      <c r="I108" s="171"/>
      <c r="J108" s="102"/>
      <c r="K108" s="102"/>
      <c r="L108" s="102"/>
      <c r="M108" s="102"/>
      <c r="N108" s="104"/>
    </row>
    <row r="109" spans="2:14" ht="20.25" customHeight="1" thickBot="1" x14ac:dyDescent="0.35">
      <c r="B109" s="422"/>
      <c r="C109" s="250" t="s">
        <v>33</v>
      </c>
      <c r="D109" s="434"/>
      <c r="E109" s="72"/>
      <c r="F109" s="72">
        <v>22</v>
      </c>
      <c r="G109" s="72"/>
      <c r="H109" s="130"/>
      <c r="I109" s="378"/>
      <c r="J109" s="100"/>
      <c r="K109" s="100"/>
      <c r="L109" s="100"/>
      <c r="M109" s="97"/>
      <c r="N109" s="98"/>
    </row>
    <row r="110" spans="2:14" ht="47.4" customHeight="1" x14ac:dyDescent="0.3">
      <c r="B110" s="421" t="s">
        <v>159</v>
      </c>
      <c r="C110" s="416" t="s">
        <v>213</v>
      </c>
      <c r="D110" s="434"/>
      <c r="E110" s="58"/>
      <c r="F110" s="58"/>
      <c r="G110" s="58"/>
      <c r="H110" s="125"/>
      <c r="I110" s="148" t="s">
        <v>157</v>
      </c>
      <c r="J110" s="69">
        <v>1</v>
      </c>
      <c r="K110" s="149">
        <v>1</v>
      </c>
      <c r="L110" s="69"/>
      <c r="M110" s="52"/>
      <c r="N110" s="83"/>
    </row>
    <row r="111" spans="2:14" ht="28.5" customHeight="1" thickBot="1" x14ac:dyDescent="0.35">
      <c r="B111" s="422"/>
      <c r="C111" s="381" t="s">
        <v>32</v>
      </c>
      <c r="D111" s="434"/>
      <c r="E111" s="72">
        <v>24.9</v>
      </c>
      <c r="F111" s="72">
        <f>6.1+1.3</f>
        <v>7.3999999999999995</v>
      </c>
      <c r="G111" s="68"/>
      <c r="H111" s="126"/>
      <c r="I111" s="378"/>
      <c r="J111" s="97"/>
      <c r="K111" s="97"/>
      <c r="L111" s="97"/>
      <c r="M111" s="100"/>
      <c r="N111" s="98"/>
    </row>
    <row r="112" spans="2:14" ht="30.65" customHeight="1" x14ac:dyDescent="0.3">
      <c r="B112" s="421" t="s">
        <v>160</v>
      </c>
      <c r="C112" s="382" t="s">
        <v>161</v>
      </c>
      <c r="D112" s="434"/>
      <c r="E112" s="106"/>
      <c r="F112" s="106"/>
      <c r="G112" s="107"/>
      <c r="H112" s="179"/>
      <c r="I112" s="145" t="s">
        <v>162</v>
      </c>
      <c r="J112" s="375"/>
      <c r="K112" s="375"/>
      <c r="L112" s="375">
        <v>1</v>
      </c>
      <c r="M112" s="371"/>
      <c r="N112" s="383" t="s">
        <v>158</v>
      </c>
    </row>
    <row r="113" spans="2:15" ht="28.5" customHeight="1" x14ac:dyDescent="0.3">
      <c r="B113" s="422"/>
      <c r="C113" s="63" t="s">
        <v>32</v>
      </c>
      <c r="D113" s="435"/>
      <c r="E113" s="72"/>
      <c r="F113" s="72"/>
      <c r="G113" s="65">
        <v>20</v>
      </c>
      <c r="H113" s="130"/>
      <c r="I113" s="378"/>
      <c r="J113" s="100"/>
      <c r="K113" s="100"/>
      <c r="L113" s="100"/>
      <c r="M113" s="100"/>
      <c r="N113" s="101"/>
    </row>
    <row r="114" spans="2:15" ht="17.25" customHeight="1" x14ac:dyDescent="0.3">
      <c r="B114" s="356"/>
      <c r="C114" s="187" t="s">
        <v>76</v>
      </c>
      <c r="D114" s="187"/>
      <c r="E114" s="185">
        <f t="shared" ref="E114" si="10">+E116+E117</f>
        <v>707.69999999999993</v>
      </c>
      <c r="F114" s="185">
        <f>+F116+F117</f>
        <v>899.4</v>
      </c>
      <c r="G114" s="279">
        <f>+G116+G117</f>
        <v>870</v>
      </c>
      <c r="H114" s="363">
        <f t="shared" ref="H114" si="11">+H116+H117</f>
        <v>850</v>
      </c>
      <c r="I114" s="397"/>
      <c r="J114" s="398"/>
      <c r="K114" s="398"/>
      <c r="L114" s="398"/>
      <c r="M114" s="398"/>
      <c r="N114" s="399"/>
    </row>
    <row r="115" spans="2:15" ht="17.25" customHeight="1" x14ac:dyDescent="0.3">
      <c r="B115" s="424"/>
      <c r="C115" s="16" t="s">
        <v>77</v>
      </c>
      <c r="D115" s="16"/>
      <c r="E115" s="7"/>
      <c r="F115" s="7"/>
      <c r="G115" s="7"/>
      <c r="H115" s="245"/>
      <c r="I115" s="170"/>
      <c r="J115" s="102"/>
      <c r="K115" s="102"/>
      <c r="L115" s="102"/>
      <c r="M115" s="102"/>
      <c r="N115" s="104"/>
    </row>
    <row r="116" spans="2:15" ht="27.75" customHeight="1" x14ac:dyDescent="0.3">
      <c r="B116" s="425"/>
      <c r="C116" s="11" t="s">
        <v>78</v>
      </c>
      <c r="D116" s="11"/>
      <c r="E116" s="13">
        <f>SUMIF($C102:$C113,$C103,E102:E113)</f>
        <v>707.69999999999993</v>
      </c>
      <c r="F116" s="13">
        <f>SUMIF($C102:$C113,$C103,F102:F113)</f>
        <v>877.4</v>
      </c>
      <c r="G116" s="13">
        <f>SUMIF($C102:$C113,$C103,G102:G113)</f>
        <v>870</v>
      </c>
      <c r="H116" s="174">
        <f>SUMIF($C102:$C113,$C103,H102:H113)</f>
        <v>850</v>
      </c>
      <c r="I116" s="170"/>
      <c r="J116" s="102"/>
      <c r="K116" s="102"/>
      <c r="L116" s="102"/>
      <c r="M116" s="102"/>
      <c r="N116" s="104"/>
    </row>
    <row r="117" spans="2:15" ht="16.5" customHeight="1" thickBot="1" x14ac:dyDescent="0.35">
      <c r="B117" s="425"/>
      <c r="C117" s="280" t="s">
        <v>79</v>
      </c>
      <c r="D117" s="87"/>
      <c r="E117" s="289">
        <f>SUMIF($C102:$C113,$C106,E102:E113)</f>
        <v>0</v>
      </c>
      <c r="F117" s="395">
        <f t="shared" ref="F117:H117" si="12">SUMIF($C102:$C113,$C106,F102:F113)</f>
        <v>22</v>
      </c>
      <c r="G117" s="193">
        <f t="shared" si="12"/>
        <v>0</v>
      </c>
      <c r="H117" s="194">
        <f t="shared" si="12"/>
        <v>0</v>
      </c>
      <c r="I117" s="387"/>
      <c r="J117" s="100"/>
      <c r="K117" s="100"/>
      <c r="L117" s="100"/>
      <c r="M117" s="100"/>
      <c r="N117" s="101"/>
    </row>
    <row r="118" spans="2:15" ht="26.25" customHeight="1" x14ac:dyDescent="0.3">
      <c r="B118" s="390"/>
      <c r="C118" s="391" t="s">
        <v>163</v>
      </c>
      <c r="D118" s="392"/>
      <c r="E118" s="393">
        <f>+E43+E63+E81+E98+E114</f>
        <v>1580.3</v>
      </c>
      <c r="F118" s="394">
        <f>+F43+F63+F81+F98+F114</f>
        <v>2576.1999999999998</v>
      </c>
      <c r="G118" s="394">
        <f>+G43+G63+G81+G98+G114</f>
        <v>3446.0000000000005</v>
      </c>
      <c r="H118" s="396">
        <f>+H43+H63+H81+H98+H114</f>
        <v>1895.8</v>
      </c>
      <c r="I118" s="400"/>
      <c r="J118" s="398"/>
      <c r="K118" s="398"/>
      <c r="L118" s="398"/>
      <c r="M118" s="398"/>
      <c r="N118" s="399"/>
    </row>
    <row r="119" spans="2:15" ht="15.75" customHeight="1" x14ac:dyDescent="0.3">
      <c r="B119" s="85"/>
      <c r="C119" s="11" t="s">
        <v>164</v>
      </c>
      <c r="D119" s="11"/>
      <c r="E119" s="28">
        <v>0</v>
      </c>
      <c r="F119" s="28">
        <v>0</v>
      </c>
      <c r="G119" s="28">
        <v>0</v>
      </c>
      <c r="H119" s="388">
        <v>0</v>
      </c>
      <c r="I119" s="170"/>
      <c r="J119" s="102"/>
      <c r="K119" s="102"/>
      <c r="L119" s="102"/>
      <c r="M119" s="102"/>
      <c r="N119" s="104"/>
    </row>
    <row r="120" spans="2:15" ht="42.65" customHeight="1" thickBot="1" x14ac:dyDescent="0.35">
      <c r="B120" s="86"/>
      <c r="C120" s="87" t="s">
        <v>165</v>
      </c>
      <c r="D120" s="87"/>
      <c r="E120" s="88"/>
      <c r="F120" s="88">
        <f>+F118-E118</f>
        <v>995.89999999999986</v>
      </c>
      <c r="G120" s="88">
        <f>+G118-F118</f>
        <v>869.80000000000064</v>
      </c>
      <c r="H120" s="389">
        <f>+H118-G118</f>
        <v>-1550.2000000000005</v>
      </c>
      <c r="I120" s="387"/>
      <c r="J120" s="384"/>
      <c r="K120" s="384"/>
      <c r="L120" s="384"/>
      <c r="M120" s="385"/>
      <c r="N120" s="386"/>
      <c r="O120" s="40"/>
    </row>
    <row r="121" spans="2:15" ht="15.65" customHeight="1" x14ac:dyDescent="0.3">
      <c r="I121" s="361"/>
      <c r="J121" s="73"/>
      <c r="K121" s="73"/>
      <c r="L121" s="73"/>
      <c r="N121" s="73"/>
    </row>
    <row r="122" spans="2:15" ht="15.65" customHeight="1" x14ac:dyDescent="0.3">
      <c r="B122" s="430" t="s">
        <v>166</v>
      </c>
      <c r="C122" s="430"/>
      <c r="D122" s="430"/>
      <c r="E122" s="430"/>
      <c r="F122" s="430"/>
      <c r="G122" s="430"/>
      <c r="H122" s="430"/>
    </row>
    <row r="123" spans="2:15" ht="15.65" customHeight="1" x14ac:dyDescent="0.3">
      <c r="B123" s="431" t="s">
        <v>167</v>
      </c>
      <c r="C123" s="431"/>
      <c r="D123" s="431"/>
      <c r="E123" s="431"/>
      <c r="F123" s="431"/>
      <c r="G123" s="431"/>
      <c r="H123" s="431"/>
    </row>
    <row r="124" spans="2:15" ht="15.65" customHeight="1" x14ac:dyDescent="0.3">
      <c r="B124" s="430" t="s">
        <v>168</v>
      </c>
      <c r="C124" s="430"/>
      <c r="D124" s="430"/>
      <c r="E124" s="430"/>
      <c r="F124" s="430"/>
      <c r="G124" s="430"/>
      <c r="H124" s="430"/>
    </row>
    <row r="125" spans="2:15" ht="15.65" customHeight="1" x14ac:dyDescent="0.3">
      <c r="B125" s="430" t="s">
        <v>169</v>
      </c>
      <c r="C125" s="430"/>
      <c r="D125" s="430"/>
      <c r="E125" s="430"/>
      <c r="F125" s="430"/>
      <c r="G125" s="430"/>
      <c r="H125" s="430"/>
    </row>
    <row r="126" spans="2:15" ht="15.65" customHeight="1" x14ac:dyDescent="0.3">
      <c r="B126" s="430" t="s">
        <v>170</v>
      </c>
      <c r="C126" s="430"/>
      <c r="D126" s="430"/>
      <c r="E126" s="430"/>
      <c r="F126" s="430"/>
      <c r="G126" s="430"/>
      <c r="H126" s="430"/>
    </row>
    <row r="127" spans="2:15" ht="15.65" customHeight="1" x14ac:dyDescent="0.3">
      <c r="B127" s="432"/>
      <c r="C127" s="432"/>
      <c r="D127" s="432"/>
      <c r="E127" s="432"/>
      <c r="F127" s="432"/>
      <c r="G127" s="432"/>
      <c r="H127" s="432"/>
    </row>
    <row r="128" spans="2:15" ht="15.65" customHeight="1" x14ac:dyDescent="0.3">
      <c r="B128" s="429" t="s">
        <v>171</v>
      </c>
      <c r="C128" s="429"/>
      <c r="D128" s="429"/>
      <c r="E128" s="429"/>
      <c r="F128" s="429"/>
      <c r="G128" s="429"/>
      <c r="H128" s="429"/>
    </row>
    <row r="129" spans="4:8" x14ac:dyDescent="0.3">
      <c r="D129" s="45"/>
      <c r="E129" s="46"/>
      <c r="F129" s="46"/>
      <c r="G129" s="46"/>
      <c r="H129" s="46"/>
    </row>
  </sheetData>
  <mergeCells count="63">
    <mergeCell ref="I5:I6"/>
    <mergeCell ref="J5:M5"/>
    <mergeCell ref="N5:N6"/>
    <mergeCell ref="B4:N4"/>
    <mergeCell ref="D48:D62"/>
    <mergeCell ref="B48:B50"/>
    <mergeCell ref="B51:B53"/>
    <mergeCell ref="B44:B46"/>
    <mergeCell ref="B41:B42"/>
    <mergeCell ref="D41:D42"/>
    <mergeCell ref="B61:B62"/>
    <mergeCell ref="B5:B6"/>
    <mergeCell ref="C5:C6"/>
    <mergeCell ref="D5:D6"/>
    <mergeCell ref="E5:E6"/>
    <mergeCell ref="F5:F6"/>
    <mergeCell ref="M1:N1"/>
    <mergeCell ref="M2:N2"/>
    <mergeCell ref="B20:B21"/>
    <mergeCell ref="B18:B19"/>
    <mergeCell ref="D13:D40"/>
    <mergeCell ref="B13:B15"/>
    <mergeCell ref="B29:B30"/>
    <mergeCell ref="B16:B17"/>
    <mergeCell ref="B26:B27"/>
    <mergeCell ref="B24:B25"/>
    <mergeCell ref="B22:B23"/>
    <mergeCell ref="B31:B32"/>
    <mergeCell ref="B33:B34"/>
    <mergeCell ref="B37:B38"/>
    <mergeCell ref="B39:B40"/>
    <mergeCell ref="B35:B36"/>
    <mergeCell ref="B77:B78"/>
    <mergeCell ref="D88:D97"/>
    <mergeCell ref="B99:B100"/>
    <mergeCell ref="B92:B93"/>
    <mergeCell ref="D70:D80"/>
    <mergeCell ref="B79:B80"/>
    <mergeCell ref="B90:B91"/>
    <mergeCell ref="B94:B95"/>
    <mergeCell ref="B96:B97"/>
    <mergeCell ref="B82:B83"/>
    <mergeCell ref="B88:B89"/>
    <mergeCell ref="B128:H128"/>
    <mergeCell ref="B124:H124"/>
    <mergeCell ref="B115:B117"/>
    <mergeCell ref="B104:B106"/>
    <mergeCell ref="B110:B111"/>
    <mergeCell ref="B122:H122"/>
    <mergeCell ref="B112:B113"/>
    <mergeCell ref="B123:H123"/>
    <mergeCell ref="B127:H127"/>
    <mergeCell ref="B126:H126"/>
    <mergeCell ref="B125:H125"/>
    <mergeCell ref="D102:D113"/>
    <mergeCell ref="B107:B109"/>
    <mergeCell ref="B102:B103"/>
    <mergeCell ref="G5:G6"/>
    <mergeCell ref="H5:H6"/>
    <mergeCell ref="B74:B76"/>
    <mergeCell ref="B64:B66"/>
    <mergeCell ref="B72:B73"/>
    <mergeCell ref="B70:B71"/>
  </mergeCells>
  <pageMargins left="0.39370078740157483" right="0.39370078740157483" top="0.59055118110236227" bottom="0.59055118110236227" header="0" footer="0"/>
  <pageSetup paperSize="9" scale="73" fitToHeight="0" orientation="landscape" r:id="rId1"/>
  <rowBreaks count="7" manualBreakCount="7">
    <brk id="19" max="13" man="1"/>
    <brk id="34" max="13" man="1"/>
    <brk id="53" max="13" man="1"/>
    <brk id="66" max="13" man="1"/>
    <brk id="76" max="13" man="1"/>
    <brk id="91" max="13" man="1"/>
    <brk id="111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B1:G25"/>
  <sheetViews>
    <sheetView zoomScaleNormal="100" workbookViewId="0">
      <selection activeCell="L11" sqref="L11"/>
    </sheetView>
  </sheetViews>
  <sheetFormatPr defaultColWidth="9.453125" defaultRowHeight="13" x14ac:dyDescent="0.3"/>
  <cols>
    <col min="1" max="1" width="2.90625" style="1" customWidth="1"/>
    <col min="2" max="2" width="4.54296875" style="1" customWidth="1"/>
    <col min="3" max="3" width="43.6328125" style="4" customWidth="1"/>
    <col min="4" max="4" width="12.08984375" style="1" customWidth="1"/>
    <col min="5" max="5" width="12.6328125" style="1" customWidth="1"/>
    <col min="6" max="6" width="12.54296875" style="1" customWidth="1"/>
    <col min="7" max="7" width="12" style="1" customWidth="1"/>
    <col min="8" max="16384" width="9.453125" style="1"/>
  </cols>
  <sheetData>
    <row r="1" spans="2:7" ht="21.75" customHeight="1" x14ac:dyDescent="0.3">
      <c r="B1" s="482" t="s">
        <v>172</v>
      </c>
      <c r="C1" s="482"/>
      <c r="D1" s="482"/>
      <c r="E1" s="482"/>
      <c r="F1" s="482"/>
      <c r="G1" s="482"/>
    </row>
    <row r="2" spans="2:7" x14ac:dyDescent="0.3">
      <c r="C2" s="1"/>
    </row>
    <row r="3" spans="2:7" ht="63" customHeight="1" x14ac:dyDescent="0.3">
      <c r="B3" s="21" t="s">
        <v>173</v>
      </c>
      <c r="C3" s="36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</row>
    <row r="4" spans="2:7" ht="12.75" customHeight="1" x14ac:dyDescent="0.3">
      <c r="B4" s="41">
        <v>1</v>
      </c>
      <c r="C4" s="42">
        <v>2</v>
      </c>
      <c r="D4" s="41">
        <v>3</v>
      </c>
      <c r="E4" s="41">
        <v>4</v>
      </c>
      <c r="F4" s="41">
        <v>5</v>
      </c>
      <c r="G4" s="41">
        <v>6</v>
      </c>
    </row>
    <row r="5" spans="2:7" ht="22.5" customHeight="1" x14ac:dyDescent="0.3">
      <c r="B5" s="479" t="s">
        <v>179</v>
      </c>
      <c r="C5" s="480"/>
      <c r="D5" s="480"/>
      <c r="E5" s="480"/>
      <c r="F5" s="480"/>
      <c r="G5" s="481"/>
    </row>
    <row r="6" spans="2:7" ht="16.5" customHeight="1" x14ac:dyDescent="0.3">
      <c r="B6" s="19" t="s">
        <v>180</v>
      </c>
      <c r="C6" s="22" t="s">
        <v>76</v>
      </c>
      <c r="D6" s="28">
        <f>+D8+D9+D10+D11+D12+D13</f>
        <v>1580.3</v>
      </c>
      <c r="E6" s="28">
        <f t="shared" ref="E6:G6" si="0">+E8+E9+E10+E11+E12+E13</f>
        <v>2576.2000000000003</v>
      </c>
      <c r="F6" s="28">
        <f t="shared" si="0"/>
        <v>3446</v>
      </c>
      <c r="G6" s="28">
        <f t="shared" si="0"/>
        <v>1895.8</v>
      </c>
    </row>
    <row r="7" spans="2:7" ht="15" customHeight="1" x14ac:dyDescent="0.3">
      <c r="B7" s="20"/>
      <c r="C7" s="37" t="s">
        <v>181</v>
      </c>
      <c r="D7" s="30"/>
      <c r="E7" s="28"/>
      <c r="F7" s="28"/>
      <c r="G7" s="28"/>
    </row>
    <row r="8" spans="2:7" ht="28.5" customHeight="1" x14ac:dyDescent="0.3">
      <c r="B8" s="20" t="s">
        <v>182</v>
      </c>
      <c r="C8" s="38" t="s">
        <v>183</v>
      </c>
      <c r="D8" s="31">
        <f>SUMIF('001 programa 3 lentelė'!$C8:$C120,'001 programa 3 lentelė'!$C17,'001 programa 3 lentelė'!E8:E120)</f>
        <v>1358.5</v>
      </c>
      <c r="E8" s="31">
        <f>SUMIF('001 programa 3 lentelė'!$C8:$C120,'001 programa 3 lentelė'!$C17,'001 programa 3 lentelė'!F8:F120)</f>
        <v>2299.9</v>
      </c>
      <c r="F8" s="31">
        <f>SUMIF('001 programa 3 lentelė'!$C8:$C120,'001 programa 3 lentelė'!$C17,'001 programa 3 lentelė'!G8:G120)</f>
        <v>3446</v>
      </c>
      <c r="G8" s="31">
        <f>SUMIF('001 programa 3 lentelė'!$C8:$C120,'001 programa 3 lentelė'!$C17,'001 programa 3 lentelė'!H8:H120)</f>
        <v>1895.8</v>
      </c>
    </row>
    <row r="9" spans="2:7" ht="15" customHeight="1" x14ac:dyDescent="0.3">
      <c r="B9" s="20" t="s">
        <v>184</v>
      </c>
      <c r="C9" s="23" t="s">
        <v>185</v>
      </c>
      <c r="D9" s="31" cm="1">
        <f t="array" ref="D9">SUMIF('001 programa 3 lentelė'!$C8:$C120,'001 programa 3 lentelė'!C00,'001 programa 3 lentelė'!E8:E120)</f>
        <v>0</v>
      </c>
      <c r="E9" s="31" cm="1">
        <f t="array" ref="E9">SUMIF('001 programa 3 lentelė'!$C8:$C120,'001 programa 3 lentelė'!C00,'001 programa 3 lentelė'!F8:F120)</f>
        <v>0</v>
      </c>
      <c r="F9" s="31" cm="1">
        <f t="array" ref="F9">SUMIF('001 programa 3 lentelė'!$C8:$C120,'001 programa 3 lentelė'!C00,'001 programa 3 lentelė'!G8:G120)</f>
        <v>0</v>
      </c>
      <c r="G9" s="31" cm="1">
        <f t="array" ref="G9">SUMIF('001 programa 3 lentelė'!$C8:$C120,'001 programa 3 lentelė'!C00,'001 programa 3 lentelė'!H8:H120)</f>
        <v>0</v>
      </c>
    </row>
    <row r="10" spans="2:7" ht="15" customHeight="1" x14ac:dyDescent="0.3">
      <c r="B10" s="20" t="s">
        <v>186</v>
      </c>
      <c r="C10" s="23" t="s">
        <v>187</v>
      </c>
      <c r="D10" s="31" cm="1">
        <f t="array" ref="D10">SUMIF('001 programa 3 lentelė'!$C8:$C120,'001 programa 3 lentelė'!C00,'001 programa 3 lentelė'!E8:E120)</f>
        <v>0</v>
      </c>
      <c r="E10" s="31" cm="1">
        <f t="array" ref="E10">SUMIF('001 programa 3 lentelė'!$C8:$C120,'001 programa 3 lentelė'!C00,'001 programa 3 lentelė'!F8:F120)</f>
        <v>0</v>
      </c>
      <c r="F10" s="31" cm="1">
        <f t="array" ref="F10">SUMIF('001 programa 3 lentelė'!$C8:$C120,'001 programa 3 lentelė'!C00,'001 programa 3 lentelė'!G8:G120)</f>
        <v>0</v>
      </c>
      <c r="G10" s="31" cm="1">
        <f t="array" ref="G10">SUMIF('001 programa 3 lentelė'!$C8:$C120,'001 programa 3 lentelė'!C00,'001 programa 3 lentelė'!H8:H120)</f>
        <v>0</v>
      </c>
    </row>
    <row r="11" spans="2:7" ht="28.5" customHeight="1" x14ac:dyDescent="0.3">
      <c r="B11" s="20" t="s">
        <v>188</v>
      </c>
      <c r="C11" s="23" t="s">
        <v>189</v>
      </c>
      <c r="D11" s="31" cm="1">
        <f t="array" ref="D11">SUMIF('001 programa 3 lentelė'!$C8:$C120,'001 programa 3 lentelė'!C00,'001 programa 3 lentelė'!E8:E120)</f>
        <v>0</v>
      </c>
      <c r="E11" s="31" cm="1">
        <f t="array" ref="E11">SUMIF('001 programa 3 lentelė'!$C8:$C120,'001 programa 3 lentelė'!C00,'001 programa 3 lentelė'!F8:F120)</f>
        <v>0</v>
      </c>
      <c r="F11" s="31" cm="1">
        <f t="array" ref="F11">SUMIF('001 programa 3 lentelė'!$C8:$C120,'001 programa 3 lentelė'!C00,'001 programa 3 lentelė'!G8:G120)</f>
        <v>0</v>
      </c>
      <c r="G11" s="31" cm="1">
        <f t="array" ref="G11">SUMIF('001 programa 3 lentelė'!$C8:$C120,'001 programa 3 lentelė'!C00,'001 programa 3 lentelė'!H8:H120)</f>
        <v>0</v>
      </c>
    </row>
    <row r="12" spans="2:7" ht="15" customHeight="1" x14ac:dyDescent="0.3">
      <c r="B12" s="20" t="s">
        <v>190</v>
      </c>
      <c r="C12" s="23" t="s">
        <v>191</v>
      </c>
      <c r="D12" s="31" cm="1">
        <f t="array" ref="D12">SUMIF('001 programa 3 lentelė'!$C8:$C120,'001 programa 3 lentelė'!C00,'001 programa 3 lentelė'!E8:E120)</f>
        <v>0</v>
      </c>
      <c r="E12" s="31" cm="1">
        <f t="array" ref="E12">SUMIF('001 programa 3 lentelė'!$C8:$C120,'001 programa 3 lentelė'!C00,'001 programa 3 lentelė'!F8:F120)</f>
        <v>0</v>
      </c>
      <c r="F12" s="31" cm="1">
        <f t="array" ref="F12">SUMIF('001 programa 3 lentelė'!$C8:$C120,'001 programa 3 lentelė'!C00,'001 programa 3 lentelė'!G8:G120)</f>
        <v>0</v>
      </c>
      <c r="G12" s="31" cm="1">
        <f t="array" ref="G12">SUMIF('001 programa 3 lentelė'!$C8:$C120,'001 programa 3 lentelė'!C00,'001 programa 3 lentelė'!H8:H120)</f>
        <v>0</v>
      </c>
    </row>
    <row r="13" spans="2:7" ht="15" customHeight="1" x14ac:dyDescent="0.3">
      <c r="B13" s="20" t="s">
        <v>192</v>
      </c>
      <c r="C13" s="23" t="s">
        <v>193</v>
      </c>
      <c r="D13" s="31">
        <f>SUMIF('001 programa 3 lentelė'!$C8:$C120,'001 programa 3 lentelė'!$C50,'001 programa 3 lentelė'!E8:E120)</f>
        <v>221.8</v>
      </c>
      <c r="E13" s="31">
        <f>SUMIF('001 programa 3 lentelė'!$C8:$C120,'001 programa 3 lentelė'!$C50,'001 programa 3 lentelė'!F8:F120)</f>
        <v>276.3</v>
      </c>
      <c r="F13" s="31">
        <f>SUMIF('001 programa 3 lentelė'!$C8:$C120,'001 programa 3 lentelė'!$C50,'001 programa 3 lentelė'!G8:G120)</f>
        <v>0</v>
      </c>
      <c r="G13" s="31">
        <f>SUMIF('001 programa 3 lentelė'!$C8:$C120,'001 programa 3 lentelė'!$C50,'001 programa 3 lentelė'!H8:H120)</f>
        <v>0</v>
      </c>
    </row>
    <row r="14" spans="2:7" ht="40.5" customHeight="1" x14ac:dyDescent="0.3">
      <c r="B14" s="19" t="s">
        <v>194</v>
      </c>
      <c r="C14" s="37" t="s">
        <v>195</v>
      </c>
      <c r="D14" s="28">
        <f t="shared" ref="D14:G14" si="1">+D16+D17+D18+D19+D20+D21</f>
        <v>0</v>
      </c>
      <c r="E14" s="28">
        <f t="shared" si="1"/>
        <v>0</v>
      </c>
      <c r="F14" s="28">
        <f t="shared" si="1"/>
        <v>0</v>
      </c>
      <c r="G14" s="28">
        <f t="shared" si="1"/>
        <v>0</v>
      </c>
    </row>
    <row r="15" spans="2:7" ht="15" customHeight="1" x14ac:dyDescent="0.3">
      <c r="B15" s="20"/>
      <c r="C15" s="37" t="s">
        <v>181</v>
      </c>
      <c r="D15" s="27"/>
      <c r="E15" s="28"/>
      <c r="F15" s="28"/>
      <c r="G15" s="28"/>
    </row>
    <row r="16" spans="2:7" ht="15" customHeight="1" x14ac:dyDescent="0.3">
      <c r="B16" s="20" t="s">
        <v>196</v>
      </c>
      <c r="C16" s="39" t="s">
        <v>197</v>
      </c>
      <c r="D16" s="31" cm="1">
        <f t="array" ref="D16">SUMIF('001 programa 3 lentelė'!$C8:$C120,'001 programa 3 lentelė'!C00,'001 programa 3 lentelė'!E8:E120)</f>
        <v>0</v>
      </c>
      <c r="E16" s="31" cm="1">
        <f t="array" ref="E16">SUMIF('001 programa 3 lentelė'!$C8:$C120,'001 programa 3 lentelė'!C00,'001 programa 3 lentelė'!F8:F120)</f>
        <v>0</v>
      </c>
      <c r="F16" s="31" cm="1">
        <f t="array" ref="F16">SUMIF('001 programa 3 lentelė'!$C8:$C120,'001 programa 3 lentelė'!C00,'001 programa 3 lentelė'!G8:G120)</f>
        <v>0</v>
      </c>
      <c r="G16" s="31" cm="1">
        <f t="array" ref="G16">SUMIF('001 programa 3 lentelė'!$C8:$C120,'001 programa 3 lentelė'!C00,'001 programa 3 lentelė'!H8:H120)</f>
        <v>0</v>
      </c>
    </row>
    <row r="17" spans="2:7" ht="15" customHeight="1" x14ac:dyDescent="0.3">
      <c r="B17" s="20" t="s">
        <v>198</v>
      </c>
      <c r="C17" s="39" t="s">
        <v>199</v>
      </c>
      <c r="D17" s="31" cm="1">
        <f t="array" ref="D17">SUMIF('001 programa 3 lentelė'!$C8:$C120,'001 programa 3 lentelė'!C00,'001 programa 3 lentelė'!E8:E120)</f>
        <v>0</v>
      </c>
      <c r="E17" s="31" cm="1">
        <f t="array" ref="E17">SUMIF('001 programa 3 lentelė'!$C8:$C120,'001 programa 3 lentelė'!C00,'001 programa 3 lentelė'!F8:F120)</f>
        <v>0</v>
      </c>
      <c r="F17" s="31" cm="1">
        <f t="array" ref="F17">SUMIF('001 programa 3 lentelė'!$C8:$C120,'001 programa 3 lentelė'!C00,'001 programa 3 lentelė'!G8:G120)</f>
        <v>0</v>
      </c>
      <c r="G17" s="31" cm="1">
        <f t="array" ref="G17">SUMIF('001 programa 3 lentelė'!$C8:$C120,'001 programa 3 lentelė'!C00,'001 programa 3 lentelė'!H8:H120)</f>
        <v>0</v>
      </c>
    </row>
    <row r="18" spans="2:7" ht="26.25" customHeight="1" x14ac:dyDescent="0.3">
      <c r="B18" s="20" t="s">
        <v>200</v>
      </c>
      <c r="C18" s="39" t="s">
        <v>201</v>
      </c>
      <c r="D18" s="31" cm="1">
        <f t="array" ref="D18">SUMIF('001 programa 3 lentelė'!$C8:$C120,'001 programa 3 lentelė'!C00,'001 programa 3 lentelė'!E8:E120)</f>
        <v>0</v>
      </c>
      <c r="E18" s="31" cm="1">
        <f t="array" ref="E18">SUMIF('001 programa 3 lentelė'!$C8:$C120,'001 programa 3 lentelė'!C00,'001 programa 3 lentelė'!F8:F120)</f>
        <v>0</v>
      </c>
      <c r="F18" s="31" cm="1">
        <f t="array" ref="F18">SUMIF('001 programa 3 lentelė'!$C8:$C120,'001 programa 3 lentelė'!C00,'001 programa 3 lentelė'!G8:G120)</f>
        <v>0</v>
      </c>
      <c r="G18" s="31" cm="1">
        <f t="array" ref="G18">SUMIF('001 programa 3 lentelė'!$C8:$C120,'001 programa 3 lentelė'!C00,'001 programa 3 lentelė'!H8:H120)</f>
        <v>0</v>
      </c>
    </row>
    <row r="19" spans="2:7" ht="15" customHeight="1" x14ac:dyDescent="0.3">
      <c r="B19" s="20" t="s">
        <v>202</v>
      </c>
      <c r="C19" s="39" t="s">
        <v>203</v>
      </c>
      <c r="D19" s="31" cm="1">
        <f t="array" ref="D19">SUMIF('001 programa 3 lentelė'!$C8:$C120,'001 programa 3 lentelė'!C00,'001 programa 3 lentelė'!E8:E120)</f>
        <v>0</v>
      </c>
      <c r="E19" s="31" cm="1">
        <f t="array" ref="E19">SUMIF('001 programa 3 lentelė'!$C8:$C120,'001 programa 3 lentelė'!C00,'001 programa 3 lentelė'!F8:F120)</f>
        <v>0</v>
      </c>
      <c r="F19" s="31" cm="1">
        <f t="array" ref="F19">SUMIF('001 programa 3 lentelė'!$C8:$C120,'001 programa 3 lentelė'!C00,'001 programa 3 lentelė'!G8:G120)</f>
        <v>0</v>
      </c>
      <c r="G19" s="31" cm="1">
        <f t="array" ref="G19">SUMIF('001 programa 3 lentelė'!$C8:$C120,'001 programa 3 lentelė'!C00,'001 programa 3 lentelė'!H8:H120)</f>
        <v>0</v>
      </c>
    </row>
    <row r="20" spans="2:7" ht="15" customHeight="1" x14ac:dyDescent="0.3">
      <c r="B20" s="20" t="s">
        <v>204</v>
      </c>
      <c r="C20" s="39" t="s">
        <v>205</v>
      </c>
      <c r="D20" s="31" cm="1">
        <f t="array" ref="D20">SUMIF('001 programa 3 lentelė'!$C8:$C120,'001 programa 3 lentelė'!C00,'001 programa 3 lentelė'!E8:E120)</f>
        <v>0</v>
      </c>
      <c r="E20" s="31" cm="1">
        <f t="array" ref="E20">SUMIF('001 programa 3 lentelė'!$C8:$C120,'001 programa 3 lentelė'!C00,'001 programa 3 lentelė'!F8:F120)</f>
        <v>0</v>
      </c>
      <c r="F20" s="31" cm="1">
        <f t="array" ref="F20">SUMIF('001 programa 3 lentelė'!$C8:$C120,'001 programa 3 lentelė'!C00,'001 programa 3 lentelė'!G8:G120)</f>
        <v>0</v>
      </c>
      <c r="G20" s="31" cm="1">
        <f t="array" ref="G20">SUMIF('001 programa 3 lentelė'!$C8:$C120,'001 programa 3 lentelė'!C00,'001 programa 3 lentelė'!H8:H120)</f>
        <v>0</v>
      </c>
    </row>
    <row r="21" spans="2:7" ht="15" customHeight="1" x14ac:dyDescent="0.3">
      <c r="B21" s="20" t="s">
        <v>206</v>
      </c>
      <c r="C21" s="39" t="s">
        <v>207</v>
      </c>
      <c r="D21" s="31">
        <f>SUMIF('001 programa 3 lentelė'!$C8:$C120,'001 programa 3 lentelė'!C119,'001 programa 3 lentelė'!E8:E120)</f>
        <v>0</v>
      </c>
      <c r="E21" s="31">
        <f>SUMIF('001 programa 3 lentelė'!$C8:$C120,'001 programa 3 lentelė'!D119,'001 programa 3 lentelė'!F8:F120)</f>
        <v>0</v>
      </c>
      <c r="F21" s="31">
        <f>SUMIF('001 programa 3 lentelė'!$C8:$C120,'001 programa 3 lentelė'!E119,'001 programa 3 lentelė'!G8:G120)</f>
        <v>0</v>
      </c>
      <c r="G21" s="31">
        <f>SUMIF('001 programa 3 lentelė'!$C8:$C120,'001 programa 3 lentelė'!F119,'001 programa 3 lentelė'!H8:H120)</f>
        <v>0</v>
      </c>
    </row>
    <row r="22" spans="2:7" ht="30" customHeight="1" x14ac:dyDescent="0.3">
      <c r="B22" s="20"/>
      <c r="C22" s="23" t="s">
        <v>208</v>
      </c>
      <c r="D22" s="28">
        <f t="shared" ref="D22:G22" si="2">+D6+D14</f>
        <v>1580.3</v>
      </c>
      <c r="E22" s="28">
        <f t="shared" si="2"/>
        <v>2576.2000000000003</v>
      </c>
      <c r="F22" s="28">
        <f t="shared" si="2"/>
        <v>3446</v>
      </c>
      <c r="G22" s="28">
        <f t="shared" si="2"/>
        <v>1895.8</v>
      </c>
    </row>
    <row r="23" spans="2:7" ht="15.75" customHeight="1" x14ac:dyDescent="0.3">
      <c r="B23" s="20"/>
      <c r="C23" s="23" t="s">
        <v>164</v>
      </c>
      <c r="D23" s="31">
        <f>SUMIF('001 programa 3 lentelė'!$C13:$C122,'001 programa 3 lentelė'!$C119,'001 programa 3 lentelė'!E13:E122)</f>
        <v>0</v>
      </c>
      <c r="E23" s="31">
        <f>SUMIF('001 programa 3 lentelė'!$C13:$C122,'001 programa 3 lentelė'!$C119,'001 programa 3 lentelė'!F13:F122)</f>
        <v>0</v>
      </c>
      <c r="F23" s="31">
        <f>SUMIF('001 programa 3 lentelė'!$C13:$C122,'001 programa 3 lentelė'!$C119,'001 programa 3 lentelė'!G13:G122)</f>
        <v>0</v>
      </c>
      <c r="G23" s="31">
        <f>SUMIF('001 programa 3 lentelė'!$C13:$C122,'001 programa 3 lentelė'!$C119,'001 programa 3 lentelė'!H13:H122)</f>
        <v>0</v>
      </c>
    </row>
    <row r="24" spans="2:7" ht="34.5" customHeight="1" x14ac:dyDescent="0.3">
      <c r="B24" s="20"/>
      <c r="C24" s="23" t="s">
        <v>165</v>
      </c>
      <c r="D24" s="27"/>
      <c r="E24" s="32">
        <f>+'001 programa 3 lentelė'!F120</f>
        <v>995.89999999999986</v>
      </c>
      <c r="F24" s="32">
        <f>+'001 programa 3 lentelė'!G120</f>
        <v>869.80000000000064</v>
      </c>
      <c r="G24" s="32">
        <f>+'001 programa 3 lentelė'!H120</f>
        <v>-1550.2000000000005</v>
      </c>
    </row>
    <row r="25" spans="2:7" x14ac:dyDescent="0.3">
      <c r="B25" s="24"/>
      <c r="C25" s="25"/>
      <c r="D25" s="25"/>
      <c r="E25" s="24"/>
      <c r="F25" s="24"/>
      <c r="G25" s="24"/>
    </row>
  </sheetData>
  <mergeCells count="2">
    <mergeCell ref="B5:G5"/>
    <mergeCell ref="B1:G1"/>
  </mergeCells>
  <pageMargins left="0.7" right="0.7" top="0.75" bottom="0.75" header="0.3" footer="0.3"/>
  <pageSetup paperSize="9" scale="9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001 programa 3 lentelė</vt:lpstr>
      <vt:lpstr>Lėšų suvestinė 2 lentelė</vt:lpstr>
      <vt:lpstr>'001 programa 3 lentelė'!Print_Area</vt:lpstr>
      <vt:lpstr>'001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2025-12-18T11:47:23Z</cp:lastPrinted>
  <dcterms:created xsi:type="dcterms:W3CDTF">2023-07-11T10:34:54Z</dcterms:created>
  <dcterms:modified xsi:type="dcterms:W3CDTF">2025-12-18T11:47:46Z</dcterms:modified>
  <cp:category/>
  <cp:contentStatus/>
</cp:coreProperties>
</file>