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gluosnis\kmsa\Savivaldybės administracija\BENDROSIOS VALDYMO FUNKCIJOS\Strateginio planavimo skyrius\SVP PLANAI\2026-2028 SVP\Komitetams 2025-12-18\"/>
    </mc:Choice>
  </mc:AlternateContent>
  <xr:revisionPtr revIDLastSave="0" documentId="13_ncr:1_{E8A5F6FB-A221-433B-93C7-72A491DD9979}" xr6:coauthVersionLast="47" xr6:coauthVersionMax="47" xr10:uidLastSave="{00000000-0000-0000-0000-000000000000}"/>
  <bookViews>
    <workbookView xWindow="-120" yWindow="-120" windowWidth="29040" windowHeight="15720" xr2:uid="{EF082B20-5454-481E-8ECF-44F36E11C9BB}"/>
  </bookViews>
  <sheets>
    <sheet name="9 programa 3 lentelė" sheetId="1" r:id="rId1"/>
    <sheet name="Lėšų suvestinė 2 lentelė" sheetId="2" r:id="rId2"/>
  </sheets>
  <definedNames>
    <definedName name="_xlnm.Print_Area" localSheetId="0">'9 programa 3 lentelė'!$A$1:$N$124</definedName>
    <definedName name="_xlnm.Print_Titles" localSheetId="0">'9 programa 3 lentelė'!$5:$5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0" i="1" l="1"/>
  <c r="F35" i="1"/>
  <c r="F11" i="2"/>
  <c r="E11" i="2"/>
  <c r="H33" i="1"/>
  <c r="G33" i="1"/>
  <c r="F8" i="2"/>
  <c r="F70" i="1"/>
  <c r="E36" i="1"/>
  <c r="G35" i="1"/>
  <c r="E9" i="2"/>
  <c r="E12" i="2" a="1"/>
  <c r="E12" i="2" s="1"/>
  <c r="E8" i="2"/>
  <c r="H88" i="1"/>
  <c r="G88" i="1"/>
  <c r="F88" i="1"/>
  <c r="E88" i="1"/>
  <c r="E86" i="1"/>
  <c r="E76" i="1"/>
  <c r="G74" i="1"/>
  <c r="G71" i="1"/>
  <c r="G70" i="1"/>
  <c r="H52" i="1"/>
  <c r="G52" i="1"/>
  <c r="F52" i="1"/>
  <c r="F50" i="1"/>
  <c r="E38" i="1"/>
  <c r="H35" i="1"/>
  <c r="H36" i="1"/>
  <c r="G36" i="1"/>
  <c r="F36" i="1"/>
  <c r="F33" i="1"/>
  <c r="E59" i="1"/>
  <c r="E28" i="1"/>
  <c r="E33" i="1" l="1"/>
  <c r="E35" i="1"/>
  <c r="E13" i="2"/>
  <c r="F13" i="2"/>
  <c r="G13" i="2"/>
  <c r="D13" i="2"/>
  <c r="F12" i="2" a="1"/>
  <c r="F12" i="2" s="1"/>
  <c r="G12" i="2" a="1"/>
  <c r="G12" i="2" s="1"/>
  <c r="D12" i="2" a="1"/>
  <c r="D12" i="2" s="1"/>
  <c r="F74" i="1"/>
  <c r="F72" i="1" s="1"/>
  <c r="G72" i="1"/>
  <c r="H74" i="1"/>
  <c r="H72" i="1" s="1"/>
  <c r="E74" i="1"/>
  <c r="E72" i="1" s="1"/>
  <c r="G50" i="1"/>
  <c r="H50" i="1"/>
  <c r="E52" i="1"/>
  <c r="F42" i="1"/>
  <c r="F38" i="1" s="1"/>
  <c r="F112" i="1" s="1"/>
  <c r="G42" i="1"/>
  <c r="G38" i="1" s="1"/>
  <c r="H42" i="1"/>
  <c r="H38" i="1" s="1"/>
  <c r="E42" i="1"/>
  <c r="E112" i="1" s="1"/>
  <c r="E97" i="1"/>
  <c r="E100" i="1"/>
  <c r="E90" i="1"/>
  <c r="E80" i="1"/>
  <c r="E71" i="1"/>
  <c r="E68" i="1" s="1"/>
  <c r="E50" i="1"/>
  <c r="E111" i="1" l="1"/>
  <c r="F71" i="1"/>
  <c r="F68" i="1" s="1"/>
  <c r="H70" i="1"/>
  <c r="D16" i="2"/>
  <c r="F16" i="2"/>
  <c r="G16" i="2"/>
  <c r="G8" i="2"/>
  <c r="E16" i="2"/>
  <c r="G19" i="2"/>
  <c r="F19" i="2"/>
  <c r="E19" i="2"/>
  <c r="F9" i="2"/>
  <c r="G9" i="2"/>
  <c r="E20" i="2" a="1"/>
  <c r="E20" i="2" s="1"/>
  <c r="H108" i="1"/>
  <c r="G108" i="1"/>
  <c r="F108" i="1"/>
  <c r="F86" i="1"/>
  <c r="G86" i="1"/>
  <c r="H86" i="1"/>
  <c r="F80" i="1"/>
  <c r="G80" i="1"/>
  <c r="H80" i="1"/>
  <c r="D23" i="2"/>
  <c r="H112" i="1" l="1"/>
  <c r="G23" i="2" s="1"/>
  <c r="G112" i="1"/>
  <c r="F23" i="2" s="1"/>
  <c r="E23" i="2"/>
  <c r="E21" i="2" a="1"/>
  <c r="E21" i="2" s="1"/>
  <c r="F21" i="2" a="1"/>
  <c r="F21" i="2" s="1"/>
  <c r="G21" i="2" a="1"/>
  <c r="G21" i="2" s="1"/>
  <c r="D21" i="2" a="1"/>
  <c r="D21" i="2" s="1"/>
  <c r="F20" i="2" a="1"/>
  <c r="F20" i="2" s="1"/>
  <c r="G20" i="2" a="1"/>
  <c r="G20" i="2" s="1"/>
  <c r="D20" i="2" a="1"/>
  <c r="D20" i="2" s="1"/>
  <c r="D19" i="2" a="1"/>
  <c r="D19" i="2" s="1"/>
  <c r="E18" i="2" a="1"/>
  <c r="E18" i="2" s="1"/>
  <c r="F18" i="2" a="1"/>
  <c r="F18" i="2" s="1"/>
  <c r="G18" i="2" a="1"/>
  <c r="G18" i="2" s="1"/>
  <c r="D18" i="2" a="1"/>
  <c r="D18" i="2" s="1"/>
  <c r="E17" i="2" a="1"/>
  <c r="E17" i="2" s="1"/>
  <c r="F17" i="2" a="1"/>
  <c r="F17" i="2" s="1"/>
  <c r="G17" i="2" a="1"/>
  <c r="G17" i="2" s="1"/>
  <c r="D17" i="2" a="1"/>
  <c r="D17" i="2" s="1"/>
  <c r="G11" i="2" a="1"/>
  <c r="G11" i="2" s="1"/>
  <c r="D11" i="2" a="1"/>
  <c r="D11" i="2" s="1"/>
  <c r="E10" i="2" a="1"/>
  <c r="E10" i="2" s="1"/>
  <c r="E6" i="2" s="1"/>
  <c r="F10" i="2" a="1"/>
  <c r="F10" i="2" s="1"/>
  <c r="G10" i="2" a="1"/>
  <c r="G10" i="2" s="1"/>
  <c r="D10" i="2" a="1"/>
  <c r="D10" i="2" s="1"/>
  <c r="D9" i="2"/>
  <c r="F90" i="1"/>
  <c r="G90" i="1"/>
  <c r="H90" i="1"/>
  <c r="F76" i="1"/>
  <c r="G76" i="1"/>
  <c r="H76" i="1"/>
  <c r="G68" i="1"/>
  <c r="H68" i="1"/>
  <c r="F111" i="1" l="1"/>
  <c r="G111" i="1"/>
  <c r="H111" i="1"/>
  <c r="E14" i="2"/>
  <c r="F14" i="2"/>
  <c r="G14" i="2"/>
  <c r="G6" i="2"/>
  <c r="F6" i="2"/>
  <c r="H113" i="1" l="1"/>
  <c r="F22" i="2"/>
  <c r="G113" i="1"/>
  <c r="G22" i="2"/>
  <c r="E22" i="2"/>
  <c r="G24" i="2" l="1"/>
  <c r="F24" i="2"/>
  <c r="D14" i="2"/>
  <c r="D8" i="2" l="1"/>
  <c r="D6" i="2" s="1"/>
  <c r="D22" i="2" s="1"/>
  <c r="E24" i="2" s="1"/>
  <c r="F11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Asta Česnauskienė</author>
  </authors>
  <commentList>
    <comment ref="I40" authorId="0" shapeId="0" xr:uid="{70B92106-B25F-49A1-8E6B-A31E2B0BCDFF}">
      <text>
        <r>
          <rPr>
            <sz val="11"/>
            <color theme="1"/>
            <rFont val="Calibri"/>
            <family val="2"/>
            <charset val="186"/>
            <scheme val="minor"/>
          </rPr>
          <t>Rodiklio reikšmė (200) bus pasiekta 2028 m.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<sst xmlns="http://schemas.openxmlformats.org/spreadsheetml/2006/main" count="270" uniqueCount="196">
  <si>
    <t>Aiškinamojo rašto</t>
  </si>
  <si>
    <t>1 priedas</t>
  </si>
  <si>
    <t xml:space="preserve">3 lentelė. Klaipėdos miesto savivaldybės 2025–2028 metų 009 Jaunimo ir bendruomenių politikos programos uždaviniai, priemonės, asignavimai ir kitos lėšos (tūkst. eurų) bei priemonių stebėsenos rodikliai </t>
  </si>
  <si>
    <t>Programos uždavinio, priemonės kodas ir požymis</t>
  </si>
  <si>
    <t>Uždavinio, priemonės pavadinimas, finansavimo šaltiniai</t>
  </si>
  <si>
    <t xml:space="preserve">Vykdytojas </t>
  </si>
  <si>
    <t>2025 metų asignavimai ir kitos lėšos</t>
  </si>
  <si>
    <t>2026 metų asignavimai ir kitos lėšos</t>
  </si>
  <si>
    <t>2027 metų asignavimai ir kitos lėšos</t>
  </si>
  <si>
    <t>2028 metų asignavimai ir kitos lėšos</t>
  </si>
  <si>
    <t>Stebėsenos rodiklio pavadinimas 
(matavimo vnt.)</t>
  </si>
  <si>
    <t>Siektinos stebėsenos rodiklių reikšmės</t>
  </si>
  <si>
    <t>Savivaldybės strateginio plėtros plano rodiklis</t>
  </si>
  <si>
    <t>2025 m.</t>
  </si>
  <si>
    <t>2026 m.</t>
  </si>
  <si>
    <t>2027 m.</t>
  </si>
  <si>
    <t>2028 m.</t>
  </si>
  <si>
    <r>
      <t>009-01</t>
    </r>
    <r>
      <rPr>
        <b/>
        <sz val="10"/>
        <rFont val="Times New Roman"/>
        <family val="1"/>
        <charset val="186"/>
      </rPr>
      <t xml:space="preserve"> (T)</t>
    </r>
  </si>
  <si>
    <t>Uždavinys: Aktyvinti  jaunimo ir su jaunimu dirbančių organizacijų veiklą</t>
  </si>
  <si>
    <t>Jaunuolių, turinčių Jaunimo savanoriškos tarnybos (JST) pažymėjimą, skaičius per metus</t>
  </si>
  <si>
    <t>R-2.5.2-1</t>
  </si>
  <si>
    <t>Jaunų žmonių, dalyvaujančių iš savivaldybės biudžeto finansuojamų projektų ir renginių veiklose, skaičius</t>
  </si>
  <si>
    <t>R-2.5.2-2</t>
  </si>
  <si>
    <t>009-01-01 (TP)</t>
  </si>
  <si>
    <t>Priemonė: Jaunimo ir su jaunimu dirbančių organizacijų bei jų iniciatyvų skatinimаs</t>
  </si>
  <si>
    <t>009-01-01-01</t>
  </si>
  <si>
    <t>Jaunimo iniciatyvų ir programų dalinis finansavimas</t>
  </si>
  <si>
    <t>Jaunimo reikalų koordinatorius (patarėjas)</t>
  </si>
  <si>
    <t>Iš dalies finansuota projektų, skaičius</t>
  </si>
  <si>
    <t>P-2.5.2.5-1</t>
  </si>
  <si>
    <t>Savivaldybės biudžeto lėšos (nuosavos, be ankstesnių metų likučio)</t>
  </si>
  <si>
    <t>Įvertinta projektų paraiškų, skaičius</t>
  </si>
  <si>
    <t>009-01-01-02</t>
  </si>
  <si>
    <t>Jaunimo organizacijų stiprinimo ir jaunimo politikos plėtojimo programos dalinis finansavimas</t>
  </si>
  <si>
    <t>Iš dalies finansuota programų projektų, skaičius</t>
  </si>
  <si>
    <t>009-01-01-03</t>
  </si>
  <si>
    <t>Jaunimo savanoriškos tarnybos įgyvendinimo Klaipėdos mieste programos dalinis finansavimas</t>
  </si>
  <si>
    <t>Savanorių, pasirašiusių sutartis, skaičius</t>
  </si>
  <si>
    <t>P-2.5.2.3-1</t>
  </si>
  <si>
    <t>009-01-01-04</t>
  </si>
  <si>
    <t>Atviro darbo su jaunimu Klaipėdos mieste programos dalinis finansavimas</t>
  </si>
  <si>
    <t>Iš dalies finansuota programų projektų, vnt.</t>
  </si>
  <si>
    <t>Unikalių lankytojų atviroje jaunimo erdvėje arba atvirame jaunimo centre skaičius</t>
  </si>
  <si>
    <t>P-2.5.2.4-2</t>
  </si>
  <si>
    <t xml:space="preserve">Suteiktų individualių konsultacijų jaunimui skaičius </t>
  </si>
  <si>
    <t>Socialiai pažeidžiamų, socialinę riziką (atskirtį) patiriančių asmenų, gavusių konsultacijas, teigiamai vertinančių paslaugas, dalis nuo visų lankytojų, proc.</t>
  </si>
  <si>
    <t>Jaunuolių, grįžusių į švietimo sistemą, darbo rinką, pradėjusių savanoriauti ar įsitraukusių į kitas aktyvias veiklas, skaičius</t>
  </si>
  <si>
    <t>009-01-01-05</t>
  </si>
  <si>
    <t>Gyvenamųjų rajonų, kuriuose vykdomas darbas su jaunimu gatvėje, skaičius</t>
  </si>
  <si>
    <t>P-2.4.2.4-1</t>
  </si>
  <si>
    <t>Unikalių jaunų žmonių, su kuriais palaikomas reguliarus kontaktas vykdant darbą su jaunimu gatvėje, skaičius</t>
  </si>
  <si>
    <t>Bendras jaunų žmonių, su kuriais palaikomas reguliarus kontaktas vykdant darbą su jaunimu gatvėje, skaičius</t>
  </si>
  <si>
    <t>009-01-01-06</t>
  </si>
  <si>
    <t>Nevyriausybinių organizacijų kompetencijų didinimas ir naujų įgūdžių suteikimas</t>
  </si>
  <si>
    <t>Kompetencijų didinimo veiklų skaičius</t>
  </si>
  <si>
    <t>Dalininko įnašo formavimas VšĮ Klaipėdos miesto savivaldybės atviro jaunimo centro įkūrimui ir veiklos organizavimui</t>
  </si>
  <si>
    <t>Įsteigta viešoji įstaiga, vnt.</t>
  </si>
  <si>
    <t>Ankstesnių metų likučiai</t>
  </si>
  <si>
    <t>009-01-01-07</t>
  </si>
  <si>
    <t>VšĮ Klaipėdos miesto savivaldybės atviro jaunimo centro veiklos organizavimas (vykdytojas – VšĮ Klaipėdos miesto savivaldybės atviras jaunimo centras)</t>
  </si>
  <si>
    <t>Unikalių lankytojų įstaigoje skaičius</t>
  </si>
  <si>
    <t>Bendras lankytojų įstaigoje skaičius</t>
  </si>
  <si>
    <t>Savivaldybės biudžetas (įskaitant skolintas lėšas)</t>
  </si>
  <si>
    <t>Iš jo:</t>
  </si>
  <si>
    <t>Savivaldybės biudžeto lėšos (nuosavos, be ankstesnių metų likučio)'</t>
  </si>
  <si>
    <t>Ankstesnių metų likučiai'</t>
  </si>
  <si>
    <t>009-01-02 (RP)</t>
  </si>
  <si>
    <t>Priemonė: Atvirų jaunimo erdvių, skirtų mažiau galimybių turintiems jaunuoliams, steigimas (šiaurinėje miesto dalyje)</t>
  </si>
  <si>
    <t>Projektų finansavimo ir administravimo skyrius,
MVPD Statybos skyrius</t>
  </si>
  <si>
    <t>Atlikta rangos darbų, proc.</t>
  </si>
  <si>
    <t>Paslaugų socialiai pažeidžiamiems, socialinę riziką (atskirtį) patiriantiems asmenims vietų skaičius naujoje ar modernizuotoje infrastruktūroje</t>
  </si>
  <si>
    <t>Socialiai pažeidžiamų, socialinę riziką (atskirtį) patiriančių asmenų, gavusių paslaugas naujoje ar modernizuotoje infrastruktūroje skaičius per metus</t>
  </si>
  <si>
    <t>Europos Sąjungos ir kitos tarptautinės finansinės paramos lėšos</t>
  </si>
  <si>
    <t xml:space="preserve">Kiti šaltiniai </t>
  </si>
  <si>
    <t>Iš jų:</t>
  </si>
  <si>
    <t>Kiti šaltiniai (Europos Sąjungos paramos lėšos)</t>
  </si>
  <si>
    <t>009-01-03 (TP)</t>
  </si>
  <si>
    <t>Priemonė: Jaunimo pritraukimas į Klaipėdos miestą</t>
  </si>
  <si>
    <t>009-01-03-01</t>
  </si>
  <si>
    <t>Dalyvavimas Vakarų Lietuvos regiono renginyje „Jaunimo vasaros akademija“</t>
  </si>
  <si>
    <t xml:space="preserve">Dalyvių skaičius išvažiuojamajame renginyje, vnt. </t>
  </si>
  <si>
    <t>P-2.5.2.5-3</t>
  </si>
  <si>
    <t>009-01-03-02</t>
  </si>
  <si>
    <t>Klaipėdos miesto kasmetiniai renginiai jaunimui</t>
  </si>
  <si>
    <t>Suorganizuota renginių, skaičius</t>
  </si>
  <si>
    <t>P-2.5.2.5-2</t>
  </si>
  <si>
    <t>009-01-04 (TP)</t>
  </si>
  <si>
    <t>Priemonė: Tarptautinio ir nacionalinio bendradarbiavimo plėtojimas</t>
  </si>
  <si>
    <t>009-01-04-01</t>
  </si>
  <si>
    <t>Atstovavimas Klaipėdos miestui  tarptautiniuose ir nacionaliniuose jaunimo renginiuose</t>
  </si>
  <si>
    <t>Dalyvauta tarptautiniuose renginiuose, renginių skaičius</t>
  </si>
  <si>
    <t>P-2.5.2.1-2</t>
  </si>
  <si>
    <t>Dalyvių skaičius tarptautiniuose renginiuose, vnt.</t>
  </si>
  <si>
    <t>Dalyvauta nacionaliniuose renginiuose, renginių skaičius</t>
  </si>
  <si>
    <t>Dalyvių skaičius nacionaliniuose renginiuose, vnt.</t>
  </si>
  <si>
    <t>Tarptautinio Erasmus+ programos projekto „VR ateitis“ (angl. „VR the Futuree“) įgyvendinimas</t>
  </si>
  <si>
    <t>Tarptautinių vizitų skaičius</t>
  </si>
  <si>
    <t>P-2.5.2.1-3</t>
  </si>
  <si>
    <t>Parengta programinių įrangų edukacinėms priemonėms, vnt.</t>
  </si>
  <si>
    <t>Sukurta metodologija jaunimo darbuotojams apie virtualios realybės edukacijas, vnt.</t>
  </si>
  <si>
    <t>009-01-04-02</t>
  </si>
  <si>
    <t>Tarptautinio URBACT programos projekto „Kita karta – jaunimo darbas“ (angl. „NextGen YouthWork“) įgyvendinimas</t>
  </si>
  <si>
    <t>Suorganizuoti vietos veiklos grupės susitikimai, skaičius</t>
  </si>
  <si>
    <t>Įgyvendintas skaitmeninio darbo su jaunimu bandomasis projektas, vnt.</t>
  </si>
  <si>
    <t>Parengtas skaitmeninio darbo su jaunimu veiksmų planas, vnt.</t>
  </si>
  <si>
    <t>Atliktas projekto auditas, vnt.</t>
  </si>
  <si>
    <t>Dalyvavimas baigiamajame renginyje, vnt.</t>
  </si>
  <si>
    <t>009-01-04-03</t>
  </si>
  <si>
    <r>
      <rPr>
        <b/>
        <sz val="10"/>
        <color rgb="FF000000"/>
        <rFont val="Times New Roman"/>
        <family val="1"/>
        <charset val="186"/>
      </rPr>
      <t>Tarptautinio Interreg VI-A Latvija</t>
    </r>
    <r>
      <rPr>
        <b/>
        <sz val="10"/>
        <color rgb="FFFF0000"/>
        <rFont val="Times New Roman"/>
        <family val="1"/>
        <charset val="186"/>
      </rPr>
      <t>–</t>
    </r>
    <r>
      <rPr>
        <b/>
        <sz val="10"/>
        <color rgb="FF000000"/>
        <rFont val="Times New Roman"/>
        <family val="1"/>
        <charset val="186"/>
      </rPr>
      <t>Lietuva bendradarbiavimo per sieną programos projekto „Skaitmeninis jaunimo centras Klaipėdoje ir Liepojoje“ (angl. „Digital youth center in Klaipėda and Liepaja“)  įgyvendinimas</t>
    </r>
  </si>
  <si>
    <t>Nupirkta kompiuterinės įrangos komplektų, vnt.</t>
  </si>
  <si>
    <t>Sukurta skaitmeninio jaunimo centro metodologija, vnt.</t>
  </si>
  <si>
    <t>Suorganizuota tarpžinybinės projekto grupės susitikimų, vnt.</t>
  </si>
  <si>
    <t>Suorganizuoti mokymai jaunimo darbuotojams, vnt.</t>
  </si>
  <si>
    <t>Kiti šaltiniai (Europos Sąjungos paramos lėšos)'</t>
  </si>
  <si>
    <t>009-01-05 (TP)</t>
  </si>
  <si>
    <t>Priemonė: Premijų už miestui aktualius ir pritaikomuosius darbus skyrimas Klaipėdos aukštųjų mokyklų absolventams</t>
  </si>
  <si>
    <t>Paskirtа premijų, skaičius</t>
  </si>
  <si>
    <t>P-1.1.3.1-3</t>
  </si>
  <si>
    <t>009-01-06 (TP)</t>
  </si>
  <si>
    <t>Priemonė: Mokinių dalyvaujamojo biudžeto iniciatyvos įgyvendinimas</t>
  </si>
  <si>
    <t>Dalyvauta mokyklų, skaičius</t>
  </si>
  <si>
    <t>P-1.3.2.7-1</t>
  </si>
  <si>
    <t>Įgyvendinta mokinių iniciatyvų, skaičius</t>
  </si>
  <si>
    <t>009-01-07 (TP)</t>
  </si>
  <si>
    <t>Priemonė: Strategijų, tyrimų, analizių, susijusių su jaunimo politika, bendruomenėmis ar lygių galimybių užtikrinimu, parengimas</t>
  </si>
  <si>
    <t>009-01-07-01</t>
  </si>
  <si>
    <t>Klaipėdos jaunimo situacijos tyrimo parengimas</t>
  </si>
  <si>
    <t>Parengta tyrimų, skaičius</t>
  </si>
  <si>
    <t>P-2.5.2.1-1</t>
  </si>
  <si>
    <t>009-01-08 (TP)</t>
  </si>
  <si>
    <t>Priemonė: Jaunimo vasaros užimtumo ir integracijos į darbo rinką programos vykdymas</t>
  </si>
  <si>
    <t>Darbdavių, dalyvaujančių programoje, skaičius</t>
  </si>
  <si>
    <t>P-2.4.3.2-2</t>
  </si>
  <si>
    <t>Mokinių, dirbančių pagal programą, skaičius</t>
  </si>
  <si>
    <t>P-2.4.3.2-3</t>
  </si>
  <si>
    <t>009-02 (T)</t>
  </si>
  <si>
    <t xml:space="preserve">Uždavinys: Aktyvinti bendruomenių veiklą </t>
  </si>
  <si>
    <t>Bendruomenių, įgyvendinančių projektus ir vykdančių renginius, skaičius</t>
  </si>
  <si>
    <t>Taikomų gyventojų įtraukties instrumentų skaičius, vnt.</t>
  </si>
  <si>
    <t>009-02-01 (TP)</t>
  </si>
  <si>
    <t>Priemonė: Vietos bendruomenių savivaldos programos įgyvendinimas</t>
  </si>
  <si>
    <t>KSTD 
Sporto, jaunimo ir bendruomeninių reikalų skyrius</t>
  </si>
  <si>
    <t>8</t>
  </si>
  <si>
    <t>P-2.6.4.1-2</t>
  </si>
  <si>
    <t>Lietuvos Respublikos valstybės biudžeto dotacijos</t>
  </si>
  <si>
    <t>Kiti šaltiniai (valstybės biudžeto lėšos)</t>
  </si>
  <si>
    <t>009-02-02 (TP)</t>
  </si>
  <si>
    <t>Priemonė: Dalyvaujamojo biudžeto iniciatyvos įgyvendinimas</t>
  </si>
  <si>
    <t>Organizuotas idėjų atrankos konkursas, vnt.</t>
  </si>
  <si>
    <t>P-2.6.4.3-1</t>
  </si>
  <si>
    <t>009-02-03 (TP)</t>
  </si>
  <si>
    <t xml:space="preserve">Priemonė: Klaipėdos miesto integruotų investicijų teritorijos vietos veiklos grupės 2023–2029 metų vietos plėtros strategijos įgyvendinimas </t>
  </si>
  <si>
    <t xml:space="preserve">Įgyvendinamų projektų skaičius, vnt. </t>
  </si>
  <si>
    <t xml:space="preserve">IŠ VISO programai finansuoti pagal finansavimo šaltinius </t>
  </si>
  <si>
    <t>Iš jų: regioninių pažangos priemonių lėšos</t>
  </si>
  <si>
    <t>Asignavimų ir kitų lėšų pokytis, palyginti su ankstesnių metų patvirtintų asignavimų ir kitų lėšų planu</t>
  </si>
  <si>
    <t xml:space="preserve">T – tęstinės veiklos uždavinys. </t>
  </si>
  <si>
    <t>P – pažangos uždavinys.</t>
  </si>
  <si>
    <t>TP – tęstinės veiklos priemonė.</t>
  </si>
  <si>
    <t>PP – pažangos priemonė.</t>
  </si>
  <si>
    <t>RP – regioninė pažangos priemonė.</t>
  </si>
  <si>
    <t>KSTD – Kultūros, sporto ir turizmo departamentas.</t>
  </si>
  <si>
    <t>MVPD – Miesto vystymo ir priežiūros departamentas.</t>
  </si>
  <si>
    <t>2 lentelė.  2025–2028 metų asignavimų ir kitų lėšų pasiskirstymas (tūkst. Eur)</t>
  </si>
  <si>
    <t>Eil. Nr.</t>
  </si>
  <si>
    <t>Programos kodas ir pavadinimas</t>
  </si>
  <si>
    <t>2025 m. asignavimai ir kitos lėšos</t>
  </si>
  <si>
    <t>009 Jaunimo ir bendruomenių politikos plėtros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</si>
  <si>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</si>
  <si>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</si>
  <si>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</si>
  <si>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r>
      <rPr>
        <sz val="10"/>
        <color rgb="FF000000"/>
        <rFont val="Times New Roman"/>
        <family val="1"/>
        <charset val="186"/>
      </rPr>
      <t xml:space="preserve">savivaldybės biudžeto lėšos (nuosavos, be ankstesnių metų likučio)
</t>
    </r>
    <r>
      <rPr>
        <b/>
        <sz val="10"/>
        <color rgb="FF000000"/>
        <rFont val="Times New Roman"/>
        <family val="1"/>
        <charset val="186"/>
      </rPr>
      <t xml:space="preserve">
</t>
    </r>
  </si>
  <si>
    <t>1.2.</t>
  </si>
  <si>
    <t>1.3.</t>
  </si>
  <si>
    <t xml:space="preserve">pajamų įmokos ir kitos pajamos
</t>
  </si>
  <si>
    <t>1.4.</t>
  </si>
  <si>
    <t>1.5.</t>
  </si>
  <si>
    <t>skolintos lėšos</t>
  </si>
  <si>
    <t>1.6.</t>
  </si>
  <si>
    <t>ankstesnių metų likučiai</t>
  </si>
  <si>
    <t>2.</t>
  </si>
  <si>
    <t xml:space="preserve">Kiti šaltiniai (Europos Sąjungos finansinė parama projektams įgyvendinti ir kitos teisėtai gautos lėšos, nurodant atskirus šaltinius)
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</si>
  <si>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</si>
  <si>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</si>
  <si>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</si>
  <si>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</si>
  <si>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</si>
  <si>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</si>
  <si>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</si>
  <si>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</si>
  <si>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</si>
  <si>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Kiti finansavimo šaltiniai</t>
  </si>
  <si>
    <t>2.6.</t>
  </si>
  <si>
    <t>Kelių priežiūros ir plėtros programos lėšos (KPP)</t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</si>
  <si>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  <r>
      <rPr>
        <i/>
        <sz val="10"/>
        <color theme="1"/>
        <rFont val="Times New Roman"/>
        <family val="1"/>
        <charset val="186"/>
      </rPr>
      <t>(1 ir 2 punktai)</t>
    </r>
  </si>
  <si>
    <t>Darbo su jaunimu gatvėje Klaipėdos mieste programos dalinis finansavimas (vykdytojas – VšĮ Klaipėdos miesto savivaldybės atviras jaunimo centras)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</si>
</sst>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[$-409]General"/>
    <numFmt numFmtId="166" formatCode="0.0"/>
  </numFmts>
  <fonts count="27" x14ac:knownFonts="1">
    <font>
      <sz val="11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0"/>
      <color theme="1"/>
      <name val="Times New Roman"/>
      <family val="1"/>
      <charset val="186"/>
    </font>
    <font>
      <sz val="11"/>
      <color rgb="FF000000"/>
      <name val="Calibri"/>
      <family val="2"/>
      <charset val="186"/>
    </font>
    <font>
      <b/>
      <sz val="10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sz val="12"/>
      <name val="Times New Roman"/>
      <family val="1"/>
      <charset val="186"/>
    </font>
    <font>
      <i/>
      <sz val="1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10"/>
      <color theme="0"/>
      <name val="Calibri"/>
      <family val="2"/>
      <charset val="186"/>
      <scheme val="minor"/>
    </font>
    <font>
      <sz val="10"/>
      <color theme="0"/>
      <name val="Times New Roman"/>
      <family val="1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8"/>
      <name val="Times New Roman"/>
      <family val="1"/>
      <charset val="186"/>
    </font>
    <font>
      <b/>
      <sz val="10"/>
      <color rgb="FFFF0000"/>
      <name val="Times New Roman"/>
      <family val="1"/>
      <charset val="186"/>
    </font>
    <font>
      <sz val="10"/>
      <color rgb="FFFF0000"/>
      <name val="Calibri"/>
      <family val="2"/>
      <charset val="186"/>
      <scheme val="minor"/>
    </font>
    <font>
      <b/>
      <sz val="10"/>
      <color theme="1"/>
      <name val="Times New Roman"/>
      <family val="1"/>
      <charset val="1"/>
    </font>
    <font>
      <b/>
      <sz val="10"/>
      <color theme="1"/>
      <name val="Times New Roman"/>
      <family val="1"/>
      <charset val="186"/>
    </font>
    <font>
      <sz val="9"/>
      <color theme="1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0"/>
      <color theme="1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4" tint="0.79998168889431442"/>
        <bgColor indexed="64"/>
      </patternFill>
    </fill>
  </fills>
  <borders count="7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/>
      <top style="medium">
        <color rgb="FF000000"/>
      </top>
      <bottom style="thin">
        <color indexed="64"/>
      </bottom>
      <diagonal/>
    </border>
    <border>
      <left/>
      <right/>
      <top style="medium">
        <color rgb="FF000000"/>
      </top>
      <bottom style="thin">
        <color indexed="64"/>
      </bottom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rgb="FF000000"/>
      </right>
      <top/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rgb="FF000000"/>
      </left>
      <right style="thin">
        <color indexed="64"/>
      </right>
      <top/>
      <bottom/>
      <diagonal/>
    </border>
  </borders>
  <cellStyleXfs count="2">
    <xf numFmtId="0" fontId="0" fillId="0" borderId="0"/>
    <xf numFmtId="165" fontId="3" fillId="0" borderId="0" applyBorder="0" applyProtection="0"/>
  </cellStyleXfs>
  <cellXfs count="464">
    <xf numFmtId="0" fontId="0" fillId="0" borderId="0" xfId="0"/>
    <xf numFmtId="164" fontId="1" fillId="0" borderId="0" xfId="0" applyNumberFormat="1" applyFont="1" applyAlignment="1">
      <alignment horizontal="center" vertical="top"/>
    </xf>
    <xf numFmtId="0" fontId="1" fillId="0" borderId="0" xfId="0" applyFont="1"/>
    <xf numFmtId="0" fontId="1" fillId="3" borderId="0" xfId="0" applyFont="1" applyFill="1"/>
    <xf numFmtId="164" fontId="5" fillId="0" borderId="1" xfId="0" applyNumberFormat="1" applyFont="1" applyBorder="1" applyAlignment="1">
      <alignment horizontal="center" vertical="top" wrapText="1"/>
    </xf>
    <xf numFmtId="0" fontId="1" fillId="0" borderId="0" xfId="0" applyFont="1" applyAlignment="1">
      <alignment vertical="top"/>
    </xf>
    <xf numFmtId="0" fontId="1" fillId="0" borderId="0" xfId="0" applyFont="1" applyAlignment="1">
      <alignment horizontal="center" vertical="top"/>
    </xf>
    <xf numFmtId="0" fontId="2" fillId="0" borderId="0" xfId="0" applyFont="1"/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vertical="top" wrapText="1"/>
    </xf>
    <xf numFmtId="0" fontId="14" fillId="0" borderId="0" xfId="0" applyFont="1" applyAlignment="1">
      <alignment vertical="top" wrapText="1"/>
    </xf>
    <xf numFmtId="0" fontId="14" fillId="0" borderId="0" xfId="0" applyFont="1"/>
    <xf numFmtId="0" fontId="6" fillId="0" borderId="0" xfId="0" applyFont="1" applyAlignment="1">
      <alignment horizontal="left" vertical="top" wrapText="1"/>
    </xf>
    <xf numFmtId="164" fontId="9" fillId="0" borderId="0" xfId="0" applyNumberFormat="1" applyFont="1" applyAlignment="1">
      <alignment horizontal="right" vertical="top"/>
    </xf>
    <xf numFmtId="0" fontId="5" fillId="0" borderId="7" xfId="0" applyFont="1" applyBorder="1" applyAlignment="1">
      <alignment horizontal="left" vertical="top" wrapText="1"/>
    </xf>
    <xf numFmtId="0" fontId="11" fillId="0" borderId="7" xfId="0" applyFont="1" applyBorder="1" applyAlignment="1">
      <alignment horizontal="left" vertical="top" wrapText="1"/>
    </xf>
    <xf numFmtId="164" fontId="2" fillId="0" borderId="2" xfId="0" applyNumberFormat="1" applyFont="1" applyBorder="1" applyAlignment="1">
      <alignment horizontal="center" vertical="top" wrapText="1"/>
    </xf>
    <xf numFmtId="0" fontId="12" fillId="3" borderId="8" xfId="0" applyFont="1" applyFill="1" applyBorder="1" applyAlignment="1">
      <alignment horizontal="left" vertical="top" wrapText="1"/>
    </xf>
    <xf numFmtId="164" fontId="2" fillId="3" borderId="2" xfId="0" applyNumberFormat="1" applyFont="1" applyFill="1" applyBorder="1" applyAlignment="1">
      <alignment horizontal="center" vertical="top" wrapText="1"/>
    </xf>
    <xf numFmtId="0" fontId="2" fillId="0" borderId="7" xfId="0" applyFont="1" applyBorder="1" applyAlignment="1">
      <alignment horizontal="left" vertical="top" wrapText="1"/>
    </xf>
    <xf numFmtId="164" fontId="5" fillId="3" borderId="2" xfId="0" applyNumberFormat="1" applyFont="1" applyFill="1" applyBorder="1" applyAlignment="1">
      <alignment horizontal="center" vertical="top" wrapText="1"/>
    </xf>
    <xf numFmtId="164" fontId="2" fillId="0" borderId="1" xfId="0" applyNumberFormat="1" applyFont="1" applyBorder="1" applyAlignment="1">
      <alignment horizontal="center" vertical="top" wrapText="1"/>
    </xf>
    <xf numFmtId="0" fontId="12" fillId="0" borderId="7" xfId="0" applyFont="1" applyBorder="1" applyAlignment="1">
      <alignment horizontal="left" vertical="top" wrapText="1"/>
    </xf>
    <xf numFmtId="0" fontId="2" fillId="0" borderId="0" xfId="0" applyFont="1" applyAlignment="1">
      <alignment vertical="top"/>
    </xf>
    <xf numFmtId="0" fontId="5" fillId="0" borderId="9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2" fillId="0" borderId="1" xfId="0" applyFont="1" applyBorder="1"/>
    <xf numFmtId="164" fontId="7" fillId="3" borderId="1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right" vertical="top" wrapText="1"/>
    </xf>
    <xf numFmtId="0" fontId="9" fillId="0" borderId="0" xfId="0" applyFont="1" applyAlignment="1">
      <alignment vertical="top" wrapText="1"/>
    </xf>
    <xf numFmtId="0" fontId="2" fillId="0" borderId="16" xfId="0" applyFont="1" applyBorder="1" applyAlignment="1">
      <alignment horizontal="center" vertical="top"/>
    </xf>
    <xf numFmtId="0" fontId="2" fillId="0" borderId="8" xfId="0" applyFont="1" applyBorder="1" applyAlignment="1">
      <alignment horizontal="left" vertical="top" wrapText="1"/>
    </xf>
    <xf numFmtId="166" fontId="2" fillId="0" borderId="2" xfId="0" applyNumberFormat="1" applyFont="1" applyBorder="1" applyAlignment="1">
      <alignment horizontal="center" vertical="top" wrapText="1"/>
    </xf>
    <xf numFmtId="166" fontId="2" fillId="0" borderId="2" xfId="0" applyNumberFormat="1" applyFont="1" applyBorder="1" applyAlignment="1">
      <alignment horizontal="center"/>
    </xf>
    <xf numFmtId="0" fontId="2" fillId="0" borderId="1" xfId="0" applyFont="1" applyBorder="1" applyAlignment="1">
      <alignment horizontal="left" vertical="top"/>
    </xf>
    <xf numFmtId="0" fontId="20" fillId="0" borderId="0" xfId="0" applyFont="1"/>
    <xf numFmtId="164" fontId="2" fillId="0" borderId="1" xfId="0" applyNumberFormat="1" applyFont="1" applyBorder="1" applyAlignment="1">
      <alignment horizontal="center" vertical="top"/>
    </xf>
    <xf numFmtId="0" fontId="1" fillId="0" borderId="18" xfId="0" applyFont="1" applyBorder="1" applyAlignment="1">
      <alignment horizontal="center" vertical="top"/>
    </xf>
    <xf numFmtId="164" fontId="1" fillId="0" borderId="18" xfId="0" applyNumberFormat="1" applyFont="1" applyBorder="1" applyAlignment="1">
      <alignment horizontal="center" vertical="top"/>
    </xf>
    <xf numFmtId="0" fontId="23" fillId="0" borderId="12" xfId="0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/>
    </xf>
    <xf numFmtId="0" fontId="9" fillId="0" borderId="0" xfId="0" applyFont="1" applyAlignment="1">
      <alignment horizontal="left" vertical="top" wrapText="1"/>
    </xf>
    <xf numFmtId="0" fontId="20" fillId="0" borderId="1" xfId="0" applyFont="1" applyBorder="1"/>
    <xf numFmtId="0" fontId="20" fillId="3" borderId="1" xfId="0" applyFont="1" applyFill="1" applyBorder="1"/>
    <xf numFmtId="0" fontId="2" fillId="3" borderId="7" xfId="0" applyFont="1" applyFill="1" applyBorder="1" applyAlignment="1">
      <alignment horizontal="center" vertical="top"/>
    </xf>
    <xf numFmtId="164" fontId="4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164" fontId="5" fillId="0" borderId="1" xfId="0" applyNumberFormat="1" applyFont="1" applyBorder="1" applyAlignment="1">
      <alignment vertical="top" wrapText="1"/>
    </xf>
    <xf numFmtId="0" fontId="2" fillId="5" borderId="1" xfId="0" applyFont="1" applyFill="1" applyBorder="1" applyAlignment="1">
      <alignment horizontal="center" vertical="top" wrapText="1"/>
    </xf>
    <xf numFmtId="0" fontId="5" fillId="6" borderId="1" xfId="0" applyFont="1" applyFill="1" applyBorder="1" applyAlignment="1">
      <alignment vertical="top" wrapText="1"/>
    </xf>
    <xf numFmtId="0" fontId="4" fillId="6" borderId="1" xfId="0" applyFont="1" applyFill="1" applyBorder="1" applyAlignment="1">
      <alignment vertical="top" wrapText="1"/>
    </xf>
    <xf numFmtId="164" fontId="5" fillId="6" borderId="1" xfId="0" applyNumberFormat="1" applyFont="1" applyFill="1" applyBorder="1" applyAlignment="1">
      <alignment horizontal="center" vertical="top" wrapText="1"/>
    </xf>
    <xf numFmtId="164" fontId="4" fillId="6" borderId="1" xfId="0" applyNumberFormat="1" applyFont="1" applyFill="1" applyBorder="1" applyAlignment="1">
      <alignment horizontal="center" vertical="top" wrapText="1"/>
    </xf>
    <xf numFmtId="0" fontId="5" fillId="0" borderId="1" xfId="0" applyFont="1" applyBorder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5" fillId="0" borderId="1" xfId="0" applyFont="1" applyBorder="1" applyAlignment="1">
      <alignment horizontal="center" vertical="top" wrapText="1"/>
    </xf>
    <xf numFmtId="0" fontId="5" fillId="3" borderId="1" xfId="0" applyFont="1" applyFill="1" applyBorder="1" applyAlignment="1">
      <alignment vertical="top" wrapText="1"/>
    </xf>
    <xf numFmtId="164" fontId="4" fillId="3" borderId="1" xfId="0" applyNumberFormat="1" applyFont="1" applyFill="1" applyBorder="1" applyAlignment="1">
      <alignment horizontal="center" vertical="top"/>
    </xf>
    <xf numFmtId="0" fontId="4" fillId="3" borderId="1" xfId="0" applyFont="1" applyFill="1" applyBorder="1" applyAlignment="1">
      <alignment vertical="top" wrapText="1"/>
    </xf>
    <xf numFmtId="0" fontId="5" fillId="4" borderId="1" xfId="0" applyFont="1" applyFill="1" applyBorder="1" applyAlignment="1">
      <alignment vertical="top" wrapText="1"/>
    </xf>
    <xf numFmtId="0" fontId="4" fillId="6" borderId="1" xfId="0" applyFont="1" applyFill="1" applyBorder="1" applyAlignment="1">
      <alignment horizontal="center" vertical="top" wrapText="1"/>
    </xf>
    <xf numFmtId="0" fontId="5" fillId="6" borderId="1" xfId="0" applyFont="1" applyFill="1" applyBorder="1" applyAlignment="1">
      <alignment horizontal="center" vertical="top" wrapText="1"/>
    </xf>
    <xf numFmtId="0" fontId="2" fillId="6" borderId="1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164" fontId="2" fillId="3" borderId="1" xfId="0" applyNumberFormat="1" applyFont="1" applyFill="1" applyBorder="1" applyAlignment="1">
      <alignment horizontal="center" vertical="top" wrapText="1"/>
    </xf>
    <xf numFmtId="164" fontId="5" fillId="3" borderId="1" xfId="0" applyNumberFormat="1" applyFont="1" applyFill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0" fontId="5" fillId="3" borderId="1" xfId="0" applyFont="1" applyFill="1" applyBorder="1" applyAlignment="1">
      <alignment horizontal="center" vertical="top" wrapText="1"/>
    </xf>
    <xf numFmtId="164" fontId="12" fillId="3" borderId="1" xfId="0" applyNumberFormat="1" applyFont="1" applyFill="1" applyBorder="1" applyAlignment="1">
      <alignment horizontal="center" vertical="top"/>
    </xf>
    <xf numFmtId="164" fontId="12" fillId="3" borderId="1" xfId="0" applyNumberFormat="1" applyFont="1" applyFill="1" applyBorder="1" applyAlignment="1">
      <alignment horizontal="center" vertical="top" wrapText="1"/>
    </xf>
    <xf numFmtId="164" fontId="11" fillId="0" borderId="1" xfId="0" applyNumberFormat="1" applyFont="1" applyBorder="1" applyAlignment="1">
      <alignment horizontal="center" vertical="top" wrapText="1"/>
    </xf>
    <xf numFmtId="0" fontId="5" fillId="5" borderId="3" xfId="0" applyFont="1" applyFill="1" applyBorder="1" applyAlignment="1">
      <alignment vertical="top" wrapText="1"/>
    </xf>
    <xf numFmtId="164" fontId="2" fillId="5" borderId="3" xfId="0" applyNumberFormat="1" applyFont="1" applyFill="1" applyBorder="1" applyAlignment="1">
      <alignment horizontal="center" vertical="top"/>
    </xf>
    <xf numFmtId="0" fontId="12" fillId="5" borderId="3" xfId="0" applyFont="1" applyFill="1" applyBorder="1" applyAlignment="1">
      <alignment horizontal="center" vertical="top" wrapText="1"/>
    </xf>
    <xf numFmtId="0" fontId="4" fillId="0" borderId="7" xfId="0" applyFont="1" applyBorder="1" applyAlignment="1">
      <alignment horizontal="left" vertical="top" wrapText="1"/>
    </xf>
    <xf numFmtId="164" fontId="5" fillId="0" borderId="3" xfId="0" applyNumberFormat="1" applyFont="1" applyBorder="1" applyAlignment="1">
      <alignment horizontal="center" vertical="top" wrapText="1"/>
    </xf>
    <xf numFmtId="164" fontId="2" fillId="3" borderId="3" xfId="0" applyNumberFormat="1" applyFont="1" applyFill="1" applyBorder="1" applyAlignment="1">
      <alignment horizontal="center" vertical="top" wrapText="1"/>
    </xf>
    <xf numFmtId="164" fontId="5" fillId="5" borderId="3" xfId="0" applyNumberFormat="1" applyFont="1" applyFill="1" applyBorder="1" applyAlignment="1">
      <alignment horizontal="center" vertical="top" wrapText="1"/>
    </xf>
    <xf numFmtId="164" fontId="5" fillId="6" borderId="3" xfId="0" applyNumberFormat="1" applyFont="1" applyFill="1" applyBorder="1" applyAlignment="1">
      <alignment horizontal="center" vertical="top" wrapText="1"/>
    </xf>
    <xf numFmtId="164" fontId="11" fillId="6" borderId="1" xfId="0" applyNumberFormat="1" applyFont="1" applyFill="1" applyBorder="1" applyAlignment="1">
      <alignment horizontal="center" vertical="top" wrapText="1"/>
    </xf>
    <xf numFmtId="0" fontId="6" fillId="0" borderId="1" xfId="0" applyFont="1" applyBorder="1" applyAlignment="1">
      <alignment vertical="top" wrapText="1"/>
    </xf>
    <xf numFmtId="164" fontId="5" fillId="3" borderId="3" xfId="0" applyNumberFormat="1" applyFont="1" applyFill="1" applyBorder="1" applyAlignment="1">
      <alignment horizontal="center" vertical="top" wrapText="1"/>
    </xf>
    <xf numFmtId="0" fontId="2" fillId="0" borderId="7" xfId="0" applyFont="1" applyBorder="1" applyAlignment="1">
      <alignment vertical="top" wrapText="1"/>
    </xf>
    <xf numFmtId="164" fontId="19" fillId="3" borderId="1" xfId="0" applyNumberFormat="1" applyFont="1" applyFill="1" applyBorder="1" applyAlignment="1">
      <alignment horizontal="center" vertical="top" wrapText="1"/>
    </xf>
    <xf numFmtId="0" fontId="21" fillId="8" borderId="5" xfId="0" applyFont="1" applyFill="1" applyBorder="1"/>
    <xf numFmtId="0" fontId="5" fillId="3" borderId="5" xfId="0" applyFont="1" applyFill="1" applyBorder="1" applyAlignment="1">
      <alignment horizontal="center" vertical="top" wrapText="1"/>
    </xf>
    <xf numFmtId="0" fontId="4" fillId="6" borderId="2" xfId="0" applyFont="1" applyFill="1" applyBorder="1" applyAlignment="1">
      <alignment vertical="top" wrapText="1"/>
    </xf>
    <xf numFmtId="0" fontId="4" fillId="6" borderId="2" xfId="0" applyFont="1" applyFill="1" applyBorder="1" applyAlignment="1">
      <alignment horizontal="center" vertical="top" wrapText="1"/>
    </xf>
    <xf numFmtId="0" fontId="2" fillId="5" borderId="3" xfId="0" applyFont="1" applyFill="1" applyBorder="1" applyAlignment="1">
      <alignment horizontal="center" vertical="top" wrapText="1"/>
    </xf>
    <xf numFmtId="0" fontId="5" fillId="0" borderId="7" xfId="0" applyFont="1" applyBorder="1" applyAlignment="1">
      <alignment vertical="top" wrapText="1"/>
    </xf>
    <xf numFmtId="0" fontId="2" fillId="3" borderId="15" xfId="0" applyFont="1" applyFill="1" applyBorder="1" applyAlignment="1">
      <alignment vertical="top" wrapText="1"/>
    </xf>
    <xf numFmtId="164" fontId="11" fillId="3" borderId="3" xfId="0" applyNumberFormat="1" applyFont="1" applyFill="1" applyBorder="1" applyAlignment="1">
      <alignment horizontal="center" vertical="top" wrapText="1"/>
    </xf>
    <xf numFmtId="164" fontId="4" fillId="3" borderId="1" xfId="0" applyNumberFormat="1" applyFont="1" applyFill="1" applyBorder="1" applyAlignment="1">
      <alignment horizontal="center" vertical="top" wrapText="1"/>
    </xf>
    <xf numFmtId="164" fontId="2" fillId="3" borderId="1" xfId="0" applyNumberFormat="1" applyFont="1" applyFill="1" applyBorder="1" applyAlignment="1">
      <alignment horizontal="center" vertical="top"/>
    </xf>
    <xf numFmtId="164" fontId="5" fillId="8" borderId="1" xfId="0" applyNumberFormat="1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vertical="top" wrapText="1"/>
    </xf>
    <xf numFmtId="0" fontId="5" fillId="9" borderId="1" xfId="0" applyFont="1" applyFill="1" applyBorder="1" applyAlignment="1">
      <alignment horizontal="center" vertical="top"/>
    </xf>
    <xf numFmtId="0" fontId="4" fillId="9" borderId="1" xfId="0" applyFont="1" applyFill="1" applyBorder="1" applyAlignment="1">
      <alignment horizontal="center" vertical="top" wrapText="1"/>
    </xf>
    <xf numFmtId="0" fontId="1" fillId="4" borderId="1" xfId="0" applyFont="1" applyFill="1" applyBorder="1"/>
    <xf numFmtId="0" fontId="12" fillId="3" borderId="1" xfId="0" applyFont="1" applyFill="1" applyBorder="1" applyAlignment="1">
      <alignment horizontal="center" vertical="top" wrapText="1"/>
    </xf>
    <xf numFmtId="0" fontId="12" fillId="3" borderId="3" xfId="0" applyFont="1" applyFill="1" applyBorder="1" applyAlignment="1">
      <alignment horizontal="center" vertical="top" wrapText="1"/>
    </xf>
    <xf numFmtId="0" fontId="12" fillId="3" borderId="17" xfId="0" applyFont="1" applyFill="1" applyBorder="1" applyAlignment="1">
      <alignment horizontal="center" vertical="top" wrapText="1"/>
    </xf>
    <xf numFmtId="0" fontId="5" fillId="9" borderId="2" xfId="0" applyFont="1" applyFill="1" applyBorder="1" applyAlignment="1">
      <alignment vertical="top" wrapText="1"/>
    </xf>
    <xf numFmtId="0" fontId="12" fillId="7" borderId="3" xfId="0" applyFont="1" applyFill="1" applyBorder="1" applyAlignment="1">
      <alignment horizontal="center" vertical="top" wrapText="1"/>
    </xf>
    <xf numFmtId="0" fontId="5" fillId="5" borderId="20" xfId="0" applyFont="1" applyFill="1" applyBorder="1" applyAlignment="1">
      <alignment vertical="top" wrapText="1"/>
    </xf>
    <xf numFmtId="0" fontId="2" fillId="5" borderId="20" xfId="0" applyFont="1" applyFill="1" applyBorder="1" applyAlignment="1">
      <alignment horizontal="center" vertical="top" wrapText="1"/>
    </xf>
    <xf numFmtId="164" fontId="5" fillId="5" borderId="20" xfId="0" applyNumberFormat="1" applyFont="1" applyFill="1" applyBorder="1" applyAlignment="1">
      <alignment horizontal="center" vertical="top" wrapText="1"/>
    </xf>
    <xf numFmtId="0" fontId="4" fillId="5" borderId="22" xfId="0" applyFont="1" applyFill="1" applyBorder="1" applyAlignment="1">
      <alignment vertical="top" wrapText="1"/>
    </xf>
    <xf numFmtId="0" fontId="5" fillId="5" borderId="23" xfId="0" applyFont="1" applyFill="1" applyBorder="1" applyAlignment="1">
      <alignment vertical="top" wrapText="1"/>
    </xf>
    <xf numFmtId="0" fontId="2" fillId="0" borderId="21" xfId="0" applyFont="1" applyBorder="1" applyAlignment="1">
      <alignment vertical="top" wrapText="1"/>
    </xf>
    <xf numFmtId="164" fontId="5" fillId="0" borderId="25" xfId="0" applyNumberFormat="1" applyFont="1" applyBorder="1" applyAlignment="1">
      <alignment horizontal="center" vertical="top" wrapText="1"/>
    </xf>
    <xf numFmtId="0" fontId="12" fillId="3" borderId="25" xfId="0" applyFont="1" applyFill="1" applyBorder="1" applyAlignment="1">
      <alignment horizontal="center" vertical="top" wrapText="1"/>
    </xf>
    <xf numFmtId="0" fontId="2" fillId="0" borderId="25" xfId="0" applyFont="1" applyBorder="1" applyAlignment="1">
      <alignment horizontal="center" vertical="top" wrapText="1"/>
    </xf>
    <xf numFmtId="164" fontId="2" fillId="3" borderId="21" xfId="0" applyNumberFormat="1" applyFont="1" applyFill="1" applyBorder="1" applyAlignment="1">
      <alignment horizontal="center" vertical="top" wrapText="1"/>
    </xf>
    <xf numFmtId="0" fontId="12" fillId="0" borderId="24" xfId="0" applyFont="1" applyBorder="1" applyAlignment="1">
      <alignment horizontal="center" vertical="top" wrapText="1"/>
    </xf>
    <xf numFmtId="0" fontId="12" fillId="3" borderId="24" xfId="0" applyFont="1" applyFill="1" applyBorder="1" applyAlignment="1">
      <alignment horizontal="center" vertical="top" wrapText="1"/>
    </xf>
    <xf numFmtId="0" fontId="12" fillId="3" borderId="27" xfId="0" applyFont="1" applyFill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4" fillId="3" borderId="25" xfId="0" applyFont="1" applyFill="1" applyBorder="1" applyAlignment="1">
      <alignment vertical="top" wrapText="1"/>
    </xf>
    <xf numFmtId="0" fontId="2" fillId="3" borderId="25" xfId="0" applyFont="1" applyFill="1" applyBorder="1" applyAlignment="1">
      <alignment horizontal="center" vertical="top" wrapText="1"/>
    </xf>
    <xf numFmtId="0" fontId="20" fillId="0" borderId="21" xfId="0" applyFont="1" applyBorder="1"/>
    <xf numFmtId="0" fontId="20" fillId="3" borderId="21" xfId="0" applyFont="1" applyFill="1" applyBorder="1"/>
    <xf numFmtId="164" fontId="5" fillId="3" borderId="25" xfId="0" applyNumberFormat="1" applyFont="1" applyFill="1" applyBorder="1" applyAlignment="1">
      <alignment horizontal="center" vertical="top" wrapText="1"/>
    </xf>
    <xf numFmtId="164" fontId="12" fillId="3" borderId="24" xfId="0" applyNumberFormat="1" applyFont="1" applyFill="1" applyBorder="1" applyAlignment="1">
      <alignment horizontal="center" vertical="top" wrapText="1"/>
    </xf>
    <xf numFmtId="0" fontId="2" fillId="3" borderId="21" xfId="0" applyFont="1" applyFill="1" applyBorder="1" applyAlignment="1">
      <alignment horizontal="center" vertical="top" wrapText="1"/>
    </xf>
    <xf numFmtId="0" fontId="12" fillId="10" borderId="7" xfId="0" applyFont="1" applyFill="1" applyBorder="1" applyAlignment="1">
      <alignment horizontal="center" vertical="top" wrapText="1"/>
    </xf>
    <xf numFmtId="0" fontId="12" fillId="10" borderId="17" xfId="0" applyFont="1" applyFill="1" applyBorder="1" applyAlignment="1">
      <alignment horizontal="center" vertical="top" wrapText="1"/>
    </xf>
    <xf numFmtId="0" fontId="5" fillId="0" borderId="25" xfId="0" applyFont="1" applyBorder="1" applyAlignment="1">
      <alignment vertical="top" wrapText="1"/>
    </xf>
    <xf numFmtId="164" fontId="2" fillId="3" borderId="24" xfId="0" applyNumberFormat="1" applyFont="1" applyFill="1" applyBorder="1" applyAlignment="1">
      <alignment horizontal="center" vertical="top" wrapText="1"/>
    </xf>
    <xf numFmtId="0" fontId="12" fillId="10" borderId="27" xfId="0" applyFont="1" applyFill="1" applyBorder="1" applyAlignment="1">
      <alignment horizontal="center" vertical="top" wrapText="1"/>
    </xf>
    <xf numFmtId="0" fontId="12" fillId="3" borderId="21" xfId="0" applyFont="1" applyFill="1" applyBorder="1" applyAlignment="1">
      <alignment horizontal="center" vertical="top" wrapText="1"/>
    </xf>
    <xf numFmtId="0" fontId="1" fillId="3" borderId="1" xfId="0" applyFont="1" applyFill="1" applyBorder="1"/>
    <xf numFmtId="0" fontId="4" fillId="0" borderId="25" xfId="0" applyFont="1" applyBorder="1" applyAlignment="1">
      <alignment vertical="top" wrapText="1"/>
    </xf>
    <xf numFmtId="0" fontId="1" fillId="3" borderId="21" xfId="0" applyFont="1" applyFill="1" applyBorder="1"/>
    <xf numFmtId="164" fontId="12" fillId="3" borderId="25" xfId="0" applyNumberFormat="1" applyFont="1" applyFill="1" applyBorder="1" applyAlignment="1">
      <alignment horizontal="center" vertical="top" wrapText="1"/>
    </xf>
    <xf numFmtId="0" fontId="2" fillId="3" borderId="24" xfId="0" applyFont="1" applyFill="1" applyBorder="1" applyAlignment="1">
      <alignment horizontal="center" vertical="top" wrapText="1"/>
    </xf>
    <xf numFmtId="0" fontId="2" fillId="0" borderId="24" xfId="0" applyFont="1" applyBorder="1" applyAlignment="1">
      <alignment horizontal="center" vertical="top" wrapText="1"/>
    </xf>
    <xf numFmtId="0" fontId="11" fillId="0" borderId="26" xfId="0" applyFont="1" applyBorder="1" applyAlignment="1">
      <alignment vertical="top" wrapText="1"/>
    </xf>
    <xf numFmtId="0" fontId="12" fillId="3" borderId="27" xfId="0" applyFont="1" applyFill="1" applyBorder="1" applyAlignment="1">
      <alignment vertical="top" wrapText="1"/>
    </xf>
    <xf numFmtId="0" fontId="4" fillId="6" borderId="3" xfId="0" applyFont="1" applyFill="1" applyBorder="1" applyAlignment="1">
      <alignment vertical="top" wrapText="1"/>
    </xf>
    <xf numFmtId="0" fontId="12" fillId="0" borderId="27" xfId="0" applyFont="1" applyBorder="1" applyAlignment="1">
      <alignment vertical="top" wrapText="1"/>
    </xf>
    <xf numFmtId="0" fontId="12" fillId="0" borderId="25" xfId="0" applyFont="1" applyBorder="1" applyAlignment="1">
      <alignment horizontal="center" vertical="top" wrapText="1"/>
    </xf>
    <xf numFmtId="0" fontId="12" fillId="0" borderId="21" xfId="0" applyFont="1" applyBorder="1" applyAlignment="1">
      <alignment horizontal="center" vertical="top" wrapText="1"/>
    </xf>
    <xf numFmtId="0" fontId="1" fillId="0" borderId="1" xfId="0" applyFont="1" applyBorder="1"/>
    <xf numFmtId="0" fontId="1" fillId="6" borderId="1" xfId="0" applyFont="1" applyFill="1" applyBorder="1"/>
    <xf numFmtId="0" fontId="4" fillId="6" borderId="3" xfId="0" applyFont="1" applyFill="1" applyBorder="1" applyAlignment="1">
      <alignment horizontal="center" vertical="top" wrapText="1"/>
    </xf>
    <xf numFmtId="0" fontId="1" fillId="6" borderId="3" xfId="0" applyFont="1" applyFill="1" applyBorder="1"/>
    <xf numFmtId="0" fontId="4" fillId="5" borderId="3" xfId="0" applyFont="1" applyFill="1" applyBorder="1" applyAlignment="1">
      <alignment vertical="top" wrapText="1"/>
    </xf>
    <xf numFmtId="0" fontId="5" fillId="0" borderId="28" xfId="0" applyFont="1" applyBorder="1" applyAlignment="1">
      <alignment vertical="top" wrapText="1"/>
    </xf>
    <xf numFmtId="0" fontId="5" fillId="0" borderId="21" xfId="0" applyFont="1" applyBorder="1" applyAlignment="1">
      <alignment horizontal="center" vertical="top" wrapText="1"/>
    </xf>
    <xf numFmtId="164" fontId="5" fillId="0" borderId="21" xfId="0" applyNumberFormat="1" applyFont="1" applyBorder="1" applyAlignment="1">
      <alignment horizontal="center" vertical="top" wrapText="1"/>
    </xf>
    <xf numFmtId="0" fontId="1" fillId="0" borderId="21" xfId="0" applyFont="1" applyBorder="1"/>
    <xf numFmtId="0" fontId="11" fillId="3" borderId="21" xfId="0" applyFont="1" applyFill="1" applyBorder="1" applyAlignment="1">
      <alignment vertical="top" wrapText="1"/>
    </xf>
    <xf numFmtId="164" fontId="11" fillId="3" borderId="24" xfId="0" applyNumberFormat="1" applyFont="1" applyFill="1" applyBorder="1" applyAlignment="1">
      <alignment horizontal="center" vertical="top" wrapText="1"/>
    </xf>
    <xf numFmtId="0" fontId="5" fillId="3" borderId="3" xfId="0" applyFont="1" applyFill="1" applyBorder="1" applyAlignment="1">
      <alignment vertical="top" wrapText="1"/>
    </xf>
    <xf numFmtId="164" fontId="12" fillId="3" borderId="3" xfId="0" applyNumberFormat="1" applyFont="1" applyFill="1" applyBorder="1" applyAlignment="1">
      <alignment horizontal="center" vertical="top"/>
    </xf>
    <xf numFmtId="164" fontId="12" fillId="3" borderId="21" xfId="0" applyNumberFormat="1" applyFont="1" applyFill="1" applyBorder="1" applyAlignment="1">
      <alignment horizontal="center" vertical="top"/>
    </xf>
    <xf numFmtId="164" fontId="2" fillId="3" borderId="21" xfId="0" applyNumberFormat="1" applyFont="1" applyFill="1" applyBorder="1" applyAlignment="1">
      <alignment horizontal="center" vertical="top"/>
    </xf>
    <xf numFmtId="0" fontId="12" fillId="7" borderId="3" xfId="0" applyFont="1" applyFill="1" applyBorder="1" applyAlignment="1">
      <alignment horizontal="center" vertical="top"/>
    </xf>
    <xf numFmtId="0" fontId="1" fillId="5" borderId="3" xfId="0" applyFont="1" applyFill="1" applyBorder="1"/>
    <xf numFmtId="0" fontId="4" fillId="9" borderId="21" xfId="0" applyFont="1" applyFill="1" applyBorder="1" applyAlignment="1">
      <alignment horizontal="center" vertical="top" wrapText="1"/>
    </xf>
    <xf numFmtId="0" fontId="1" fillId="5" borderId="20" xfId="0" applyFont="1" applyFill="1" applyBorder="1"/>
    <xf numFmtId="164" fontId="1" fillId="5" borderId="20" xfId="0" applyNumberFormat="1" applyFont="1" applyFill="1" applyBorder="1"/>
    <xf numFmtId="0" fontId="12" fillId="5" borderId="1" xfId="0" applyFont="1" applyFill="1" applyBorder="1" applyAlignment="1">
      <alignment horizontal="center" vertical="top" wrapText="1"/>
    </xf>
    <xf numFmtId="0" fontId="12" fillId="6" borderId="1" xfId="0" applyFont="1" applyFill="1" applyBorder="1" applyAlignment="1">
      <alignment horizontal="center" vertical="top" wrapText="1"/>
    </xf>
    <xf numFmtId="0" fontId="12" fillId="0" borderId="21" xfId="0" applyFont="1" applyBorder="1" applyAlignment="1">
      <alignment horizontal="center" vertical="top"/>
    </xf>
    <xf numFmtId="0" fontId="2" fillId="0" borderId="2" xfId="0" applyFont="1" applyBorder="1" applyAlignment="1">
      <alignment vertical="top" wrapText="1"/>
    </xf>
    <xf numFmtId="0" fontId="2" fillId="3" borderId="1" xfId="0" applyFont="1" applyFill="1" applyBorder="1" applyAlignment="1">
      <alignment horizontal="center" vertical="top"/>
    </xf>
    <xf numFmtId="0" fontId="12" fillId="3" borderId="1" xfId="0" applyFont="1" applyFill="1" applyBorder="1" applyAlignment="1">
      <alignment horizontal="center" vertical="top"/>
    </xf>
    <xf numFmtId="0" fontId="5" fillId="5" borderId="21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/>
    </xf>
    <xf numFmtId="0" fontId="12" fillId="3" borderId="3" xfId="0" applyFont="1" applyFill="1" applyBorder="1" applyAlignment="1">
      <alignment horizontal="center" vertical="top"/>
    </xf>
    <xf numFmtId="0" fontId="2" fillId="5" borderId="21" xfId="0" applyFont="1" applyFill="1" applyBorder="1" applyAlignment="1">
      <alignment horizontal="center" vertical="top" wrapText="1"/>
    </xf>
    <xf numFmtId="164" fontId="5" fillId="5" borderId="21" xfId="0" applyNumberFormat="1" applyFont="1" applyFill="1" applyBorder="1" applyAlignment="1">
      <alignment horizontal="center" vertical="top" wrapText="1"/>
    </xf>
    <xf numFmtId="0" fontId="1" fillId="5" borderId="21" xfId="0" applyFont="1" applyFill="1" applyBorder="1"/>
    <xf numFmtId="164" fontId="12" fillId="3" borderId="21" xfId="0" applyNumberFormat="1" applyFont="1" applyFill="1" applyBorder="1" applyAlignment="1">
      <alignment horizontal="center" vertical="top" wrapText="1"/>
    </xf>
    <xf numFmtId="0" fontId="2" fillId="3" borderId="21" xfId="0" applyFont="1" applyFill="1" applyBorder="1" applyAlignment="1">
      <alignment horizontal="center" vertical="top"/>
    </xf>
    <xf numFmtId="0" fontId="12" fillId="3" borderId="21" xfId="0" applyFont="1" applyFill="1" applyBorder="1" applyAlignment="1">
      <alignment horizontal="center" vertical="top"/>
    </xf>
    <xf numFmtId="0" fontId="2" fillId="3" borderId="2" xfId="0" applyFont="1" applyFill="1" applyBorder="1" applyAlignment="1">
      <alignment horizontal="center" vertical="top"/>
    </xf>
    <xf numFmtId="0" fontId="2" fillId="0" borderId="2" xfId="0" applyFont="1" applyBorder="1" applyAlignment="1">
      <alignment horizontal="center" vertical="top"/>
    </xf>
    <xf numFmtId="0" fontId="5" fillId="3" borderId="17" xfId="0" applyFont="1" applyFill="1" applyBorder="1" applyAlignment="1">
      <alignment vertical="top" wrapText="1"/>
    </xf>
    <xf numFmtId="0" fontId="5" fillId="3" borderId="23" xfId="0" applyFont="1" applyFill="1" applyBorder="1" applyAlignment="1">
      <alignment vertical="top" wrapText="1"/>
    </xf>
    <xf numFmtId="0" fontId="2" fillId="3" borderId="24" xfId="0" applyFont="1" applyFill="1" applyBorder="1" applyAlignment="1">
      <alignment vertical="top" wrapText="1"/>
    </xf>
    <xf numFmtId="0" fontId="2" fillId="0" borderId="21" xfId="0" applyFont="1" applyBorder="1" applyAlignment="1">
      <alignment horizontal="center" vertical="top"/>
    </xf>
    <xf numFmtId="0" fontId="2" fillId="0" borderId="8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/>
    </xf>
    <xf numFmtId="0" fontId="22" fillId="0" borderId="6" xfId="0" applyFont="1" applyBorder="1" applyAlignment="1">
      <alignment horizontal="left" vertical="top" wrapText="1"/>
    </xf>
    <xf numFmtId="0" fontId="2" fillId="0" borderId="28" xfId="0" applyFont="1" applyBorder="1" applyAlignment="1">
      <alignment vertical="top" wrapText="1"/>
    </xf>
    <xf numFmtId="0" fontId="13" fillId="3" borderId="1" xfId="0" applyFont="1" applyFill="1" applyBorder="1"/>
    <xf numFmtId="164" fontId="13" fillId="0" borderId="1" xfId="0" applyNumberFormat="1" applyFont="1" applyBorder="1"/>
    <xf numFmtId="0" fontId="5" fillId="3" borderId="21" xfId="0" applyFont="1" applyFill="1" applyBorder="1" applyAlignment="1">
      <alignment vertical="top" wrapText="1"/>
    </xf>
    <xf numFmtId="0" fontId="13" fillId="3" borderId="21" xfId="0" applyFont="1" applyFill="1" applyBorder="1"/>
    <xf numFmtId="164" fontId="13" fillId="0" borderId="21" xfId="0" applyNumberFormat="1" applyFont="1" applyBorder="1"/>
    <xf numFmtId="0" fontId="2" fillId="11" borderId="1" xfId="0" applyFont="1" applyFill="1" applyBorder="1" applyAlignment="1">
      <alignment horizontal="center" vertical="top"/>
    </xf>
    <xf numFmtId="164" fontId="11" fillId="5" borderId="3" xfId="0" applyNumberFormat="1" applyFont="1" applyFill="1" applyBorder="1" applyAlignment="1">
      <alignment horizontal="center" vertical="top" wrapText="1"/>
    </xf>
    <xf numFmtId="0" fontId="5" fillId="0" borderId="21" xfId="0" applyFont="1" applyBorder="1" applyAlignment="1">
      <alignment vertical="top" wrapText="1"/>
    </xf>
    <xf numFmtId="164" fontId="11" fillId="3" borderId="21" xfId="0" applyNumberFormat="1" applyFont="1" applyFill="1" applyBorder="1" applyAlignment="1">
      <alignment horizontal="center" vertical="top" wrapText="1"/>
    </xf>
    <xf numFmtId="0" fontId="2" fillId="6" borderId="7" xfId="0" applyFont="1" applyFill="1" applyBorder="1" applyAlignment="1">
      <alignment horizontal="center" vertical="top"/>
    </xf>
    <xf numFmtId="0" fontId="22" fillId="5" borderId="3" xfId="0" applyFont="1" applyFill="1" applyBorder="1" applyAlignment="1">
      <alignment vertical="top" wrapText="1"/>
    </xf>
    <xf numFmtId="0" fontId="4" fillId="0" borderId="21" xfId="0" applyFont="1" applyBorder="1" applyAlignment="1">
      <alignment vertical="top" wrapText="1"/>
    </xf>
    <xf numFmtId="0" fontId="2" fillId="0" borderId="7" xfId="0" applyFont="1" applyBorder="1" applyAlignment="1">
      <alignment horizontal="center" vertical="top"/>
    </xf>
    <xf numFmtId="0" fontId="2" fillId="6" borderId="1" xfId="0" applyFont="1" applyFill="1" applyBorder="1" applyAlignment="1">
      <alignment horizontal="center" vertical="top"/>
    </xf>
    <xf numFmtId="0" fontId="5" fillId="4" borderId="3" xfId="0" applyFont="1" applyFill="1" applyBorder="1" applyAlignment="1">
      <alignment vertical="top" wrapText="1"/>
    </xf>
    <xf numFmtId="0" fontId="5" fillId="4" borderId="3" xfId="0" applyFont="1" applyFill="1" applyBorder="1" applyAlignment="1">
      <alignment vertical="top"/>
    </xf>
    <xf numFmtId="0" fontId="4" fillId="0" borderId="21" xfId="0" applyFont="1" applyBorder="1" applyAlignment="1">
      <alignment horizontal="center" vertical="top" wrapText="1"/>
    </xf>
    <xf numFmtId="0" fontId="1" fillId="4" borderId="3" xfId="0" applyFont="1" applyFill="1" applyBorder="1"/>
    <xf numFmtId="0" fontId="5" fillId="9" borderId="3" xfId="0" applyFont="1" applyFill="1" applyBorder="1" applyAlignment="1">
      <alignment vertical="top" wrapText="1"/>
    </xf>
    <xf numFmtId="0" fontId="5" fillId="9" borderId="3" xfId="0" applyFont="1" applyFill="1" applyBorder="1" applyAlignment="1">
      <alignment vertical="top"/>
    </xf>
    <xf numFmtId="0" fontId="11" fillId="9" borderId="1" xfId="0" applyFont="1" applyFill="1" applyBorder="1" applyAlignment="1">
      <alignment horizontal="center" vertical="top" wrapText="1"/>
    </xf>
    <xf numFmtId="49" fontId="6" fillId="6" borderId="1" xfId="0" applyNumberFormat="1" applyFont="1" applyFill="1" applyBorder="1" applyAlignment="1">
      <alignment horizontal="center" vertical="top"/>
    </xf>
    <xf numFmtId="49" fontId="24" fillId="6" borderId="1" xfId="0" applyNumberFormat="1" applyFont="1" applyFill="1" applyBorder="1" applyAlignment="1">
      <alignment horizontal="center" vertical="top"/>
    </xf>
    <xf numFmtId="0" fontId="5" fillId="9" borderId="21" xfId="0" applyFont="1" applyFill="1" applyBorder="1" applyAlignment="1">
      <alignment vertical="top" wrapText="1"/>
    </xf>
    <xf numFmtId="0" fontId="5" fillId="9" borderId="21" xfId="0" applyFont="1" applyFill="1" applyBorder="1" applyAlignment="1">
      <alignment vertical="top"/>
    </xf>
    <xf numFmtId="0" fontId="5" fillId="9" borderId="21" xfId="0" applyFont="1" applyFill="1" applyBorder="1" applyAlignment="1">
      <alignment horizontal="center" vertical="top"/>
    </xf>
    <xf numFmtId="0" fontId="20" fillId="5" borderId="3" xfId="0" applyFont="1" applyFill="1" applyBorder="1"/>
    <xf numFmtId="0" fontId="21" fillId="8" borderId="29" xfId="0" applyFont="1" applyFill="1" applyBorder="1" applyAlignment="1">
      <alignment vertical="center"/>
    </xf>
    <xf numFmtId="0" fontId="5" fillId="3" borderId="29" xfId="0" applyFont="1" applyFill="1" applyBorder="1" applyAlignment="1">
      <alignment horizontal="center" vertical="top" wrapText="1"/>
    </xf>
    <xf numFmtId="164" fontId="5" fillId="3" borderId="21" xfId="0" applyNumberFormat="1" applyFont="1" applyFill="1" applyBorder="1" applyAlignment="1">
      <alignment horizontal="center" vertical="top" wrapText="1"/>
    </xf>
    <xf numFmtId="0" fontId="6" fillId="11" borderId="1" xfId="0" applyFont="1" applyFill="1" applyBorder="1" applyAlignment="1">
      <alignment horizontal="center" vertical="top" wrapText="1"/>
    </xf>
    <xf numFmtId="0" fontId="12" fillId="6" borderId="1" xfId="0" applyFont="1" applyFill="1" applyBorder="1" applyAlignment="1">
      <alignment horizontal="center" vertical="top"/>
    </xf>
    <xf numFmtId="164" fontId="4" fillId="0" borderId="21" xfId="0" applyNumberFormat="1" applyFont="1" applyBorder="1" applyAlignment="1">
      <alignment horizontal="center" vertical="top" wrapText="1"/>
    </xf>
    <xf numFmtId="0" fontId="5" fillId="4" borderId="32" xfId="0" applyFont="1" applyFill="1" applyBorder="1" applyAlignment="1">
      <alignment horizontal="left" vertical="top" wrapText="1"/>
    </xf>
    <xf numFmtId="0" fontId="5" fillId="9" borderId="32" xfId="0" applyFont="1" applyFill="1" applyBorder="1" applyAlignment="1">
      <alignment horizontal="left" vertical="top" wrapText="1"/>
    </xf>
    <xf numFmtId="0" fontId="5" fillId="9" borderId="33" xfId="0" applyFont="1" applyFill="1" applyBorder="1" applyAlignment="1">
      <alignment horizontal="left" vertical="top" wrapText="1"/>
    </xf>
    <xf numFmtId="0" fontId="2" fillId="0" borderId="34" xfId="0" applyFont="1" applyBorder="1" applyAlignment="1">
      <alignment horizontal="left" vertical="top" wrapText="1"/>
    </xf>
    <xf numFmtId="0" fontId="2" fillId="0" borderId="35" xfId="0" applyFont="1" applyBorder="1" applyAlignment="1">
      <alignment horizontal="left" vertical="top" wrapText="1"/>
    </xf>
    <xf numFmtId="0" fontId="5" fillId="6" borderId="31" xfId="0" applyFont="1" applyFill="1" applyBorder="1" applyAlignment="1">
      <alignment vertical="top" wrapText="1"/>
    </xf>
    <xf numFmtId="0" fontId="4" fillId="5" borderId="31" xfId="0" applyFont="1" applyFill="1" applyBorder="1" applyAlignment="1">
      <alignment vertical="top" wrapText="1"/>
    </xf>
    <xf numFmtId="0" fontId="4" fillId="6" borderId="32" xfId="0" applyFont="1" applyFill="1" applyBorder="1" applyAlignment="1">
      <alignment horizontal="center" vertical="top" wrapText="1"/>
    </xf>
    <xf numFmtId="0" fontId="4" fillId="0" borderId="35" xfId="0" applyFont="1" applyBorder="1" applyAlignment="1">
      <alignment horizontal="center" vertical="top" wrapText="1"/>
    </xf>
    <xf numFmtId="0" fontId="5" fillId="5" borderId="19" xfId="0" applyFont="1" applyFill="1" applyBorder="1" applyAlignment="1">
      <alignment horizontal="justify" vertical="top" wrapText="1"/>
    </xf>
    <xf numFmtId="0" fontId="2" fillId="3" borderId="35" xfId="0" applyFont="1" applyFill="1" applyBorder="1" applyAlignment="1">
      <alignment horizontal="left" vertical="top" wrapText="1"/>
    </xf>
    <xf numFmtId="0" fontId="2" fillId="3" borderId="34" xfId="0" applyFont="1" applyFill="1" applyBorder="1" applyAlignment="1">
      <alignment horizontal="left" vertical="top" wrapText="1"/>
    </xf>
    <xf numFmtId="0" fontId="2" fillId="6" borderId="32" xfId="0" applyFont="1" applyFill="1" applyBorder="1" applyAlignment="1">
      <alignment vertical="top" wrapText="1"/>
    </xf>
    <xf numFmtId="0" fontId="5" fillId="5" borderId="38" xfId="0" applyFont="1" applyFill="1" applyBorder="1" applyAlignment="1">
      <alignment horizontal="justify" vertical="top" wrapText="1"/>
    </xf>
    <xf numFmtId="0" fontId="2" fillId="3" borderId="39" xfId="0" applyFont="1" applyFill="1" applyBorder="1" applyAlignment="1">
      <alignment horizontal="left" vertical="top" wrapText="1"/>
    </xf>
    <xf numFmtId="0" fontId="2" fillId="3" borderId="37" xfId="0" applyFont="1" applyFill="1" applyBorder="1" applyAlignment="1">
      <alignment horizontal="left" vertical="top" wrapText="1"/>
    </xf>
    <xf numFmtId="0" fontId="2" fillId="6" borderId="31" xfId="0" applyFont="1" applyFill="1" applyBorder="1" applyAlignment="1">
      <alignment vertical="top" wrapText="1"/>
    </xf>
    <xf numFmtId="0" fontId="2" fillId="6" borderId="32" xfId="0" applyFont="1" applyFill="1" applyBorder="1" applyAlignment="1">
      <alignment horizontal="center" vertical="top" wrapText="1"/>
    </xf>
    <xf numFmtId="0" fontId="5" fillId="5" borderId="31" xfId="0" applyFont="1" applyFill="1" applyBorder="1" applyAlignment="1">
      <alignment horizontal="justify" vertical="top" wrapText="1"/>
    </xf>
    <xf numFmtId="0" fontId="2" fillId="6" borderId="32" xfId="0" applyFont="1" applyFill="1" applyBorder="1" applyAlignment="1">
      <alignment horizontal="justify" vertical="top" wrapText="1"/>
    </xf>
    <xf numFmtId="0" fontId="4" fillId="5" borderId="31" xfId="0" applyFont="1" applyFill="1" applyBorder="1" applyAlignment="1">
      <alignment horizontal="justify" vertical="top" wrapText="1"/>
    </xf>
    <xf numFmtId="0" fontId="6" fillId="6" borderId="32" xfId="0" applyFont="1" applyFill="1" applyBorder="1" applyAlignment="1">
      <alignment horizontal="justify" vertical="top" wrapText="1"/>
    </xf>
    <xf numFmtId="0" fontId="5" fillId="4" borderId="31" xfId="0" applyFont="1" applyFill="1" applyBorder="1" applyAlignment="1">
      <alignment horizontal="left" vertical="top" wrapText="1"/>
    </xf>
    <xf numFmtId="0" fontId="5" fillId="9" borderId="31" xfId="0" applyFont="1" applyFill="1" applyBorder="1" applyAlignment="1">
      <alignment horizontal="left" vertical="top" wrapText="1"/>
    </xf>
    <xf numFmtId="0" fontId="5" fillId="9" borderId="38" xfId="0" applyFont="1" applyFill="1" applyBorder="1" applyAlignment="1">
      <alignment horizontal="left" vertical="top" wrapText="1"/>
    </xf>
    <xf numFmtId="0" fontId="22" fillId="5" borderId="31" xfId="0" applyFont="1" applyFill="1" applyBorder="1" applyAlignment="1">
      <alignment horizontal="justify" vertical="top" wrapText="1"/>
    </xf>
    <xf numFmtId="0" fontId="2" fillId="0" borderId="38" xfId="0" applyFont="1" applyBorder="1" applyAlignment="1">
      <alignment vertical="top" wrapText="1"/>
    </xf>
    <xf numFmtId="0" fontId="2" fillId="0" borderId="34" xfId="0" applyFont="1" applyBorder="1" applyAlignment="1">
      <alignment vertical="top" wrapText="1"/>
    </xf>
    <xf numFmtId="0" fontId="4" fillId="0" borderId="24" xfId="0" applyFont="1" applyBorder="1" applyAlignment="1">
      <alignment vertical="top" wrapText="1"/>
    </xf>
    <xf numFmtId="0" fontId="4" fillId="0" borderId="24" xfId="0" applyFont="1" applyBorder="1" applyAlignment="1">
      <alignment horizontal="center" vertical="top" wrapText="1"/>
    </xf>
    <xf numFmtId="164" fontId="4" fillId="0" borderId="24" xfId="0" applyNumberFormat="1" applyFont="1" applyBorder="1" applyAlignment="1">
      <alignment horizontal="center" vertical="top" wrapText="1"/>
    </xf>
    <xf numFmtId="0" fontId="8" fillId="2" borderId="32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8" fillId="2" borderId="50" xfId="0" applyFont="1" applyFill="1" applyBorder="1" applyAlignment="1">
      <alignment horizontal="center" vertical="center" wrapText="1"/>
    </xf>
    <xf numFmtId="0" fontId="8" fillId="2" borderId="49" xfId="0" applyFont="1" applyFill="1" applyBorder="1" applyAlignment="1">
      <alignment horizontal="center" vertical="center" wrapText="1"/>
    </xf>
    <xf numFmtId="0" fontId="1" fillId="4" borderId="50" xfId="0" applyFont="1" applyFill="1" applyBorder="1"/>
    <xf numFmtId="0" fontId="1" fillId="4" borderId="49" xfId="0" applyFont="1" applyFill="1" applyBorder="1"/>
    <xf numFmtId="0" fontId="4" fillId="9" borderId="50" xfId="0" applyFont="1" applyFill="1" applyBorder="1" applyAlignment="1">
      <alignment vertical="top" wrapText="1"/>
    </xf>
    <xf numFmtId="0" fontId="4" fillId="9" borderId="49" xfId="0" applyFont="1" applyFill="1" applyBorder="1" applyAlignment="1">
      <alignment horizontal="center" vertical="top" wrapText="1"/>
    </xf>
    <xf numFmtId="0" fontId="4" fillId="9" borderId="51" xfId="0" applyFont="1" applyFill="1" applyBorder="1" applyAlignment="1">
      <alignment vertical="top" wrapText="1"/>
    </xf>
    <xf numFmtId="0" fontId="4" fillId="9" borderId="52" xfId="0" applyFont="1" applyFill="1" applyBorder="1" applyAlignment="1">
      <alignment horizontal="center" vertical="top" wrapText="1"/>
    </xf>
    <xf numFmtId="0" fontId="1" fillId="5" borderId="53" xfId="0" applyFont="1" applyFill="1" applyBorder="1"/>
    <xf numFmtId="0" fontId="1" fillId="5" borderId="54" xfId="0" applyFont="1" applyFill="1" applyBorder="1"/>
    <xf numFmtId="3" fontId="6" fillId="0" borderId="48" xfId="0" applyNumberFormat="1" applyFont="1" applyBorder="1" applyAlignment="1">
      <alignment horizontal="left" vertical="top" wrapText="1"/>
    </xf>
    <xf numFmtId="0" fontId="2" fillId="0" borderId="55" xfId="0" applyFont="1" applyBorder="1" applyAlignment="1">
      <alignment horizontal="center" vertical="top" wrapText="1"/>
    </xf>
    <xf numFmtId="3" fontId="6" fillId="0" borderId="51" xfId="0" applyNumberFormat="1" applyFont="1" applyBorder="1" applyAlignment="1">
      <alignment horizontal="left" vertical="top" wrapText="1"/>
    </xf>
    <xf numFmtId="0" fontId="2" fillId="0" borderId="52" xfId="0" applyFont="1" applyBorder="1" applyAlignment="1">
      <alignment horizontal="center" vertical="top" wrapText="1"/>
    </xf>
    <xf numFmtId="3" fontId="6" fillId="3" borderId="56" xfId="0" applyNumberFormat="1" applyFont="1" applyFill="1" applyBorder="1" applyAlignment="1">
      <alignment horizontal="left" vertical="top" wrapText="1"/>
    </xf>
    <xf numFmtId="0" fontId="2" fillId="0" borderId="57" xfId="0" applyFont="1" applyBorder="1" applyAlignment="1">
      <alignment horizontal="center" vertical="top" wrapText="1"/>
    </xf>
    <xf numFmtId="0" fontId="20" fillId="0" borderId="51" xfId="0" applyFont="1" applyBorder="1"/>
    <xf numFmtId="0" fontId="20" fillId="0" borderId="52" xfId="0" applyFont="1" applyBorder="1"/>
    <xf numFmtId="3" fontId="6" fillId="3" borderId="51" xfId="0" applyNumberFormat="1" applyFont="1" applyFill="1" applyBorder="1" applyAlignment="1">
      <alignment vertical="top" wrapText="1"/>
    </xf>
    <xf numFmtId="3" fontId="6" fillId="3" borderId="56" xfId="0" applyNumberFormat="1" applyFont="1" applyFill="1" applyBorder="1" applyAlignment="1">
      <alignment vertical="top" wrapText="1"/>
    </xf>
    <xf numFmtId="3" fontId="6" fillId="3" borderId="50" xfId="0" applyNumberFormat="1" applyFont="1" applyFill="1" applyBorder="1" applyAlignment="1">
      <alignment vertical="top" wrapText="1"/>
    </xf>
    <xf numFmtId="0" fontId="2" fillId="0" borderId="49" xfId="0" applyFont="1" applyBorder="1" applyAlignment="1">
      <alignment horizontal="center" vertical="top" wrapText="1"/>
    </xf>
    <xf numFmtId="0" fontId="6" fillId="10" borderId="50" xfId="0" applyFont="1" applyFill="1" applyBorder="1" applyAlignment="1">
      <alignment vertical="top" wrapText="1"/>
    </xf>
    <xf numFmtId="0" fontId="6" fillId="10" borderId="48" xfId="0" applyFont="1" applyFill="1" applyBorder="1" applyAlignment="1">
      <alignment vertical="top" wrapText="1"/>
    </xf>
    <xf numFmtId="0" fontId="6" fillId="10" borderId="58" xfId="0" applyFont="1" applyFill="1" applyBorder="1" applyAlignment="1">
      <alignment vertical="top" wrapText="1"/>
    </xf>
    <xf numFmtId="3" fontId="6" fillId="3" borderId="51" xfId="0" applyNumberFormat="1" applyFont="1" applyFill="1" applyBorder="1" applyAlignment="1">
      <alignment horizontal="left" vertical="top" wrapText="1"/>
    </xf>
    <xf numFmtId="0" fontId="1" fillId="3" borderId="51" xfId="0" applyFont="1" applyFill="1" applyBorder="1"/>
    <xf numFmtId="0" fontId="1" fillId="3" borderId="52" xfId="0" applyFont="1" applyFill="1" applyBorder="1"/>
    <xf numFmtId="0" fontId="12" fillId="7" borderId="58" xfId="0" applyFont="1" applyFill="1" applyBorder="1" applyAlignment="1">
      <alignment vertical="top" wrapText="1"/>
    </xf>
    <xf numFmtId="0" fontId="2" fillId="0" borderId="59" xfId="0" applyFont="1" applyBorder="1" applyAlignment="1">
      <alignment horizontal="center" vertical="top" wrapText="1"/>
    </xf>
    <xf numFmtId="0" fontId="12" fillId="7" borderId="56" xfId="0" applyFont="1" applyFill="1" applyBorder="1" applyAlignment="1">
      <alignment vertical="top" wrapText="1"/>
    </xf>
    <xf numFmtId="0" fontId="1" fillId="6" borderId="48" xfId="0" applyFont="1" applyFill="1" applyBorder="1"/>
    <xf numFmtId="0" fontId="1" fillId="6" borderId="55" xfId="0" applyFont="1" applyFill="1" applyBorder="1"/>
    <xf numFmtId="0" fontId="1" fillId="0" borderId="50" xfId="0" applyFont="1" applyBorder="1"/>
    <xf numFmtId="0" fontId="1" fillId="0" borderId="49" xfId="0" applyFont="1" applyBorder="1"/>
    <xf numFmtId="0" fontId="1" fillId="0" borderId="51" xfId="0" applyFont="1" applyBorder="1"/>
    <xf numFmtId="0" fontId="1" fillId="0" borderId="52" xfId="0" applyFont="1" applyBorder="1"/>
    <xf numFmtId="0" fontId="2" fillId="5" borderId="50" xfId="0" applyFont="1" applyFill="1" applyBorder="1" applyAlignment="1">
      <alignment vertical="top" wrapText="1"/>
    </xf>
    <xf numFmtId="0" fontId="2" fillId="5" borderId="49" xfId="0" applyFont="1" applyFill="1" applyBorder="1" applyAlignment="1">
      <alignment horizontal="center" vertical="top" wrapText="1"/>
    </xf>
    <xf numFmtId="0" fontId="2" fillId="6" borderId="50" xfId="0" applyFont="1" applyFill="1" applyBorder="1" applyAlignment="1">
      <alignment vertical="top" wrapText="1"/>
    </xf>
    <xf numFmtId="0" fontId="2" fillId="6" borderId="49" xfId="0" applyFont="1" applyFill="1" applyBorder="1" applyAlignment="1">
      <alignment horizontal="center" vertical="top" wrapText="1"/>
    </xf>
    <xf numFmtId="0" fontId="6" fillId="3" borderId="50" xfId="0" applyFont="1" applyFill="1" applyBorder="1" applyAlignment="1">
      <alignment vertical="top" wrapText="1"/>
    </xf>
    <xf numFmtId="0" fontId="20" fillId="0" borderId="50" xfId="0" applyFont="1" applyBorder="1" applyAlignment="1">
      <alignment horizontal="left" vertical="top" wrapText="1"/>
    </xf>
    <xf numFmtId="0" fontId="1" fillId="6" borderId="50" xfId="0" applyFont="1" applyFill="1" applyBorder="1"/>
    <xf numFmtId="0" fontId="1" fillId="6" borderId="49" xfId="0" applyFont="1" applyFill="1" applyBorder="1"/>
    <xf numFmtId="0" fontId="1" fillId="5" borderId="48" xfId="0" applyFont="1" applyFill="1" applyBorder="1"/>
    <xf numFmtId="0" fontId="1" fillId="5" borderId="55" xfId="0" applyFont="1" applyFill="1" applyBorder="1"/>
    <xf numFmtId="3" fontId="6" fillId="3" borderId="48" xfId="0" applyNumberFormat="1" applyFont="1" applyFill="1" applyBorder="1" applyAlignment="1">
      <alignment horizontal="left" vertical="top" wrapText="1"/>
    </xf>
    <xf numFmtId="0" fontId="1" fillId="5" borderId="51" xfId="0" applyFont="1" applyFill="1" applyBorder="1"/>
    <xf numFmtId="0" fontId="1" fillId="5" borderId="52" xfId="0" applyFont="1" applyFill="1" applyBorder="1"/>
    <xf numFmtId="3" fontId="6" fillId="3" borderId="50" xfId="0" applyNumberFormat="1" applyFont="1" applyFill="1" applyBorder="1" applyAlignment="1">
      <alignment horizontal="left" vertical="top" wrapText="1"/>
    </xf>
    <xf numFmtId="0" fontId="2" fillId="0" borderId="62" xfId="0" applyFont="1" applyBorder="1" applyAlignment="1">
      <alignment horizontal="center" vertical="top" wrapText="1"/>
    </xf>
    <xf numFmtId="0" fontId="2" fillId="3" borderId="49" xfId="0" applyFont="1" applyFill="1" applyBorder="1" applyAlignment="1">
      <alignment horizontal="center" vertical="top" wrapText="1"/>
    </xf>
    <xf numFmtId="3" fontId="2" fillId="3" borderId="50" xfId="0" applyNumberFormat="1" applyFont="1" applyFill="1" applyBorder="1" applyAlignment="1">
      <alignment horizontal="left" vertical="top" wrapText="1"/>
    </xf>
    <xf numFmtId="0" fontId="6" fillId="11" borderId="50" xfId="0" applyFont="1" applyFill="1" applyBorder="1" applyAlignment="1">
      <alignment vertical="top" wrapText="1"/>
    </xf>
    <xf numFmtId="0" fontId="2" fillId="11" borderId="49" xfId="0" applyFont="1" applyFill="1" applyBorder="1" applyAlignment="1">
      <alignment horizontal="center" vertical="top" wrapText="1"/>
    </xf>
    <xf numFmtId="14" fontId="1" fillId="3" borderId="51" xfId="0" applyNumberFormat="1" applyFont="1" applyFill="1" applyBorder="1"/>
    <xf numFmtId="3" fontId="6" fillId="6" borderId="50" xfId="0" applyNumberFormat="1" applyFont="1" applyFill="1" applyBorder="1" applyAlignment="1">
      <alignment horizontal="left" vertical="top" wrapText="1"/>
    </xf>
    <xf numFmtId="14" fontId="1" fillId="5" borderId="48" xfId="0" applyNumberFormat="1" applyFont="1" applyFill="1" applyBorder="1"/>
    <xf numFmtId="3" fontId="6" fillId="0" borderId="50" xfId="0" applyNumberFormat="1" applyFont="1" applyBorder="1" applyAlignment="1">
      <alignment vertical="top" wrapText="1"/>
    </xf>
    <xf numFmtId="3" fontId="6" fillId="6" borderId="50" xfId="0" applyNumberFormat="1" applyFont="1" applyFill="1" applyBorder="1" applyAlignment="1">
      <alignment vertical="top" wrapText="1"/>
    </xf>
    <xf numFmtId="0" fontId="1" fillId="4" borderId="48" xfId="0" applyFont="1" applyFill="1" applyBorder="1"/>
    <xf numFmtId="0" fontId="1" fillId="4" borderId="55" xfId="0" applyFont="1" applyFill="1" applyBorder="1"/>
    <xf numFmtId="0" fontId="11" fillId="9" borderId="50" xfId="0" applyFont="1" applyFill="1" applyBorder="1" applyAlignment="1">
      <alignment vertical="top" wrapText="1"/>
    </xf>
    <xf numFmtId="0" fontId="4" fillId="9" borderId="49" xfId="0" applyFont="1" applyFill="1" applyBorder="1" applyAlignment="1">
      <alignment horizontal="left" vertical="top" wrapText="1"/>
    </xf>
    <xf numFmtId="0" fontId="5" fillId="9" borderId="52" xfId="0" applyFont="1" applyFill="1" applyBorder="1" applyAlignment="1">
      <alignment horizontal="left" vertical="top" wrapText="1"/>
    </xf>
    <xf numFmtId="0" fontId="6" fillId="6" borderId="50" xfId="0" applyFont="1" applyFill="1" applyBorder="1" applyAlignment="1">
      <alignment vertical="top" wrapText="1"/>
    </xf>
    <xf numFmtId="0" fontId="20" fillId="0" borderId="50" xfId="0" applyFont="1" applyBorder="1"/>
    <xf numFmtId="0" fontId="20" fillId="3" borderId="50" xfId="0" applyFont="1" applyFill="1" applyBorder="1"/>
    <xf numFmtId="0" fontId="1" fillId="3" borderId="50" xfId="0" applyFont="1" applyFill="1" applyBorder="1"/>
    <xf numFmtId="0" fontId="20" fillId="5" borderId="48" xfId="0" applyFont="1" applyFill="1" applyBorder="1"/>
    <xf numFmtId="0" fontId="6" fillId="6" borderId="50" xfId="0" applyFont="1" applyFill="1" applyBorder="1" applyAlignment="1">
      <alignment horizontal="left" vertical="top" wrapText="1"/>
    </xf>
    <xf numFmtId="0" fontId="1" fillId="0" borderId="63" xfId="0" applyFont="1" applyBorder="1"/>
    <xf numFmtId="0" fontId="1" fillId="0" borderId="64" xfId="0" applyFont="1" applyBorder="1"/>
    <xf numFmtId="0" fontId="1" fillId="0" borderId="65" xfId="0" applyFont="1" applyBorder="1"/>
    <xf numFmtId="0" fontId="18" fillId="2" borderId="68" xfId="0" applyFont="1" applyFill="1" applyBorder="1" applyAlignment="1">
      <alignment horizontal="center" vertical="center" wrapText="1"/>
    </xf>
    <xf numFmtId="0" fontId="5" fillId="4" borderId="68" xfId="0" applyFont="1" applyFill="1" applyBorder="1" applyAlignment="1">
      <alignment vertical="top" wrapText="1"/>
    </xf>
    <xf numFmtId="0" fontId="5" fillId="9" borderId="68" xfId="0" applyFont="1" applyFill="1" applyBorder="1" applyAlignment="1">
      <alignment vertical="top" wrapText="1"/>
    </xf>
    <xf numFmtId="0" fontId="5" fillId="9" borderId="69" xfId="0" applyFont="1" applyFill="1" applyBorder="1" applyAlignment="1">
      <alignment vertical="top" wrapText="1"/>
    </xf>
    <xf numFmtId="164" fontId="5" fillId="5" borderId="70" xfId="0" applyNumberFormat="1" applyFont="1" applyFill="1" applyBorder="1" applyAlignment="1">
      <alignment horizontal="center" vertical="top" wrapText="1"/>
    </xf>
    <xf numFmtId="164" fontId="5" fillId="0" borderId="30" xfId="0" applyNumberFormat="1" applyFont="1" applyBorder="1" applyAlignment="1">
      <alignment horizontal="center" vertical="top" wrapText="1"/>
    </xf>
    <xf numFmtId="164" fontId="2" fillId="3" borderId="71" xfId="0" applyNumberFormat="1" applyFont="1" applyFill="1" applyBorder="1" applyAlignment="1">
      <alignment horizontal="center" vertical="top" wrapText="1"/>
    </xf>
    <xf numFmtId="164" fontId="5" fillId="3" borderId="30" xfId="0" applyNumberFormat="1" applyFont="1" applyFill="1" applyBorder="1" applyAlignment="1">
      <alignment horizontal="center" vertical="top" wrapText="1"/>
    </xf>
    <xf numFmtId="164" fontId="12" fillId="3" borderId="72" xfId="0" applyNumberFormat="1" applyFont="1" applyFill="1" applyBorder="1" applyAlignment="1">
      <alignment horizontal="center" vertical="top" wrapText="1"/>
    </xf>
    <xf numFmtId="164" fontId="2" fillId="3" borderId="67" xfId="0" applyNumberFormat="1" applyFont="1" applyFill="1" applyBorder="1" applyAlignment="1">
      <alignment horizontal="center" vertical="top" wrapText="1"/>
    </xf>
    <xf numFmtId="164" fontId="2" fillId="3" borderId="72" xfId="0" applyNumberFormat="1" applyFont="1" applyFill="1" applyBorder="1" applyAlignment="1">
      <alignment horizontal="center" vertical="top" wrapText="1"/>
    </xf>
    <xf numFmtId="164" fontId="12" fillId="3" borderId="30" xfId="0" applyNumberFormat="1" applyFont="1" applyFill="1" applyBorder="1" applyAlignment="1">
      <alignment horizontal="center" vertical="top" wrapText="1"/>
    </xf>
    <xf numFmtId="164" fontId="5" fillId="6" borderId="67" xfId="0" applyNumberFormat="1" applyFont="1" applyFill="1" applyBorder="1" applyAlignment="1">
      <alignment horizontal="center" vertical="top" wrapText="1"/>
    </xf>
    <xf numFmtId="164" fontId="5" fillId="0" borderId="68" xfId="0" applyNumberFormat="1" applyFont="1" applyBorder="1" applyAlignment="1">
      <alignment vertical="top" wrapText="1"/>
    </xf>
    <xf numFmtId="164" fontId="5" fillId="0" borderId="68" xfId="0" applyNumberFormat="1" applyFont="1" applyBorder="1" applyAlignment="1">
      <alignment horizontal="center" vertical="top" wrapText="1"/>
    </xf>
    <xf numFmtId="164" fontId="5" fillId="0" borderId="71" xfId="0" applyNumberFormat="1" applyFont="1" applyBorder="1" applyAlignment="1">
      <alignment horizontal="center" vertical="top" wrapText="1"/>
    </xf>
    <xf numFmtId="164" fontId="5" fillId="5" borderId="67" xfId="0" applyNumberFormat="1" applyFont="1" applyFill="1" applyBorder="1" applyAlignment="1">
      <alignment horizontal="center" vertical="top" wrapText="1"/>
    </xf>
    <xf numFmtId="164" fontId="5" fillId="0" borderId="67" xfId="0" applyNumberFormat="1" applyFont="1" applyBorder="1" applyAlignment="1">
      <alignment horizontal="center" vertical="top" wrapText="1"/>
    </xf>
    <xf numFmtId="164" fontId="11" fillId="3" borderId="67" xfId="0" applyNumberFormat="1" applyFont="1" applyFill="1" applyBorder="1" applyAlignment="1">
      <alignment horizontal="center" vertical="top" wrapText="1"/>
    </xf>
    <xf numFmtId="164" fontId="11" fillId="3" borderId="72" xfId="0" applyNumberFormat="1" applyFont="1" applyFill="1" applyBorder="1" applyAlignment="1">
      <alignment horizontal="center" vertical="top" wrapText="1"/>
    </xf>
    <xf numFmtId="164" fontId="2" fillId="5" borderId="67" xfId="0" applyNumberFormat="1" applyFont="1" applyFill="1" applyBorder="1" applyAlignment="1">
      <alignment horizontal="center" vertical="top"/>
    </xf>
    <xf numFmtId="164" fontId="12" fillId="3" borderId="68" xfId="0" applyNumberFormat="1" applyFont="1" applyFill="1" applyBorder="1" applyAlignment="1">
      <alignment horizontal="center" vertical="top"/>
    </xf>
    <xf numFmtId="164" fontId="2" fillId="3" borderId="71" xfId="0" applyNumberFormat="1" applyFont="1" applyFill="1" applyBorder="1" applyAlignment="1">
      <alignment horizontal="center" vertical="top"/>
    </xf>
    <xf numFmtId="164" fontId="12" fillId="3" borderId="67" xfId="0" applyNumberFormat="1" applyFont="1" applyFill="1" applyBorder="1" applyAlignment="1">
      <alignment horizontal="center" vertical="top"/>
    </xf>
    <xf numFmtId="164" fontId="2" fillId="3" borderId="68" xfId="0" applyNumberFormat="1" applyFont="1" applyFill="1" applyBorder="1" applyAlignment="1">
      <alignment horizontal="center" vertical="top"/>
    </xf>
    <xf numFmtId="164" fontId="5" fillId="6" borderId="68" xfId="0" applyNumberFormat="1" applyFont="1" applyFill="1" applyBorder="1" applyAlignment="1">
      <alignment horizontal="center" vertical="top" wrapText="1"/>
    </xf>
    <xf numFmtId="164" fontId="4" fillId="3" borderId="68" xfId="0" applyNumberFormat="1" applyFont="1" applyFill="1" applyBorder="1" applyAlignment="1">
      <alignment horizontal="center" vertical="top"/>
    </xf>
    <xf numFmtId="164" fontId="5" fillId="5" borderId="71" xfId="0" applyNumberFormat="1" applyFont="1" applyFill="1" applyBorder="1" applyAlignment="1">
      <alignment horizontal="center" vertical="top" wrapText="1"/>
    </xf>
    <xf numFmtId="164" fontId="5" fillId="3" borderId="67" xfId="0" applyNumberFormat="1" applyFont="1" applyFill="1" applyBorder="1" applyAlignment="1">
      <alignment horizontal="center" vertical="top" wrapText="1"/>
    </xf>
    <xf numFmtId="164" fontId="12" fillId="3" borderId="68" xfId="0" applyNumberFormat="1" applyFont="1" applyFill="1" applyBorder="1" applyAlignment="1">
      <alignment horizontal="center" vertical="top" wrapText="1"/>
    </xf>
    <xf numFmtId="164" fontId="12" fillId="3" borderId="71" xfId="0" applyNumberFormat="1" applyFont="1" applyFill="1" applyBorder="1" applyAlignment="1">
      <alignment horizontal="center" vertical="top" wrapText="1"/>
    </xf>
    <xf numFmtId="164" fontId="5" fillId="3" borderId="68" xfId="0" applyNumberFormat="1" applyFont="1" applyFill="1" applyBorder="1" applyAlignment="1">
      <alignment horizontal="center" vertical="top" wrapText="1"/>
    </xf>
    <xf numFmtId="164" fontId="2" fillId="3" borderId="68" xfId="0" applyNumberFormat="1" applyFont="1" applyFill="1" applyBorder="1" applyAlignment="1">
      <alignment horizontal="center" vertical="top" wrapText="1"/>
    </xf>
    <xf numFmtId="164" fontId="11" fillId="3" borderId="71" xfId="0" applyNumberFormat="1" applyFont="1" applyFill="1" applyBorder="1" applyAlignment="1">
      <alignment horizontal="center" vertical="top" wrapText="1"/>
    </xf>
    <xf numFmtId="164" fontId="11" fillId="5" borderId="67" xfId="0" applyNumberFormat="1" applyFont="1" applyFill="1" applyBorder="1" applyAlignment="1">
      <alignment horizontal="center" vertical="top" wrapText="1"/>
    </xf>
    <xf numFmtId="164" fontId="11" fillId="6" borderId="68" xfId="0" applyNumberFormat="1" applyFont="1" applyFill="1" applyBorder="1" applyAlignment="1">
      <alignment horizontal="center" vertical="top" wrapText="1"/>
    </xf>
    <xf numFmtId="164" fontId="11" fillId="0" borderId="68" xfId="0" applyNumberFormat="1" applyFont="1" applyBorder="1" applyAlignment="1">
      <alignment horizontal="center" vertical="top" wrapText="1"/>
    </xf>
    <xf numFmtId="164" fontId="4" fillId="6" borderId="68" xfId="0" applyNumberFormat="1" applyFont="1" applyFill="1" applyBorder="1" applyAlignment="1">
      <alignment horizontal="center" vertical="top" wrapText="1"/>
    </xf>
    <xf numFmtId="164" fontId="4" fillId="0" borderId="68" xfId="0" applyNumberFormat="1" applyFont="1" applyBorder="1" applyAlignment="1">
      <alignment horizontal="center" vertical="top" wrapText="1"/>
    </xf>
    <xf numFmtId="0" fontId="5" fillId="4" borderId="67" xfId="0" applyFont="1" applyFill="1" applyBorder="1" applyAlignment="1">
      <alignment vertical="top"/>
    </xf>
    <xf numFmtId="0" fontId="5" fillId="9" borderId="67" xfId="0" applyFont="1" applyFill="1" applyBorder="1" applyAlignment="1">
      <alignment vertical="top"/>
    </xf>
    <xf numFmtId="0" fontId="5" fillId="9" borderId="71" xfId="0" applyFont="1" applyFill="1" applyBorder="1" applyAlignment="1">
      <alignment vertical="top"/>
    </xf>
    <xf numFmtId="164" fontId="19" fillId="3" borderId="68" xfId="0" applyNumberFormat="1" applyFont="1" applyFill="1" applyBorder="1" applyAlignment="1">
      <alignment horizontal="center" vertical="top" wrapText="1"/>
    </xf>
    <xf numFmtId="164" fontId="5" fillId="3" borderId="71" xfId="0" applyNumberFormat="1" applyFont="1" applyFill="1" applyBorder="1" applyAlignment="1">
      <alignment horizontal="center" vertical="top" wrapText="1"/>
    </xf>
    <xf numFmtId="164" fontId="5" fillId="8" borderId="68" xfId="0" applyNumberFormat="1" applyFont="1" applyFill="1" applyBorder="1" applyAlignment="1">
      <alignment horizontal="center" vertical="top" wrapText="1"/>
    </xf>
    <xf numFmtId="164" fontId="4" fillId="0" borderId="71" xfId="0" applyNumberFormat="1" applyFont="1" applyBorder="1" applyAlignment="1">
      <alignment horizontal="center" vertical="top" wrapText="1"/>
    </xf>
    <xf numFmtId="164" fontId="4" fillId="0" borderId="72" xfId="0" applyNumberFormat="1" applyFont="1" applyBorder="1" applyAlignment="1">
      <alignment horizontal="center" vertical="top" wrapText="1"/>
    </xf>
    <xf numFmtId="0" fontId="2" fillId="3" borderId="4" xfId="0" applyFont="1" applyFill="1" applyBorder="1" applyAlignment="1">
      <alignment horizontal="center" vertical="top" wrapText="1"/>
    </xf>
    <xf numFmtId="0" fontId="4" fillId="3" borderId="4" xfId="0" applyFont="1" applyFill="1" applyBorder="1" applyAlignment="1">
      <alignment vertical="top" wrapText="1"/>
    </xf>
    <xf numFmtId="164" fontId="5" fillId="3" borderId="4" xfId="0" applyNumberFormat="1" applyFont="1" applyFill="1" applyBorder="1" applyAlignment="1">
      <alignment horizontal="center" vertical="top" wrapText="1"/>
    </xf>
    <xf numFmtId="164" fontId="5" fillId="3" borderId="14" xfId="0" applyNumberFormat="1" applyFont="1" applyFill="1" applyBorder="1" applyAlignment="1">
      <alignment horizontal="center" vertical="top" wrapText="1"/>
    </xf>
    <xf numFmtId="3" fontId="6" fillId="3" borderId="73" xfId="0" applyNumberFormat="1" applyFont="1" applyFill="1" applyBorder="1" applyAlignment="1">
      <alignment horizontal="left" vertical="top" wrapText="1"/>
    </xf>
    <xf numFmtId="0" fontId="2" fillId="0" borderId="61" xfId="0" applyFont="1" applyBorder="1" applyAlignment="1">
      <alignment horizontal="center" vertical="top" wrapText="1"/>
    </xf>
    <xf numFmtId="0" fontId="26" fillId="0" borderId="1" xfId="0" applyFont="1" applyBorder="1" applyAlignment="1">
      <alignment horizontal="left" vertical="top" wrapText="1"/>
    </xf>
    <xf numFmtId="0" fontId="2" fillId="0" borderId="33" xfId="0" applyFont="1" applyBorder="1" applyAlignment="1">
      <alignment horizontal="center" vertical="top" wrapText="1"/>
    </xf>
    <xf numFmtId="0" fontId="2" fillId="0" borderId="35" xfId="0" applyFont="1" applyBorder="1" applyAlignment="1">
      <alignment horizontal="center" vertical="top" wrapText="1"/>
    </xf>
    <xf numFmtId="0" fontId="2" fillId="0" borderId="31" xfId="0" applyFont="1" applyBorder="1" applyAlignment="1">
      <alignment horizontal="center" vertical="top" wrapText="1"/>
    </xf>
    <xf numFmtId="0" fontId="5" fillId="0" borderId="33" xfId="0" applyFont="1" applyBorder="1" applyAlignment="1">
      <alignment horizontal="center" vertical="top" wrapText="1"/>
    </xf>
    <xf numFmtId="0" fontId="5" fillId="0" borderId="35" xfId="0" applyFont="1" applyBorder="1" applyAlignment="1">
      <alignment horizontal="center" vertical="top" wrapText="1"/>
    </xf>
    <xf numFmtId="0" fontId="5" fillId="0" borderId="34" xfId="0" applyFont="1" applyBorder="1" applyAlignment="1">
      <alignment horizontal="center" vertical="top" wrapText="1"/>
    </xf>
    <xf numFmtId="0" fontId="2" fillId="0" borderId="33" xfId="0" applyFont="1" applyBorder="1" applyAlignment="1">
      <alignment horizontal="left" vertical="top" wrapText="1"/>
    </xf>
    <xf numFmtId="0" fontId="2" fillId="0" borderId="34" xfId="0" applyFont="1" applyBorder="1" applyAlignment="1">
      <alignment horizontal="left" vertical="top" wrapText="1"/>
    </xf>
    <xf numFmtId="0" fontId="2" fillId="3" borderId="35" xfId="0" applyFont="1" applyFill="1" applyBorder="1" applyAlignment="1">
      <alignment horizontal="left" vertical="top" wrapText="1"/>
    </xf>
    <xf numFmtId="0" fontId="2" fillId="3" borderId="31" xfId="0" applyFont="1" applyFill="1" applyBorder="1" applyAlignment="1">
      <alignment horizontal="left" vertical="top" wrapText="1"/>
    </xf>
    <xf numFmtId="0" fontId="2" fillId="3" borderId="22" xfId="0" applyFont="1" applyFill="1" applyBorder="1" applyAlignment="1">
      <alignment horizontal="left" vertical="top" wrapText="1"/>
    </xf>
    <xf numFmtId="0" fontId="2" fillId="3" borderId="34" xfId="0" applyFont="1" applyFill="1" applyBorder="1" applyAlignment="1">
      <alignment horizontal="left" vertical="top" wrapText="1"/>
    </xf>
    <xf numFmtId="0" fontId="4" fillId="0" borderId="33" xfId="0" applyFont="1" applyBorder="1" applyAlignment="1">
      <alignment horizontal="left" vertical="top" wrapText="1"/>
    </xf>
    <xf numFmtId="0" fontId="4" fillId="0" borderId="34" xfId="0" applyFont="1" applyBorder="1" applyAlignment="1">
      <alignment horizontal="left" vertical="top" wrapText="1"/>
    </xf>
    <xf numFmtId="0" fontId="2" fillId="3" borderId="4" xfId="0" applyFont="1" applyFill="1" applyBorder="1" applyAlignment="1">
      <alignment horizontal="center" vertical="top" wrapText="1"/>
    </xf>
    <xf numFmtId="0" fontId="2" fillId="3" borderId="3" xfId="0" applyFont="1" applyFill="1" applyBorder="1" applyAlignment="1">
      <alignment horizontal="center" vertical="top" wrapText="1"/>
    </xf>
    <xf numFmtId="0" fontId="4" fillId="0" borderId="33" xfId="0" applyFont="1" applyBorder="1" applyAlignment="1">
      <alignment horizontal="center" vertical="top" wrapText="1"/>
    </xf>
    <xf numFmtId="0" fontId="4" fillId="0" borderId="35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left" vertical="top" wrapText="1"/>
    </xf>
    <xf numFmtId="0" fontId="2" fillId="3" borderId="40" xfId="0" applyFont="1" applyFill="1" applyBorder="1" applyAlignment="1">
      <alignment horizontal="left" vertical="top" wrapText="1"/>
    </xf>
    <xf numFmtId="0" fontId="2" fillId="3" borderId="41" xfId="0" applyFont="1" applyFill="1" applyBorder="1" applyAlignment="1">
      <alignment horizontal="left" vertical="top" wrapText="1"/>
    </xf>
    <xf numFmtId="0" fontId="6" fillId="7" borderId="36" xfId="0" applyFont="1" applyFill="1" applyBorder="1" applyAlignment="1">
      <alignment vertical="top" wrapText="1"/>
    </xf>
    <xf numFmtId="0" fontId="6" fillId="7" borderId="37" xfId="0" applyFont="1" applyFill="1" applyBorder="1" applyAlignment="1">
      <alignment vertical="top" wrapText="1"/>
    </xf>
    <xf numFmtId="0" fontId="2" fillId="3" borderId="39" xfId="0" applyFont="1" applyFill="1" applyBorder="1" applyAlignment="1">
      <alignment horizontal="left" vertical="top" wrapText="1"/>
    </xf>
    <xf numFmtId="0" fontId="6" fillId="3" borderId="23" xfId="0" applyFont="1" applyFill="1" applyBorder="1" applyAlignment="1">
      <alignment horizontal="center" vertical="top" wrapText="1"/>
    </xf>
    <xf numFmtId="0" fontId="6" fillId="3" borderId="4" xfId="0" applyFont="1" applyFill="1" applyBorder="1" applyAlignment="1">
      <alignment horizontal="center" vertical="top" wrapText="1"/>
    </xf>
    <xf numFmtId="0" fontId="6" fillId="3" borderId="24" xfId="0" applyFont="1" applyFill="1" applyBorder="1" applyAlignment="1">
      <alignment horizontal="center" vertical="top" wrapText="1"/>
    </xf>
    <xf numFmtId="0" fontId="2" fillId="0" borderId="31" xfId="0" applyFont="1" applyBorder="1" applyAlignment="1">
      <alignment horizontal="left" vertical="top" wrapText="1"/>
    </xf>
    <xf numFmtId="0" fontId="4" fillId="2" borderId="22" xfId="0" applyFont="1" applyFill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9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6" fillId="0" borderId="0" xfId="0" applyFont="1" applyAlignment="1">
      <alignment horizontal="left" vertical="top" wrapText="1"/>
    </xf>
    <xf numFmtId="0" fontId="6" fillId="3" borderId="0" xfId="0" applyFont="1" applyFill="1" applyAlignment="1">
      <alignment horizontal="left" vertical="top" wrapText="1"/>
    </xf>
    <xf numFmtId="0" fontId="2" fillId="0" borderId="32" xfId="0" applyFont="1" applyBorder="1" applyAlignment="1">
      <alignment horizontal="center" vertical="top" wrapText="1"/>
    </xf>
    <xf numFmtId="0" fontId="2" fillId="0" borderId="38" xfId="0" applyFont="1" applyBorder="1" applyAlignment="1">
      <alignment horizontal="center" vertical="top" wrapText="1"/>
    </xf>
    <xf numFmtId="0" fontId="10" fillId="0" borderId="0" xfId="0" applyFont="1" applyAlignment="1">
      <alignment horizontal="left" vertical="center" wrapText="1"/>
    </xf>
    <xf numFmtId="0" fontId="2" fillId="0" borderId="32" xfId="0" applyFont="1" applyBorder="1" applyAlignment="1">
      <alignment horizontal="justify" vertical="top" wrapText="1"/>
    </xf>
    <xf numFmtId="0" fontId="2" fillId="0" borderId="38" xfId="0" applyFont="1" applyBorder="1" applyAlignment="1">
      <alignment horizontal="justify" vertical="top" wrapText="1"/>
    </xf>
    <xf numFmtId="0" fontId="6" fillId="0" borderId="0" xfId="0" applyFont="1" applyAlignment="1">
      <alignment vertical="top" wrapText="1"/>
    </xf>
    <xf numFmtId="0" fontId="6" fillId="0" borderId="32" xfId="0" applyFont="1" applyBorder="1" applyAlignment="1">
      <alignment horizontal="justify" vertical="top" wrapText="1"/>
    </xf>
    <xf numFmtId="0" fontId="6" fillId="0" borderId="38" xfId="0" applyFont="1" applyBorder="1" applyAlignment="1">
      <alignment horizontal="justify" vertical="top" wrapText="1"/>
    </xf>
    <xf numFmtId="0" fontId="6" fillId="3" borderId="33" xfId="0" applyFont="1" applyFill="1" applyBorder="1" applyAlignment="1">
      <alignment horizontal="left" vertical="top" wrapText="1"/>
    </xf>
    <xf numFmtId="0" fontId="6" fillId="3" borderId="31" xfId="0" applyFont="1" applyFill="1" applyBorder="1" applyAlignment="1">
      <alignment horizontal="left" vertical="top" wrapText="1"/>
    </xf>
    <xf numFmtId="0" fontId="2" fillId="0" borderId="42" xfId="0" applyFont="1" applyBorder="1" applyAlignment="1">
      <alignment horizontal="center" vertical="top" wrapText="1"/>
    </xf>
    <xf numFmtId="0" fontId="2" fillId="0" borderId="37" xfId="0" applyFont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 vertical="top" wrapText="1"/>
    </xf>
    <xf numFmtId="0" fontId="2" fillId="0" borderId="49" xfId="0" applyFont="1" applyBorder="1" applyAlignment="1">
      <alignment horizontal="center" vertical="top" wrapText="1"/>
    </xf>
    <xf numFmtId="0" fontId="7" fillId="0" borderId="0" xfId="0" applyFont="1" applyAlignment="1">
      <alignment horizontal="center" vertical="center" wrapText="1"/>
    </xf>
    <xf numFmtId="0" fontId="0" fillId="0" borderId="0" xfId="0"/>
    <xf numFmtId="0" fontId="25" fillId="0" borderId="0" xfId="0" applyFont="1" applyAlignment="1">
      <alignment horizontal="center"/>
    </xf>
    <xf numFmtId="164" fontId="4" fillId="2" borderId="23" xfId="0" applyNumberFormat="1" applyFont="1" applyFill="1" applyBorder="1" applyAlignment="1">
      <alignment horizontal="center" vertical="center" wrapText="1"/>
    </xf>
    <xf numFmtId="164" fontId="4" fillId="2" borderId="66" xfId="0" applyNumberFormat="1" applyFont="1" applyFill="1" applyBorder="1" applyAlignment="1">
      <alignment horizontal="center" vertical="center" wrapText="1"/>
    </xf>
    <xf numFmtId="0" fontId="0" fillId="0" borderId="67" xfId="0" applyBorder="1" applyAlignment="1">
      <alignment horizontal="center" vertical="center" wrapText="1"/>
    </xf>
    <xf numFmtId="0" fontId="2" fillId="3" borderId="60" xfId="0" applyFont="1" applyFill="1" applyBorder="1" applyAlignment="1">
      <alignment horizontal="center" vertical="top" wrapText="1"/>
    </xf>
    <xf numFmtId="0" fontId="2" fillId="3" borderId="61" xfId="0" applyFont="1" applyFill="1" applyBorder="1" applyAlignment="1">
      <alignment horizontal="center" vertical="top" wrapText="1"/>
    </xf>
    <xf numFmtId="0" fontId="2" fillId="3" borderId="59" xfId="0" applyFont="1" applyFill="1" applyBorder="1" applyAlignment="1">
      <alignment horizontal="center" vertical="top" wrapText="1"/>
    </xf>
    <xf numFmtId="0" fontId="11" fillId="2" borderId="43" xfId="0" applyFont="1" applyFill="1" applyBorder="1" applyAlignment="1">
      <alignment horizontal="center" vertical="center" wrapText="1"/>
    </xf>
    <xf numFmtId="0" fontId="11" fillId="2" borderId="48" xfId="0" applyFont="1" applyFill="1" applyBorder="1" applyAlignment="1">
      <alignment horizontal="center" vertical="center" wrapText="1"/>
    </xf>
    <xf numFmtId="0" fontId="11" fillId="2" borderId="44" xfId="0" applyFont="1" applyFill="1" applyBorder="1" applyAlignment="1">
      <alignment horizontal="center" vertical="center" wrapText="1"/>
    </xf>
    <xf numFmtId="0" fontId="11" fillId="2" borderId="45" xfId="0" applyFont="1" applyFill="1" applyBorder="1" applyAlignment="1">
      <alignment horizontal="center" vertical="center" wrapText="1"/>
    </xf>
    <xf numFmtId="0" fontId="11" fillId="2" borderId="46" xfId="0" applyFont="1" applyFill="1" applyBorder="1" applyAlignment="1">
      <alignment horizontal="center" vertical="center" wrapText="1"/>
    </xf>
    <xf numFmtId="0" fontId="11" fillId="2" borderId="47" xfId="0" applyFont="1" applyFill="1" applyBorder="1" applyAlignment="1">
      <alignment horizontal="center" vertical="center" wrapText="1"/>
    </xf>
    <xf numFmtId="0" fontId="11" fillId="2" borderId="49" xfId="0" applyFont="1" applyFill="1" applyBorder="1" applyAlignment="1">
      <alignment horizontal="center" vertical="center" wrapText="1"/>
    </xf>
    <xf numFmtId="0" fontId="2" fillId="0" borderId="35" xfId="0" applyFont="1" applyBorder="1" applyAlignment="1">
      <alignment horizontal="left" vertical="top" wrapText="1"/>
    </xf>
    <xf numFmtId="0" fontId="15" fillId="0" borderId="0" xfId="0" applyFont="1" applyAlignment="1">
      <alignment horizontal="center" vertical="center" wrapText="1"/>
    </xf>
    <xf numFmtId="0" fontId="16" fillId="5" borderId="14" xfId="0" applyFont="1" applyFill="1" applyBorder="1" applyAlignment="1">
      <alignment horizontal="center" vertical="center" wrapText="1"/>
    </xf>
    <xf numFmtId="0" fontId="16" fillId="5" borderId="0" xfId="0" applyFont="1" applyFill="1" applyAlignment="1">
      <alignment horizontal="center" vertical="center" wrapText="1"/>
    </xf>
    <xf numFmtId="0" fontId="16" fillId="5" borderId="6" xfId="0" applyFont="1" applyFill="1" applyBorder="1" applyAlignment="1">
      <alignment horizontal="center" vertical="center" wrapText="1"/>
    </xf>
  </cellXfs>
  <cellStyles count="2">
    <cellStyle name="Excel Built-in Normal" xfId="1" xr:uid="{48795526-0D47-4B88-AE3F-56B560CE652A}"/>
    <cellStyle name="Įprastas" xfId="0" builtinId="0"/>
  </cellStyles>
  <dxfs count="0"/>
  <tableStyles count="0" defaultTableStyle="TableStyleMedium2" defaultPivotStyle="PivotStyleLight16"/>
  <colors>
    <mruColors>
      <color rgb="FFFFFFCC"/>
      <color rgb="FFFFCCFF"/>
      <color rgb="FFCCFFCC"/>
      <color rgb="FFFFFFFF"/>
      <color rgb="FF99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 2013“ – 2022 m. tema">
  <a:themeElements>
    <a:clrScheme name="„Office“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„Office“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„Office“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0E112-3B8F-41F4-9BAA-5145454E912F}">
  <sheetPr>
    <pageSetUpPr fitToPage="1"/>
  </sheetPr>
  <dimension ref="B1:W123"/>
  <sheetViews>
    <sheetView tabSelected="1" zoomScaleNormal="100" zoomScaleSheetLayoutView="100" workbookViewId="0">
      <selection activeCell="B4" sqref="B4:N4"/>
    </sheetView>
  </sheetViews>
  <sheetFormatPr defaultColWidth="9.140625" defaultRowHeight="12.75" x14ac:dyDescent="0.2"/>
  <cols>
    <col min="1" max="1" width="2.5703125" style="2" customWidth="1"/>
    <col min="2" max="2" width="15.28515625" style="5" customWidth="1"/>
    <col min="3" max="3" width="39.7109375" style="5" customWidth="1"/>
    <col min="4" max="4" width="14.5703125" style="6" customWidth="1"/>
    <col min="5" max="5" width="11.28515625" style="1" customWidth="1"/>
    <col min="6" max="6" width="10.7109375" style="1" customWidth="1"/>
    <col min="7" max="7" width="11.28515625" style="1" customWidth="1"/>
    <col min="8" max="8" width="10.85546875" style="1" customWidth="1"/>
    <col min="9" max="9" width="38.7109375" style="2" customWidth="1"/>
    <col min="10" max="10" width="10.7109375" style="2" customWidth="1"/>
    <col min="11" max="11" width="10.28515625" style="2" customWidth="1"/>
    <col min="12" max="12" width="10.7109375" style="2" customWidth="1"/>
    <col min="13" max="13" width="11.140625" style="2" customWidth="1"/>
    <col min="14" max="14" width="10.140625" style="2" customWidth="1"/>
    <col min="15" max="16384" width="9.140625" style="2"/>
  </cols>
  <sheetData>
    <row r="1" spans="2:17" ht="18" customHeight="1" x14ac:dyDescent="0.2">
      <c r="B1" s="8"/>
      <c r="C1" s="33"/>
      <c r="D1" s="33"/>
      <c r="E1" s="33"/>
      <c r="F1" s="33"/>
      <c r="G1" s="425"/>
      <c r="H1" s="426"/>
      <c r="M1" s="425" t="s">
        <v>0</v>
      </c>
      <c r="N1" s="426"/>
    </row>
    <row r="2" spans="2:17" ht="13.5" customHeight="1" x14ac:dyDescent="0.25">
      <c r="B2" s="8"/>
      <c r="C2" s="32"/>
      <c r="D2" s="32"/>
      <c r="E2" s="32"/>
      <c r="F2" s="32"/>
      <c r="G2" s="32"/>
      <c r="H2" s="47"/>
      <c r="M2" s="445" t="s">
        <v>1</v>
      </c>
      <c r="N2" s="445"/>
    </row>
    <row r="3" spans="2:17" ht="15.75" x14ac:dyDescent="0.2">
      <c r="B3" s="8"/>
      <c r="C3" s="8"/>
      <c r="D3" s="9"/>
      <c r="E3" s="14"/>
      <c r="F3" s="14"/>
      <c r="G3" s="14"/>
      <c r="H3" s="14"/>
    </row>
    <row r="4" spans="2:17" ht="34.15" customHeight="1" thickBot="1" x14ac:dyDescent="0.3">
      <c r="B4" s="443" t="s">
        <v>2</v>
      </c>
      <c r="C4" s="443"/>
      <c r="D4" s="443"/>
      <c r="E4" s="443"/>
      <c r="F4" s="443"/>
      <c r="G4" s="443"/>
      <c r="H4" s="443"/>
      <c r="I4" s="444"/>
      <c r="J4" s="444"/>
      <c r="K4" s="444"/>
      <c r="L4" s="444"/>
      <c r="M4" s="444"/>
      <c r="N4" s="444"/>
    </row>
    <row r="5" spans="2:17" ht="60" customHeight="1" x14ac:dyDescent="0.2">
      <c r="B5" s="421" t="s">
        <v>3</v>
      </c>
      <c r="C5" s="423" t="s">
        <v>4</v>
      </c>
      <c r="D5" s="423" t="s">
        <v>5</v>
      </c>
      <c r="E5" s="446" t="s">
        <v>6</v>
      </c>
      <c r="F5" s="446" t="s">
        <v>7</v>
      </c>
      <c r="G5" s="446" t="s">
        <v>8</v>
      </c>
      <c r="H5" s="447" t="s">
        <v>9</v>
      </c>
      <c r="I5" s="452" t="s">
        <v>10</v>
      </c>
      <c r="J5" s="454" t="s">
        <v>11</v>
      </c>
      <c r="K5" s="455"/>
      <c r="L5" s="455"/>
      <c r="M5" s="456"/>
      <c r="N5" s="457" t="s">
        <v>12</v>
      </c>
    </row>
    <row r="6" spans="2:17" ht="21.6" customHeight="1" x14ac:dyDescent="0.2">
      <c r="B6" s="422"/>
      <c r="C6" s="424"/>
      <c r="D6" s="424"/>
      <c r="E6" s="424"/>
      <c r="F6" s="424"/>
      <c r="G6" s="424"/>
      <c r="H6" s="448"/>
      <c r="I6" s="453"/>
      <c r="J6" s="102" t="s">
        <v>13</v>
      </c>
      <c r="K6" s="103" t="s">
        <v>14</v>
      </c>
      <c r="L6" s="103" t="s">
        <v>15</v>
      </c>
      <c r="M6" s="103" t="s">
        <v>16</v>
      </c>
      <c r="N6" s="458"/>
    </row>
    <row r="7" spans="2:17" ht="16.5" customHeight="1" x14ac:dyDescent="0.2">
      <c r="B7" s="261">
        <v>1</v>
      </c>
      <c r="C7" s="262">
        <v>2</v>
      </c>
      <c r="D7" s="262">
        <v>3</v>
      </c>
      <c r="E7" s="263">
        <v>4</v>
      </c>
      <c r="F7" s="263">
        <v>5</v>
      </c>
      <c r="G7" s="263">
        <v>6</v>
      </c>
      <c r="H7" s="339">
        <v>7</v>
      </c>
      <c r="I7" s="264">
        <v>8</v>
      </c>
      <c r="J7" s="262">
        <v>9</v>
      </c>
      <c r="K7" s="262">
        <v>10</v>
      </c>
      <c r="L7" s="262">
        <v>11</v>
      </c>
      <c r="M7" s="262">
        <v>12</v>
      </c>
      <c r="N7" s="265">
        <v>13</v>
      </c>
    </row>
    <row r="8" spans="2:17" ht="29.45" customHeight="1" x14ac:dyDescent="0.2">
      <c r="B8" s="230" t="s">
        <v>17</v>
      </c>
      <c r="C8" s="65" t="s">
        <v>18</v>
      </c>
      <c r="D8" s="65"/>
      <c r="E8" s="65"/>
      <c r="F8" s="65"/>
      <c r="G8" s="65"/>
      <c r="H8" s="340"/>
      <c r="I8" s="266"/>
      <c r="J8" s="107"/>
      <c r="K8" s="107"/>
      <c r="L8" s="107"/>
      <c r="M8" s="107"/>
      <c r="N8" s="267"/>
    </row>
    <row r="9" spans="2:17" ht="39.75" customHeight="1" x14ac:dyDescent="0.2">
      <c r="B9" s="231"/>
      <c r="C9" s="104"/>
      <c r="D9" s="104"/>
      <c r="E9" s="104"/>
      <c r="F9" s="104"/>
      <c r="G9" s="104"/>
      <c r="H9" s="341"/>
      <c r="I9" s="268" t="s">
        <v>19</v>
      </c>
      <c r="J9" s="105">
        <v>21</v>
      </c>
      <c r="K9" s="105">
        <v>24</v>
      </c>
      <c r="L9" s="105">
        <v>27</v>
      </c>
      <c r="M9" s="105">
        <v>30</v>
      </c>
      <c r="N9" s="269" t="s">
        <v>20</v>
      </c>
    </row>
    <row r="10" spans="2:17" ht="42" customHeight="1" thickBot="1" x14ac:dyDescent="0.25">
      <c r="B10" s="232"/>
      <c r="C10" s="111"/>
      <c r="D10" s="111"/>
      <c r="E10" s="111"/>
      <c r="F10" s="111"/>
      <c r="G10" s="111"/>
      <c r="H10" s="342"/>
      <c r="I10" s="270" t="s">
        <v>21</v>
      </c>
      <c r="J10" s="169">
        <v>10000</v>
      </c>
      <c r="K10" s="169">
        <v>10000</v>
      </c>
      <c r="L10" s="169">
        <v>10000</v>
      </c>
      <c r="M10" s="169">
        <v>10000</v>
      </c>
      <c r="N10" s="271" t="s">
        <v>22</v>
      </c>
    </row>
    <row r="11" spans="2:17" ht="32.450000000000003" customHeight="1" x14ac:dyDescent="0.2">
      <c r="B11" s="116" t="s">
        <v>23</v>
      </c>
      <c r="C11" s="117" t="s">
        <v>24</v>
      </c>
      <c r="D11" s="114"/>
      <c r="E11" s="115"/>
      <c r="F11" s="115"/>
      <c r="G11" s="115"/>
      <c r="H11" s="343"/>
      <c r="I11" s="272"/>
      <c r="J11" s="171"/>
      <c r="K11" s="170"/>
      <c r="L11" s="170"/>
      <c r="M11" s="170"/>
      <c r="N11" s="273"/>
    </row>
    <row r="12" spans="2:17" ht="32.450000000000003" customHeight="1" x14ac:dyDescent="0.2">
      <c r="B12" s="399" t="s">
        <v>25</v>
      </c>
      <c r="C12" s="64" t="s">
        <v>26</v>
      </c>
      <c r="D12" s="417" t="s">
        <v>27</v>
      </c>
      <c r="E12" s="119"/>
      <c r="F12" s="119"/>
      <c r="G12" s="119"/>
      <c r="H12" s="344"/>
      <c r="I12" s="274" t="s">
        <v>28</v>
      </c>
      <c r="J12" s="112">
        <v>16</v>
      </c>
      <c r="K12" s="109">
        <v>24</v>
      </c>
      <c r="L12" s="110">
        <v>24</v>
      </c>
      <c r="M12" s="110">
        <v>24</v>
      </c>
      <c r="N12" s="275" t="s">
        <v>29</v>
      </c>
    </row>
    <row r="13" spans="2:17" ht="27.75" customHeight="1" thickBot="1" x14ac:dyDescent="0.25">
      <c r="B13" s="400"/>
      <c r="C13" s="118" t="s">
        <v>30</v>
      </c>
      <c r="D13" s="418"/>
      <c r="E13" s="122">
        <v>50.5</v>
      </c>
      <c r="F13" s="122">
        <v>64</v>
      </c>
      <c r="G13" s="122">
        <v>64</v>
      </c>
      <c r="H13" s="345">
        <v>64</v>
      </c>
      <c r="I13" s="276" t="s">
        <v>31</v>
      </c>
      <c r="J13" s="123">
        <v>38</v>
      </c>
      <c r="K13" s="124">
        <v>35</v>
      </c>
      <c r="L13" s="125">
        <v>35</v>
      </c>
      <c r="M13" s="125">
        <v>35</v>
      </c>
      <c r="N13" s="277"/>
    </row>
    <row r="14" spans="2:17" ht="39" customHeight="1" x14ac:dyDescent="0.2">
      <c r="B14" s="411" t="s">
        <v>32</v>
      </c>
      <c r="C14" s="127" t="s">
        <v>33</v>
      </c>
      <c r="D14" s="418"/>
      <c r="E14" s="131"/>
      <c r="F14" s="131"/>
      <c r="G14" s="131"/>
      <c r="H14" s="346"/>
      <c r="I14" s="278" t="s">
        <v>34</v>
      </c>
      <c r="J14" s="128">
        <v>1</v>
      </c>
      <c r="K14" s="128">
        <v>1</v>
      </c>
      <c r="L14" s="128">
        <v>1</v>
      </c>
      <c r="M14" s="128">
        <v>1</v>
      </c>
      <c r="N14" s="279" t="s">
        <v>29</v>
      </c>
    </row>
    <row r="15" spans="2:17" ht="32.450000000000003" customHeight="1" thickBot="1" x14ac:dyDescent="0.25">
      <c r="B15" s="400"/>
      <c r="C15" s="118" t="s">
        <v>30</v>
      </c>
      <c r="D15" s="418"/>
      <c r="E15" s="122">
        <v>10</v>
      </c>
      <c r="F15" s="122">
        <v>13</v>
      </c>
      <c r="G15" s="122">
        <v>13</v>
      </c>
      <c r="H15" s="345">
        <v>13</v>
      </c>
      <c r="I15" s="280"/>
      <c r="J15" s="129"/>
      <c r="K15" s="129"/>
      <c r="L15" s="129"/>
      <c r="M15" s="130"/>
      <c r="N15" s="281"/>
      <c r="O15" s="39"/>
      <c r="P15" s="39"/>
      <c r="Q15" s="39"/>
    </row>
    <row r="16" spans="2:17" ht="42.75" customHeight="1" x14ac:dyDescent="0.2">
      <c r="B16" s="411" t="s">
        <v>35</v>
      </c>
      <c r="C16" s="127" t="s">
        <v>36</v>
      </c>
      <c r="D16" s="418"/>
      <c r="E16" s="131"/>
      <c r="F16" s="131"/>
      <c r="G16" s="131"/>
      <c r="H16" s="346"/>
      <c r="I16" s="278" t="s">
        <v>34</v>
      </c>
      <c r="J16" s="128">
        <v>1</v>
      </c>
      <c r="K16" s="128">
        <v>1</v>
      </c>
      <c r="L16" s="128">
        <v>1</v>
      </c>
      <c r="M16" s="128">
        <v>1</v>
      </c>
      <c r="N16" s="279" t="s">
        <v>29</v>
      </c>
    </row>
    <row r="17" spans="2:17" ht="30" customHeight="1" x14ac:dyDescent="0.2">
      <c r="B17" s="459"/>
      <c r="C17" s="387"/>
      <c r="D17" s="418"/>
      <c r="E17" s="388"/>
      <c r="F17" s="388"/>
      <c r="G17" s="388"/>
      <c r="H17" s="389"/>
      <c r="I17" s="390"/>
      <c r="J17" s="386"/>
      <c r="K17" s="386"/>
      <c r="L17" s="386"/>
      <c r="M17" s="386"/>
      <c r="N17" s="391"/>
    </row>
    <row r="18" spans="2:17" ht="31.15" customHeight="1" thickBot="1" x14ac:dyDescent="0.25">
      <c r="B18" s="400"/>
      <c r="C18" s="118" t="s">
        <v>30</v>
      </c>
      <c r="D18" s="418"/>
      <c r="E18" s="132">
        <v>11.2</v>
      </c>
      <c r="F18" s="132">
        <v>13.6</v>
      </c>
      <c r="G18" s="132">
        <v>16.100000000000001</v>
      </c>
      <c r="H18" s="347">
        <v>17.399999999999999</v>
      </c>
      <c r="I18" s="282" t="s">
        <v>37</v>
      </c>
      <c r="J18" s="133">
        <v>21</v>
      </c>
      <c r="K18" s="133">
        <v>24</v>
      </c>
      <c r="L18" s="133">
        <v>27</v>
      </c>
      <c r="M18" s="133">
        <v>30</v>
      </c>
      <c r="N18" s="277" t="s">
        <v>38</v>
      </c>
    </row>
    <row r="19" spans="2:17" ht="31.15" customHeight="1" x14ac:dyDescent="0.2">
      <c r="B19" s="411" t="s">
        <v>39</v>
      </c>
      <c r="C19" s="136" t="s">
        <v>40</v>
      </c>
      <c r="D19" s="418"/>
      <c r="E19" s="131"/>
      <c r="F19" s="131"/>
      <c r="G19" s="131"/>
      <c r="H19" s="346"/>
      <c r="I19" s="283" t="s">
        <v>41</v>
      </c>
      <c r="J19" s="128">
        <v>1</v>
      </c>
      <c r="K19" s="128">
        <v>2</v>
      </c>
      <c r="L19" s="128">
        <v>2</v>
      </c>
      <c r="M19" s="128">
        <v>2</v>
      </c>
      <c r="N19" s="279" t="s">
        <v>29</v>
      </c>
    </row>
    <row r="20" spans="2:17" ht="32.25" customHeight="1" x14ac:dyDescent="0.2">
      <c r="B20" s="420"/>
      <c r="C20" s="52" t="s">
        <v>30</v>
      </c>
      <c r="D20" s="418"/>
      <c r="E20" s="82">
        <v>35</v>
      </c>
      <c r="F20" s="82">
        <v>45</v>
      </c>
      <c r="G20" s="82">
        <v>45</v>
      </c>
      <c r="H20" s="348">
        <v>45</v>
      </c>
      <c r="I20" s="284" t="s">
        <v>42</v>
      </c>
      <c r="J20" s="101">
        <v>200</v>
      </c>
      <c r="K20" s="72">
        <v>500</v>
      </c>
      <c r="L20" s="72">
        <v>500</v>
      </c>
      <c r="M20" s="72">
        <v>500</v>
      </c>
      <c r="N20" s="285" t="s">
        <v>43</v>
      </c>
      <c r="O20" s="3"/>
    </row>
    <row r="21" spans="2:17" ht="33" customHeight="1" x14ac:dyDescent="0.2">
      <c r="B21" s="234"/>
      <c r="C21" s="52"/>
      <c r="D21" s="418"/>
      <c r="E21" s="82"/>
      <c r="F21" s="82"/>
      <c r="G21" s="82"/>
      <c r="H21" s="348"/>
      <c r="I21" s="286" t="s">
        <v>44</v>
      </c>
      <c r="J21" s="134">
        <v>30</v>
      </c>
      <c r="K21" s="134">
        <v>60</v>
      </c>
      <c r="L21" s="134">
        <v>60</v>
      </c>
      <c r="M21" s="134">
        <v>60</v>
      </c>
      <c r="N21" s="285"/>
      <c r="O21" s="3"/>
    </row>
    <row r="22" spans="2:17" ht="54" customHeight="1" x14ac:dyDescent="0.2">
      <c r="B22" s="234"/>
      <c r="C22" s="52"/>
      <c r="D22" s="418"/>
      <c r="E22" s="82"/>
      <c r="F22" s="82"/>
      <c r="G22" s="82"/>
      <c r="H22" s="348"/>
      <c r="I22" s="287" t="s">
        <v>45</v>
      </c>
      <c r="J22" s="135">
        <v>40</v>
      </c>
      <c r="K22" s="135">
        <v>80</v>
      </c>
      <c r="L22" s="135">
        <v>80</v>
      </c>
      <c r="M22" s="135">
        <v>80</v>
      </c>
      <c r="N22" s="285"/>
      <c r="O22" s="3"/>
    </row>
    <row r="23" spans="2:17" ht="43.5" customHeight="1" thickBot="1" x14ac:dyDescent="0.25">
      <c r="B23" s="233"/>
      <c r="C23" s="118"/>
      <c r="D23" s="418"/>
      <c r="E23" s="137"/>
      <c r="F23" s="137"/>
      <c r="G23" s="137"/>
      <c r="H23" s="349"/>
      <c r="I23" s="288" t="s">
        <v>46</v>
      </c>
      <c r="J23" s="138">
        <v>20</v>
      </c>
      <c r="K23" s="138">
        <v>40</v>
      </c>
      <c r="L23" s="138">
        <v>40</v>
      </c>
      <c r="M23" s="138">
        <v>40</v>
      </c>
      <c r="N23" s="277"/>
      <c r="O23" s="3"/>
    </row>
    <row r="24" spans="2:17" ht="54" customHeight="1" x14ac:dyDescent="0.2">
      <c r="B24" s="411" t="s">
        <v>47</v>
      </c>
      <c r="C24" s="136" t="s">
        <v>195</v>
      </c>
      <c r="D24" s="418"/>
      <c r="E24" s="131"/>
      <c r="F24" s="131"/>
      <c r="G24" s="131"/>
      <c r="H24" s="346"/>
      <c r="I24" s="283" t="s">
        <v>48</v>
      </c>
      <c r="J24" s="128">
        <v>1</v>
      </c>
      <c r="K24" s="120">
        <v>2</v>
      </c>
      <c r="L24" s="120">
        <v>2</v>
      </c>
      <c r="M24" s="120">
        <v>2</v>
      </c>
      <c r="N24" s="279" t="s">
        <v>49</v>
      </c>
    </row>
    <row r="25" spans="2:17" ht="43.5" customHeight="1" x14ac:dyDescent="0.2">
      <c r="B25" s="420"/>
      <c r="C25" s="52" t="s">
        <v>30</v>
      </c>
      <c r="D25" s="418"/>
      <c r="E25" s="82">
        <v>35</v>
      </c>
      <c r="F25" s="82">
        <v>45</v>
      </c>
      <c r="G25" s="82">
        <v>45</v>
      </c>
      <c r="H25" s="348">
        <v>45</v>
      </c>
      <c r="I25" s="284" t="s">
        <v>50</v>
      </c>
      <c r="J25" s="101">
        <v>12</v>
      </c>
      <c r="K25" s="108">
        <v>30</v>
      </c>
      <c r="L25" s="108">
        <v>30</v>
      </c>
      <c r="M25" s="108">
        <v>30</v>
      </c>
      <c r="N25" s="285"/>
      <c r="O25" s="3"/>
    </row>
    <row r="26" spans="2:17" ht="48" customHeight="1" x14ac:dyDescent="0.2">
      <c r="B26" s="233"/>
      <c r="C26" s="118"/>
      <c r="D26" s="418"/>
      <c r="E26" s="137"/>
      <c r="F26" s="137"/>
      <c r="G26" s="137"/>
      <c r="H26" s="349"/>
      <c r="I26" s="289" t="s">
        <v>51</v>
      </c>
      <c r="J26" s="126">
        <v>25</v>
      </c>
      <c r="K26" s="139">
        <v>60</v>
      </c>
      <c r="L26" s="139">
        <v>60</v>
      </c>
      <c r="M26" s="139">
        <v>60</v>
      </c>
      <c r="N26" s="277"/>
      <c r="O26" s="3"/>
    </row>
    <row r="27" spans="2:17" ht="33" customHeight="1" x14ac:dyDescent="0.2">
      <c r="B27" s="411" t="s">
        <v>52</v>
      </c>
      <c r="C27" s="141" t="s">
        <v>53</v>
      </c>
      <c r="D27" s="418"/>
      <c r="E27" s="131"/>
      <c r="F27" s="131"/>
      <c r="G27" s="131"/>
      <c r="H27" s="346"/>
      <c r="I27" s="283" t="s">
        <v>54</v>
      </c>
      <c r="J27" s="121">
        <v>6</v>
      </c>
      <c r="K27" s="121">
        <v>6</v>
      </c>
      <c r="L27" s="121">
        <v>6</v>
      </c>
      <c r="M27" s="121">
        <v>6</v>
      </c>
      <c r="N27" s="279" t="s">
        <v>29</v>
      </c>
      <c r="O27" s="3"/>
      <c r="P27" s="3"/>
      <c r="Q27" s="3"/>
    </row>
    <row r="28" spans="2:17" ht="31.15" customHeight="1" x14ac:dyDescent="0.2">
      <c r="B28" s="400"/>
      <c r="C28" s="118" t="s">
        <v>30</v>
      </c>
      <c r="D28" s="418"/>
      <c r="E28" s="132">
        <f>7.6+2</f>
        <v>9.6</v>
      </c>
      <c r="F28" s="132">
        <v>9.8000000000000007</v>
      </c>
      <c r="G28" s="132">
        <v>9.8000000000000007</v>
      </c>
      <c r="H28" s="347">
        <v>9.8000000000000007</v>
      </c>
      <c r="I28" s="290"/>
      <c r="J28" s="142"/>
      <c r="K28" s="142"/>
      <c r="L28" s="142"/>
      <c r="M28" s="142"/>
      <c r="N28" s="291"/>
      <c r="O28" s="3"/>
      <c r="P28" s="3"/>
      <c r="Q28" s="3"/>
    </row>
    <row r="29" spans="2:17" ht="46.15" customHeight="1" x14ac:dyDescent="0.2">
      <c r="B29" s="411"/>
      <c r="C29" s="146" t="s">
        <v>55</v>
      </c>
      <c r="D29" s="418"/>
      <c r="E29" s="143"/>
      <c r="F29" s="143"/>
      <c r="G29" s="143"/>
      <c r="H29" s="350"/>
      <c r="I29" s="292" t="s">
        <v>56</v>
      </c>
      <c r="J29" s="144">
        <v>1</v>
      </c>
      <c r="K29" s="144"/>
      <c r="L29" s="145"/>
      <c r="M29" s="145"/>
      <c r="N29" s="293"/>
      <c r="O29" s="3"/>
      <c r="P29" s="3"/>
      <c r="Q29" s="3"/>
    </row>
    <row r="30" spans="2:17" ht="21.75" customHeight="1" x14ac:dyDescent="0.2">
      <c r="B30" s="400"/>
      <c r="C30" s="147" t="s">
        <v>57</v>
      </c>
      <c r="D30" s="418"/>
      <c r="E30" s="132">
        <v>20</v>
      </c>
      <c r="F30" s="132"/>
      <c r="G30" s="132"/>
      <c r="H30" s="347"/>
      <c r="I30" s="292"/>
      <c r="J30" s="144"/>
      <c r="K30" s="144"/>
      <c r="L30" s="145"/>
      <c r="M30" s="145"/>
      <c r="N30" s="293"/>
      <c r="O30" s="3"/>
      <c r="P30" s="3"/>
      <c r="Q30" s="3"/>
    </row>
    <row r="31" spans="2:17" ht="52.5" customHeight="1" x14ac:dyDescent="0.2">
      <c r="B31" s="414" t="s">
        <v>58</v>
      </c>
      <c r="C31" s="146" t="s">
        <v>59</v>
      </c>
      <c r="D31" s="418"/>
      <c r="E31" s="143"/>
      <c r="F31" s="143"/>
      <c r="G31" s="143"/>
      <c r="H31" s="350"/>
      <c r="I31" s="294" t="s">
        <v>60</v>
      </c>
      <c r="J31" s="128">
        <v>750</v>
      </c>
      <c r="K31" s="120">
        <v>1000</v>
      </c>
      <c r="L31" s="150">
        <v>1000</v>
      </c>
      <c r="M31" s="150">
        <v>1000</v>
      </c>
      <c r="N31" s="279"/>
      <c r="O31" s="3"/>
      <c r="P31" s="3"/>
      <c r="Q31" s="3"/>
    </row>
    <row r="32" spans="2:17" ht="31.15" customHeight="1" thickBot="1" x14ac:dyDescent="0.25">
      <c r="B32" s="415"/>
      <c r="C32" s="149" t="s">
        <v>30</v>
      </c>
      <c r="D32" s="419"/>
      <c r="E32" s="132">
        <v>207.7</v>
      </c>
      <c r="F32" s="132">
        <v>329.6</v>
      </c>
      <c r="G32" s="132">
        <v>373.5</v>
      </c>
      <c r="H32" s="347">
        <v>410.7</v>
      </c>
      <c r="I32" s="292" t="s">
        <v>61</v>
      </c>
      <c r="J32" s="133">
        <v>3750</v>
      </c>
      <c r="K32" s="139">
        <v>5000</v>
      </c>
      <c r="L32" s="151">
        <v>5000</v>
      </c>
      <c r="M32" s="151">
        <v>5000</v>
      </c>
      <c r="N32" s="277"/>
      <c r="O32" s="3"/>
      <c r="P32" s="3"/>
      <c r="Q32" s="3"/>
    </row>
    <row r="33" spans="2:17" ht="17.45" customHeight="1" x14ac:dyDescent="0.2">
      <c r="B33" s="235"/>
      <c r="C33" s="148" t="s">
        <v>62</v>
      </c>
      <c r="D33" s="154"/>
      <c r="E33" s="84">
        <f>SUM(E12:E32)</f>
        <v>379</v>
      </c>
      <c r="F33" s="84">
        <f>SUM(F12:F32)</f>
        <v>520</v>
      </c>
      <c r="G33" s="84">
        <f>SUM(G12:G32)</f>
        <v>566.4</v>
      </c>
      <c r="H33" s="351">
        <f>SUM(H12:H32)</f>
        <v>604.9</v>
      </c>
      <c r="I33" s="295"/>
      <c r="J33" s="155"/>
      <c r="K33" s="155"/>
      <c r="L33" s="155"/>
      <c r="M33" s="155"/>
      <c r="N33" s="296"/>
    </row>
    <row r="34" spans="2:17" ht="16.899999999999999" customHeight="1" x14ac:dyDescent="0.2">
      <c r="B34" s="396"/>
      <c r="C34" s="59" t="s">
        <v>63</v>
      </c>
      <c r="D34" s="61"/>
      <c r="E34" s="53"/>
      <c r="F34" s="53"/>
      <c r="G34" s="53"/>
      <c r="H34" s="352"/>
      <c r="I34" s="297"/>
      <c r="J34" s="152"/>
      <c r="K34" s="152"/>
      <c r="L34" s="152"/>
      <c r="M34" s="152"/>
      <c r="N34" s="298"/>
    </row>
    <row r="35" spans="2:17" ht="28.15" customHeight="1" x14ac:dyDescent="0.2">
      <c r="B35" s="397"/>
      <c r="C35" s="59" t="s">
        <v>64</v>
      </c>
      <c r="D35" s="61"/>
      <c r="E35" s="4">
        <f>SUMIF($C12:$C32,$C13,E12:E32)</f>
        <v>359</v>
      </c>
      <c r="F35" s="4">
        <f>SUMIF($C12:$C32,$C13,F12:F32)</f>
        <v>520</v>
      </c>
      <c r="G35" s="4">
        <f>SUMIF($C12:$C32,$C13,G12:G32)</f>
        <v>566.4</v>
      </c>
      <c r="H35" s="353">
        <f>SUMIF($C12:$C32,$C13,H12:H32)</f>
        <v>604.9</v>
      </c>
      <c r="I35" s="297"/>
      <c r="J35" s="152"/>
      <c r="K35" s="152"/>
      <c r="L35" s="152"/>
      <c r="M35" s="152"/>
      <c r="N35" s="298"/>
    </row>
    <row r="36" spans="2:17" ht="22.5" customHeight="1" thickBot="1" x14ac:dyDescent="0.25">
      <c r="B36" s="398"/>
      <c r="C36" s="157" t="s">
        <v>65</v>
      </c>
      <c r="D36" s="158"/>
      <c r="E36" s="159">
        <f>SUMIF($C12:$C32,$C30,E12:E32)</f>
        <v>20</v>
      </c>
      <c r="F36" s="159">
        <f>SUMIF($C12:$C32,$C30,F12:F32)</f>
        <v>0</v>
      </c>
      <c r="G36" s="159">
        <f>SUMIF($C12:$C32,$C30,G12:G32)</f>
        <v>0</v>
      </c>
      <c r="H36" s="354">
        <f>SUMIF($C12:$C32,$C30,H12:H32)</f>
        <v>0</v>
      </c>
      <c r="I36" s="299"/>
      <c r="J36" s="160"/>
      <c r="K36" s="160"/>
      <c r="L36" s="160"/>
      <c r="M36" s="160"/>
      <c r="N36" s="300"/>
    </row>
    <row r="37" spans="2:17" ht="81.75" customHeight="1" x14ac:dyDescent="0.2">
      <c r="B37" s="236" t="s">
        <v>66</v>
      </c>
      <c r="C37" s="156" t="s">
        <v>67</v>
      </c>
      <c r="D37" s="94" t="s">
        <v>68</v>
      </c>
      <c r="E37" s="83"/>
      <c r="F37" s="83"/>
      <c r="G37" s="83"/>
      <c r="H37" s="355"/>
      <c r="I37" s="301"/>
      <c r="J37" s="54"/>
      <c r="K37" s="54"/>
      <c r="L37" s="172"/>
      <c r="M37" s="172"/>
      <c r="N37" s="302"/>
    </row>
    <row r="38" spans="2:17" ht="27" customHeight="1" x14ac:dyDescent="0.2">
      <c r="B38" s="237"/>
      <c r="C38" s="56" t="s">
        <v>62</v>
      </c>
      <c r="D38" s="55"/>
      <c r="E38" s="84">
        <f>E40+E41</f>
        <v>0</v>
      </c>
      <c r="F38" s="84">
        <f>F40+F41+F42</f>
        <v>253.79999999999998</v>
      </c>
      <c r="G38" s="84">
        <f>G40+G41+G42</f>
        <v>253.79999999999998</v>
      </c>
      <c r="H38" s="351">
        <f>H40+H41+H42</f>
        <v>0</v>
      </c>
      <c r="I38" s="303" t="s">
        <v>69</v>
      </c>
      <c r="J38" s="68"/>
      <c r="K38" s="68">
        <v>50</v>
      </c>
      <c r="L38" s="173">
        <v>100</v>
      </c>
      <c r="M38" s="173"/>
      <c r="N38" s="304"/>
    </row>
    <row r="39" spans="2:17" ht="44.25" customHeight="1" x14ac:dyDescent="0.2">
      <c r="B39" s="409"/>
      <c r="C39" s="60" t="s">
        <v>63</v>
      </c>
      <c r="D39" s="59"/>
      <c r="E39" s="81"/>
      <c r="F39" s="81"/>
      <c r="G39" s="81"/>
      <c r="H39" s="356"/>
      <c r="I39" s="305" t="s">
        <v>70</v>
      </c>
      <c r="J39" s="101"/>
      <c r="K39" s="101"/>
      <c r="L39" s="108">
        <v>20</v>
      </c>
      <c r="M39" s="108"/>
      <c r="N39" s="285"/>
    </row>
    <row r="40" spans="2:17" ht="51" customHeight="1" x14ac:dyDescent="0.2">
      <c r="B40" s="410"/>
      <c r="C40" s="64" t="s">
        <v>30</v>
      </c>
      <c r="D40" s="62"/>
      <c r="E40" s="87">
        <v>0</v>
      </c>
      <c r="F40" s="87">
        <v>38.1</v>
      </c>
      <c r="G40" s="97">
        <v>38.1</v>
      </c>
      <c r="H40" s="357">
        <v>0</v>
      </c>
      <c r="I40" s="305" t="s">
        <v>71</v>
      </c>
      <c r="J40" s="101"/>
      <c r="K40" s="101"/>
      <c r="L40" s="101"/>
      <c r="M40" s="72">
        <v>200</v>
      </c>
      <c r="N40" s="285"/>
    </row>
    <row r="41" spans="2:17" ht="28.15" customHeight="1" x14ac:dyDescent="0.2">
      <c r="B41" s="238"/>
      <c r="C41" s="392" t="s">
        <v>72</v>
      </c>
      <c r="D41" s="62"/>
      <c r="E41" s="87">
        <v>0</v>
      </c>
      <c r="F41" s="87">
        <v>215.7</v>
      </c>
      <c r="G41" s="97">
        <v>215.7</v>
      </c>
      <c r="H41" s="357">
        <v>0</v>
      </c>
      <c r="I41" s="306"/>
      <c r="J41" s="152"/>
      <c r="K41" s="152"/>
      <c r="L41" s="152"/>
      <c r="M41" s="152"/>
      <c r="N41" s="298"/>
    </row>
    <row r="42" spans="2:17" ht="17.45" customHeight="1" x14ac:dyDescent="0.2">
      <c r="B42" s="237"/>
      <c r="C42" s="56" t="s">
        <v>73</v>
      </c>
      <c r="D42" s="55"/>
      <c r="E42" s="84">
        <f>E44</f>
        <v>0</v>
      </c>
      <c r="F42" s="84">
        <f t="shared" ref="F42:H42" si="0">F44</f>
        <v>0</v>
      </c>
      <c r="G42" s="84">
        <f t="shared" si="0"/>
        <v>0</v>
      </c>
      <c r="H42" s="351">
        <f t="shared" si="0"/>
        <v>0</v>
      </c>
      <c r="I42" s="307"/>
      <c r="J42" s="153"/>
      <c r="K42" s="153"/>
      <c r="L42" s="153"/>
      <c r="M42" s="153"/>
      <c r="N42" s="308"/>
    </row>
    <row r="43" spans="2:17" ht="18" customHeight="1" x14ac:dyDescent="0.2">
      <c r="B43" s="405"/>
      <c r="C43" s="60" t="s">
        <v>74</v>
      </c>
      <c r="D43" s="59"/>
      <c r="E43" s="4"/>
      <c r="F43" s="4"/>
      <c r="G43" s="4"/>
      <c r="H43" s="353"/>
      <c r="I43" s="297"/>
      <c r="J43" s="152"/>
      <c r="K43" s="152"/>
      <c r="L43" s="152"/>
      <c r="M43" s="152"/>
      <c r="N43" s="298"/>
    </row>
    <row r="44" spans="2:17" ht="19.899999999999999" customHeight="1" x14ac:dyDescent="0.2">
      <c r="B44" s="406"/>
      <c r="C44" s="161" t="s">
        <v>75</v>
      </c>
      <c r="D44" s="161"/>
      <c r="E44" s="162">
        <v>0</v>
      </c>
      <c r="F44" s="162">
        <v>0</v>
      </c>
      <c r="G44" s="162">
        <v>0</v>
      </c>
      <c r="H44" s="358">
        <v>0</v>
      </c>
      <c r="I44" s="299"/>
      <c r="J44" s="160"/>
      <c r="K44" s="160"/>
      <c r="L44" s="160"/>
      <c r="M44" s="160"/>
      <c r="N44" s="300"/>
    </row>
    <row r="45" spans="2:17" ht="33.6" customHeight="1" x14ac:dyDescent="0.2">
      <c r="B45" s="239" t="s">
        <v>76</v>
      </c>
      <c r="C45" s="113" t="s">
        <v>77</v>
      </c>
      <c r="D45" s="79"/>
      <c r="E45" s="78"/>
      <c r="F45" s="78"/>
      <c r="G45" s="78"/>
      <c r="H45" s="359"/>
      <c r="I45" s="309"/>
      <c r="J45" s="168"/>
      <c r="K45" s="168"/>
      <c r="L45" s="168"/>
      <c r="M45" s="168"/>
      <c r="N45" s="310"/>
    </row>
    <row r="46" spans="2:17" ht="30" customHeight="1" x14ac:dyDescent="0.2">
      <c r="B46" s="401" t="s">
        <v>78</v>
      </c>
      <c r="C46" s="163" t="s">
        <v>79</v>
      </c>
      <c r="D46" s="407" t="s">
        <v>27</v>
      </c>
      <c r="E46" s="74"/>
      <c r="F46" s="74"/>
      <c r="G46" s="74"/>
      <c r="H46" s="360"/>
      <c r="I46" s="282" t="s">
        <v>80</v>
      </c>
      <c r="J46" s="174">
        <v>12</v>
      </c>
      <c r="K46" s="174">
        <v>12</v>
      </c>
      <c r="L46" s="174">
        <v>12</v>
      </c>
      <c r="M46" s="174">
        <v>12</v>
      </c>
      <c r="N46" s="277" t="s">
        <v>81</v>
      </c>
    </row>
    <row r="47" spans="2:17" ht="28.5" customHeight="1" x14ac:dyDescent="0.2">
      <c r="B47" s="404"/>
      <c r="C47" s="118" t="s">
        <v>30</v>
      </c>
      <c r="D47" s="407"/>
      <c r="E47" s="165">
        <v>2.1</v>
      </c>
      <c r="F47" s="166">
        <v>1.6</v>
      </c>
      <c r="G47" s="166">
        <v>1.6</v>
      </c>
      <c r="H47" s="361">
        <v>1.6</v>
      </c>
      <c r="I47" s="282"/>
      <c r="J47" s="174"/>
      <c r="K47" s="174"/>
      <c r="L47" s="174"/>
      <c r="M47" s="174"/>
      <c r="N47" s="277"/>
      <c r="O47" s="39"/>
      <c r="P47" s="39"/>
      <c r="Q47" s="39"/>
    </row>
    <row r="48" spans="2:17" ht="28.5" customHeight="1" x14ac:dyDescent="0.2">
      <c r="B48" s="401" t="s">
        <v>82</v>
      </c>
      <c r="C48" s="163" t="s">
        <v>83</v>
      </c>
      <c r="D48" s="407"/>
      <c r="E48" s="164"/>
      <c r="F48" s="164"/>
      <c r="G48" s="164"/>
      <c r="H48" s="362"/>
      <c r="I48" s="311" t="s">
        <v>84</v>
      </c>
      <c r="J48" s="167">
        <v>7</v>
      </c>
      <c r="K48" s="167">
        <v>7</v>
      </c>
      <c r="L48" s="167">
        <v>7</v>
      </c>
      <c r="M48" s="167">
        <v>7</v>
      </c>
      <c r="N48" s="275" t="s">
        <v>85</v>
      </c>
    </row>
    <row r="49" spans="2:23" ht="30" customHeight="1" x14ac:dyDescent="0.2">
      <c r="B49" s="402"/>
      <c r="C49" s="52" t="s">
        <v>30</v>
      </c>
      <c r="D49" s="408"/>
      <c r="E49" s="74">
        <v>65.3</v>
      </c>
      <c r="F49" s="99">
        <v>78.3</v>
      </c>
      <c r="G49" s="99">
        <v>78.3</v>
      </c>
      <c r="H49" s="363">
        <v>78.3</v>
      </c>
      <c r="I49" s="311"/>
      <c r="J49" s="167"/>
      <c r="K49" s="167"/>
      <c r="L49" s="167"/>
      <c r="M49" s="167"/>
      <c r="N49" s="275"/>
      <c r="O49" s="39"/>
      <c r="P49" s="39"/>
      <c r="Q49" s="39"/>
      <c r="R49" s="39"/>
      <c r="S49" s="39"/>
      <c r="T49" s="39"/>
      <c r="U49" s="39"/>
      <c r="V49" s="39"/>
      <c r="W49" s="39"/>
    </row>
    <row r="50" spans="2:23" ht="15.75" customHeight="1" x14ac:dyDescent="0.2">
      <c r="B50" s="242"/>
      <c r="C50" s="56" t="s">
        <v>62</v>
      </c>
      <c r="D50" s="67"/>
      <c r="E50" s="57">
        <f>SUM(E46:E49)</f>
        <v>67.399999999999991</v>
      </c>
      <c r="F50" s="57">
        <f>SUM(F46:F49)</f>
        <v>79.899999999999991</v>
      </c>
      <c r="G50" s="57">
        <f t="shared" ref="G50:H50" si="1">SUM(G46:G49)</f>
        <v>79.899999999999991</v>
      </c>
      <c r="H50" s="364">
        <f t="shared" si="1"/>
        <v>79.899999999999991</v>
      </c>
      <c r="I50" s="307"/>
      <c r="J50" s="153"/>
      <c r="K50" s="153"/>
      <c r="L50" s="153"/>
      <c r="M50" s="153"/>
      <c r="N50" s="308"/>
    </row>
    <row r="51" spans="2:23" ht="15.6" customHeight="1" x14ac:dyDescent="0.2">
      <c r="B51" s="393"/>
      <c r="C51" s="59" t="s">
        <v>63</v>
      </c>
      <c r="D51" s="61"/>
      <c r="E51" s="53"/>
      <c r="F51" s="53"/>
      <c r="G51" s="53"/>
      <c r="H51" s="352"/>
      <c r="I51" s="297"/>
      <c r="J51" s="152"/>
      <c r="K51" s="152"/>
      <c r="L51" s="152"/>
      <c r="M51" s="152"/>
      <c r="N51" s="298"/>
    </row>
    <row r="52" spans="2:23" ht="29.45" customHeight="1" x14ac:dyDescent="0.2">
      <c r="B52" s="395"/>
      <c r="C52" s="59" t="s">
        <v>64</v>
      </c>
      <c r="D52" s="61"/>
      <c r="E52" s="63">
        <f>SUMIF($C46:$C49,$C47,E46:E49)</f>
        <v>67.399999999999991</v>
      </c>
      <c r="F52" s="63">
        <f>SUMIF($C46:$C49,$C47,F46:F49)</f>
        <v>79.899999999999991</v>
      </c>
      <c r="G52" s="63">
        <f>SUMIF($C46:$C49,$C47,G46:G49)</f>
        <v>79.899999999999991</v>
      </c>
      <c r="H52" s="365">
        <f>SUMIF($C46:$C49,$C47,H46:H49)</f>
        <v>79.899999999999991</v>
      </c>
      <c r="I52" s="297"/>
      <c r="J52" s="152"/>
      <c r="K52" s="152"/>
      <c r="L52" s="152"/>
      <c r="M52" s="152"/>
      <c r="N52" s="298"/>
    </row>
    <row r="53" spans="2:23" s="3" customFormat="1" ht="32.450000000000003" customHeight="1" thickBot="1" x14ac:dyDescent="0.25">
      <c r="B53" s="243" t="s">
        <v>86</v>
      </c>
      <c r="C53" s="178" t="s">
        <v>87</v>
      </c>
      <c r="D53" s="181"/>
      <c r="E53" s="182"/>
      <c r="F53" s="182"/>
      <c r="G53" s="182"/>
      <c r="H53" s="366"/>
      <c r="I53" s="312"/>
      <c r="J53" s="183"/>
      <c r="K53" s="183"/>
      <c r="L53" s="183"/>
      <c r="M53" s="183"/>
      <c r="N53" s="313"/>
    </row>
    <row r="54" spans="2:23" s="3" customFormat="1" ht="40.9" customHeight="1" x14ac:dyDescent="0.2">
      <c r="B54" s="401" t="s">
        <v>88</v>
      </c>
      <c r="C54" s="163" t="s">
        <v>89</v>
      </c>
      <c r="D54" s="407" t="s">
        <v>27</v>
      </c>
      <c r="E54" s="87"/>
      <c r="F54" s="87"/>
      <c r="G54" s="87"/>
      <c r="H54" s="367"/>
      <c r="I54" s="311" t="s">
        <v>90</v>
      </c>
      <c r="J54" s="179">
        <v>4</v>
      </c>
      <c r="K54" s="180">
        <v>3</v>
      </c>
      <c r="L54" s="180">
        <v>3</v>
      </c>
      <c r="M54" s="180">
        <v>3</v>
      </c>
      <c r="N54" s="449" t="s">
        <v>91</v>
      </c>
    </row>
    <row r="55" spans="2:23" s="3" customFormat="1" ht="30.6" customHeight="1" x14ac:dyDescent="0.2">
      <c r="B55" s="402"/>
      <c r="C55" s="52" t="s">
        <v>30</v>
      </c>
      <c r="D55" s="407"/>
      <c r="E55" s="75">
        <v>5</v>
      </c>
      <c r="F55" s="75">
        <v>5</v>
      </c>
      <c r="G55" s="75">
        <v>5</v>
      </c>
      <c r="H55" s="368">
        <v>5</v>
      </c>
      <c r="I55" s="314" t="s">
        <v>92</v>
      </c>
      <c r="J55" s="176">
        <v>5</v>
      </c>
      <c r="K55" s="177">
        <v>6</v>
      </c>
      <c r="L55" s="177">
        <v>6</v>
      </c>
      <c r="M55" s="177">
        <v>6</v>
      </c>
      <c r="N55" s="450"/>
    </row>
    <row r="56" spans="2:23" s="3" customFormat="1" ht="30.6" customHeight="1" x14ac:dyDescent="0.2">
      <c r="B56" s="240"/>
      <c r="C56" s="175"/>
      <c r="D56" s="407"/>
      <c r="E56" s="75"/>
      <c r="F56" s="75"/>
      <c r="G56" s="75"/>
      <c r="H56" s="368"/>
      <c r="I56" s="314" t="s">
        <v>93</v>
      </c>
      <c r="J56" s="176">
        <v>4</v>
      </c>
      <c r="K56" s="177">
        <v>3</v>
      </c>
      <c r="L56" s="177">
        <v>3</v>
      </c>
      <c r="M56" s="177">
        <v>3</v>
      </c>
      <c r="N56" s="450"/>
    </row>
    <row r="57" spans="2:23" s="3" customFormat="1" ht="30.6" customHeight="1" thickBot="1" x14ac:dyDescent="0.25">
      <c r="B57" s="241"/>
      <c r="C57" s="118"/>
      <c r="D57" s="407"/>
      <c r="E57" s="184"/>
      <c r="F57" s="184"/>
      <c r="G57" s="184"/>
      <c r="H57" s="369"/>
      <c r="I57" s="282" t="s">
        <v>94</v>
      </c>
      <c r="J57" s="185">
        <v>6</v>
      </c>
      <c r="K57" s="186">
        <v>11</v>
      </c>
      <c r="L57" s="186">
        <v>11</v>
      </c>
      <c r="M57" s="186">
        <v>11</v>
      </c>
      <c r="N57" s="451"/>
    </row>
    <row r="58" spans="2:23" s="3" customFormat="1" ht="33.75" customHeight="1" x14ac:dyDescent="0.2">
      <c r="B58" s="403"/>
      <c r="C58" s="190" t="s">
        <v>95</v>
      </c>
      <c r="D58" s="407"/>
      <c r="E58" s="82"/>
      <c r="F58" s="82"/>
      <c r="G58" s="87"/>
      <c r="H58" s="367"/>
      <c r="I58" s="314" t="s">
        <v>96</v>
      </c>
      <c r="J58" s="187">
        <v>2</v>
      </c>
      <c r="K58" s="187"/>
      <c r="L58" s="188"/>
      <c r="M58" s="188"/>
      <c r="N58" s="315" t="s">
        <v>97</v>
      </c>
    </row>
    <row r="59" spans="2:23" s="3" customFormat="1" ht="30" customHeight="1" x14ac:dyDescent="0.2">
      <c r="B59" s="401"/>
      <c r="C59" s="96" t="s">
        <v>30</v>
      </c>
      <c r="D59" s="407"/>
      <c r="E59" s="70">
        <f>12.7+18.1</f>
        <v>30.8</v>
      </c>
      <c r="F59" s="70"/>
      <c r="G59" s="71"/>
      <c r="H59" s="370"/>
      <c r="I59" s="314" t="s">
        <v>98</v>
      </c>
      <c r="J59" s="187">
        <v>2</v>
      </c>
      <c r="K59" s="187"/>
      <c r="L59" s="188"/>
      <c r="M59" s="188"/>
      <c r="N59" s="315"/>
    </row>
    <row r="60" spans="2:23" s="3" customFormat="1" ht="30" customHeight="1" thickBot="1" x14ac:dyDescent="0.25">
      <c r="B60" s="404"/>
      <c r="C60" s="191" t="s">
        <v>75</v>
      </c>
      <c r="D60" s="407"/>
      <c r="E60" s="122">
        <v>19.7</v>
      </c>
      <c r="F60" s="122"/>
      <c r="G60" s="122"/>
      <c r="H60" s="345"/>
      <c r="I60" s="289" t="s">
        <v>99</v>
      </c>
      <c r="J60" s="185">
        <v>1</v>
      </c>
      <c r="K60" s="185"/>
      <c r="L60" s="192"/>
      <c r="M60" s="192"/>
      <c r="N60" s="277"/>
    </row>
    <row r="61" spans="2:23" s="3" customFormat="1" ht="42" customHeight="1" x14ac:dyDescent="0.2">
      <c r="B61" s="416" t="s">
        <v>100</v>
      </c>
      <c r="C61" s="189" t="s">
        <v>101</v>
      </c>
      <c r="D61" s="407"/>
      <c r="E61" s="87"/>
      <c r="F61" s="87"/>
      <c r="G61" s="87"/>
      <c r="H61" s="367"/>
      <c r="I61" s="314" t="s">
        <v>102</v>
      </c>
      <c r="J61" s="176">
        <v>4</v>
      </c>
      <c r="K61" s="176"/>
      <c r="L61" s="194"/>
      <c r="M61" s="194"/>
      <c r="N61" s="442" t="s">
        <v>97</v>
      </c>
    </row>
    <row r="62" spans="2:23" s="3" customFormat="1" ht="28.15" customHeight="1" x14ac:dyDescent="0.2">
      <c r="B62" s="416"/>
      <c r="C62" s="88" t="s">
        <v>30</v>
      </c>
      <c r="D62" s="407"/>
      <c r="E62" s="70">
        <v>35.1</v>
      </c>
      <c r="F62" s="70">
        <v>5</v>
      </c>
      <c r="G62" s="70"/>
      <c r="H62" s="371"/>
      <c r="I62" s="314" t="s">
        <v>103</v>
      </c>
      <c r="J62" s="176">
        <v>1</v>
      </c>
      <c r="K62" s="176"/>
      <c r="L62" s="194"/>
      <c r="M62" s="194"/>
      <c r="N62" s="442"/>
    </row>
    <row r="63" spans="2:23" s="3" customFormat="1" ht="34.15" customHeight="1" x14ac:dyDescent="0.2">
      <c r="B63" s="416"/>
      <c r="C63" s="88" t="s">
        <v>57</v>
      </c>
      <c r="D63" s="407"/>
      <c r="E63" s="70">
        <v>3.5</v>
      </c>
      <c r="F63" s="70"/>
      <c r="G63" s="70"/>
      <c r="H63" s="371"/>
      <c r="I63" s="314" t="s">
        <v>104</v>
      </c>
      <c r="J63" s="176">
        <v>1</v>
      </c>
      <c r="K63" s="176"/>
      <c r="L63" s="194"/>
      <c r="M63" s="194"/>
      <c r="N63" s="285"/>
    </row>
    <row r="64" spans="2:23" s="3" customFormat="1" ht="18" customHeight="1" x14ac:dyDescent="0.2">
      <c r="B64" s="244"/>
      <c r="C64" s="193"/>
      <c r="D64" s="407"/>
      <c r="E64" s="70"/>
      <c r="F64" s="70"/>
      <c r="G64" s="70"/>
      <c r="H64" s="371"/>
      <c r="I64" s="314" t="s">
        <v>105</v>
      </c>
      <c r="J64" s="176">
        <v>1</v>
      </c>
      <c r="K64" s="177">
        <v>1</v>
      </c>
      <c r="L64" s="176"/>
      <c r="M64" s="194"/>
      <c r="N64" s="285"/>
    </row>
    <row r="65" spans="2:15" s="3" customFormat="1" ht="21" customHeight="1" thickBot="1" x14ac:dyDescent="0.25">
      <c r="B65" s="245"/>
      <c r="C65" s="196"/>
      <c r="D65" s="407"/>
      <c r="E65" s="122"/>
      <c r="F65" s="122"/>
      <c r="G65" s="122"/>
      <c r="H65" s="345"/>
      <c r="I65" s="289" t="s">
        <v>106</v>
      </c>
      <c r="J65" s="185"/>
      <c r="K65" s="186">
        <v>1</v>
      </c>
      <c r="L65" s="185"/>
      <c r="M65" s="192"/>
      <c r="N65" s="277"/>
    </row>
    <row r="66" spans="2:15" s="3" customFormat="1" ht="68.25" customHeight="1" x14ac:dyDescent="0.2">
      <c r="B66" s="412" t="s">
        <v>107</v>
      </c>
      <c r="C66" s="195" t="s">
        <v>108</v>
      </c>
      <c r="D66" s="407"/>
      <c r="E66" s="82"/>
      <c r="F66" s="82"/>
      <c r="G66" s="82"/>
      <c r="H66" s="348"/>
      <c r="I66" s="314" t="s">
        <v>109</v>
      </c>
      <c r="J66" s="176">
        <v>7</v>
      </c>
      <c r="K66" s="176"/>
      <c r="L66" s="176"/>
      <c r="M66" s="176"/>
      <c r="N66" s="316"/>
    </row>
    <row r="67" spans="2:15" s="3" customFormat="1" ht="28.9" customHeight="1" x14ac:dyDescent="0.2">
      <c r="B67" s="413"/>
      <c r="C67" s="96" t="s">
        <v>30</v>
      </c>
      <c r="D67" s="408"/>
      <c r="E67" s="70">
        <v>60</v>
      </c>
      <c r="F67" s="70">
        <v>70</v>
      </c>
      <c r="G67" s="70">
        <v>28.6</v>
      </c>
      <c r="H67" s="371">
        <v>0</v>
      </c>
      <c r="I67" s="314" t="s">
        <v>110</v>
      </c>
      <c r="J67" s="176">
        <v>1</v>
      </c>
      <c r="K67" s="176"/>
      <c r="L67" s="176"/>
      <c r="M67" s="176"/>
      <c r="N67" s="316"/>
    </row>
    <row r="68" spans="2:15" ht="31.15" customHeight="1" x14ac:dyDescent="0.2">
      <c r="B68" s="246"/>
      <c r="C68" s="56" t="s">
        <v>62</v>
      </c>
      <c r="D68" s="68"/>
      <c r="E68" s="57">
        <f>SUM(E70:E71)</f>
        <v>134.4</v>
      </c>
      <c r="F68" s="57">
        <f>SUM(F70:F71)</f>
        <v>80</v>
      </c>
      <c r="G68" s="57">
        <f t="shared" ref="G68:H68" si="2">SUM(G70:G70)</f>
        <v>33.6</v>
      </c>
      <c r="H68" s="364">
        <f t="shared" si="2"/>
        <v>5</v>
      </c>
      <c r="I68" s="314" t="s">
        <v>111</v>
      </c>
      <c r="J68" s="176">
        <v>1</v>
      </c>
      <c r="K68" s="176">
        <v>2</v>
      </c>
      <c r="L68" s="176">
        <v>1</v>
      </c>
      <c r="M68" s="176"/>
      <c r="N68" s="316"/>
    </row>
    <row r="69" spans="2:15" ht="29.45" customHeight="1" x14ac:dyDescent="0.2">
      <c r="B69" s="393"/>
      <c r="C69" s="59" t="s">
        <v>63</v>
      </c>
      <c r="D69" s="61"/>
      <c r="E69" s="53"/>
      <c r="F69" s="53"/>
      <c r="G69" s="53"/>
      <c r="H69" s="352"/>
      <c r="I69" s="317" t="s">
        <v>112</v>
      </c>
      <c r="J69" s="176"/>
      <c r="K69" s="176">
        <v>1</v>
      </c>
      <c r="L69" s="176"/>
      <c r="M69" s="176"/>
      <c r="N69" s="316"/>
    </row>
    <row r="70" spans="2:15" ht="28.15" customHeight="1" x14ac:dyDescent="0.2">
      <c r="B70" s="394"/>
      <c r="C70" s="59" t="s">
        <v>64</v>
      </c>
      <c r="D70" s="61"/>
      <c r="E70" s="4">
        <f>SUMIF($C54:$C67,$C67,E54:E67)</f>
        <v>130.9</v>
      </c>
      <c r="F70" s="4">
        <f>SUMIF($C54:$C67,$C55,F54:F67)</f>
        <v>80</v>
      </c>
      <c r="G70" s="4">
        <f>SUMIF($C54:$C67,$C55,G54:G67)</f>
        <v>33.6</v>
      </c>
      <c r="H70" s="353">
        <f>SUMIF($C54:$C67,$C55,H54:H67)</f>
        <v>5</v>
      </c>
      <c r="I70" s="297"/>
      <c r="J70" s="140"/>
      <c r="K70" s="152"/>
      <c r="L70" s="152"/>
      <c r="M70" s="152"/>
      <c r="N70" s="298"/>
    </row>
    <row r="71" spans="2:15" ht="22.5" customHeight="1" x14ac:dyDescent="0.2">
      <c r="B71" s="395"/>
      <c r="C71" s="95" t="s">
        <v>65</v>
      </c>
      <c r="D71" s="61"/>
      <c r="E71" s="4">
        <f>SUMIF($C54:$C63,$C63,E54:E63)</f>
        <v>3.5</v>
      </c>
      <c r="F71" s="4">
        <f>SUMIF($C54:$C63,$C63,F54:F63)</f>
        <v>0</v>
      </c>
      <c r="G71" s="4">
        <f>SUMIF($C54:$C63,$C63,G54:G63)</f>
        <v>0</v>
      </c>
      <c r="H71" s="353"/>
      <c r="I71" s="297"/>
      <c r="J71" s="140"/>
      <c r="K71" s="152"/>
      <c r="L71" s="152"/>
      <c r="M71" s="152"/>
      <c r="N71" s="298"/>
    </row>
    <row r="72" spans="2:15" ht="21" customHeight="1" x14ac:dyDescent="0.2">
      <c r="B72" s="247"/>
      <c r="C72" s="56" t="s">
        <v>73</v>
      </c>
      <c r="D72" s="67"/>
      <c r="E72" s="57">
        <f t="shared" ref="E72:H72" si="3">E74</f>
        <v>19.7</v>
      </c>
      <c r="F72" s="57">
        <f t="shared" si="3"/>
        <v>0</v>
      </c>
      <c r="G72" s="57">
        <f t="shared" si="3"/>
        <v>0</v>
      </c>
      <c r="H72" s="364">
        <f t="shared" si="3"/>
        <v>0</v>
      </c>
      <c r="I72" s="297"/>
      <c r="J72" s="197"/>
      <c r="K72" s="198"/>
      <c r="L72" s="198"/>
      <c r="M72" s="198"/>
      <c r="N72" s="298"/>
    </row>
    <row r="73" spans="2:15" ht="19.149999999999999" customHeight="1" x14ac:dyDescent="0.2">
      <c r="B73" s="399"/>
      <c r="C73" s="60" t="s">
        <v>74</v>
      </c>
      <c r="D73" s="61"/>
      <c r="E73" s="53"/>
      <c r="F73" s="53"/>
      <c r="G73" s="53"/>
      <c r="H73" s="352"/>
      <c r="I73" s="297"/>
      <c r="J73" s="197"/>
      <c r="K73" s="198"/>
      <c r="L73" s="198"/>
      <c r="M73" s="198"/>
      <c r="N73" s="298"/>
    </row>
    <row r="74" spans="2:15" ht="34.9" customHeight="1" thickBot="1" x14ac:dyDescent="0.25">
      <c r="B74" s="400"/>
      <c r="C74" s="199" t="s">
        <v>113</v>
      </c>
      <c r="D74" s="158"/>
      <c r="E74" s="159">
        <f>SUMIF($C54:$C67,$C60,E54:E67)</f>
        <v>19.7</v>
      </c>
      <c r="F74" s="159">
        <f t="shared" ref="F74:H74" si="4">SUMIF($C54:$C67,$C60,F54:F67)</f>
        <v>0</v>
      </c>
      <c r="G74" s="159">
        <f>SUMIF($C54:$C67,$C60,G54:G67)</f>
        <v>0</v>
      </c>
      <c r="H74" s="354">
        <f t="shared" si="4"/>
        <v>0</v>
      </c>
      <c r="I74" s="299"/>
      <c r="J74" s="200"/>
      <c r="K74" s="201"/>
      <c r="L74" s="201"/>
      <c r="M74" s="201"/>
      <c r="N74" s="300"/>
    </row>
    <row r="75" spans="2:15" ht="46.9" customHeight="1" x14ac:dyDescent="0.2">
      <c r="B75" s="248" t="s">
        <v>114</v>
      </c>
      <c r="C75" s="77" t="s">
        <v>115</v>
      </c>
      <c r="D75" s="94" t="s">
        <v>27</v>
      </c>
      <c r="E75" s="83"/>
      <c r="F75" s="83"/>
      <c r="G75" s="83"/>
      <c r="H75" s="355"/>
      <c r="I75" s="309"/>
      <c r="J75" s="168"/>
      <c r="K75" s="168"/>
      <c r="L75" s="168"/>
      <c r="M75" s="168"/>
      <c r="N75" s="310"/>
    </row>
    <row r="76" spans="2:15" ht="30" customHeight="1" x14ac:dyDescent="0.2">
      <c r="B76" s="249"/>
      <c r="C76" s="56" t="s">
        <v>62</v>
      </c>
      <c r="D76" s="68"/>
      <c r="E76" s="57">
        <f>+E78</f>
        <v>15</v>
      </c>
      <c r="F76" s="57">
        <f t="shared" ref="F76:H76" si="5">+F78</f>
        <v>15</v>
      </c>
      <c r="G76" s="57">
        <f t="shared" si="5"/>
        <v>15</v>
      </c>
      <c r="H76" s="364">
        <f t="shared" si="5"/>
        <v>15</v>
      </c>
      <c r="I76" s="318" t="s">
        <v>116</v>
      </c>
      <c r="J76" s="202">
        <v>15</v>
      </c>
      <c r="K76" s="202">
        <v>15</v>
      </c>
      <c r="L76" s="202">
        <v>15</v>
      </c>
      <c r="M76" s="202">
        <v>15</v>
      </c>
      <c r="N76" s="319" t="s">
        <v>117</v>
      </c>
    </row>
    <row r="77" spans="2:15" ht="14.45" customHeight="1" x14ac:dyDescent="0.2">
      <c r="B77" s="432"/>
      <c r="C77" s="59" t="s">
        <v>63</v>
      </c>
      <c r="D77" s="61"/>
      <c r="E77" s="53"/>
      <c r="F77" s="53"/>
      <c r="G77" s="53"/>
      <c r="H77" s="352"/>
      <c r="I77" s="297"/>
      <c r="J77" s="140"/>
      <c r="K77" s="152"/>
      <c r="L77" s="152"/>
      <c r="M77" s="152"/>
      <c r="N77" s="298"/>
    </row>
    <row r="78" spans="2:15" ht="29.45" customHeight="1" thickBot="1" x14ac:dyDescent="0.25">
      <c r="B78" s="433"/>
      <c r="C78" s="204" t="s">
        <v>30</v>
      </c>
      <c r="D78" s="158"/>
      <c r="E78" s="205">
        <v>15</v>
      </c>
      <c r="F78" s="205">
        <v>15</v>
      </c>
      <c r="G78" s="205">
        <v>15</v>
      </c>
      <c r="H78" s="372">
        <v>15</v>
      </c>
      <c r="I78" s="320"/>
      <c r="J78" s="142"/>
      <c r="K78" s="160"/>
      <c r="L78" s="160"/>
      <c r="M78" s="160"/>
      <c r="N78" s="291"/>
      <c r="O78" s="3"/>
    </row>
    <row r="79" spans="2:15" ht="43.5" customHeight="1" x14ac:dyDescent="0.2">
      <c r="B79" s="250" t="s">
        <v>118</v>
      </c>
      <c r="C79" s="156" t="s">
        <v>119</v>
      </c>
      <c r="D79" s="94" t="s">
        <v>27</v>
      </c>
      <c r="E79" s="203"/>
      <c r="F79" s="203"/>
      <c r="G79" s="203"/>
      <c r="H79" s="373"/>
      <c r="I79" s="309"/>
      <c r="J79" s="168"/>
      <c r="K79" s="168"/>
      <c r="L79" s="168"/>
      <c r="M79" s="168"/>
      <c r="N79" s="310"/>
      <c r="O79" s="3"/>
    </row>
    <row r="80" spans="2:15" ht="30.6" customHeight="1" x14ac:dyDescent="0.2">
      <c r="B80" s="251"/>
      <c r="C80" s="56" t="s">
        <v>62</v>
      </c>
      <c r="D80" s="67"/>
      <c r="E80" s="85">
        <f t="shared" ref="E80" si="6">E82</f>
        <v>27.6</v>
      </c>
      <c r="F80" s="85">
        <f t="shared" ref="F80:H80" si="7">F82</f>
        <v>34.5</v>
      </c>
      <c r="G80" s="85">
        <f t="shared" si="7"/>
        <v>34.5</v>
      </c>
      <c r="H80" s="374">
        <f t="shared" si="7"/>
        <v>34.5</v>
      </c>
      <c r="I80" s="321" t="s">
        <v>120</v>
      </c>
      <c r="J80" s="206">
        <v>8</v>
      </c>
      <c r="K80" s="206">
        <v>10</v>
      </c>
      <c r="L80" s="206">
        <v>10</v>
      </c>
      <c r="M80" s="206">
        <v>10</v>
      </c>
      <c r="N80" s="304" t="s">
        <v>121</v>
      </c>
      <c r="O80" s="3"/>
    </row>
    <row r="81" spans="2:15" ht="18.600000000000001" customHeight="1" x14ac:dyDescent="0.2">
      <c r="B81" s="435"/>
      <c r="C81" s="60" t="s">
        <v>63</v>
      </c>
      <c r="D81" s="61"/>
      <c r="E81" s="76"/>
      <c r="F81" s="76"/>
      <c r="G81" s="76"/>
      <c r="H81" s="375"/>
      <c r="I81" s="305" t="s">
        <v>122</v>
      </c>
      <c r="J81" s="50">
        <v>16</v>
      </c>
      <c r="K81" s="50">
        <v>20</v>
      </c>
      <c r="L81" s="50">
        <v>20</v>
      </c>
      <c r="M81" s="50">
        <v>20</v>
      </c>
      <c r="N81" s="316"/>
      <c r="O81" s="3"/>
    </row>
    <row r="82" spans="2:15" ht="29.45" customHeight="1" thickBot="1" x14ac:dyDescent="0.25">
      <c r="B82" s="436"/>
      <c r="C82" s="208" t="s">
        <v>30</v>
      </c>
      <c r="D82" s="158"/>
      <c r="E82" s="205">
        <v>27.6</v>
      </c>
      <c r="F82" s="205">
        <v>34.5</v>
      </c>
      <c r="G82" s="205">
        <v>34.5</v>
      </c>
      <c r="H82" s="372">
        <v>34.5</v>
      </c>
      <c r="I82" s="299"/>
      <c r="J82" s="160"/>
      <c r="K82" s="160"/>
      <c r="L82" s="160"/>
      <c r="M82" s="160"/>
      <c r="N82" s="291"/>
      <c r="O82" s="3"/>
    </row>
    <row r="83" spans="2:15" ht="44.25" customHeight="1" x14ac:dyDescent="0.2">
      <c r="B83" s="248" t="s">
        <v>123</v>
      </c>
      <c r="C83" s="207" t="s">
        <v>124</v>
      </c>
      <c r="D83" s="94"/>
      <c r="E83" s="83"/>
      <c r="F83" s="83"/>
      <c r="G83" s="83"/>
      <c r="H83" s="355"/>
      <c r="I83" s="322"/>
      <c r="J83" s="168"/>
      <c r="K83" s="168"/>
      <c r="L83" s="168"/>
      <c r="M83" s="168"/>
      <c r="N83" s="310"/>
    </row>
    <row r="84" spans="2:15" ht="31.9" customHeight="1" x14ac:dyDescent="0.2">
      <c r="B84" s="437" t="s">
        <v>125</v>
      </c>
      <c r="C84" s="64" t="s">
        <v>126</v>
      </c>
      <c r="D84" s="441" t="s">
        <v>27</v>
      </c>
      <c r="E84" s="4"/>
      <c r="F84" s="4"/>
      <c r="G84" s="4"/>
      <c r="H84" s="353"/>
      <c r="I84" s="323" t="s">
        <v>127</v>
      </c>
      <c r="J84" s="209">
        <v>1</v>
      </c>
      <c r="K84" s="209"/>
      <c r="L84" s="209">
        <v>1</v>
      </c>
      <c r="M84" s="209"/>
      <c r="N84" s="285" t="s">
        <v>128</v>
      </c>
    </row>
    <row r="85" spans="2:15" ht="28.9" customHeight="1" x14ac:dyDescent="0.2">
      <c r="B85" s="438"/>
      <c r="C85" s="86" t="s">
        <v>30</v>
      </c>
      <c r="D85" s="407"/>
      <c r="E85" s="70">
        <v>8</v>
      </c>
      <c r="F85" s="70">
        <v>0</v>
      </c>
      <c r="G85" s="70">
        <v>4</v>
      </c>
      <c r="H85" s="371">
        <v>0</v>
      </c>
      <c r="I85" s="323"/>
      <c r="J85" s="209"/>
      <c r="K85" s="209"/>
      <c r="L85" s="209"/>
      <c r="M85" s="209"/>
      <c r="N85" s="285"/>
    </row>
    <row r="86" spans="2:15" ht="27.6" customHeight="1" x14ac:dyDescent="0.2">
      <c r="B86" s="242"/>
      <c r="C86" s="56" t="s">
        <v>62</v>
      </c>
      <c r="D86" s="68"/>
      <c r="E86" s="57">
        <f>SUM(E84:E85)</f>
        <v>8</v>
      </c>
      <c r="F86" s="57">
        <f>SUM(F84:F85)</f>
        <v>0</v>
      </c>
      <c r="G86" s="57">
        <f>SUM(G84:G85)</f>
        <v>4</v>
      </c>
      <c r="H86" s="364">
        <f>SUM(H84:H85)</f>
        <v>0</v>
      </c>
      <c r="I86" s="307"/>
      <c r="J86" s="153"/>
      <c r="K86" s="153"/>
      <c r="L86" s="153"/>
      <c r="M86" s="153"/>
      <c r="N86" s="308"/>
    </row>
    <row r="87" spans="2:15" ht="19.899999999999999" customHeight="1" x14ac:dyDescent="0.2">
      <c r="B87" s="429"/>
      <c r="C87" s="59" t="s">
        <v>63</v>
      </c>
      <c r="D87" s="61"/>
      <c r="E87" s="53"/>
      <c r="F87" s="53"/>
      <c r="G87" s="53"/>
      <c r="H87" s="352"/>
      <c r="I87" s="297"/>
      <c r="J87" s="152"/>
      <c r="K87" s="152"/>
      <c r="L87" s="152"/>
      <c r="M87" s="152"/>
      <c r="N87" s="298"/>
    </row>
    <row r="88" spans="2:15" ht="31.15" customHeight="1" thickBot="1" x14ac:dyDescent="0.25">
      <c r="B88" s="430"/>
      <c r="C88" s="204" t="s">
        <v>64</v>
      </c>
      <c r="D88" s="158"/>
      <c r="E88" s="159">
        <f>SUMIF($C84:$C85,$C55,E84:E85)</f>
        <v>8</v>
      </c>
      <c r="F88" s="159">
        <f>SUMIF($C84:$C85,$C55,F84:F85)</f>
        <v>0</v>
      </c>
      <c r="G88" s="159">
        <f>SUMIF($C84:$C85,$C55,G84:G85)</f>
        <v>4</v>
      </c>
      <c r="H88" s="354">
        <f>SUMIF($C84:$C85,$C55,H84:H85)</f>
        <v>0</v>
      </c>
      <c r="I88" s="299"/>
      <c r="J88" s="160"/>
      <c r="K88" s="160"/>
      <c r="L88" s="160"/>
      <c r="M88" s="160"/>
      <c r="N88" s="300"/>
    </row>
    <row r="89" spans="2:15" ht="40.5" customHeight="1" x14ac:dyDescent="0.2">
      <c r="B89" s="250" t="s">
        <v>129</v>
      </c>
      <c r="C89" s="77" t="s">
        <v>130</v>
      </c>
      <c r="D89" s="94" t="s">
        <v>27</v>
      </c>
      <c r="E89" s="83"/>
      <c r="F89" s="83"/>
      <c r="G89" s="83"/>
      <c r="H89" s="355"/>
      <c r="I89" s="309"/>
      <c r="J89" s="168"/>
      <c r="K89" s="168"/>
      <c r="L89" s="168"/>
      <c r="M89" s="168"/>
      <c r="N89" s="310"/>
    </row>
    <row r="90" spans="2:15" ht="17.25" customHeight="1" x14ac:dyDescent="0.2">
      <c r="B90" s="242"/>
      <c r="C90" s="56" t="s">
        <v>62</v>
      </c>
      <c r="D90" s="66"/>
      <c r="E90" s="58">
        <f t="shared" ref="E90" si="8">+E92</f>
        <v>98.7</v>
      </c>
      <c r="F90" s="58">
        <f t="shared" ref="F90:H90" si="9">+F92</f>
        <v>90</v>
      </c>
      <c r="G90" s="58">
        <f t="shared" si="9"/>
        <v>90</v>
      </c>
      <c r="H90" s="376">
        <f t="shared" si="9"/>
        <v>90</v>
      </c>
      <c r="I90" s="324" t="s">
        <v>131</v>
      </c>
      <c r="J90" s="210">
        <v>16</v>
      </c>
      <c r="K90" s="210">
        <v>16</v>
      </c>
      <c r="L90" s="210">
        <v>16</v>
      </c>
      <c r="M90" s="210">
        <v>16</v>
      </c>
      <c r="N90" s="304" t="s">
        <v>132</v>
      </c>
    </row>
    <row r="91" spans="2:15" ht="15.6" customHeight="1" x14ac:dyDescent="0.2">
      <c r="B91" s="429"/>
      <c r="C91" s="60" t="s">
        <v>63</v>
      </c>
      <c r="D91" s="69"/>
      <c r="E91" s="51"/>
      <c r="F91" s="51"/>
      <c r="G91" s="51"/>
      <c r="H91" s="377"/>
      <c r="I91" s="323" t="s">
        <v>133</v>
      </c>
      <c r="J91" s="194">
        <v>90</v>
      </c>
      <c r="K91" s="194">
        <v>92</v>
      </c>
      <c r="L91" s="194">
        <v>92</v>
      </c>
      <c r="M91" s="194">
        <v>92</v>
      </c>
      <c r="N91" s="285" t="s">
        <v>134</v>
      </c>
    </row>
    <row r="92" spans="2:15" ht="28.5" customHeight="1" thickBot="1" x14ac:dyDescent="0.25">
      <c r="B92" s="430"/>
      <c r="C92" s="204" t="s">
        <v>30</v>
      </c>
      <c r="D92" s="213"/>
      <c r="E92" s="205">
        <v>98.7</v>
      </c>
      <c r="F92" s="205">
        <v>90</v>
      </c>
      <c r="G92" s="205">
        <v>90</v>
      </c>
      <c r="H92" s="372">
        <v>90</v>
      </c>
      <c r="I92" s="280"/>
      <c r="J92" s="129"/>
      <c r="K92" s="129"/>
      <c r="L92" s="129"/>
      <c r="M92" s="160"/>
      <c r="N92" s="300"/>
    </row>
    <row r="93" spans="2:15" ht="21.75" customHeight="1" x14ac:dyDescent="0.2">
      <c r="B93" s="252" t="s">
        <v>135</v>
      </c>
      <c r="C93" s="211" t="s">
        <v>136</v>
      </c>
      <c r="D93" s="212"/>
      <c r="E93" s="212"/>
      <c r="F93" s="212"/>
      <c r="G93" s="212"/>
      <c r="H93" s="378"/>
      <c r="I93" s="325"/>
      <c r="J93" s="214"/>
      <c r="K93" s="214"/>
      <c r="L93" s="214"/>
      <c r="M93" s="214"/>
      <c r="N93" s="326"/>
    </row>
    <row r="94" spans="2:15" ht="32.25" customHeight="1" x14ac:dyDescent="0.2">
      <c r="B94" s="253"/>
      <c r="C94" s="215"/>
      <c r="D94" s="216"/>
      <c r="E94" s="216"/>
      <c r="F94" s="216"/>
      <c r="G94" s="216"/>
      <c r="H94" s="379"/>
      <c r="I94" s="327" t="s">
        <v>137</v>
      </c>
      <c r="J94" s="217">
        <v>8</v>
      </c>
      <c r="K94" s="106">
        <v>8</v>
      </c>
      <c r="L94" s="106">
        <v>8</v>
      </c>
      <c r="M94" s="106">
        <v>8</v>
      </c>
      <c r="N94" s="328"/>
    </row>
    <row r="95" spans="2:15" ht="27" customHeight="1" thickBot="1" x14ac:dyDescent="0.25">
      <c r="B95" s="254"/>
      <c r="C95" s="220"/>
      <c r="D95" s="221"/>
      <c r="E95" s="221"/>
      <c r="F95" s="221"/>
      <c r="G95" s="221"/>
      <c r="H95" s="380"/>
      <c r="I95" s="270" t="s">
        <v>138</v>
      </c>
      <c r="J95" s="222">
        <v>3</v>
      </c>
      <c r="K95" s="222">
        <v>3</v>
      </c>
      <c r="L95" s="222">
        <v>3</v>
      </c>
      <c r="M95" s="222">
        <v>3</v>
      </c>
      <c r="N95" s="329"/>
    </row>
    <row r="96" spans="2:15" ht="62.25" customHeight="1" x14ac:dyDescent="0.2">
      <c r="B96" s="248" t="s">
        <v>139</v>
      </c>
      <c r="C96" s="77" t="s">
        <v>140</v>
      </c>
      <c r="D96" s="94" t="s">
        <v>141</v>
      </c>
      <c r="E96" s="83"/>
      <c r="F96" s="83"/>
      <c r="G96" s="83"/>
      <c r="H96" s="355"/>
      <c r="I96" s="309"/>
      <c r="J96" s="168"/>
      <c r="K96" s="168"/>
      <c r="L96" s="168"/>
      <c r="M96" s="168"/>
      <c r="N96" s="310"/>
    </row>
    <row r="97" spans="2:15" ht="17.45" customHeight="1" x14ac:dyDescent="0.2">
      <c r="B97" s="247"/>
      <c r="C97" s="56" t="s">
        <v>62</v>
      </c>
      <c r="D97" s="67"/>
      <c r="E97" s="57">
        <f>E99</f>
        <v>111.6</v>
      </c>
      <c r="F97" s="57"/>
      <c r="G97" s="57"/>
      <c r="H97" s="364"/>
      <c r="I97" s="330" t="s">
        <v>28</v>
      </c>
      <c r="J97" s="218" t="s">
        <v>142</v>
      </c>
      <c r="K97" s="219"/>
      <c r="L97" s="219"/>
      <c r="M97" s="219"/>
      <c r="N97" s="304" t="s">
        <v>143</v>
      </c>
    </row>
    <row r="98" spans="2:15" ht="17.45" customHeight="1" x14ac:dyDescent="0.2">
      <c r="B98" s="393"/>
      <c r="C98" s="60" t="s">
        <v>63</v>
      </c>
      <c r="D98" s="61"/>
      <c r="E98" s="71"/>
      <c r="F98" s="71"/>
      <c r="G98" s="71"/>
      <c r="H98" s="370"/>
      <c r="I98" s="331"/>
      <c r="J98" s="48"/>
      <c r="K98" s="48"/>
      <c r="L98" s="152"/>
      <c r="M98" s="152"/>
      <c r="N98" s="298"/>
    </row>
    <row r="99" spans="2:15" ht="17.45" customHeight="1" x14ac:dyDescent="0.2">
      <c r="B99" s="395"/>
      <c r="C99" s="80" t="s">
        <v>144</v>
      </c>
      <c r="D99" s="73"/>
      <c r="E99" s="98">
        <v>111.6</v>
      </c>
      <c r="F99" s="89"/>
      <c r="G99" s="89"/>
      <c r="H99" s="381"/>
      <c r="I99" s="332"/>
      <c r="J99" s="49"/>
      <c r="K99" s="152"/>
      <c r="L99" s="152"/>
      <c r="M99" s="152"/>
      <c r="N99" s="298"/>
    </row>
    <row r="100" spans="2:15" ht="17.45" customHeight="1" x14ac:dyDescent="0.2">
      <c r="B100" s="242"/>
      <c r="C100" s="92" t="s">
        <v>73</v>
      </c>
      <c r="D100" s="93"/>
      <c r="E100" s="58">
        <f t="shared" ref="E100" si="10">+E102</f>
        <v>0</v>
      </c>
      <c r="F100" s="58"/>
      <c r="G100" s="58"/>
      <c r="H100" s="376"/>
      <c r="I100" s="307"/>
      <c r="J100" s="153"/>
      <c r="K100" s="153"/>
      <c r="L100" s="153"/>
      <c r="M100" s="153"/>
      <c r="N100" s="308"/>
    </row>
    <row r="101" spans="2:15" ht="17.45" customHeight="1" x14ac:dyDescent="0.2">
      <c r="B101" s="439"/>
      <c r="C101" s="90" t="s">
        <v>74</v>
      </c>
      <c r="D101" s="91"/>
      <c r="E101" s="89"/>
      <c r="F101" s="89"/>
      <c r="G101" s="89"/>
      <c r="H101" s="381"/>
      <c r="I101" s="333"/>
      <c r="J101" s="140"/>
      <c r="K101" s="152"/>
      <c r="L101" s="152"/>
      <c r="M101" s="152"/>
      <c r="N101" s="298"/>
    </row>
    <row r="102" spans="2:15" ht="20.25" customHeight="1" thickBot="1" x14ac:dyDescent="0.25">
      <c r="B102" s="440"/>
      <c r="C102" s="224" t="s">
        <v>145</v>
      </c>
      <c r="D102" s="225"/>
      <c r="E102" s="226">
        <v>0</v>
      </c>
      <c r="F102" s="226"/>
      <c r="G102" s="226"/>
      <c r="H102" s="382"/>
      <c r="I102" s="290"/>
      <c r="J102" s="142"/>
      <c r="K102" s="160"/>
      <c r="L102" s="160"/>
      <c r="M102" s="160"/>
      <c r="N102" s="300"/>
    </row>
    <row r="103" spans="2:15" ht="66.75" customHeight="1" x14ac:dyDescent="0.2">
      <c r="B103" s="255" t="s">
        <v>146</v>
      </c>
      <c r="C103" s="77" t="s">
        <v>147</v>
      </c>
      <c r="D103" s="94" t="s">
        <v>141</v>
      </c>
      <c r="E103" s="83"/>
      <c r="F103" s="83"/>
      <c r="G103" s="83"/>
      <c r="H103" s="355"/>
      <c r="I103" s="334"/>
      <c r="J103" s="223"/>
      <c r="K103" s="223"/>
      <c r="L103" s="223"/>
      <c r="M103" s="168"/>
      <c r="N103" s="310"/>
      <c r="O103" s="3"/>
    </row>
    <row r="104" spans="2:15" ht="27" customHeight="1" x14ac:dyDescent="0.2">
      <c r="B104" s="242"/>
      <c r="C104" s="56" t="s">
        <v>62</v>
      </c>
      <c r="D104" s="68"/>
      <c r="E104" s="57"/>
      <c r="F104" s="57"/>
      <c r="G104" s="57"/>
      <c r="H104" s="364"/>
      <c r="I104" s="318" t="s">
        <v>148</v>
      </c>
      <c r="J104" s="227">
        <v>1</v>
      </c>
      <c r="K104" s="227"/>
      <c r="L104" s="227"/>
      <c r="M104" s="227"/>
      <c r="N104" s="319" t="s">
        <v>149</v>
      </c>
    </row>
    <row r="105" spans="2:15" ht="13.9" customHeight="1" x14ac:dyDescent="0.2">
      <c r="B105" s="429"/>
      <c r="C105" s="60" t="s">
        <v>63</v>
      </c>
      <c r="D105" s="61"/>
      <c r="E105" s="4"/>
      <c r="F105" s="4"/>
      <c r="G105" s="4"/>
      <c r="H105" s="353"/>
      <c r="I105" s="297"/>
      <c r="J105" s="152"/>
      <c r="K105" s="152"/>
      <c r="L105" s="152"/>
      <c r="M105" s="152"/>
      <c r="N105" s="298"/>
    </row>
    <row r="106" spans="2:15" ht="28.15" customHeight="1" thickBot="1" x14ac:dyDescent="0.25">
      <c r="B106" s="430"/>
      <c r="C106" s="204" t="s">
        <v>30</v>
      </c>
      <c r="D106" s="158"/>
      <c r="E106" s="159"/>
      <c r="F106" s="159"/>
      <c r="G106" s="159"/>
      <c r="H106" s="354"/>
      <c r="I106" s="299"/>
      <c r="J106" s="160"/>
      <c r="K106" s="160"/>
      <c r="L106" s="160"/>
      <c r="M106" s="160"/>
      <c r="N106" s="300"/>
    </row>
    <row r="107" spans="2:15" ht="63" customHeight="1" x14ac:dyDescent="0.2">
      <c r="B107" s="255" t="s">
        <v>150</v>
      </c>
      <c r="C107" s="77" t="s">
        <v>151</v>
      </c>
      <c r="D107" s="94" t="s">
        <v>141</v>
      </c>
      <c r="E107" s="83"/>
      <c r="F107" s="83"/>
      <c r="G107" s="83"/>
      <c r="H107" s="355"/>
      <c r="I107" s="334"/>
      <c r="J107" s="168"/>
      <c r="K107" s="168"/>
      <c r="L107" s="168"/>
      <c r="M107" s="168"/>
      <c r="N107" s="310"/>
    </row>
    <row r="108" spans="2:15" ht="17.25" customHeight="1" x14ac:dyDescent="0.2">
      <c r="B108" s="247"/>
      <c r="C108" s="56" t="s">
        <v>62</v>
      </c>
      <c r="D108" s="67"/>
      <c r="E108" s="57">
        <v>0</v>
      </c>
      <c r="F108" s="57">
        <f t="shared" ref="F108:H108" si="11">F110</f>
        <v>80</v>
      </c>
      <c r="G108" s="57">
        <f t="shared" si="11"/>
        <v>120</v>
      </c>
      <c r="H108" s="364">
        <f t="shared" si="11"/>
        <v>50</v>
      </c>
      <c r="I108" s="335" t="s">
        <v>152</v>
      </c>
      <c r="J108" s="210">
        <v>3</v>
      </c>
      <c r="K108" s="228">
        <v>12</v>
      </c>
      <c r="L108" s="228">
        <v>14</v>
      </c>
      <c r="M108" s="228">
        <v>14</v>
      </c>
      <c r="N108" s="304" t="s">
        <v>149</v>
      </c>
    </row>
    <row r="109" spans="2:15" ht="21.75" customHeight="1" x14ac:dyDescent="0.2">
      <c r="B109" s="429"/>
      <c r="C109" s="60" t="s">
        <v>63</v>
      </c>
      <c r="D109" s="61"/>
      <c r="E109" s="4"/>
      <c r="F109" s="4"/>
      <c r="G109" s="4"/>
      <c r="H109" s="353"/>
      <c r="I109" s="297"/>
      <c r="J109" s="152"/>
      <c r="K109" s="152"/>
      <c r="L109" s="152"/>
      <c r="M109" s="152"/>
      <c r="N109" s="298"/>
    </row>
    <row r="110" spans="2:15" ht="28.15" customHeight="1" x14ac:dyDescent="0.2">
      <c r="B110" s="429"/>
      <c r="C110" s="59" t="s">
        <v>30</v>
      </c>
      <c r="D110" s="61"/>
      <c r="E110" s="4">
        <v>0</v>
      </c>
      <c r="F110" s="100">
        <v>80</v>
      </c>
      <c r="G110" s="100">
        <v>120</v>
      </c>
      <c r="H110" s="383">
        <v>50</v>
      </c>
      <c r="I110" s="297"/>
      <c r="J110" s="152"/>
      <c r="K110" s="152"/>
      <c r="L110" s="152"/>
      <c r="M110" s="152"/>
      <c r="N110" s="298"/>
    </row>
    <row r="111" spans="2:15" ht="27.75" customHeight="1" x14ac:dyDescent="0.2">
      <c r="B111" s="249"/>
      <c r="C111" s="55" t="s">
        <v>153</v>
      </c>
      <c r="D111" s="68"/>
      <c r="E111" s="57">
        <f>E33+E50+E68+E72+E76+E86+E90+E104+E97+E108+E100+E80+E38+E42</f>
        <v>861.40000000000009</v>
      </c>
      <c r="F111" s="57">
        <f>F33+F50+F68+F72+F76+F86+F90+F104+F97+F108+F100+F80+F38+F42</f>
        <v>1153.2</v>
      </c>
      <c r="G111" s="57">
        <f>G33+G50+G68+G72+G76+G86+G90+G104+G97+G108+G100+G80+G38+G42</f>
        <v>1197.2</v>
      </c>
      <c r="H111" s="364">
        <f>H33+H50+H68+H72+H76+H86+H90+H104+H97+H108+H100+H80+H38+H42</f>
        <v>879.3</v>
      </c>
      <c r="I111" s="307"/>
      <c r="J111" s="153"/>
      <c r="K111" s="153"/>
      <c r="L111" s="153"/>
      <c r="M111" s="153"/>
      <c r="N111" s="308"/>
    </row>
    <row r="112" spans="2:15" ht="17.45" customHeight="1" thickBot="1" x14ac:dyDescent="0.25">
      <c r="B112" s="256"/>
      <c r="C112" s="208" t="s">
        <v>154</v>
      </c>
      <c r="D112" s="213"/>
      <c r="E112" s="229">
        <f>E38+E42</f>
        <v>0</v>
      </c>
      <c r="F112" s="229">
        <f>F38+F42</f>
        <v>253.79999999999998</v>
      </c>
      <c r="G112" s="229">
        <f>G38+G42</f>
        <v>253.79999999999998</v>
      </c>
      <c r="H112" s="384">
        <f>H38+H42</f>
        <v>0</v>
      </c>
      <c r="I112" s="299"/>
      <c r="J112" s="160"/>
      <c r="K112" s="160"/>
      <c r="L112" s="160"/>
      <c r="M112" s="160"/>
      <c r="N112" s="300"/>
    </row>
    <row r="113" spans="2:14" ht="45.6" customHeight="1" thickBot="1" x14ac:dyDescent="0.25">
      <c r="B113" s="257"/>
      <c r="C113" s="258" t="s">
        <v>155</v>
      </c>
      <c r="D113" s="259"/>
      <c r="E113" s="260">
        <v>0</v>
      </c>
      <c r="F113" s="260">
        <f>F111-E111</f>
        <v>291.79999999999995</v>
      </c>
      <c r="G113" s="260">
        <f t="shared" ref="G113" si="12">G111-F111</f>
        <v>44</v>
      </c>
      <c r="H113" s="385">
        <f>H111-G111</f>
        <v>-317.90000000000009</v>
      </c>
      <c r="I113" s="336"/>
      <c r="J113" s="337"/>
      <c r="K113" s="337"/>
      <c r="L113" s="337"/>
      <c r="M113" s="337"/>
      <c r="N113" s="338"/>
    </row>
    <row r="114" spans="2:14" ht="15" customHeight="1" x14ac:dyDescent="0.2">
      <c r="B114" s="431"/>
      <c r="C114" s="431"/>
      <c r="D114" s="431"/>
      <c r="E114" s="431"/>
      <c r="F114" s="431"/>
      <c r="G114" s="431"/>
      <c r="H114" s="431"/>
    </row>
    <row r="115" spans="2:14" s="7" customFormat="1" ht="15" customHeight="1" x14ac:dyDescent="0.2">
      <c r="B115" s="427" t="s">
        <v>156</v>
      </c>
      <c r="C115" s="427"/>
      <c r="D115" s="427"/>
      <c r="E115" s="427"/>
      <c r="F115" s="427"/>
      <c r="G115" s="427"/>
      <c r="H115" s="427"/>
      <c r="I115" s="10"/>
      <c r="J115" s="11"/>
      <c r="K115" s="12"/>
      <c r="L115" s="12"/>
      <c r="M115" s="12"/>
      <c r="N115" s="12"/>
    </row>
    <row r="116" spans="2:14" s="7" customFormat="1" ht="15" customHeight="1" x14ac:dyDescent="0.2">
      <c r="B116" s="434" t="s">
        <v>157</v>
      </c>
      <c r="C116" s="434"/>
      <c r="D116" s="434"/>
      <c r="E116" s="434"/>
      <c r="F116" s="434"/>
      <c r="G116" s="434"/>
      <c r="H116" s="434"/>
      <c r="I116" s="10"/>
      <c r="J116" s="11"/>
      <c r="K116" s="12"/>
      <c r="L116" s="12"/>
      <c r="M116" s="12"/>
      <c r="N116" s="12"/>
    </row>
    <row r="117" spans="2:14" s="7" customFormat="1" ht="15" customHeight="1" x14ac:dyDescent="0.2">
      <c r="B117" s="427" t="s">
        <v>158</v>
      </c>
      <c r="C117" s="427"/>
      <c r="D117" s="427"/>
      <c r="E117" s="427"/>
      <c r="F117" s="427"/>
      <c r="G117" s="427"/>
      <c r="H117" s="427"/>
      <c r="I117" s="10"/>
      <c r="J117" s="11"/>
      <c r="K117" s="12"/>
      <c r="L117" s="12"/>
      <c r="M117" s="12"/>
      <c r="N117" s="12"/>
    </row>
    <row r="118" spans="2:14" s="7" customFormat="1" ht="15" customHeight="1" x14ac:dyDescent="0.2">
      <c r="B118" s="427" t="s">
        <v>159</v>
      </c>
      <c r="C118" s="427"/>
      <c r="D118" s="427"/>
      <c r="E118" s="427"/>
      <c r="F118" s="427"/>
      <c r="G118" s="427"/>
      <c r="H118" s="427"/>
      <c r="I118" s="10"/>
      <c r="J118" s="11"/>
      <c r="K118" s="12"/>
      <c r="L118" s="12"/>
      <c r="M118" s="12"/>
      <c r="N118" s="12"/>
    </row>
    <row r="119" spans="2:14" s="7" customFormat="1" ht="15" customHeight="1" x14ac:dyDescent="0.2">
      <c r="B119" s="428" t="s">
        <v>160</v>
      </c>
      <c r="C119" s="428"/>
      <c r="D119" s="13"/>
      <c r="E119" s="13"/>
      <c r="F119" s="13"/>
      <c r="G119" s="13"/>
      <c r="H119" s="13"/>
      <c r="I119" s="10"/>
      <c r="J119" s="11"/>
      <c r="K119" s="12"/>
      <c r="L119" s="12"/>
      <c r="M119" s="12"/>
      <c r="N119" s="12"/>
    </row>
    <row r="121" spans="2:14" x14ac:dyDescent="0.2">
      <c r="B121" s="24" t="s">
        <v>161</v>
      </c>
    </row>
    <row r="122" spans="2:14" x14ac:dyDescent="0.2">
      <c r="B122" s="24" t="s">
        <v>162</v>
      </c>
    </row>
    <row r="123" spans="2:14" x14ac:dyDescent="0.2">
      <c r="D123" s="41"/>
      <c r="E123" s="42"/>
      <c r="F123" s="42"/>
    </row>
  </sheetData>
  <mergeCells count="55">
    <mergeCell ref="N61:N62"/>
    <mergeCell ref="B4:N4"/>
    <mergeCell ref="M1:N1"/>
    <mergeCell ref="M2:N2"/>
    <mergeCell ref="E5:E6"/>
    <mergeCell ref="F5:F6"/>
    <mergeCell ref="G5:G6"/>
    <mergeCell ref="H5:H6"/>
    <mergeCell ref="N54:N57"/>
    <mergeCell ref="I5:I6"/>
    <mergeCell ref="J5:M5"/>
    <mergeCell ref="N5:N6"/>
    <mergeCell ref="D46:D49"/>
    <mergeCell ref="B12:B13"/>
    <mergeCell ref="B14:B15"/>
    <mergeCell ref="B16:B18"/>
    <mergeCell ref="B118:H118"/>
    <mergeCell ref="B119:C119"/>
    <mergeCell ref="B87:B88"/>
    <mergeCell ref="B114:H114"/>
    <mergeCell ref="B77:B78"/>
    <mergeCell ref="B105:B106"/>
    <mergeCell ref="B115:H115"/>
    <mergeCell ref="B116:H116"/>
    <mergeCell ref="B117:H117"/>
    <mergeCell ref="B98:B99"/>
    <mergeCell ref="B91:B92"/>
    <mergeCell ref="B81:B82"/>
    <mergeCell ref="B84:B85"/>
    <mergeCell ref="B109:B110"/>
    <mergeCell ref="B101:B102"/>
    <mergeCell ref="D84:D85"/>
    <mergeCell ref="B5:B6"/>
    <mergeCell ref="C5:C6"/>
    <mergeCell ref="D5:D6"/>
    <mergeCell ref="G1:H1"/>
    <mergeCell ref="B19:B20"/>
    <mergeCell ref="D54:D67"/>
    <mergeCell ref="B39:B40"/>
    <mergeCell ref="B29:B30"/>
    <mergeCell ref="B66:B67"/>
    <mergeCell ref="B31:B32"/>
    <mergeCell ref="B61:B63"/>
    <mergeCell ref="D12:D32"/>
    <mergeCell ref="B24:B25"/>
    <mergeCell ref="B27:B28"/>
    <mergeCell ref="B46:B47"/>
    <mergeCell ref="B48:B49"/>
    <mergeCell ref="B69:B71"/>
    <mergeCell ref="B34:B36"/>
    <mergeCell ref="B73:B74"/>
    <mergeCell ref="B54:B55"/>
    <mergeCell ref="B51:B52"/>
    <mergeCell ref="B58:B60"/>
    <mergeCell ref="B43:B44"/>
  </mergeCells>
  <printOptions horizontalCentered="1"/>
  <pageMargins left="0.39370078740157483" right="0.39370078740157483" top="0.59055118110236227" bottom="0.59055118110236227" header="0" footer="0"/>
  <pageSetup paperSize="9" scale="66" fitToHeight="0" orientation="landscape" r:id="rId1"/>
  <rowBreaks count="5" manualBreakCount="5">
    <brk id="22" max="13" man="1"/>
    <brk id="40" max="13" man="1"/>
    <brk id="63" max="13" man="1"/>
    <brk id="85" max="13" man="1"/>
    <brk id="107" max="1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27652-59D6-4F5C-9A15-24F84727D720}">
  <sheetPr>
    <pageSetUpPr fitToPage="1"/>
  </sheetPr>
  <dimension ref="B1:G24"/>
  <sheetViews>
    <sheetView zoomScaleNormal="100" workbookViewId="0">
      <selection activeCell="D13" sqref="D13"/>
    </sheetView>
  </sheetViews>
  <sheetFormatPr defaultColWidth="9.140625" defaultRowHeight="12.75" x14ac:dyDescent="0.2"/>
  <cols>
    <col min="1" max="1" width="2.5703125" style="7" customWidth="1"/>
    <col min="2" max="2" width="4.7109375" style="7" customWidth="1"/>
    <col min="3" max="3" width="44.7109375" style="24" customWidth="1"/>
    <col min="4" max="4" width="14.7109375" style="7" customWidth="1"/>
    <col min="5" max="5" width="12.7109375" style="7" customWidth="1"/>
    <col min="6" max="6" width="13.5703125" style="7" customWidth="1"/>
    <col min="7" max="7" width="15.28515625" style="7" customWidth="1"/>
    <col min="8" max="16384" width="9.140625" style="7"/>
  </cols>
  <sheetData>
    <row r="1" spans="2:7" ht="23.45" customHeight="1" x14ac:dyDescent="0.2">
      <c r="B1" s="460" t="s">
        <v>163</v>
      </c>
      <c r="C1" s="460"/>
      <c r="D1" s="460"/>
      <c r="E1" s="460"/>
      <c r="F1" s="460"/>
      <c r="G1" s="460"/>
    </row>
    <row r="2" spans="2:7" x14ac:dyDescent="0.2">
      <c r="C2" s="7"/>
    </row>
    <row r="3" spans="2:7" ht="60" customHeight="1" x14ac:dyDescent="0.2">
      <c r="B3" s="25" t="s">
        <v>164</v>
      </c>
      <c r="C3" s="26" t="s">
        <v>165</v>
      </c>
      <c r="D3" s="27" t="s">
        <v>166</v>
      </c>
      <c r="E3" s="31" t="s">
        <v>7</v>
      </c>
      <c r="F3" s="31" t="s">
        <v>8</v>
      </c>
      <c r="G3" s="31" t="s">
        <v>9</v>
      </c>
    </row>
    <row r="4" spans="2:7" x14ac:dyDescent="0.2">
      <c r="B4" s="43">
        <v>1</v>
      </c>
      <c r="C4" s="44">
        <v>2</v>
      </c>
      <c r="D4" s="45">
        <v>3</v>
      </c>
      <c r="E4" s="46">
        <v>4</v>
      </c>
      <c r="F4" s="46">
        <v>5</v>
      </c>
      <c r="G4" s="46">
        <v>6</v>
      </c>
    </row>
    <row r="5" spans="2:7" ht="15.6" customHeight="1" x14ac:dyDescent="0.2">
      <c r="B5" s="461" t="s">
        <v>167</v>
      </c>
      <c r="C5" s="462"/>
      <c r="D5" s="462"/>
      <c r="E5" s="462"/>
      <c r="F5" s="462"/>
      <c r="G5" s="463"/>
    </row>
    <row r="6" spans="2:7" x14ac:dyDescent="0.2">
      <c r="B6" s="28" t="s">
        <v>168</v>
      </c>
      <c r="C6" s="15" t="s">
        <v>62</v>
      </c>
      <c r="D6" s="4">
        <f>SUM(D8:D13)</f>
        <v>841.70000000000016</v>
      </c>
      <c r="E6" s="4">
        <f>SUM(E8:E13)</f>
        <v>1153.2</v>
      </c>
      <c r="F6" s="4">
        <f t="shared" ref="F6:G6" si="0">SUM(F8:F13)</f>
        <v>1197.2</v>
      </c>
      <c r="G6" s="4">
        <f t="shared" si="0"/>
        <v>879.3</v>
      </c>
    </row>
    <row r="7" spans="2:7" ht="15" customHeight="1" x14ac:dyDescent="0.2">
      <c r="B7" s="29"/>
      <c r="C7" s="16" t="s">
        <v>169</v>
      </c>
      <c r="D7" s="17"/>
      <c r="E7" s="30"/>
      <c r="F7" s="30"/>
      <c r="G7" s="30"/>
    </row>
    <row r="8" spans="2:7" ht="29.45" customHeight="1" x14ac:dyDescent="0.2">
      <c r="B8" s="29" t="s">
        <v>170</v>
      </c>
      <c r="C8" s="18" t="s">
        <v>171</v>
      </c>
      <c r="D8" s="19">
        <f>SUMIF('9 programa 3 lentelė'!$C8:$C112,'9 programa 3 lentelė'!$C13,'9 programa 3 lentelė'!E8:E112)</f>
        <v>706.60000000000014</v>
      </c>
      <c r="E8" s="19">
        <f>SUMIF('9 programa 3 lentelė'!$C8:$C112,'9 programa 3 lentelė'!$C13,'9 programa 3 lentelė'!F8:F112)</f>
        <v>937.5</v>
      </c>
      <c r="F8" s="19">
        <f>SUMIF('9 programa 3 lentelė'!$C8:$C112,'9 programa 3 lentelė'!$C13,'9 programa 3 lentelė'!G8:G112)</f>
        <v>981.5</v>
      </c>
      <c r="G8" s="19">
        <f>SUMIF('9 programa 3 lentelė'!$C8:$C112,'9 programa 3 lentelė'!$C13,'9 programa 3 lentelė'!H8:H112)</f>
        <v>879.3</v>
      </c>
    </row>
    <row r="9" spans="2:7" x14ac:dyDescent="0.2">
      <c r="B9" s="29" t="s">
        <v>172</v>
      </c>
      <c r="C9" s="20" t="s">
        <v>144</v>
      </c>
      <c r="D9" s="19">
        <f>SUMIF('9 programa 3 lentelė'!$C8:$C112,'9 programa 3 lentelė'!$C99,'9 programa 3 lentelė'!E8:E112)</f>
        <v>111.6</v>
      </c>
      <c r="E9" s="19">
        <f>SUMIF('9 programa 3 lentelė'!$C8:$C112,'9 programa 3 lentelė'!$C99,'9 programa 3 lentelė'!F8:F112)</f>
        <v>0</v>
      </c>
      <c r="F9" s="19">
        <f>SUMIF('9 programa 3 lentelė'!$C8:$C112,'9 programa 3 lentelė'!$C99,'9 programa 3 lentelė'!G8:G112)</f>
        <v>0</v>
      </c>
      <c r="G9" s="19">
        <f>SUMIF('9 programa 3 lentelė'!$C8:$C112,'9 programa 3 lentelė'!$C99,'9 programa 3 lentelė'!H8:H112)</f>
        <v>0</v>
      </c>
    </row>
    <row r="10" spans="2:7" ht="17.45" customHeight="1" x14ac:dyDescent="0.2">
      <c r="B10" s="29" t="s">
        <v>173</v>
      </c>
      <c r="C10" s="20" t="s">
        <v>174</v>
      </c>
      <c r="D10" s="19" cm="1">
        <f t="array" ref="D10">SUMIF('9 programa 3 lentelė'!$C8:$C112,C00,'9 programa 3 lentelė'!E8:E112)</f>
        <v>0</v>
      </c>
      <c r="E10" s="19" cm="1">
        <f t="array" ref="E10">SUMIF('9 programa 3 lentelė'!$C8:$C112,C00,'9 programa 3 lentelė'!F8:F112)</f>
        <v>0</v>
      </c>
      <c r="F10" s="19" cm="1">
        <f t="array" ref="F10">SUMIF('9 programa 3 lentelė'!$C8:$C112,C00,'9 programa 3 lentelė'!G8:G112)</f>
        <v>0</v>
      </c>
      <c r="G10" s="19" cm="1">
        <f t="array" ref="G10">SUMIF('9 programa 3 lentelė'!$C8:$C112,C00,'9 programa 3 lentelė'!H8:H112)</f>
        <v>0</v>
      </c>
    </row>
    <row r="11" spans="2:7" ht="25.5" x14ac:dyDescent="0.2">
      <c r="B11" s="29" t="s">
        <v>175</v>
      </c>
      <c r="C11" s="20" t="s">
        <v>72</v>
      </c>
      <c r="D11" s="19" cm="1">
        <f t="array" ref="D11">SUMIF('9 programa 3 lentelė'!$C8:$C112,C00,'9 programa 3 lentelė'!E8:E112)</f>
        <v>0</v>
      </c>
      <c r="E11" s="19">
        <f>SUMIF('9 programa 3 lentelė'!$C8:$C112,'9 programa 3 lentelė'!$C41,'9 programa 3 lentelė'!F8:F112)</f>
        <v>215.7</v>
      </c>
      <c r="F11" s="19">
        <f>SUMIF('9 programa 3 lentelė'!$C8:$C112,'9 programa 3 lentelė'!$C41,'9 programa 3 lentelė'!G8:G112)</f>
        <v>215.7</v>
      </c>
      <c r="G11" s="19" cm="1">
        <f t="array" ref="G11">SUMIF('9 programa 3 lentelė'!$C8:$C112,C00,'9 programa 3 lentelė'!H8:H112)</f>
        <v>0</v>
      </c>
    </row>
    <row r="12" spans="2:7" x14ac:dyDescent="0.2">
      <c r="B12" s="29" t="s">
        <v>176</v>
      </c>
      <c r="C12" s="20" t="s">
        <v>177</v>
      </c>
      <c r="D12" s="19" cm="1">
        <f t="array" ref="D12">SUMIF('9 programa 3 lentelė'!$C8:$C113,C00,'9 programa 3 lentelė'!E8:E113)</f>
        <v>0</v>
      </c>
      <c r="E12" s="19" cm="1">
        <f t="array" ref="E12">SUMIF('9 programa 3 lentelė'!$C8:$C113,C00,'9 programa 3 lentelė'!F8:F113)</f>
        <v>0</v>
      </c>
      <c r="F12" s="19" cm="1">
        <f t="array" ref="F12">SUMIF('9 programa 3 lentelė'!$C8:$C113,C00,'9 programa 3 lentelė'!G8:G113)</f>
        <v>0</v>
      </c>
      <c r="G12" s="19" cm="1">
        <f t="array" ref="G12">SUMIF('9 programa 3 lentelė'!$C8:$C113,C00,'9 programa 3 lentelė'!H8:H113)</f>
        <v>0</v>
      </c>
    </row>
    <row r="13" spans="2:7" x14ac:dyDescent="0.2">
      <c r="B13" s="29" t="s">
        <v>178</v>
      </c>
      <c r="C13" s="20" t="s">
        <v>179</v>
      </c>
      <c r="D13" s="19">
        <f>SUMIF('9 programa 3 lentelė'!$C8:$C113,'9 programa 3 lentelė'!$C63,'9 programa 3 lentelė'!E8:E113)</f>
        <v>23.5</v>
      </c>
      <c r="E13" s="19">
        <f>SUMIF('9 programa 3 lentelė'!$C8:$C113,'9 programa 3 lentelė'!$C63,'9 programa 3 lentelė'!F8:F113)</f>
        <v>0</v>
      </c>
      <c r="F13" s="19">
        <f>SUMIF('9 programa 3 lentelė'!$C8:$C113,'9 programa 3 lentelė'!$C63,'9 programa 3 lentelė'!G8:G113)</f>
        <v>0</v>
      </c>
      <c r="G13" s="19">
        <f>SUMIF('9 programa 3 lentelė'!$C8:$C113,'9 programa 3 lentelė'!$C63,'9 programa 3 lentelė'!H8:H113)</f>
        <v>0</v>
      </c>
    </row>
    <row r="14" spans="2:7" ht="41.45" customHeight="1" x14ac:dyDescent="0.2">
      <c r="B14" s="28" t="s">
        <v>180</v>
      </c>
      <c r="C14" s="16" t="s">
        <v>181</v>
      </c>
      <c r="D14" s="21">
        <f>SUM(D15:D21)</f>
        <v>19.7</v>
      </c>
      <c r="E14" s="21">
        <f t="shared" ref="E14:G14" si="1">SUM(E15:E21)</f>
        <v>0</v>
      </c>
      <c r="F14" s="21">
        <f t="shared" si="1"/>
        <v>0</v>
      </c>
      <c r="G14" s="21">
        <f t="shared" si="1"/>
        <v>0</v>
      </c>
    </row>
    <row r="15" spans="2:7" ht="15.6" customHeight="1" x14ac:dyDescent="0.2">
      <c r="B15" s="29"/>
      <c r="C15" s="16" t="s">
        <v>169</v>
      </c>
      <c r="D15" s="22"/>
      <c r="E15" s="30"/>
      <c r="F15" s="30"/>
      <c r="G15" s="30"/>
    </row>
    <row r="16" spans="2:7" x14ac:dyDescent="0.2">
      <c r="B16" s="29" t="s">
        <v>182</v>
      </c>
      <c r="C16" s="23" t="s">
        <v>183</v>
      </c>
      <c r="D16" s="19">
        <f>SUMIF('9 programa 3 lentelė'!$C8:$C112,'9 programa 3 lentelė'!$C60,'9 programa 3 lentelė'!E8:E112)</f>
        <v>19.7</v>
      </c>
      <c r="E16" s="19">
        <f>SUMIF('9 programa 3 lentelė'!$C8:$C112,'9 programa 3 lentelė'!$C60,'9 programa 3 lentelė'!F8:F112)</f>
        <v>0</v>
      </c>
      <c r="F16" s="19">
        <f>SUMIF('9 programa 3 lentelė'!$C8:$C112,'9 programa 3 lentelė'!$C60,'9 programa 3 lentelė'!G8:G112)</f>
        <v>0</v>
      </c>
      <c r="G16" s="19">
        <f>SUMIF('9 programa 3 lentelė'!$C8:$C112,'9 programa 3 lentelė'!$C60,'9 programa 3 lentelė'!H8:H112)</f>
        <v>0</v>
      </c>
    </row>
    <row r="17" spans="2:7" x14ac:dyDescent="0.2">
      <c r="B17" s="29" t="s">
        <v>184</v>
      </c>
      <c r="C17" s="23" t="s">
        <v>185</v>
      </c>
      <c r="D17" s="19" cm="1">
        <f t="array" ref="D17">SUMIF('9 programa 3 lentelė'!$C8:$C112,'9 programa 3 lentelė'!C00,'9 programa 3 lentelė'!E8:E112)</f>
        <v>0</v>
      </c>
      <c r="E17" s="19" cm="1">
        <f t="array" ref="E17">SUMIF('9 programa 3 lentelė'!$C8:$C112,'9 programa 3 lentelė'!C00,'9 programa 3 lentelė'!F8:F112)</f>
        <v>0</v>
      </c>
      <c r="F17" s="19" cm="1">
        <f t="array" ref="F17">SUMIF('9 programa 3 lentelė'!$C8:$C112,'9 programa 3 lentelė'!C00,'9 programa 3 lentelė'!G8:G112)</f>
        <v>0</v>
      </c>
      <c r="G17" s="19" cm="1">
        <f t="array" ref="G17">SUMIF('9 programa 3 lentelė'!$C8:$C112,'9 programa 3 lentelė'!C00,'9 programa 3 lentelė'!H8:H112)</f>
        <v>0</v>
      </c>
    </row>
    <row r="18" spans="2:7" ht="25.5" x14ac:dyDescent="0.2">
      <c r="B18" s="29" t="s">
        <v>186</v>
      </c>
      <c r="C18" s="23" t="s">
        <v>187</v>
      </c>
      <c r="D18" s="19" cm="1">
        <f t="array" ref="D18">SUMIF('9 programa 3 lentelė'!$C8:$C112,'9 programa 3 lentelė'!C00,'9 programa 3 lentelė'!E8:E112)</f>
        <v>0</v>
      </c>
      <c r="E18" s="19" cm="1">
        <f t="array" ref="E18">SUMIF('9 programa 3 lentelė'!$C8:$C112,'9 programa 3 lentelė'!C00,'9 programa 3 lentelė'!F8:F112)</f>
        <v>0</v>
      </c>
      <c r="F18" s="19" cm="1">
        <f t="array" ref="F18">SUMIF('9 programa 3 lentelė'!$C8:$C112,'9 programa 3 lentelė'!C00,'9 programa 3 lentelė'!G8:G112)</f>
        <v>0</v>
      </c>
      <c r="G18" s="19" cm="1">
        <f t="array" ref="G18">SUMIF('9 programa 3 lentelė'!$C8:$C112,'9 programa 3 lentelė'!C00,'9 programa 3 lentelė'!H8:H112)</f>
        <v>0</v>
      </c>
    </row>
    <row r="19" spans="2:7" x14ac:dyDescent="0.2">
      <c r="B19" s="29" t="s">
        <v>188</v>
      </c>
      <c r="C19" s="23" t="s">
        <v>189</v>
      </c>
      <c r="D19" s="19" cm="1">
        <f t="array" ref="D19">SUMIF('9 programa 3 lentelė'!$C8:$C112,'9 programa 3 lentelė'!C00,'9 programa 3 lentelė'!E8:E112)</f>
        <v>0</v>
      </c>
      <c r="E19" s="19">
        <f>SUMIF('9 programa 3 lentelė'!$C8:$C112,'9 programa 3 lentelė'!C102,'9 programa 3 lentelė'!F8:F112)</f>
        <v>0</v>
      </c>
      <c r="F19" s="19">
        <f>SUMIF('9 programa 3 lentelė'!$C8:$C112,'9 programa 3 lentelė'!C102,'9 programa 3 lentelė'!G8:G112)</f>
        <v>0</v>
      </c>
      <c r="G19" s="19">
        <f>SUMIF('9 programa 3 lentelė'!$C8:$C112,'9 programa 3 lentelė'!C102,'9 programa 3 lentelė'!H8:H112)</f>
        <v>0</v>
      </c>
    </row>
    <row r="20" spans="2:7" x14ac:dyDescent="0.2">
      <c r="B20" s="29" t="s">
        <v>190</v>
      </c>
      <c r="C20" s="23" t="s">
        <v>191</v>
      </c>
      <c r="D20" s="19" cm="1">
        <f t="array" ref="D20">SUMIF('9 programa 3 lentelė'!$C8:$C112,'9 programa 3 lentelė'!C00,'9 programa 3 lentelė'!E8:E112)</f>
        <v>0</v>
      </c>
      <c r="E20" s="19" cm="1">
        <f t="array" ref="E20">SUMIF('9 programa 3 lentelė'!$C8:$C112,'9 programa 3 lentelė'!C00,'9 programa 3 lentelė'!F8:F112)</f>
        <v>0</v>
      </c>
      <c r="F20" s="19" cm="1">
        <f t="array" ref="F20">SUMIF('9 programa 3 lentelė'!$C8:$C112,'9 programa 3 lentelė'!C00,'9 programa 3 lentelė'!G8:G112)</f>
        <v>0</v>
      </c>
      <c r="G20" s="19" cm="1">
        <f t="array" ref="G20">SUMIF('9 programa 3 lentelė'!$C8:$C112,'9 programa 3 lentelė'!C00,'9 programa 3 lentelė'!H8:H112)</f>
        <v>0</v>
      </c>
    </row>
    <row r="21" spans="2:7" x14ac:dyDescent="0.2">
      <c r="B21" s="29" t="s">
        <v>192</v>
      </c>
      <c r="C21" s="23" t="s">
        <v>193</v>
      </c>
      <c r="D21" s="19" cm="1">
        <f t="array" ref="D21">SUMIF('9 programa 3 lentelė'!$C8:$C112,'9 programa 3 lentelė'!C00,'9 programa 3 lentelė'!E8:E112)</f>
        <v>0</v>
      </c>
      <c r="E21" s="19" cm="1">
        <f t="array" ref="E21">SUMIF('9 programa 3 lentelė'!$C8:$C112,'9 programa 3 lentelė'!C00,'9 programa 3 lentelė'!F8:F112)</f>
        <v>0</v>
      </c>
      <c r="F21" s="19" cm="1">
        <f t="array" ref="F21">SUMIF('9 programa 3 lentelė'!$C8:$C112,'9 programa 3 lentelė'!C00,'9 programa 3 lentelė'!G8:G112)</f>
        <v>0</v>
      </c>
      <c r="G21" s="19" cm="1">
        <f t="array" ref="G21">SUMIF('9 programa 3 lentelė'!$C8:$C112,'9 programa 3 lentelė'!C00,'9 programa 3 lentelė'!H8:H112)</f>
        <v>0</v>
      </c>
    </row>
    <row r="22" spans="2:7" ht="25.5" x14ac:dyDescent="0.2">
      <c r="B22" s="29"/>
      <c r="C22" s="20" t="s">
        <v>194</v>
      </c>
      <c r="D22" s="4">
        <f>D6+D14</f>
        <v>861.4000000000002</v>
      </c>
      <c r="E22" s="4">
        <f t="shared" ref="E22:G22" si="2">E6+E14</f>
        <v>1153.2</v>
      </c>
      <c r="F22" s="4">
        <f t="shared" si="2"/>
        <v>1197.2</v>
      </c>
      <c r="G22" s="4">
        <f t="shared" si="2"/>
        <v>879.3</v>
      </c>
    </row>
    <row r="23" spans="2:7" x14ac:dyDescent="0.2">
      <c r="B23" s="34"/>
      <c r="C23" s="35" t="s">
        <v>154</v>
      </c>
      <c r="D23" s="36">
        <f>'9 programa 3 lentelė'!E112</f>
        <v>0</v>
      </c>
      <c r="E23" s="37">
        <f>'9 programa 3 lentelė'!F112</f>
        <v>253.79999999999998</v>
      </c>
      <c r="F23" s="37">
        <f>'9 programa 3 lentelė'!G112</f>
        <v>253.79999999999998</v>
      </c>
      <c r="G23" s="37">
        <f>'9 programa 3 lentelė'!H112</f>
        <v>0</v>
      </c>
    </row>
    <row r="24" spans="2:7" ht="35.450000000000003" customHeight="1" x14ac:dyDescent="0.2">
      <c r="B24" s="38"/>
      <c r="C24" s="20" t="s">
        <v>155</v>
      </c>
      <c r="D24" s="38"/>
      <c r="E24" s="40">
        <f>E22-D22</f>
        <v>291.79999999999984</v>
      </c>
      <c r="F24" s="40">
        <f t="shared" ref="F24:G24" si="3">F22-E22</f>
        <v>44</v>
      </c>
      <c r="G24" s="40">
        <f t="shared" si="3"/>
        <v>-317.90000000000009</v>
      </c>
    </row>
  </sheetData>
  <mergeCells count="2">
    <mergeCell ref="B1:G1"/>
    <mergeCell ref="B5:G5"/>
  </mergeCells>
  <pageMargins left="0.7" right="0.7" top="0.75" bottom="0.75" header="0.3" footer="0.3"/>
  <pageSetup paperSize="9" scale="8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9 programa 3 lentelė</vt:lpstr>
      <vt:lpstr>Lėšų suvestinė 2 lentelė</vt:lpstr>
      <vt:lpstr>'9 programa 3 lentelė'!Print_Area</vt:lpstr>
      <vt:lpstr>'9 programa 3 lentelė'!Print_Titles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Regina Intienė</cp:lastModifiedBy>
  <cp:revision/>
  <cp:lastPrinted>2025-12-18T12:42:23Z</cp:lastPrinted>
  <dcterms:created xsi:type="dcterms:W3CDTF">2023-07-10T07:04:14Z</dcterms:created>
  <dcterms:modified xsi:type="dcterms:W3CDTF">2025-12-18T12:42:31Z</dcterms:modified>
  <cp:category/>
  <cp:contentStatus/>
</cp:coreProperties>
</file>