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valdyba\kmsa\Savivaldybės administracija\BENDROSIOS VALDYMO FUNKCIJOS\Strateginio planavimo skyrius\MVP PLANAI\2026 MVP\1. PIRMINIS ĮSAKYMAS\"/>
    </mc:Choice>
  </mc:AlternateContent>
  <xr:revisionPtr revIDLastSave="0" documentId="13_ncr:1_{55111BEC-3928-4A4C-93F6-205470208D1F}" xr6:coauthVersionLast="47" xr6:coauthVersionMax="47" xr10:uidLastSave="{00000000-0000-0000-0000-000000000000}"/>
  <bookViews>
    <workbookView xWindow="-120" yWindow="-120" windowWidth="38640" windowHeight="21120" xr2:uid="{FEA9E383-1DE5-4AFE-98A8-7A94D3659092}"/>
  </bookViews>
  <sheets>
    <sheet name="002 programa " sheetId="1" r:id="rId1"/>
    <sheet name="Lėšų suvestinė" sheetId="3" r:id="rId2"/>
  </sheets>
  <definedNames>
    <definedName name="_xlnm.Print_Area" localSheetId="0">'002 programa '!$A$1:$H$119</definedName>
    <definedName name="_xlnm.Print_Titles" localSheetId="0">'002 programa '!$6:$8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3" i="3" l="1"/>
  <c r="E53" i="1" l="1"/>
  <c r="E31" i="1"/>
  <c r="E18" i="1"/>
  <c r="E24" i="1"/>
  <c r="E25" i="1"/>
  <c r="E34" i="1"/>
  <c r="E39" i="1"/>
  <c r="E54" i="1"/>
  <c r="E57" i="1"/>
  <c r="E55" i="1" s="1"/>
  <c r="E76" i="1"/>
  <c r="E81" i="1" s="1"/>
  <c r="E82" i="1"/>
  <c r="E90" i="1"/>
  <c r="E101" i="1"/>
  <c r="E99" i="1" s="1"/>
  <c r="E106" i="1"/>
  <c r="E104" i="1" s="1"/>
  <c r="E52" i="1" l="1"/>
  <c r="E50" i="1" s="1"/>
  <c r="E30" i="1"/>
  <c r="E28" i="1" s="1"/>
  <c r="E79" i="1"/>
  <c r="D9" i="3"/>
  <c r="E107" i="1" l="1"/>
  <c r="D10" i="3" l="1" a="1"/>
  <c r="D10" i="3" s="1"/>
  <c r="D11" i="3" a="1"/>
  <c r="D11" i="3" s="1"/>
  <c r="D12" i="3"/>
  <c r="D19" i="3"/>
  <c r="D20" i="3" a="1"/>
  <c r="D20" i="3" s="1"/>
  <c r="D21" i="3" a="1"/>
  <c r="D21" i="3" s="1"/>
  <c r="D16" i="3"/>
  <c r="D8" i="3" l="1"/>
  <c r="D23" i="3"/>
  <c r="D18" i="3" a="1"/>
  <c r="D18" i="3" s="1"/>
  <c r="D17" i="3" a="1"/>
  <c r="D17" i="3" s="1"/>
  <c r="D6" i="3" l="1"/>
  <c r="D14" i="3"/>
  <c r="D2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Violeta Pronskuvienė</author>
    <author>Rima Ališauskė</author>
  </authors>
  <commentList>
    <comment ref="C23" authorId="0" shapeId="0" xr:uid="{A158EC9A-8A87-4E07-9507-020D97C527B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450,0 tūkst. Eur sudaro vietinė rinkliava (pagalvės mokestis).
</t>
        </r>
      </text>
    </comment>
    <comment ref="E24" authorId="1" shapeId="0" xr:uid="{2DB1C7C3-1EA8-4F0D-B74A-15EC26CB8F2B}">
      <text>
        <r>
          <rPr>
            <sz val="11"/>
            <color theme="1"/>
            <rFont val="Calibri"/>
            <family val="2"/>
            <charset val="186"/>
            <scheme val="minor"/>
          </rPr>
          <t>SB  80,0 Rinkliava (1560701) 139,50</t>
        </r>
      </text>
    </comment>
    <comment ref="C26" authorId="1" shapeId="0" xr:uid="{D09EA5DA-2C52-49AC-8DFA-B80407FF9500}">
      <text>
        <r>
          <rPr>
            <sz val="11"/>
            <color theme="1"/>
            <rFont val="Calibri"/>
            <family val="2"/>
            <charset val="186"/>
            <scheme val="minor"/>
          </rPr>
          <t>Rinkliavos likutis lėšos 1560702</t>
        </r>
      </text>
    </comment>
    <comment ref="C40" authorId="1" shapeId="0" xr:uid="{94B15E03-1CC7-4AC5-9B13-877860C0A6E3}">
      <text>
        <r>
          <rPr>
            <sz val="11"/>
            <color theme="1"/>
            <rFont val="Calibri"/>
            <family val="2"/>
            <charset val="186"/>
            <scheme val="minor"/>
          </rPr>
          <t>projektas iki 2031 m.</t>
        </r>
      </text>
    </comment>
    <comment ref="F42" authorId="1" shapeId="0" xr:uid="{59007096-D402-4254-9BBA-44096F7F3FE6}">
      <text>
        <r>
          <rPr>
            <sz val="11"/>
            <color theme="1"/>
            <rFont val="Calibri"/>
            <family val="2"/>
            <charset val="186"/>
            <scheme val="minor"/>
          </rPr>
          <t>Piliavietės atkūrimo priešprojektiniai pasiūlymai ir koncepcija</t>
        </r>
      </text>
    </comment>
    <comment ref="C75" authorId="0" shapeId="0" xr:uid="{233165D9-467F-4684-9606-B5701814C84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Priemonę įgyvendina KUFA
</t>
        </r>
      </text>
    </comment>
    <comment ref="F85" authorId="0" shapeId="0" xr:uid="{874C7CC2-E90E-43A6-B10B-43FEE9932952}">
      <text>
        <r>
          <rPr>
            <sz val="11"/>
            <color theme="1"/>
            <rFont val="Calibri"/>
            <family val="2"/>
            <charset val="186"/>
            <scheme val="minor"/>
          </rPr>
          <t>Rangos darbai kartu su ESO ir dukjotiekio tinklų iškėlimu.</t>
        </r>
      </text>
    </comment>
    <comment ref="F87" authorId="0" shapeId="0" xr:uid="{723CAB4E-6B28-40CD-ACC4-341A6FBC9EDA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Rangos dabai- II etapo 1 dalis
</t>
        </r>
      </text>
    </comment>
    <comment ref="F94" authorId="0" shapeId="0" xr:uid="{5C5D12F1-C363-4CA5-9042-0875EAE1FEB7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Projekto partneris „Klaipėdos vanduo“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<sst xmlns="http://schemas.openxmlformats.org/spreadsheetml/2006/main" count="263" uniqueCount="195">
  <si>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</si>
  <si>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</si>
  <si>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</si>
  <si>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</si>
  <si>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(matavimo vnt.)</t>
  </si>
  <si>
    <t>Savivaldybės strateginio plėtros plano rodiklis</t>
  </si>
  <si>
    <t>2026 m.</t>
  </si>
  <si>
    <t>002-01 (T)</t>
  </si>
  <si>
    <t>Uždavinys: Plėtoti turizmo ir rekreacijos infrastruktūrą bei paslaugas</t>
  </si>
  <si>
    <t>Apgyvendintų turistų skaičius, tūkst. asm. per metus</t>
  </si>
  <si>
    <t>E-1.2-1</t>
  </si>
  <si>
    <t>Atvykstamojo turizmo turistų dalis, proc.</t>
  </si>
  <si>
    <t>E-1.2-2</t>
  </si>
  <si>
    <t>Turistų skaičiaus augimas (turistų Klaipėdos mieste skaičius einamaisiais metais, palyginti su praeitais metais, matuojamas kasmet), proc.</t>
  </si>
  <si>
    <t>E-1.2-3</t>
  </si>
  <si>
    <t>Savivaldybės lėšomis suformuotų turistų traukos objektų skaičius</t>
  </si>
  <si>
    <t>R-1.2.1-1</t>
  </si>
  <si>
    <t xml:space="preserve">Interneto svetainės klaipedatravel.lt lankytojų skaičiaus pokytis, proc. </t>
  </si>
  <si>
    <t>Nakvynių skaičius Klaipėdos mieste, tūkst. vnt.</t>
  </si>
  <si>
    <t>002-01-01 (TP)</t>
  </si>
  <si>
    <t>Priemonė: Klaipėdos miesto turizmo informacinės sistemos plėtojimas</t>
  </si>
  <si>
    <t>002-01-01-01</t>
  </si>
  <si>
    <t xml:space="preserve">Atvykstamojo ir vietinio turizmo skatinimo Klaipėdoje programos įgyvendinimas </t>
  </si>
  <si>
    <t xml:space="preserve">KSTD
Turizmo skyrius </t>
  </si>
  <si>
    <t>Aptarnauta turistų (suteikta informacija), tūkst. vnt.</t>
  </si>
  <si>
    <t xml:space="preserve">Savivaldybės biudžeto lėšos (nuosavos, be ankstesnių metų likučio) </t>
  </si>
  <si>
    <t>Aptarnautų kruizų skaičius, vnt.</t>
  </si>
  <si>
    <t xml:space="preserve">Įgyvendinta priemonių, užtikrinančių efektyvų informacijos teikimą turistams, vnt. </t>
  </si>
  <si>
    <t>P-1.2.2.1-1</t>
  </si>
  <si>
    <t xml:space="preserve">Įgyvendinta Klaipėdos žinomumą didinančių rinkodaros priemonių, vnt.  </t>
  </si>
  <si>
    <t>P-1.2.2.1-2</t>
  </si>
  <si>
    <t>Regioninių maršrutų, į kuriuos įtraukta Klaipėda, skaičius</t>
  </si>
  <si>
    <t>Klaipėdos objektų, įtrauktų į regioninius turizmo maršrutus, skaičius</t>
  </si>
  <si>
    <t>P-1.2.1.4-1</t>
  </si>
  <si>
    <t>Ankstesnių metų likučiai</t>
  </si>
  <si>
    <t>Klaipėdos, kaip svetingo, konkurencingo ir išskirtinę vertę kuriančio turizmo traukos centro, vystymas</t>
  </si>
  <si>
    <t> </t>
  </si>
  <si>
    <t>Sezoniškumą mažinančių ir kitų miestą reprezentuojančių didžiųjų renginių skaičius, vnt.</t>
  </si>
  <si>
    <t>Projektų turizmo ir poilsio infrastruktūrai vystyti skaičius, vnt.</t>
  </si>
  <si>
    <t>P-1.1.2.4-1</t>
  </si>
  <si>
    <t>Pasiekiamumo ir žinomumo didinimo priemonių skaičius, vnt.</t>
  </si>
  <si>
    <t>BĮ Klaipėdos miesto savivaldybės kultūros centras Žvejų rūmai</t>
  </si>
  <si>
    <t>Atliktų tyrimų skaičius, vnt.</t>
  </si>
  <si>
    <t xml:space="preserve">VšĮ „Klaipėdos šventės“          </t>
  </si>
  <si>
    <t>Savivaldybės biudžetas (įskaitant skolintas lėšas)</t>
  </si>
  <si>
    <t>Iš jo:</t>
  </si>
  <si>
    <t xml:space="preserve">Savivaldybės biudžeto lėšos (nuosavos, be ankstesnių metų likučio)' </t>
  </si>
  <si>
    <t>Ankstesnių metų likučiai'</t>
  </si>
  <si>
    <t>002-01-02 (PP)</t>
  </si>
  <si>
    <t>Priemonė: Turistų traukos centrų formavimas gerinant rekreacijos infrastruktūrą</t>
  </si>
  <si>
    <t>Atlikta rangos darbų. Užbaigtumas, proc.</t>
  </si>
  <si>
    <t>P-3.2.3.3-1</t>
  </si>
  <si>
    <t>Skolintos lėšos</t>
  </si>
  <si>
    <t>Klaipėdos pilies didžiojo bokšto įveiklinimas ir pritaikymas įvairių grupių poreikiams</t>
  </si>
  <si>
    <t xml:space="preserve">Ekspozicijos idėjos konkursas, vnt. </t>
  </si>
  <si>
    <t>Ekspozicijos parengimas, proc.</t>
  </si>
  <si>
    <t>Ekspozicijos įrengimas, proc.</t>
  </si>
  <si>
    <t>Kiti šaltiniai (Europos Sąjungos paramos lėšos)</t>
  </si>
  <si>
    <t>Istorinių krantinių sutvarkymas</t>
  </si>
  <si>
    <t>MVPD
Projektavimo skyrius</t>
  </si>
  <si>
    <t>Parengtas techninis projektas, vnt.</t>
  </si>
  <si>
    <t>002-01-02-03</t>
  </si>
  <si>
    <t xml:space="preserve">Klaipėdos pilies ir bastionų komplekso atkūrimas </t>
  </si>
  <si>
    <t xml:space="preserve">  </t>
  </si>
  <si>
    <t>Organizuotas architektūrinis konkursas, vnt.</t>
  </si>
  <si>
    <t xml:space="preserve">  UAD Urbanistikos skyrius</t>
  </si>
  <si>
    <t>Atlikta archeologinių tyrinėjimų, proc.</t>
  </si>
  <si>
    <t xml:space="preserve">  KSTD,  
MVPD Projektavimo skyrius</t>
  </si>
  <si>
    <t>Priešprojektinių pasiūlymų ir koncepcijos parengimas, vnt.</t>
  </si>
  <si>
    <t>Parengtas techninis projektas (šiaurinis korpusas), vnt.</t>
  </si>
  <si>
    <t>Parengtas techninis projektas (bastioninių įtvirtinimų), vnt.</t>
  </si>
  <si>
    <t>Parengtas techninis projektas (pietinis, rytinis,vakarinis korpusai), vnt.</t>
  </si>
  <si>
    <t>002-01-02-04</t>
  </si>
  <si>
    <t>Šv. Jono bažnyčios bokšto atkūrimas</t>
  </si>
  <si>
    <t>KSTD</t>
  </si>
  <si>
    <t>Kiti šaltiniai (valstybės biudžeto lėšos)</t>
  </si>
  <si>
    <t>Skolintos lėšos'</t>
  </si>
  <si>
    <t>Kiti šaltiniai</t>
  </si>
  <si>
    <t>Iš jų:</t>
  </si>
  <si>
    <t>Kiti šaltiniai (Europos Sąjungos paramos lėšos)'</t>
  </si>
  <si>
    <t>002-02 (T)</t>
  </si>
  <si>
    <t>Uždavinys: Gerinti verslo ir investicinę aplinką Klaipėdos mieste</t>
  </si>
  <si>
    <t>Materialinės investicijos, tenkančios 1-am gyventojui, ir rodiklio santykis su šalies vidurkiu, Eur/proc.</t>
  </si>
  <si>
    <t>4750/100</t>
  </si>
  <si>
    <t>R-1.1.1-1</t>
  </si>
  <si>
    <t>Pritrauktų naujų tiesioginių užsienio investicijų (TUI) apimtis, mlrd. Eur</t>
  </si>
  <si>
    <t>R-1.1.1-2</t>
  </si>
  <si>
    <t>Verslumo lygis (veikiančių smulkiojo ir vidutinio verslo (SVV) įmonių skaičius, tenkantis 1000 gyv.), koef.</t>
  </si>
  <si>
    <t>R-1.1.2-1</t>
  </si>
  <si>
    <t>Veikiančių ūkio subjektų skaičiaus metinis pokytis, proc.</t>
  </si>
  <si>
    <t>Gyventojų aktyvumas, vykdant individualią veiklą (gyventojų, besiverčiančių veikla pagal individualios veiklos pažymą ir verslo liudijimus, skaičius, tenkantis 1000-iui gyv.), koef.</t>
  </si>
  <si>
    <t>R-1.1.2-3</t>
  </si>
  <si>
    <t>002-02-01 (TP)</t>
  </si>
  <si>
    <t>Priemonė: Klaipėdos miesto verslo paramos ir investicinės aplinkos gerinimo sistemos plėtojimas</t>
  </si>
  <si>
    <t xml:space="preserve">Viešųjų paslaugų smulkiojo ir vidutinio verslo (SVV) subjektams teikimas verslo inkubatoriuje </t>
  </si>
  <si>
    <t>Inkubuotų verslų skaičius, vnt.</t>
  </si>
  <si>
    <t>P-1.1.2.2-2
P-1.1.2.2-3</t>
  </si>
  <si>
    <t>Kultūros fabriko (KUFA) rezidentų skaičius, vnt.</t>
  </si>
  <si>
    <t>P-1.1.1.7-4</t>
  </si>
  <si>
    <t>SVV subjektų, gavusių viešąsias paslaugas, skaičius, vnt.</t>
  </si>
  <si>
    <t>P-1.1.1.7-5
P-1.1.2.3-7
P-1.1.2.3-8</t>
  </si>
  <si>
    <t>Projekto „Inkubavimo, konsultavimo, mentorystės ir tinklaveikos programų vystymas, skatinant pradedančiųjų smulkiojo ir vidutinio verslo subjektų kūrimąsi ir augimą regionuose“ įgyvendinimas</t>
  </si>
  <si>
    <t>Verslų, dalyvaujančių projekte ir gavusių individualizuotą pagalbą, skaičius, vnt.</t>
  </si>
  <si>
    <t>Kontaktų mezgimo dirbtuvėse dalyvavusių SVV subjektų, užmezgusių reikšmingas partnerystes, skaičius, vnt.</t>
  </si>
  <si>
    <t xml:space="preserve">Klaipėdos regiono pasiekiamumo ir žinomumo didinimas </t>
  </si>
  <si>
    <t>Pritraukta tiesioginių skrydžių į Klaipėdos regioną, vnt.</t>
  </si>
  <si>
    <t>Klaipėdos miesto savivaldybės rinkodaros priemonių įgyvendinimas</t>
  </si>
  <si>
    <t>Reprezentacinių renginių, kuriuose dalyvauta, skaičius</t>
  </si>
  <si>
    <t xml:space="preserve">Įsigytų reprezentacinių priemonių rūšių skaičius, vnt. </t>
  </si>
  <si>
    <t xml:space="preserve">Įgyvendinta rinkodaros priemonių, vnt. </t>
  </si>
  <si>
    <t>VšĮ „Klaipėdos kultūros fabrikas“ pastato remonto darbai adresu: Bangų g. 5A, Klaipėda</t>
  </si>
  <si>
    <t>Atlikta remonto darbų (pastato konstrukcijų bei lauko fasado defektų  šalinimas), proc.</t>
  </si>
  <si>
    <t>002-02-02</t>
  </si>
  <si>
    <t>Priemonė: Klaipėdos LEZ infrastruktūros išvystymas</t>
  </si>
  <si>
    <t>002-02-02-01</t>
  </si>
  <si>
    <t>Projektų finansavimo ir administravimo skyrius,
MVPD Statybos skyrius</t>
  </si>
  <si>
    <t>Parengtas techninis projektas (vnt.)</t>
  </si>
  <si>
    <t>Atlikta  rangos darbų (proc.)</t>
  </si>
  <si>
    <t>002-02-02-02</t>
  </si>
  <si>
    <t>Kretainio g. II, III ir IV etapų nauja statyba</t>
  </si>
  <si>
    <t>Lietuvos Respublikos valstybės biudžeto dotacijos</t>
  </si>
  <si>
    <t>002-02-02-03</t>
  </si>
  <si>
    <t>Krašto kelio 141 ir sankryžos su Švepelių g. rekonstrukcija (esamos nuovažos iš Švepelių g. į krašto kelią 141 Klaipėda–Jurbarkas–Kaunas rekonstrukcija)</t>
  </si>
  <si>
    <t>MVPD Projektavimo skyrius</t>
  </si>
  <si>
    <t>Projektų finansavimo ir administravimo skyrius</t>
  </si>
  <si>
    <t>002-02-02-04</t>
  </si>
  <si>
    <t>Vandentiekio ir nuotekų tinklų demontavimas buvusiame Lypkių k.</t>
  </si>
  <si>
    <t>002-02-02-05</t>
  </si>
  <si>
    <t>002-02-02-06</t>
  </si>
  <si>
    <t>Nuo Antrojo pasaulinio karo likusių sprogmenų pašalinimas iš LEZ teritorijos</t>
  </si>
  <si>
    <t>Lietuvos Respublikos valstybės biudžeto dotacijos'</t>
  </si>
  <si>
    <t xml:space="preserve">Kiti šaltiniai </t>
  </si>
  <si>
    <t>Kiti šaltiniai (valstybės biudžeto lėšos)'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</si>
  <si>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</si>
  <si>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</si>
  <si>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</si>
  <si>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</si>
  <si>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</si>
  <si>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</si>
  <si>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KSTD – Kultūros, sporto ir turizmo departamentas.</t>
  </si>
  <si>
    <t>Eil. Nr.</t>
  </si>
  <si>
    <t>Programos kodas ir pavadinimas</t>
  </si>
  <si>
    <t>002 Ekonominės plėtros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</si>
  <si>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</si>
  <si>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</si>
  <si>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</si>
  <si>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</si>
  <si>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</si>
  <si>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</si>
  <si>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</si>
  <si>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</si>
  <si>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</si>
  <si>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</si>
  <si>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</si>
  <si>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</si>
  <si>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</si>
  <si>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</si>
  <si>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</si>
  <si>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</si>
  <si>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</si>
  <si>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</si>
  <si>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</si>
  <si>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</si>
  <si>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</si>
  <si>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</si>
  <si>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</si>
  <si>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</si>
  <si>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</si>
  <si>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</si>
  <si>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t xml:space="preserve">KSTD,
BĮ Klaipėdos miesto savivaldybės Mažosios Lietuvos istorijos muziejus 
 </t>
  </si>
  <si>
    <t xml:space="preserve">Komunikacijos ir rinkodaros skyrius
</t>
  </si>
  <si>
    <t>002-01-01-02</t>
  </si>
  <si>
    <t>002-01-02-01</t>
  </si>
  <si>
    <t>002-01-02-02</t>
  </si>
  <si>
    <t>Atlikta rangos darbų (tik bastioniniams įtvirtinimams atkurti). Užbaigtumas, proc.</t>
  </si>
  <si>
    <t>002-02-01-01</t>
  </si>
  <si>
    <t>002-02-01-02</t>
  </si>
  <si>
    <t>002-02-01-03</t>
  </si>
  <si>
    <t>002-02-01-04</t>
  </si>
  <si>
    <t>002-02-01-05</t>
  </si>
  <si>
    <t>Parengtas paprastojo remonto projektas, vnt.</t>
  </si>
  <si>
    <t>Lypkių g. ir kelio 141 sankryžos I etapo I poetapio nauja statyba (nuovažos į (iš) kelią (-io) 141 į Lypkių g.) „Valstybinės reikšmės krašto kelio Nr. 141 Kaunas–Jurbarkas–Šilutė–Klaipėda ruožo nuo 227,00 iki 228,64 km rekonstravimo projektas“</t>
  </si>
  <si>
    <t>Pramonės g. II  etapo rekonstrukcija                                                                                                                                                „Klaipėdos miesto Pramonės gatvės dalies, Švepelių gatvės dalies ir aklikelio D2 kapitalinio remonto, lietaus nuotekų tinklų rekonstravimo, Klaipėdos m. sav., projektas“</t>
  </si>
  <si>
    <t>Siektinos 
stebėsenos rodiklių reikšmės</t>
  </si>
  <si>
    <t>PATVIRTINTA</t>
  </si>
  <si>
    <t xml:space="preserve">Klaipėdos miesto savivaldybės administracijos direktoriaus </t>
  </si>
  <si>
    <t>KSTD
 Turizmo skyrius</t>
  </si>
  <si>
    <t>UAD – Urbanistikos ir architektūros departamentas.</t>
  </si>
  <si>
    <t xml:space="preserve">MVPD – Miesto vystymo ir priežiūros departamentas. 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</si>
  <si>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</si>
  <si>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</si>
  <si>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>2026 metų asignavimų ir kitų lėšų pasiskirstymas (tūkst. Eur)</t>
  </si>
  <si>
    <t xml:space="preserve">Klaipėdos miesto savivaldybės administracijos 2026 metų 002 Ekonominės plėtros programos uždaviniai, priemonės, asignavimai ir kitos lėšos (tūkst. eurų) bei priemonių stebėsenos rodikliai												</t>
  </si>
  <si>
    <t xml:space="preserve">Kiti šaltiniai 
</t>
  </si>
  <si>
    <t>2026 m. kovo 5 d. įsakymu Nr. AD1-179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</si>
</sst>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8"/>
      <color theme="1"/>
      <name val="Times New Roman"/>
      <family val="1"/>
      <charset val="186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Calibri"/>
      <family val="2"/>
      <charset val="186"/>
      <scheme val="minor"/>
    </font>
    <font>
      <sz val="8"/>
      <name val="Times New Roman"/>
      <family val="1"/>
      <charset val="186"/>
    </font>
    <font>
      <sz val="10"/>
      <name val="times new"/>
    </font>
    <font>
      <sz val="11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</fonts>
  <fills count="12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DDEBF7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382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5" fillId="0" borderId="1" xfId="0" applyFont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164" fontId="5" fillId="0" borderId="1" xfId="0" applyNumberFormat="1" applyFont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0" fontId="3" fillId="0" borderId="0" xfId="0" applyFont="1" applyAlignment="1">
      <alignment horizontal="left" vertical="top"/>
    </xf>
    <xf numFmtId="164" fontId="4" fillId="3" borderId="1" xfId="0" applyNumberFormat="1" applyFont="1" applyFill="1" applyBorder="1" applyAlignment="1">
      <alignment horizontal="center" vertical="top" wrapText="1"/>
    </xf>
    <xf numFmtId="164" fontId="11" fillId="0" borderId="0" xfId="0" applyNumberFormat="1" applyFont="1"/>
    <xf numFmtId="0" fontId="4" fillId="0" borderId="1" xfId="0" applyFont="1" applyBorder="1" applyAlignment="1">
      <alignment vertical="top" wrapText="1"/>
    </xf>
    <xf numFmtId="0" fontId="8" fillId="0" borderId="0" xfId="0" applyFont="1"/>
    <xf numFmtId="0" fontId="5" fillId="0" borderId="0" xfId="0" applyFont="1" applyAlignment="1">
      <alignment vertical="top" wrapText="1"/>
    </xf>
    <xf numFmtId="164" fontId="4" fillId="3" borderId="6" xfId="0" applyNumberFormat="1" applyFont="1" applyFill="1" applyBorder="1" applyAlignment="1">
      <alignment horizontal="center" vertical="top" wrapText="1"/>
    </xf>
    <xf numFmtId="0" fontId="4" fillId="0" borderId="5" xfId="0" applyFont="1" applyBorder="1" applyAlignment="1">
      <alignment vertical="top" wrapText="1"/>
    </xf>
    <xf numFmtId="0" fontId="4" fillId="3" borderId="2" xfId="0" applyFont="1" applyFill="1" applyBorder="1" applyAlignment="1">
      <alignment vertical="top" wrapText="1"/>
    </xf>
    <xf numFmtId="0" fontId="5" fillId="10" borderId="1" xfId="0" applyFont="1" applyFill="1" applyBorder="1" applyAlignment="1">
      <alignment vertical="top" wrapText="1"/>
    </xf>
    <xf numFmtId="0" fontId="5" fillId="10" borderId="2" xfId="0" applyFont="1" applyFill="1" applyBorder="1" applyAlignment="1">
      <alignment vertical="top" wrapText="1"/>
    </xf>
    <xf numFmtId="0" fontId="5" fillId="11" borderId="3" xfId="0" applyFont="1" applyFill="1" applyBorder="1" applyAlignment="1">
      <alignment horizontal="center" vertical="top"/>
    </xf>
    <xf numFmtId="0" fontId="5" fillId="11" borderId="1" xfId="0" applyFont="1" applyFill="1" applyBorder="1" applyAlignment="1">
      <alignment horizontal="center" vertical="top"/>
    </xf>
    <xf numFmtId="0" fontId="4" fillId="0" borderId="42" xfId="0" applyFont="1" applyBorder="1" applyAlignment="1">
      <alignment horizontal="center" vertical="top" wrapText="1"/>
    </xf>
    <xf numFmtId="0" fontId="4" fillId="0" borderId="38" xfId="0" applyFont="1" applyBorder="1" applyAlignment="1">
      <alignment horizontal="center" vertical="top" wrapText="1"/>
    </xf>
    <xf numFmtId="0" fontId="5" fillId="3" borderId="40" xfId="0" applyFont="1" applyFill="1" applyBorder="1" applyAlignment="1">
      <alignment vertical="top" wrapText="1"/>
    </xf>
    <xf numFmtId="0" fontId="4" fillId="0" borderId="24" xfId="0" applyFont="1" applyBorder="1" applyAlignment="1">
      <alignment horizontal="center" vertical="top" wrapText="1"/>
    </xf>
    <xf numFmtId="0" fontId="5" fillId="5" borderId="28" xfId="0" applyFont="1" applyFill="1" applyBorder="1" applyAlignment="1">
      <alignment vertical="top" wrapText="1"/>
    </xf>
    <xf numFmtId="164" fontId="5" fillId="5" borderId="28" xfId="0" applyNumberFormat="1" applyFont="1" applyFill="1" applyBorder="1" applyAlignment="1">
      <alignment horizontal="center" vertical="top" wrapText="1"/>
    </xf>
    <xf numFmtId="0" fontId="13" fillId="0" borderId="37" xfId="0" applyFont="1" applyBorder="1" applyAlignment="1">
      <alignment vertical="top" wrapText="1"/>
    </xf>
    <xf numFmtId="164" fontId="5" fillId="0" borderId="37" xfId="0" applyNumberFormat="1" applyFont="1" applyBorder="1" applyAlignment="1">
      <alignment horizontal="center" vertical="top" wrapText="1"/>
    </xf>
    <xf numFmtId="164" fontId="5" fillId="3" borderId="3" xfId="0" applyNumberFormat="1" applyFont="1" applyFill="1" applyBorder="1" applyAlignment="1">
      <alignment horizontal="center" vertical="top" wrapText="1"/>
    </xf>
    <xf numFmtId="0" fontId="4" fillId="0" borderId="46" xfId="0" applyFont="1" applyBorder="1" applyAlignment="1">
      <alignment horizontal="center" vertical="top" wrapText="1"/>
    </xf>
    <xf numFmtId="0" fontId="5" fillId="5" borderId="27" xfId="0" applyFont="1" applyFill="1" applyBorder="1" applyAlignment="1">
      <alignment horizontal="justify" vertical="top" wrapText="1"/>
    </xf>
    <xf numFmtId="0" fontId="5" fillId="3" borderId="21" xfId="0" applyFont="1" applyFill="1" applyBorder="1" applyAlignment="1">
      <alignment vertical="top" wrapText="1"/>
    </xf>
    <xf numFmtId="0" fontId="4" fillId="7" borderId="40" xfId="0" applyFont="1" applyFill="1" applyBorder="1" applyAlignment="1">
      <alignment horizontal="center" vertical="top" wrapText="1"/>
    </xf>
    <xf numFmtId="0" fontId="4" fillId="0" borderId="43" xfId="0" applyFont="1" applyBorder="1" applyAlignment="1">
      <alignment vertical="top" wrapText="1"/>
    </xf>
    <xf numFmtId="164" fontId="4" fillId="0" borderId="40" xfId="0" applyNumberFormat="1" applyFont="1" applyBorder="1" applyAlignment="1">
      <alignment horizontal="center" vertical="top" wrapText="1"/>
    </xf>
    <xf numFmtId="0" fontId="4" fillId="7" borderId="42" xfId="0" applyFont="1" applyFill="1" applyBorder="1" applyAlignment="1">
      <alignment horizontal="center" vertical="top" wrapText="1"/>
    </xf>
    <xf numFmtId="164" fontId="4" fillId="3" borderId="44" xfId="0" applyNumberFormat="1" applyFont="1" applyFill="1" applyBorder="1" applyAlignment="1">
      <alignment horizontal="center" vertical="top" wrapText="1"/>
    </xf>
    <xf numFmtId="164" fontId="4" fillId="3" borderId="37" xfId="0" applyNumberFormat="1" applyFont="1" applyFill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4" fillId="7" borderId="19" xfId="0" applyFont="1" applyFill="1" applyBorder="1" applyAlignment="1">
      <alignment horizontal="center" vertical="top" wrapText="1"/>
    </xf>
    <xf numFmtId="0" fontId="4" fillId="7" borderId="26" xfId="0" applyFont="1" applyFill="1" applyBorder="1" applyAlignment="1">
      <alignment horizontal="center" vertical="top" wrapText="1"/>
    </xf>
    <xf numFmtId="0" fontId="5" fillId="0" borderId="37" xfId="0" applyFont="1" applyBorder="1" applyAlignment="1">
      <alignment vertical="top" wrapText="1"/>
    </xf>
    <xf numFmtId="0" fontId="5" fillId="8" borderId="1" xfId="0" applyFont="1" applyFill="1" applyBorder="1" applyAlignment="1">
      <alignment horizontal="left" vertical="center" wrapText="1"/>
    </xf>
    <xf numFmtId="164" fontId="13" fillId="8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center" wrapText="1"/>
    </xf>
    <xf numFmtId="0" fontId="5" fillId="11" borderId="3" xfId="0" applyFont="1" applyFill="1" applyBorder="1" applyAlignment="1">
      <alignment horizontal="center" vertical="top" wrapText="1"/>
    </xf>
    <xf numFmtId="0" fontId="5" fillId="4" borderId="27" xfId="0" applyFont="1" applyFill="1" applyBorder="1" applyAlignment="1">
      <alignment vertical="top" wrapText="1"/>
    </xf>
    <xf numFmtId="0" fontId="5" fillId="10" borderId="39" xfId="0" applyFont="1" applyFill="1" applyBorder="1" applyAlignment="1">
      <alignment vertical="top" wrapText="1"/>
    </xf>
    <xf numFmtId="0" fontId="5" fillId="11" borderId="40" xfId="0" applyFont="1" applyFill="1" applyBorder="1" applyAlignment="1">
      <alignment vertical="top" wrapText="1"/>
    </xf>
    <xf numFmtId="0" fontId="5" fillId="11" borderId="24" xfId="0" applyFont="1" applyFill="1" applyBorder="1" applyAlignment="1">
      <alignment horizontal="center" vertical="top" wrapText="1"/>
    </xf>
    <xf numFmtId="0" fontId="5" fillId="10" borderId="54" xfId="0" applyFont="1" applyFill="1" applyBorder="1" applyAlignment="1">
      <alignment vertical="top" wrapText="1"/>
    </xf>
    <xf numFmtId="0" fontId="5" fillId="11" borderId="42" xfId="0" applyFont="1" applyFill="1" applyBorder="1" applyAlignment="1">
      <alignment horizontal="center" vertical="top" wrapText="1"/>
    </xf>
    <xf numFmtId="0" fontId="5" fillId="11" borderId="46" xfId="0" applyFont="1" applyFill="1" applyBorder="1" applyAlignment="1">
      <alignment horizontal="center" vertical="top" wrapText="1"/>
    </xf>
    <xf numFmtId="0" fontId="5" fillId="10" borderId="35" xfId="0" applyFont="1" applyFill="1" applyBorder="1" applyAlignment="1">
      <alignment vertical="top" wrapText="1"/>
    </xf>
    <xf numFmtId="0" fontId="5" fillId="11" borderId="45" xfId="0" applyFont="1" applyFill="1" applyBorder="1" applyAlignment="1">
      <alignment horizontal="center" vertical="top"/>
    </xf>
    <xf numFmtId="0" fontId="5" fillId="11" borderId="58" xfId="0" applyFont="1" applyFill="1" applyBorder="1" applyAlignment="1">
      <alignment horizontal="center" vertical="top" wrapText="1"/>
    </xf>
    <xf numFmtId="0" fontId="5" fillId="5" borderId="17" xfId="0" applyFont="1" applyFill="1" applyBorder="1" applyAlignment="1">
      <alignment horizontal="justify" vertical="top" wrapText="1"/>
    </xf>
    <xf numFmtId="0" fontId="5" fillId="5" borderId="18" xfId="0" applyFont="1" applyFill="1" applyBorder="1" applyAlignment="1">
      <alignment vertical="top" wrapText="1"/>
    </xf>
    <xf numFmtId="0" fontId="5" fillId="7" borderId="40" xfId="0" applyFont="1" applyFill="1" applyBorder="1" applyAlignment="1">
      <alignment vertical="top" wrapText="1"/>
    </xf>
    <xf numFmtId="0" fontId="4" fillId="7" borderId="40" xfId="0" applyFont="1" applyFill="1" applyBorder="1" applyAlignment="1">
      <alignment horizontal="center" vertical="top"/>
    </xf>
    <xf numFmtId="0" fontId="4" fillId="0" borderId="24" xfId="0" applyFont="1" applyBorder="1" applyAlignment="1">
      <alignment horizontal="center" vertical="top"/>
    </xf>
    <xf numFmtId="0" fontId="4" fillId="3" borderId="37" xfId="0" applyFont="1" applyFill="1" applyBorder="1" applyAlignment="1">
      <alignment horizontal="center"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0" fontId="4" fillId="0" borderId="42" xfId="0" applyFont="1" applyBorder="1" applyAlignment="1">
      <alignment horizontal="center" vertical="top"/>
    </xf>
    <xf numFmtId="0" fontId="5" fillId="0" borderId="40" xfId="0" applyFont="1" applyBorder="1" applyAlignment="1">
      <alignment vertical="top" wrapText="1"/>
    </xf>
    <xf numFmtId="0" fontId="4" fillId="0" borderId="2" xfId="0" applyFont="1" applyBorder="1" applyAlignment="1">
      <alignment vertical="top" wrapText="1"/>
    </xf>
    <xf numFmtId="164" fontId="13" fillId="0" borderId="37" xfId="0" applyNumberFormat="1" applyFont="1" applyBorder="1" applyAlignment="1">
      <alignment horizontal="center" vertical="top" wrapText="1"/>
    </xf>
    <xf numFmtId="0" fontId="5" fillId="9" borderId="30" xfId="0" applyFont="1" applyFill="1" applyBorder="1" applyAlignment="1">
      <alignment vertical="top" wrapText="1"/>
    </xf>
    <xf numFmtId="164" fontId="5" fillId="9" borderId="30" xfId="0" applyNumberFormat="1" applyFont="1" applyFill="1" applyBorder="1" applyAlignment="1">
      <alignment horizontal="center" vertical="top" wrapText="1"/>
    </xf>
    <xf numFmtId="164" fontId="4" fillId="3" borderId="11" xfId="0" applyNumberFormat="1" applyFont="1" applyFill="1" applyBorder="1" applyAlignment="1">
      <alignment horizontal="center" vertical="top" wrapText="1"/>
    </xf>
    <xf numFmtId="164" fontId="5" fillId="3" borderId="23" xfId="0" applyNumberFormat="1" applyFont="1" applyFill="1" applyBorder="1" applyAlignment="1">
      <alignment horizontal="center" vertical="top" wrapText="1"/>
    </xf>
    <xf numFmtId="164" fontId="4" fillId="3" borderId="9" xfId="0" applyNumberFormat="1" applyFont="1" applyFill="1" applyBorder="1" applyAlignment="1">
      <alignment horizontal="center" vertical="top" wrapText="1"/>
    </xf>
    <xf numFmtId="164" fontId="4" fillId="3" borderId="40" xfId="0" applyNumberFormat="1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left" vertical="top" wrapText="1"/>
    </xf>
    <xf numFmtId="0" fontId="4" fillId="3" borderId="40" xfId="0" applyFont="1" applyFill="1" applyBorder="1" applyAlignment="1">
      <alignment vertical="top" wrapText="1"/>
    </xf>
    <xf numFmtId="164" fontId="4" fillId="3" borderId="23" xfId="0" applyNumberFormat="1" applyFont="1" applyFill="1" applyBorder="1" applyAlignment="1">
      <alignment horizontal="center" vertical="top" wrapText="1"/>
    </xf>
    <xf numFmtId="0" fontId="5" fillId="6" borderId="40" xfId="0" applyFont="1" applyFill="1" applyBorder="1" applyAlignment="1">
      <alignment vertical="top" wrapText="1"/>
    </xf>
    <xf numFmtId="164" fontId="5" fillId="6" borderId="40" xfId="0" applyNumberFormat="1" applyFont="1" applyFill="1" applyBorder="1" applyAlignment="1">
      <alignment horizontal="center" vertical="top" wrapText="1"/>
    </xf>
    <xf numFmtId="0" fontId="5" fillId="4" borderId="28" xfId="0" applyFont="1" applyFill="1" applyBorder="1" applyAlignment="1">
      <alignment vertical="top" wrapText="1"/>
    </xf>
    <xf numFmtId="0" fontId="5" fillId="10" borderId="40" xfId="0" applyFont="1" applyFill="1" applyBorder="1" applyAlignment="1">
      <alignment vertical="top" wrapText="1"/>
    </xf>
    <xf numFmtId="0" fontId="5" fillId="10" borderId="18" xfId="0" applyFont="1" applyFill="1" applyBorder="1" applyAlignment="1">
      <alignment vertical="top" wrapText="1"/>
    </xf>
    <xf numFmtId="0" fontId="5" fillId="11" borderId="40" xfId="0" applyFont="1" applyFill="1" applyBorder="1" applyAlignment="1">
      <alignment horizontal="center" vertical="top"/>
    </xf>
    <xf numFmtId="0" fontId="5" fillId="10" borderId="50" xfId="0" applyFont="1" applyFill="1" applyBorder="1" applyAlignment="1">
      <alignment vertical="top" wrapText="1"/>
    </xf>
    <xf numFmtId="0" fontId="5" fillId="10" borderId="51" xfId="0" applyFont="1" applyFill="1" applyBorder="1" applyAlignment="1">
      <alignment vertical="top" wrapText="1"/>
    </xf>
    <xf numFmtId="0" fontId="5" fillId="10" borderId="37" xfId="0" applyFont="1" applyFill="1" applyBorder="1" applyAlignment="1">
      <alignment vertical="top" wrapText="1"/>
    </xf>
    <xf numFmtId="0" fontId="5" fillId="11" borderId="38" xfId="0" applyFont="1" applyFill="1" applyBorder="1" applyAlignment="1">
      <alignment horizontal="center" vertical="top" wrapText="1"/>
    </xf>
    <xf numFmtId="0" fontId="5" fillId="11" borderId="39" xfId="0" applyFont="1" applyFill="1" applyBorder="1" applyAlignment="1">
      <alignment vertical="top" wrapText="1"/>
    </xf>
    <xf numFmtId="0" fontId="5" fillId="11" borderId="50" xfId="0" applyFont="1" applyFill="1" applyBorder="1" applyAlignment="1">
      <alignment vertical="top" wrapText="1"/>
    </xf>
    <xf numFmtId="0" fontId="5" fillId="11" borderId="51" xfId="0" applyFont="1" applyFill="1" applyBorder="1" applyAlignment="1">
      <alignment horizontal="left" vertical="top" wrapText="1"/>
    </xf>
    <xf numFmtId="0" fontId="4" fillId="7" borderId="54" xfId="0" applyFont="1" applyFill="1" applyBorder="1" applyAlignment="1">
      <alignment horizontal="left" vertical="top" wrapText="1"/>
    </xf>
    <xf numFmtId="0" fontId="4" fillId="7" borderId="50" xfId="0" applyFont="1" applyFill="1" applyBorder="1" applyAlignment="1">
      <alignment horizontal="left" vertical="top" wrapText="1"/>
    </xf>
    <xf numFmtId="0" fontId="4" fillId="7" borderId="39" xfId="0" applyFont="1" applyFill="1" applyBorder="1" applyAlignment="1">
      <alignment vertical="top" wrapText="1"/>
    </xf>
    <xf numFmtId="0" fontId="4" fillId="7" borderId="50" xfId="0" applyFont="1" applyFill="1" applyBorder="1" applyAlignment="1">
      <alignment vertical="top" wrapText="1"/>
    </xf>
    <xf numFmtId="0" fontId="5" fillId="3" borderId="50" xfId="0" applyFont="1" applyFill="1" applyBorder="1" applyAlignment="1">
      <alignment horizontal="center" vertical="top" wrapText="1"/>
    </xf>
    <xf numFmtId="0" fontId="5" fillId="0" borderId="50" xfId="0" applyFont="1" applyBorder="1" applyAlignment="1">
      <alignment horizontal="center" vertical="top" wrapText="1"/>
    </xf>
    <xf numFmtId="0" fontId="5" fillId="8" borderId="50" xfId="0" applyFont="1" applyFill="1" applyBorder="1" applyAlignment="1">
      <alignment wrapText="1"/>
    </xf>
    <xf numFmtId="0" fontId="5" fillId="0" borderId="50" xfId="0" applyFont="1" applyBorder="1" applyAlignment="1">
      <alignment wrapText="1"/>
    </xf>
    <xf numFmtId="0" fontId="5" fillId="0" borderId="51" xfId="0" applyFont="1" applyBorder="1" applyAlignment="1">
      <alignment wrapText="1"/>
    </xf>
    <xf numFmtId="0" fontId="5" fillId="11" borderId="51" xfId="0" applyFont="1" applyFill="1" applyBorder="1" applyAlignment="1">
      <alignment vertical="top" wrapText="1"/>
    </xf>
    <xf numFmtId="0" fontId="4" fillId="7" borderId="39" xfId="0" applyFont="1" applyFill="1" applyBorder="1" applyAlignment="1">
      <alignment horizontal="left" vertical="top" wrapText="1"/>
    </xf>
    <xf numFmtId="0" fontId="4" fillId="7" borderId="51" xfId="0" applyFont="1" applyFill="1" applyBorder="1" applyAlignment="1">
      <alignment vertical="top" wrapText="1"/>
    </xf>
    <xf numFmtId="0" fontId="4" fillId="7" borderId="25" xfId="0" applyFont="1" applyFill="1" applyBorder="1" applyAlignment="1">
      <alignment vertical="top" wrapText="1"/>
    </xf>
    <xf numFmtId="0" fontId="4" fillId="0" borderId="39" xfId="0" applyFont="1" applyBorder="1" applyAlignment="1">
      <alignment vertical="top" wrapText="1"/>
    </xf>
    <xf numFmtId="0" fontId="4" fillId="3" borderId="41" xfId="0" applyFont="1" applyFill="1" applyBorder="1" applyAlignment="1">
      <alignment horizontal="center" vertical="top" wrapText="1"/>
    </xf>
    <xf numFmtId="0" fontId="4" fillId="0" borderId="41" xfId="0" applyFont="1" applyBorder="1" applyAlignment="1">
      <alignment horizontal="center" vertical="top" wrapText="1"/>
    </xf>
    <xf numFmtId="165" fontId="5" fillId="3" borderId="50" xfId="0" applyNumberFormat="1" applyFont="1" applyFill="1" applyBorder="1" applyAlignment="1">
      <alignment horizontal="center" vertical="top" wrapText="1"/>
    </xf>
    <xf numFmtId="165" fontId="5" fillId="0" borderId="50" xfId="0" applyNumberFormat="1" applyFont="1" applyBorder="1" applyAlignment="1">
      <alignment horizontal="center" vertical="top" wrapText="1"/>
    </xf>
    <xf numFmtId="0" fontId="5" fillId="0" borderId="51" xfId="0" applyFont="1" applyBorder="1" applyAlignment="1">
      <alignment horizontal="center" vertical="top" wrapText="1"/>
    </xf>
    <xf numFmtId="0" fontId="5" fillId="9" borderId="27" xfId="0" applyFont="1" applyFill="1" applyBorder="1" applyAlignment="1">
      <alignment horizontal="center" vertical="top" wrapText="1"/>
    </xf>
    <xf numFmtId="0" fontId="4" fillId="0" borderId="51" xfId="0" applyFont="1" applyBorder="1" applyAlignment="1">
      <alignment horizontal="center" vertical="top" wrapText="1"/>
    </xf>
    <xf numFmtId="0" fontId="4" fillId="3" borderId="39" xfId="0" applyFont="1" applyFill="1" applyBorder="1" applyAlignment="1">
      <alignment horizontal="center" vertical="top" wrapText="1"/>
    </xf>
    <xf numFmtId="0" fontId="5" fillId="6" borderId="39" xfId="0" applyFont="1" applyFill="1" applyBorder="1" applyAlignment="1">
      <alignment horizontal="center" vertical="top" wrapText="1"/>
    </xf>
    <xf numFmtId="0" fontId="5" fillId="6" borderId="50" xfId="0" applyFont="1" applyFill="1" applyBorder="1" applyAlignment="1">
      <alignment horizontal="center" vertical="top" wrapText="1"/>
    </xf>
    <xf numFmtId="165" fontId="5" fillId="11" borderId="3" xfId="0" applyNumberFormat="1" applyFont="1" applyFill="1" applyBorder="1" applyAlignment="1">
      <alignment horizontal="center" vertical="top"/>
    </xf>
    <xf numFmtId="0" fontId="4" fillId="0" borderId="74" xfId="0" applyFont="1" applyBorder="1" applyAlignment="1">
      <alignment vertical="top" wrapText="1"/>
    </xf>
    <xf numFmtId="0" fontId="7" fillId="0" borderId="0" xfId="0" applyFont="1" applyAlignment="1">
      <alignment horizontal="left"/>
    </xf>
    <xf numFmtId="0" fontId="4" fillId="3" borderId="1" xfId="0" applyFont="1" applyFill="1" applyBorder="1" applyAlignment="1">
      <alignment horizontal="center" vertical="top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45" xfId="0" applyFont="1" applyFill="1" applyBorder="1" applyAlignment="1">
      <alignment horizontal="center" vertical="top" wrapText="1"/>
    </xf>
    <xf numFmtId="0" fontId="4" fillId="0" borderId="50" xfId="0" applyFont="1" applyBorder="1" applyAlignment="1">
      <alignment vertical="top" wrapText="1"/>
    </xf>
    <xf numFmtId="0" fontId="4" fillId="0" borderId="0" xfId="0" applyFont="1"/>
    <xf numFmtId="0" fontId="4" fillId="0" borderId="0" xfId="0" applyFont="1" applyAlignment="1">
      <alignment vertical="top"/>
    </xf>
    <xf numFmtId="0" fontId="5" fillId="2" borderId="2" xfId="0" applyFont="1" applyFill="1" applyBorder="1" applyAlignment="1">
      <alignment horizontal="center" vertical="center" wrapText="1"/>
    </xf>
    <xf numFmtId="0" fontId="16" fillId="2" borderId="27" xfId="0" applyFont="1" applyFill="1" applyBorder="1" applyAlignment="1">
      <alignment horizontal="center" vertical="center" wrapText="1"/>
    </xf>
    <xf numFmtId="0" fontId="16" fillId="2" borderId="28" xfId="0" applyFont="1" applyFill="1" applyBorder="1" applyAlignment="1">
      <alignment horizontal="center" vertical="center" wrapText="1"/>
    </xf>
    <xf numFmtId="0" fontId="16" fillId="2" borderId="29" xfId="0" applyFont="1" applyFill="1" applyBorder="1" applyAlignment="1">
      <alignment horizontal="center" vertical="center" wrapText="1"/>
    </xf>
    <xf numFmtId="0" fontId="5" fillId="4" borderId="28" xfId="0" applyFont="1" applyFill="1" applyBorder="1" applyAlignment="1">
      <alignment horizontal="center" vertical="top" wrapText="1"/>
    </xf>
    <xf numFmtId="0" fontId="5" fillId="4" borderId="27" xfId="0" applyFont="1" applyFill="1" applyBorder="1" applyAlignment="1">
      <alignment horizontal="center" vertical="top" wrapText="1"/>
    </xf>
    <xf numFmtId="0" fontId="4" fillId="4" borderId="71" xfId="0" applyFont="1" applyFill="1" applyBorder="1"/>
    <xf numFmtId="0" fontId="4" fillId="4" borderId="72" xfId="0" applyFont="1" applyFill="1" applyBorder="1"/>
    <xf numFmtId="0" fontId="5" fillId="10" borderId="40" xfId="0" applyFont="1" applyFill="1" applyBorder="1" applyAlignment="1">
      <alignment horizontal="center" vertical="top" wrapText="1"/>
    </xf>
    <xf numFmtId="0" fontId="5" fillId="10" borderId="1" xfId="0" applyFont="1" applyFill="1" applyBorder="1" applyAlignment="1">
      <alignment horizontal="center" vertical="top" wrapText="1"/>
    </xf>
    <xf numFmtId="0" fontId="5" fillId="10" borderId="37" xfId="0" applyFont="1" applyFill="1" applyBorder="1" applyAlignment="1">
      <alignment horizontal="center" vertical="top" wrapText="1"/>
    </xf>
    <xf numFmtId="0" fontId="5" fillId="11" borderId="37" xfId="0" applyFont="1" applyFill="1" applyBorder="1" applyAlignment="1">
      <alignment horizontal="center" vertical="top" wrapText="1"/>
    </xf>
    <xf numFmtId="0" fontId="5" fillId="5" borderId="28" xfId="0" applyFont="1" applyFill="1" applyBorder="1" applyAlignment="1">
      <alignment horizontal="center" vertical="top" wrapText="1"/>
    </xf>
    <xf numFmtId="0" fontId="5" fillId="5" borderId="27" xfId="0" applyFont="1" applyFill="1" applyBorder="1" applyAlignment="1">
      <alignment horizontal="center" vertical="top" wrapText="1"/>
    </xf>
    <xf numFmtId="0" fontId="4" fillId="5" borderId="28" xfId="0" applyFont="1" applyFill="1" applyBorder="1"/>
    <xf numFmtId="0" fontId="4" fillId="5" borderId="29" xfId="0" applyFont="1" applyFill="1" applyBorder="1"/>
    <xf numFmtId="0" fontId="5" fillId="3" borderId="14" xfId="0" applyFont="1" applyFill="1" applyBorder="1" applyAlignment="1">
      <alignment vertical="top" wrapText="1"/>
    </xf>
    <xf numFmtId="0" fontId="4" fillId="0" borderId="3" xfId="0" applyFont="1" applyBorder="1" applyAlignment="1">
      <alignment horizontal="center" vertical="top" wrapText="1"/>
    </xf>
    <xf numFmtId="165" fontId="4" fillId="3" borderId="1" xfId="0" applyNumberFormat="1" applyFont="1" applyFill="1" applyBorder="1" applyAlignment="1">
      <alignment horizontal="center" vertical="top" wrapText="1"/>
    </xf>
    <xf numFmtId="165" fontId="4" fillId="3" borderId="37" xfId="0" applyNumberFormat="1" applyFont="1" applyFill="1" applyBorder="1" applyAlignment="1">
      <alignment horizontal="center" vertical="top" wrapText="1"/>
    </xf>
    <xf numFmtId="0" fontId="4" fillId="0" borderId="51" xfId="0" applyFont="1" applyBorder="1" applyAlignment="1">
      <alignment vertical="top" wrapText="1"/>
    </xf>
    <xf numFmtId="0" fontId="4" fillId="0" borderId="45" xfId="0" applyFont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4" fillId="0" borderId="37" xfId="0" applyFont="1" applyBorder="1"/>
    <xf numFmtId="0" fontId="4" fillId="0" borderId="38" xfId="0" applyFont="1" applyBorder="1"/>
    <xf numFmtId="0" fontId="5" fillId="0" borderId="23" xfId="0" applyFont="1" applyBorder="1" applyAlignment="1">
      <alignment vertical="top" wrapText="1"/>
    </xf>
    <xf numFmtId="165" fontId="4" fillId="0" borderId="23" xfId="0" applyNumberFormat="1" applyFont="1" applyBorder="1" applyAlignment="1">
      <alignment wrapText="1"/>
    </xf>
    <xf numFmtId="0" fontId="4" fillId="7" borderId="23" xfId="0" applyFont="1" applyFill="1" applyBorder="1" applyAlignment="1">
      <alignment horizontal="center" vertical="top" wrapText="1"/>
    </xf>
    <xf numFmtId="0" fontId="4" fillId="0" borderId="32" xfId="0" applyFont="1" applyBorder="1" applyAlignment="1">
      <alignment horizontal="center" vertical="top" wrapText="1"/>
    </xf>
    <xf numFmtId="0" fontId="4" fillId="0" borderId="11" xfId="0" applyFont="1" applyBorder="1" applyAlignment="1">
      <alignment vertical="top" wrapText="1"/>
    </xf>
    <xf numFmtId="165" fontId="4" fillId="3" borderId="11" xfId="0" applyNumberFormat="1" applyFont="1" applyFill="1" applyBorder="1" applyAlignment="1">
      <alignment horizontal="center" vertical="top" wrapText="1"/>
    </xf>
    <xf numFmtId="0" fontId="4" fillId="7" borderId="73" xfId="0" applyFont="1" applyFill="1" applyBorder="1" applyAlignment="1">
      <alignment horizontal="left" vertical="top" wrapText="1"/>
    </xf>
    <xf numFmtId="0" fontId="4" fillId="7" borderId="74" xfId="0" applyFont="1" applyFill="1" applyBorder="1" applyAlignment="1">
      <alignment horizontal="center" vertical="top" wrapText="1"/>
    </xf>
    <xf numFmtId="0" fontId="4" fillId="0" borderId="75" xfId="0" applyFont="1" applyBorder="1" applyAlignment="1">
      <alignment horizontal="center" vertical="top" wrapText="1"/>
    </xf>
    <xf numFmtId="0" fontId="4" fillId="3" borderId="11" xfId="0" applyFont="1" applyFill="1" applyBorder="1" applyAlignment="1">
      <alignment horizontal="center" vertical="top" wrapText="1"/>
    </xf>
    <xf numFmtId="0" fontId="5" fillId="0" borderId="34" xfId="0" applyFont="1" applyBorder="1" applyAlignment="1">
      <alignment horizontal="center" wrapText="1"/>
    </xf>
    <xf numFmtId="165" fontId="4" fillId="3" borderId="77" xfId="0" applyNumberFormat="1" applyFont="1" applyFill="1" applyBorder="1" applyAlignment="1">
      <alignment horizontal="center" vertical="top" wrapText="1"/>
    </xf>
    <xf numFmtId="0" fontId="4" fillId="0" borderId="54" xfId="0" applyFont="1" applyBorder="1" applyAlignment="1">
      <alignment horizontal="left" vertical="top"/>
    </xf>
    <xf numFmtId="0" fontId="4" fillId="0" borderId="11" xfId="0" applyFont="1" applyBorder="1" applyAlignment="1">
      <alignment horizontal="center" vertical="top"/>
    </xf>
    <xf numFmtId="0" fontId="5" fillId="0" borderId="33" xfId="0" applyFont="1" applyBorder="1" applyAlignment="1">
      <alignment horizontal="center" wrapText="1"/>
    </xf>
    <xf numFmtId="0" fontId="4" fillId="0" borderId="36" xfId="0" applyFont="1" applyBorder="1" applyAlignment="1">
      <alignment vertical="top" wrapText="1"/>
    </xf>
    <xf numFmtId="165" fontId="4" fillId="3" borderId="36" xfId="0" applyNumberFormat="1" applyFont="1" applyFill="1" applyBorder="1" applyAlignment="1">
      <alignment horizontal="center" vertical="top" wrapText="1"/>
    </xf>
    <xf numFmtId="0" fontId="4" fillId="3" borderId="35" xfId="0" applyFont="1" applyFill="1" applyBorder="1" applyAlignment="1">
      <alignment wrapText="1"/>
    </xf>
    <xf numFmtId="0" fontId="4" fillId="0" borderId="45" xfId="0" applyFont="1" applyBorder="1"/>
    <xf numFmtId="0" fontId="4" fillId="6" borderId="39" xfId="0" applyFont="1" applyFill="1" applyBorder="1" applyAlignment="1">
      <alignment horizontal="justify" vertical="center" wrapText="1"/>
    </xf>
    <xf numFmtId="0" fontId="5" fillId="6" borderId="40" xfId="0" applyFont="1" applyFill="1" applyBorder="1" applyAlignment="1">
      <alignment horizontal="center" vertical="top" wrapText="1"/>
    </xf>
    <xf numFmtId="0" fontId="5" fillId="6" borderId="24" xfId="0" applyFont="1" applyFill="1" applyBorder="1" applyAlignment="1">
      <alignment horizontal="center" vertical="top" wrapText="1"/>
    </xf>
    <xf numFmtId="0" fontId="4" fillId="0" borderId="1" xfId="0" applyFont="1" applyBorder="1"/>
    <xf numFmtId="0" fontId="4" fillId="0" borderId="42" xfId="0" applyFont="1" applyBorder="1"/>
    <xf numFmtId="0" fontId="4" fillId="3" borderId="35" xfId="0" applyFont="1" applyFill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top" wrapText="1"/>
    </xf>
    <xf numFmtId="0" fontId="4" fillId="3" borderId="35" xfId="0" applyFont="1" applyFill="1" applyBorder="1" applyAlignment="1">
      <alignment horizontal="left" vertical="top" wrapText="1"/>
    </xf>
    <xf numFmtId="0" fontId="4" fillId="3" borderId="43" xfId="0" applyFont="1" applyFill="1" applyBorder="1" applyAlignment="1">
      <alignment vertical="top" wrapText="1"/>
    </xf>
    <xf numFmtId="0" fontId="4" fillId="0" borderId="40" xfId="0" applyFont="1" applyBorder="1" applyAlignment="1">
      <alignment horizontal="center" vertical="top" wrapText="1"/>
    </xf>
    <xf numFmtId="0" fontId="4" fillId="7" borderId="41" xfId="0" applyFont="1" applyFill="1" applyBorder="1" applyAlignment="1">
      <alignment vertical="top" wrapText="1"/>
    </xf>
    <xf numFmtId="0" fontId="4" fillId="7" borderId="2" xfId="0" applyFont="1" applyFill="1" applyBorder="1" applyAlignment="1">
      <alignment horizontal="center" vertical="top" wrapText="1"/>
    </xf>
    <xf numFmtId="0" fontId="17" fillId="3" borderId="17" xfId="0" applyFont="1" applyFill="1" applyBorder="1" applyAlignment="1">
      <alignment vertical="top" wrapText="1"/>
    </xf>
    <xf numFmtId="0" fontId="4" fillId="7" borderId="64" xfId="0" applyFont="1" applyFill="1" applyBorder="1" applyAlignment="1">
      <alignment vertical="top" wrapText="1"/>
    </xf>
    <xf numFmtId="0" fontId="4" fillId="7" borderId="18" xfId="0" applyFont="1" applyFill="1" applyBorder="1" applyAlignment="1">
      <alignment horizontal="center" vertical="top" wrapText="1"/>
    </xf>
    <xf numFmtId="0" fontId="17" fillId="3" borderId="25" xfId="0" applyFont="1" applyFill="1" applyBorder="1" applyAlignment="1">
      <alignment vertical="top" wrapText="1"/>
    </xf>
    <xf numFmtId="0" fontId="4" fillId="3" borderId="65" xfId="0" applyFont="1" applyFill="1" applyBorder="1" applyAlignment="1">
      <alignment vertical="top" wrapText="1"/>
    </xf>
    <xf numFmtId="0" fontId="14" fillId="3" borderId="2" xfId="0" applyFont="1" applyFill="1" applyBorder="1" applyAlignment="1">
      <alignment horizontal="center" vertical="top" wrapText="1"/>
    </xf>
    <xf numFmtId="0" fontId="4" fillId="3" borderId="25" xfId="0" applyFont="1" applyFill="1" applyBorder="1" applyAlignment="1">
      <alignment vertical="top" wrapText="1"/>
    </xf>
    <xf numFmtId="0" fontId="4" fillId="3" borderId="41" xfId="0" applyFont="1" applyFill="1" applyBorder="1" applyAlignment="1">
      <alignment vertical="top" wrapText="1"/>
    </xf>
    <xf numFmtId="0" fontId="15" fillId="0" borderId="25" xfId="0" applyFont="1" applyBorder="1" applyAlignment="1">
      <alignment vertical="top" wrapText="1"/>
    </xf>
    <xf numFmtId="0" fontId="5" fillId="3" borderId="48" xfId="0" applyFont="1" applyFill="1" applyBorder="1" applyAlignment="1">
      <alignment vertical="top"/>
    </xf>
    <xf numFmtId="0" fontId="4" fillId="3" borderId="39" xfId="0" applyFont="1" applyFill="1" applyBorder="1" applyAlignment="1">
      <alignment vertical="top" wrapText="1"/>
    </xf>
    <xf numFmtId="0" fontId="4" fillId="3" borderId="15" xfId="0" applyFont="1" applyFill="1" applyBorder="1" applyAlignment="1">
      <alignment vertical="top" wrapText="1"/>
    </xf>
    <xf numFmtId="0" fontId="4" fillId="3" borderId="7" xfId="0" applyFont="1" applyFill="1" applyBorder="1" applyAlignment="1">
      <alignment horizontal="left" vertical="top" wrapText="1"/>
    </xf>
    <xf numFmtId="0" fontId="5" fillId="0" borderId="41" xfId="0" applyFont="1" applyBorder="1" applyAlignment="1">
      <alignment horizontal="center" vertical="top" wrapText="1"/>
    </xf>
    <xf numFmtId="0" fontId="4" fillId="0" borderId="2" xfId="0" applyFont="1" applyBorder="1"/>
    <xf numFmtId="0" fontId="4" fillId="0" borderId="26" xfId="0" applyFont="1" applyBorder="1"/>
    <xf numFmtId="0" fontId="4" fillId="6" borderId="40" xfId="0" applyFont="1" applyFill="1" applyBorder="1"/>
    <xf numFmtId="0" fontId="4" fillId="6" borderId="24" xfId="0" applyFont="1" applyFill="1" applyBorder="1"/>
    <xf numFmtId="0" fontId="4" fillId="8" borderId="50" xfId="0" applyFont="1" applyFill="1" applyBorder="1" applyAlignment="1">
      <alignment wrapText="1"/>
    </xf>
    <xf numFmtId="0" fontId="4" fillId="6" borderId="1" xfId="0" applyFont="1" applyFill="1" applyBorder="1"/>
    <xf numFmtId="0" fontId="4" fillId="6" borderId="42" xfId="0" applyFont="1" applyFill="1" applyBorder="1"/>
    <xf numFmtId="0" fontId="5" fillId="4" borderId="55" xfId="0" applyFont="1" applyFill="1" applyBorder="1" applyAlignment="1">
      <alignment vertical="top" wrapText="1"/>
    </xf>
    <xf numFmtId="164" fontId="4" fillId="4" borderId="28" xfId="0" applyNumberFormat="1" applyFont="1" applyFill="1" applyBorder="1" applyAlignment="1">
      <alignment horizontal="center" vertical="top" wrapText="1"/>
    </xf>
    <xf numFmtId="0" fontId="5" fillId="4" borderId="70" xfId="0" applyFont="1" applyFill="1" applyBorder="1" applyAlignment="1">
      <alignment horizontal="center" vertical="top" wrapText="1"/>
    </xf>
    <xf numFmtId="0" fontId="5" fillId="10" borderId="21" xfId="0" applyFont="1" applyFill="1" applyBorder="1" applyAlignment="1">
      <alignment vertical="top" wrapText="1"/>
    </xf>
    <xf numFmtId="164" fontId="4" fillId="10" borderId="40" xfId="0" applyNumberFormat="1" applyFont="1" applyFill="1" applyBorder="1" applyAlignment="1">
      <alignment horizontal="center" vertical="top" wrapText="1"/>
    </xf>
    <xf numFmtId="0" fontId="5" fillId="10" borderId="14" xfId="0" applyFont="1" applyFill="1" applyBorder="1" applyAlignment="1">
      <alignment vertical="top" wrapText="1"/>
    </xf>
    <xf numFmtId="164" fontId="4" fillId="10" borderId="3" xfId="0" applyNumberFormat="1" applyFont="1" applyFill="1" applyBorder="1" applyAlignment="1">
      <alignment horizontal="center" vertical="top" wrapText="1"/>
    </xf>
    <xf numFmtId="0" fontId="5" fillId="10" borderId="57" xfId="0" applyFont="1" applyFill="1" applyBorder="1" applyAlignment="1">
      <alignment vertical="top" wrapText="1"/>
    </xf>
    <xf numFmtId="164" fontId="4" fillId="10" borderId="45" xfId="0" applyNumberFormat="1" applyFont="1" applyFill="1" applyBorder="1" applyAlignment="1">
      <alignment horizontal="center" vertical="top" wrapText="1"/>
    </xf>
    <xf numFmtId="164" fontId="5" fillId="5" borderId="18" xfId="0" applyNumberFormat="1" applyFont="1" applyFill="1" applyBorder="1" applyAlignment="1">
      <alignment horizontal="center" vertical="top" wrapText="1"/>
    </xf>
    <xf numFmtId="0" fontId="5" fillId="5" borderId="17" xfId="0" applyFont="1" applyFill="1" applyBorder="1" applyAlignment="1">
      <alignment horizontal="center" vertical="top" wrapText="1"/>
    </xf>
    <xf numFmtId="0" fontId="4" fillId="5" borderId="18" xfId="0" applyFont="1" applyFill="1" applyBorder="1"/>
    <xf numFmtId="0" fontId="4" fillId="5" borderId="19" xfId="0" applyFont="1" applyFill="1" applyBorder="1"/>
    <xf numFmtId="0" fontId="4" fillId="0" borderId="24" xfId="0" applyFont="1" applyBorder="1" applyAlignment="1">
      <alignment vertical="top" wrapText="1"/>
    </xf>
    <xf numFmtId="0" fontId="4" fillId="0" borderId="42" xfId="0" applyFont="1" applyBorder="1" applyAlignment="1">
      <alignment horizontal="left" vertical="top"/>
    </xf>
    <xf numFmtId="0" fontId="4" fillId="0" borderId="37" xfId="0" applyFont="1" applyBorder="1" applyAlignment="1">
      <alignment vertical="top" wrapText="1"/>
    </xf>
    <xf numFmtId="0" fontId="4" fillId="7" borderId="37" xfId="0" applyFont="1" applyFill="1" applyBorder="1" applyAlignment="1">
      <alignment horizontal="center" vertical="top" wrapText="1"/>
    </xf>
    <xf numFmtId="0" fontId="4" fillId="0" borderId="38" xfId="0" applyFont="1" applyBorder="1" applyAlignment="1">
      <alignment horizontal="left" vertical="top" wrapText="1"/>
    </xf>
    <xf numFmtId="0" fontId="4" fillId="7" borderId="24" xfId="0" applyFont="1" applyFill="1" applyBorder="1" applyAlignment="1">
      <alignment horizontal="center" vertical="top" wrapText="1"/>
    </xf>
    <xf numFmtId="0" fontId="4" fillId="7" borderId="15" xfId="0" applyFont="1" applyFill="1" applyBorder="1" applyAlignment="1">
      <alignment horizontal="center" vertical="top" wrapText="1"/>
    </xf>
    <xf numFmtId="0" fontId="4" fillId="7" borderId="1" xfId="0" applyFont="1" applyFill="1" applyBorder="1" applyAlignment="1">
      <alignment horizontal="center" vertical="top"/>
    </xf>
    <xf numFmtId="165" fontId="5" fillId="6" borderId="39" xfId="0" applyNumberFormat="1" applyFont="1" applyFill="1" applyBorder="1" applyAlignment="1">
      <alignment horizontal="center" vertical="top" wrapText="1"/>
    </xf>
    <xf numFmtId="165" fontId="5" fillId="6" borderId="40" xfId="0" applyNumberFormat="1" applyFont="1" applyFill="1" applyBorder="1" applyAlignment="1">
      <alignment horizontal="center" vertical="top" wrapText="1"/>
    </xf>
    <xf numFmtId="165" fontId="5" fillId="6" borderId="24" xfId="0" applyNumberFormat="1" applyFont="1" applyFill="1" applyBorder="1" applyAlignment="1">
      <alignment horizontal="center" vertical="top" wrapText="1"/>
    </xf>
    <xf numFmtId="0" fontId="5" fillId="9" borderId="27" xfId="0" applyFont="1" applyFill="1" applyBorder="1" applyAlignment="1">
      <alignment horizontal="left" vertical="top" wrapText="1"/>
    </xf>
    <xf numFmtId="0" fontId="5" fillId="9" borderId="28" xfId="0" applyFont="1" applyFill="1" applyBorder="1" applyAlignment="1">
      <alignment horizontal="left" vertical="top" wrapText="1"/>
    </xf>
    <xf numFmtId="0" fontId="4" fillId="9" borderId="13" xfId="0" applyFont="1" applyFill="1" applyBorder="1"/>
    <xf numFmtId="0" fontId="4" fillId="9" borderId="56" xfId="0" applyFont="1" applyFill="1" applyBorder="1"/>
    <xf numFmtId="0" fontId="4" fillId="7" borderId="66" xfId="0" applyFont="1" applyFill="1" applyBorder="1" applyAlignment="1">
      <alignment vertical="top" wrapText="1"/>
    </xf>
    <xf numFmtId="0" fontId="4" fillId="0" borderId="48" xfId="0" applyFont="1" applyBorder="1" applyAlignment="1">
      <alignment horizontal="center" vertical="top"/>
    </xf>
    <xf numFmtId="0" fontId="4" fillId="0" borderId="59" xfId="0" applyFont="1" applyBorder="1" applyAlignment="1">
      <alignment horizontal="center" vertical="top"/>
    </xf>
    <xf numFmtId="0" fontId="4" fillId="3" borderId="4" xfId="0" applyFont="1" applyFill="1" applyBorder="1" applyAlignment="1">
      <alignment horizontal="left" vertical="top" wrapText="1"/>
    </xf>
    <xf numFmtId="0" fontId="4" fillId="7" borderId="67" xfId="0" applyFont="1" applyFill="1" applyBorder="1" applyAlignment="1">
      <alignment vertical="top" wrapText="1"/>
    </xf>
    <xf numFmtId="0" fontId="4" fillId="0" borderId="7" xfId="0" applyFont="1" applyBorder="1" applyAlignment="1">
      <alignment horizontal="center" vertical="top"/>
    </xf>
    <xf numFmtId="0" fontId="4" fillId="0" borderId="61" xfId="0" applyFont="1" applyBorder="1" applyAlignment="1">
      <alignment horizontal="center" vertical="top"/>
    </xf>
    <xf numFmtId="0" fontId="5" fillId="3" borderId="40" xfId="0" applyFont="1" applyFill="1" applyBorder="1" applyAlignment="1">
      <alignment horizontal="left" vertical="top" wrapText="1"/>
    </xf>
    <xf numFmtId="0" fontId="4" fillId="0" borderId="40" xfId="0" applyFont="1" applyBorder="1" applyAlignment="1">
      <alignment horizontal="center" vertical="top"/>
    </xf>
    <xf numFmtId="0" fontId="14" fillId="3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/>
    </xf>
    <xf numFmtId="0" fontId="4" fillId="3" borderId="2" xfId="0" applyFont="1" applyFill="1" applyBorder="1" applyAlignment="1">
      <alignment horizontal="left" vertical="top" wrapText="1"/>
    </xf>
    <xf numFmtId="0" fontId="4" fillId="0" borderId="50" xfId="0" applyFont="1" applyBorder="1"/>
    <xf numFmtId="0" fontId="4" fillId="3" borderId="37" xfId="0" applyFont="1" applyFill="1" applyBorder="1" applyAlignment="1">
      <alignment horizontal="left" vertical="top" wrapText="1"/>
    </xf>
    <xf numFmtId="0" fontId="5" fillId="3" borderId="3" xfId="0" applyFont="1" applyFill="1" applyBorder="1" applyAlignment="1">
      <alignment horizontal="left" vertical="top" wrapText="1"/>
    </xf>
    <xf numFmtId="0" fontId="4" fillId="7" borderId="68" xfId="0" applyFont="1" applyFill="1" applyBorder="1" applyAlignment="1">
      <alignment vertical="top" wrapText="1"/>
    </xf>
    <xf numFmtId="0" fontId="4" fillId="0" borderId="12" xfId="0" applyFont="1" applyBorder="1" applyAlignment="1">
      <alignment horizontal="center" vertical="top"/>
    </xf>
    <xf numFmtId="0" fontId="4" fillId="0" borderId="63" xfId="0" applyFont="1" applyBorder="1" applyAlignment="1">
      <alignment horizontal="center" vertical="top"/>
    </xf>
    <xf numFmtId="0" fontId="4" fillId="3" borderId="45" xfId="0" applyFont="1" applyFill="1" applyBorder="1" applyAlignment="1">
      <alignment horizontal="left" vertical="top" wrapText="1"/>
    </xf>
    <xf numFmtId="0" fontId="4" fillId="7" borderId="69" xfId="0" applyFont="1" applyFill="1" applyBorder="1" applyAlignment="1">
      <alignment vertical="top" wrapText="1"/>
    </xf>
    <xf numFmtId="0" fontId="4" fillId="0" borderId="49" xfId="0" applyFont="1" applyBorder="1" applyAlignment="1">
      <alignment horizontal="center" vertical="top"/>
    </xf>
    <xf numFmtId="0" fontId="4" fillId="0" borderId="60" xfId="0" applyFont="1" applyBorder="1" applyAlignment="1">
      <alignment horizontal="center" vertical="top"/>
    </xf>
    <xf numFmtId="0" fontId="4" fillId="0" borderId="40" xfId="0" applyFont="1" applyBorder="1"/>
    <xf numFmtId="0" fontId="4" fillId="0" borderId="24" xfId="0" applyFont="1" applyBorder="1"/>
    <xf numFmtId="0" fontId="4" fillId="0" borderId="47" xfId="0" applyFont="1" applyBorder="1" applyAlignment="1">
      <alignment horizontal="center" vertical="top"/>
    </xf>
    <xf numFmtId="0" fontId="4" fillId="0" borderId="62" xfId="0" applyFont="1" applyBorder="1" applyAlignment="1">
      <alignment horizontal="center" vertical="top"/>
    </xf>
    <xf numFmtId="0" fontId="4" fillId="6" borderId="39" xfId="0" applyFont="1" applyFill="1" applyBorder="1" applyAlignment="1">
      <alignment horizontal="left" vertical="top" wrapText="1"/>
    </xf>
    <xf numFmtId="0" fontId="5" fillId="6" borderId="40" xfId="0" applyFont="1" applyFill="1" applyBorder="1" applyAlignment="1">
      <alignment horizontal="left" vertical="top" wrapText="1"/>
    </xf>
    <xf numFmtId="164" fontId="14" fillId="6" borderId="40" xfId="0" applyNumberFormat="1" applyFont="1" applyFill="1" applyBorder="1"/>
    <xf numFmtId="0" fontId="4" fillId="3" borderId="50" xfId="0" applyFont="1" applyFill="1" applyBorder="1" applyAlignment="1">
      <alignment vertical="top" wrapText="1"/>
    </xf>
    <xf numFmtId="0" fontId="5" fillId="3" borderId="1" xfId="0" applyFont="1" applyFill="1" applyBorder="1" applyAlignment="1">
      <alignment horizontal="left" vertical="top" wrapText="1"/>
    </xf>
    <xf numFmtId="0" fontId="4" fillId="6" borderId="50" xfId="0" applyFont="1" applyFill="1" applyBorder="1" applyAlignment="1">
      <alignment vertical="top" wrapText="1"/>
    </xf>
    <xf numFmtId="0" fontId="5" fillId="6" borderId="1" xfId="0" applyFont="1" applyFill="1" applyBorder="1" applyAlignment="1">
      <alignment horizontal="left" vertical="top"/>
    </xf>
    <xf numFmtId="0" fontId="4" fillId="3" borderId="51" xfId="0" applyFont="1" applyFill="1" applyBorder="1" applyAlignment="1">
      <alignment vertical="top" wrapText="1"/>
    </xf>
    <xf numFmtId="0" fontId="5" fillId="3" borderId="37" xfId="0" applyFont="1" applyFill="1" applyBorder="1" applyAlignment="1">
      <alignment horizontal="left" vertical="top"/>
    </xf>
    <xf numFmtId="0" fontId="4" fillId="6" borderId="39" xfId="0" applyFont="1" applyFill="1" applyBorder="1" applyAlignment="1">
      <alignment horizontal="center" vertical="center" wrapText="1"/>
    </xf>
    <xf numFmtId="0" fontId="4" fillId="0" borderId="51" xfId="0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164" fontId="5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164" fontId="14" fillId="0" borderId="0" xfId="0" applyNumberFormat="1" applyFont="1"/>
    <xf numFmtId="0" fontId="4" fillId="0" borderId="10" xfId="0" applyFont="1" applyBorder="1" applyAlignment="1">
      <alignment vertical="top"/>
    </xf>
    <xf numFmtId="0" fontId="4" fillId="0" borderId="10" xfId="0" applyFont="1" applyBorder="1"/>
    <xf numFmtId="0" fontId="4" fillId="3" borderId="78" xfId="0" applyFont="1" applyFill="1" applyBorder="1" applyAlignment="1">
      <alignment vertical="top" wrapText="1"/>
    </xf>
    <xf numFmtId="0" fontId="14" fillId="3" borderId="79" xfId="0" applyFont="1" applyFill="1" applyBorder="1" applyAlignment="1">
      <alignment vertical="top" wrapText="1"/>
    </xf>
    <xf numFmtId="0" fontId="4" fillId="7" borderId="38" xfId="0" applyFont="1" applyFill="1" applyBorder="1" applyAlignment="1">
      <alignment horizontal="center" vertical="top" wrapText="1"/>
    </xf>
    <xf numFmtId="0" fontId="5" fillId="2" borderId="22" xfId="0" applyFont="1" applyFill="1" applyBorder="1" applyAlignment="1">
      <alignment horizontal="center" vertical="center" wrapText="1"/>
    </xf>
    <xf numFmtId="0" fontId="19" fillId="0" borderId="0" xfId="0" applyFont="1" applyAlignment="1">
      <alignment vertical="top"/>
    </xf>
    <xf numFmtId="0" fontId="3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1" fillId="0" borderId="50" xfId="0" applyFont="1" applyBorder="1" applyAlignment="1">
      <alignment horizontal="center" vertical="top"/>
    </xf>
    <xf numFmtId="164" fontId="1" fillId="0" borderId="42" xfId="0" applyNumberFormat="1" applyFont="1" applyBorder="1" applyAlignment="1">
      <alignment horizontal="center" vertical="top" wrapText="1"/>
    </xf>
    <xf numFmtId="0" fontId="3" fillId="0" borderId="50" xfId="0" applyFont="1" applyBorder="1" applyAlignment="1">
      <alignment horizontal="center" vertical="top"/>
    </xf>
    <xf numFmtId="164" fontId="3" fillId="3" borderId="42" xfId="0" applyNumberFormat="1" applyFont="1" applyFill="1" applyBorder="1" applyAlignment="1">
      <alignment horizontal="center" vertical="top" wrapText="1"/>
    </xf>
    <xf numFmtId="164" fontId="1" fillId="3" borderId="42" xfId="0" applyNumberFormat="1" applyFont="1" applyFill="1" applyBorder="1" applyAlignment="1">
      <alignment horizontal="center" vertical="top" wrapText="1"/>
    </xf>
    <xf numFmtId="0" fontId="3" fillId="0" borderId="51" xfId="0" applyFont="1" applyBorder="1" applyAlignment="1">
      <alignment horizontal="center" vertical="top"/>
    </xf>
    <xf numFmtId="0" fontId="3" fillId="0" borderId="37" xfId="0" applyFont="1" applyBorder="1" applyAlignment="1">
      <alignment horizontal="left" vertical="top" wrapText="1"/>
    </xf>
    <xf numFmtId="164" fontId="3" fillId="3" borderId="38" xfId="0" applyNumberFormat="1" applyFont="1" applyFill="1" applyBorder="1" applyAlignment="1">
      <alignment horizontal="center" vertical="top" wrapText="1"/>
    </xf>
    <xf numFmtId="0" fontId="12" fillId="0" borderId="25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/>
    </xf>
    <xf numFmtId="0" fontId="12" fillId="0" borderId="80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top"/>
    </xf>
    <xf numFmtId="0" fontId="1" fillId="0" borderId="3" xfId="0" applyFont="1" applyBorder="1" applyAlignment="1">
      <alignment horizontal="left" vertical="top" wrapText="1"/>
    </xf>
    <xf numFmtId="164" fontId="1" fillId="0" borderId="46" xfId="0" applyNumberFormat="1" applyFont="1" applyBorder="1" applyAlignment="1">
      <alignment horizontal="center" vertical="top" wrapText="1"/>
    </xf>
    <xf numFmtId="0" fontId="3" fillId="0" borderId="41" xfId="0" applyFont="1" applyBorder="1" applyAlignment="1">
      <alignment horizontal="center" vertical="top"/>
    </xf>
    <xf numFmtId="0" fontId="8" fillId="0" borderId="2" xfId="0" applyFont="1" applyBorder="1" applyAlignment="1">
      <alignment horizontal="left" vertical="top" wrapText="1"/>
    </xf>
    <xf numFmtId="164" fontId="3" fillId="3" borderId="26" xfId="0" applyNumberFormat="1" applyFont="1" applyFill="1" applyBorder="1" applyAlignment="1">
      <alignment horizontal="center" vertical="top" wrapText="1"/>
    </xf>
    <xf numFmtId="0" fontId="3" fillId="0" borderId="39" xfId="0" applyFont="1" applyBorder="1" applyAlignment="1">
      <alignment horizontal="center" vertical="top"/>
    </xf>
    <xf numFmtId="0" fontId="3" fillId="0" borderId="40" xfId="0" applyFont="1" applyBorder="1" applyAlignment="1">
      <alignment horizontal="left" vertical="top" wrapText="1"/>
    </xf>
    <xf numFmtId="164" fontId="1" fillId="3" borderId="24" xfId="0" applyNumberFormat="1" applyFont="1" applyFill="1" applyBorder="1" applyAlignment="1">
      <alignment horizontal="center" vertical="top" wrapText="1"/>
    </xf>
    <xf numFmtId="0" fontId="10" fillId="0" borderId="27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top"/>
    </xf>
    <xf numFmtId="0" fontId="19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vertical="top"/>
    </xf>
    <xf numFmtId="0" fontId="20" fillId="0" borderId="0" xfId="0" applyFont="1" applyAlignment="1">
      <alignment horizontal="left" vertical="top"/>
    </xf>
    <xf numFmtId="0" fontId="4" fillId="3" borderId="41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37" xfId="0" applyFont="1" applyBorder="1" applyAlignment="1">
      <alignment horizontal="center" vertical="top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top" wrapText="1"/>
    </xf>
    <xf numFmtId="0" fontId="4" fillId="3" borderId="76" xfId="0" applyFont="1" applyFill="1" applyBorder="1" applyAlignment="1">
      <alignment horizontal="center" vertical="top" wrapText="1"/>
    </xf>
    <xf numFmtId="0" fontId="4" fillId="3" borderId="18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left" vertical="top"/>
    </xf>
    <xf numFmtId="0" fontId="4" fillId="0" borderId="39" xfId="0" applyFont="1" applyBorder="1" applyAlignment="1">
      <alignment horizontal="left" vertical="top" wrapText="1"/>
    </xf>
    <xf numFmtId="0" fontId="4" fillId="0" borderId="41" xfId="0" applyFont="1" applyBorder="1" applyAlignment="1">
      <alignment horizontal="left" vertical="top" wrapText="1"/>
    </xf>
    <xf numFmtId="0" fontId="4" fillId="0" borderId="0" xfId="0" applyFont="1" applyAlignment="1">
      <alignment horizontal="left"/>
    </xf>
    <xf numFmtId="0" fontId="4" fillId="3" borderId="17" xfId="0" applyFont="1" applyFill="1" applyBorder="1" applyAlignment="1">
      <alignment horizontal="left" vertical="top" wrapText="1"/>
    </xf>
    <xf numFmtId="0" fontId="4" fillId="3" borderId="25" xfId="0" applyFont="1" applyFill="1" applyBorder="1" applyAlignment="1">
      <alignment horizontal="left" vertical="top" wrapText="1"/>
    </xf>
    <xf numFmtId="0" fontId="4" fillId="3" borderId="39" xfId="0" applyFont="1" applyFill="1" applyBorder="1" applyAlignment="1">
      <alignment horizontal="left" vertical="top" wrapText="1"/>
    </xf>
    <xf numFmtId="0" fontId="4" fillId="3" borderId="50" xfId="0" applyFont="1" applyFill="1" applyBorder="1" applyAlignment="1">
      <alignment horizontal="left" vertical="top" wrapText="1"/>
    </xf>
    <xf numFmtId="0" fontId="4" fillId="3" borderId="41" xfId="0" applyFont="1" applyFill="1" applyBorder="1" applyAlignment="1">
      <alignment horizontal="left" vertical="top" wrapText="1"/>
    </xf>
    <xf numFmtId="0" fontId="4" fillId="3" borderId="51" xfId="0" applyFont="1" applyFill="1" applyBorder="1" applyAlignment="1">
      <alignment horizontal="left" vertical="top" wrapText="1"/>
    </xf>
    <xf numFmtId="0" fontId="4" fillId="3" borderId="35" xfId="0" applyFont="1" applyFill="1" applyBorder="1" applyAlignment="1">
      <alignment horizontal="left" vertical="top" wrapText="1"/>
    </xf>
    <xf numFmtId="0" fontId="4" fillId="0" borderId="50" xfId="0" applyFont="1" applyBorder="1" applyAlignment="1">
      <alignment horizontal="left" vertical="top" wrapText="1"/>
    </xf>
    <xf numFmtId="0" fontId="15" fillId="0" borderId="50" xfId="0" applyFont="1" applyBorder="1" applyAlignment="1">
      <alignment horizontal="left" vertical="top" wrapText="1"/>
    </xf>
    <xf numFmtId="0" fontId="4" fillId="0" borderId="39" xfId="0" applyFont="1" applyBorder="1" applyAlignment="1">
      <alignment vertical="top" wrapText="1"/>
    </xf>
    <xf numFmtId="0" fontId="4" fillId="0" borderId="50" xfId="0" applyFont="1" applyBorder="1" applyAlignment="1">
      <alignment vertical="top" wrapText="1"/>
    </xf>
    <xf numFmtId="0" fontId="15" fillId="0" borderId="50" xfId="0" applyFont="1" applyBorder="1" applyAlignment="1">
      <alignment vertical="top" wrapText="1"/>
    </xf>
    <xf numFmtId="0" fontId="15" fillId="0" borderId="41" xfId="0" applyFont="1" applyBorder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4" fillId="3" borderId="4" xfId="0" applyFont="1" applyFill="1" applyBorder="1" applyAlignment="1">
      <alignment horizontal="center" vertical="top" wrapText="1"/>
    </xf>
    <xf numFmtId="0" fontId="15" fillId="0" borderId="4" xfId="0" applyFont="1" applyBorder="1" applyAlignment="1">
      <alignment horizontal="center" vertical="top" wrapText="1"/>
    </xf>
    <xf numFmtId="0" fontId="4" fillId="3" borderId="18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top" wrapText="1"/>
    </xf>
    <xf numFmtId="0" fontId="4" fillId="3" borderId="35" xfId="0" applyFont="1" applyFill="1" applyBorder="1" applyAlignment="1">
      <alignment horizontal="center" vertical="center" wrapText="1"/>
    </xf>
    <xf numFmtId="0" fontId="4" fillId="3" borderId="45" xfId="0" applyFont="1" applyFill="1" applyBorder="1" applyAlignment="1">
      <alignment horizontal="center" vertical="top" wrapText="1"/>
    </xf>
    <xf numFmtId="0" fontId="4" fillId="3" borderId="40" xfId="0" applyFont="1" applyFill="1" applyBorder="1" applyAlignment="1">
      <alignment horizontal="center" vertical="top" wrapText="1"/>
    </xf>
    <xf numFmtId="0" fontId="15" fillId="0" borderId="51" xfId="0" applyFont="1" applyBorder="1" applyAlignment="1">
      <alignment horizontal="left" vertical="top" wrapText="1"/>
    </xf>
    <xf numFmtId="0" fontId="4" fillId="0" borderId="17" xfId="0" applyFont="1" applyBorder="1" applyAlignment="1">
      <alignment horizontal="left" vertical="top" wrapText="1"/>
    </xf>
    <xf numFmtId="0" fontId="4" fillId="0" borderId="25" xfId="0" applyFont="1" applyBorder="1" applyAlignment="1">
      <alignment horizontal="left" vertical="top" wrapText="1"/>
    </xf>
    <xf numFmtId="0" fontId="18" fillId="3" borderId="20" xfId="0" applyFont="1" applyFill="1" applyBorder="1" applyAlignment="1">
      <alignment horizontal="center" vertical="center" wrapText="1"/>
    </xf>
    <xf numFmtId="0" fontId="18" fillId="3" borderId="16" xfId="0" applyFont="1" applyFill="1" applyBorder="1" applyAlignment="1">
      <alignment horizontal="center" vertical="center" wrapText="1"/>
    </xf>
    <xf numFmtId="0" fontId="18" fillId="3" borderId="15" xfId="0" applyFont="1" applyFill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15" fillId="0" borderId="31" xfId="0" applyFont="1" applyBorder="1"/>
    <xf numFmtId="0" fontId="4" fillId="0" borderId="50" xfId="0" applyFont="1" applyBorder="1" applyAlignment="1">
      <alignment wrapText="1"/>
    </xf>
    <xf numFmtId="0" fontId="4" fillId="0" borderId="51" xfId="0" applyFont="1" applyBorder="1" applyAlignment="1">
      <alignment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45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15" fillId="0" borderId="25" xfId="0" applyFont="1" applyBorder="1" applyAlignment="1">
      <alignment horizontal="left" vertical="top" wrapText="1"/>
    </xf>
    <xf numFmtId="0" fontId="15" fillId="0" borderId="35" xfId="0" applyFont="1" applyBorder="1" applyAlignment="1">
      <alignment horizontal="left" vertical="top" wrapText="1"/>
    </xf>
    <xf numFmtId="0" fontId="4" fillId="0" borderId="17" xfId="0" applyFont="1" applyBorder="1" applyAlignment="1">
      <alignment vertical="top" wrapText="1"/>
    </xf>
    <xf numFmtId="0" fontId="4" fillId="0" borderId="25" xfId="0" applyFont="1" applyBorder="1" applyAlignment="1">
      <alignment vertical="top" wrapText="1"/>
    </xf>
    <xf numFmtId="0" fontId="4" fillId="0" borderId="35" xfId="0" applyFont="1" applyBorder="1" applyAlignment="1">
      <alignment vertical="top" wrapText="1"/>
    </xf>
    <xf numFmtId="0" fontId="4" fillId="3" borderId="48" xfId="0" applyFont="1" applyFill="1" applyBorder="1" applyAlignment="1">
      <alignment horizontal="center" vertical="top" wrapText="1"/>
    </xf>
    <xf numFmtId="0" fontId="4" fillId="3" borderId="8" xfId="0" applyFont="1" applyFill="1" applyBorder="1" applyAlignment="1">
      <alignment horizontal="center" vertical="top" wrapText="1"/>
    </xf>
    <xf numFmtId="0" fontId="4" fillId="3" borderId="49" xfId="0" applyFont="1" applyFill="1" applyBorder="1" applyAlignment="1">
      <alignment horizontal="center" vertical="top" wrapText="1"/>
    </xf>
    <xf numFmtId="0" fontId="4" fillId="3" borderId="50" xfId="0" applyFont="1" applyFill="1" applyBorder="1" applyAlignment="1">
      <alignment horizontal="center" vertical="center" wrapText="1"/>
    </xf>
    <xf numFmtId="0" fontId="15" fillId="3" borderId="25" xfId="0" applyFont="1" applyFill="1" applyBorder="1" applyAlignment="1">
      <alignment horizontal="left" vertical="top" wrapText="1"/>
    </xf>
    <xf numFmtId="0" fontId="4" fillId="0" borderId="52" xfId="0" applyFont="1" applyBorder="1" applyAlignment="1">
      <alignment horizontal="left" vertical="top"/>
    </xf>
    <xf numFmtId="0" fontId="4" fillId="0" borderId="53" xfId="0" applyFont="1" applyBorder="1" applyAlignment="1">
      <alignment horizontal="left" vertical="top"/>
    </xf>
    <xf numFmtId="0" fontId="10" fillId="5" borderId="27" xfId="0" applyFont="1" applyFill="1" applyBorder="1" applyAlignment="1">
      <alignment horizontal="center" vertical="center" wrapText="1"/>
    </xf>
    <xf numFmtId="0" fontId="10" fillId="5" borderId="28" xfId="0" applyFont="1" applyFill="1" applyBorder="1" applyAlignment="1">
      <alignment horizontal="center" vertical="center" wrapText="1"/>
    </xf>
    <xf numFmtId="0" fontId="10" fillId="5" borderId="2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  <color rgb="FFF7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A1:L119"/>
  <sheetViews>
    <sheetView tabSelected="1" zoomScaleNormal="100" workbookViewId="0">
      <selection activeCell="B5" sqref="B5:H5"/>
    </sheetView>
  </sheetViews>
  <sheetFormatPr defaultColWidth="9.28515625" defaultRowHeight="12.75"/>
  <cols>
    <col min="1" max="1" width="4" style="1" customWidth="1"/>
    <col min="2" max="2" width="13.5703125" style="123" customWidth="1"/>
    <col min="3" max="3" width="45.140625" style="124" customWidth="1"/>
    <col min="4" max="4" width="12.7109375" style="124" customWidth="1"/>
    <col min="5" max="5" width="11.42578125" style="123" customWidth="1"/>
    <col min="6" max="6" width="34.140625" style="123" customWidth="1"/>
    <col min="7" max="7" width="12.28515625" style="123" customWidth="1"/>
    <col min="8" max="8" width="11.5703125" style="123" customWidth="1"/>
    <col min="9" max="16384" width="9.28515625" style="1"/>
  </cols>
  <sheetData>
    <row r="1" spans="2:8" ht="15.4" customHeight="1">
      <c r="B1" s="278"/>
      <c r="C1" s="308"/>
      <c r="D1" s="308"/>
      <c r="E1" s="308"/>
      <c r="F1" s="307" t="s">
        <v>184</v>
      </c>
      <c r="G1" s="307"/>
      <c r="H1" s="307"/>
    </row>
    <row r="2" spans="2:8" ht="15" customHeight="1">
      <c r="B2" s="278"/>
      <c r="C2" s="309"/>
      <c r="D2" s="309"/>
      <c r="E2" s="309"/>
      <c r="F2" s="306" t="s">
        <v>185</v>
      </c>
      <c r="G2" s="306"/>
      <c r="H2" s="306"/>
    </row>
    <row r="3" spans="2:8" ht="17.45" customHeight="1">
      <c r="B3" s="278"/>
      <c r="C3" s="310"/>
      <c r="D3" s="310"/>
      <c r="E3" s="310"/>
      <c r="F3" s="306" t="s">
        <v>194</v>
      </c>
      <c r="G3" s="306"/>
      <c r="H3" s="306"/>
    </row>
    <row r="4" spans="2:8" ht="15" customHeight="1">
      <c r="D4" s="123"/>
      <c r="F4" s="118"/>
    </row>
    <row r="5" spans="2:8" ht="39" customHeight="1" thickBot="1">
      <c r="B5" s="357" t="s">
        <v>192</v>
      </c>
      <c r="C5" s="357"/>
      <c r="D5" s="357"/>
      <c r="E5" s="357"/>
      <c r="F5" s="357"/>
      <c r="G5" s="358"/>
      <c r="H5" s="358"/>
    </row>
    <row r="6" spans="2:8" ht="55.5" customHeight="1">
      <c r="B6" s="317" t="s">
        <v>0</v>
      </c>
      <c r="C6" s="361" t="s">
        <v>1</v>
      </c>
      <c r="D6" s="361" t="s">
        <v>2</v>
      </c>
      <c r="E6" s="361" t="s">
        <v>3</v>
      </c>
      <c r="F6" s="317" t="s">
        <v>4</v>
      </c>
      <c r="G6" s="277" t="s">
        <v>183</v>
      </c>
      <c r="H6" s="364" t="s">
        <v>5</v>
      </c>
    </row>
    <row r="7" spans="2:8" ht="17.25" customHeight="1" thickBot="1">
      <c r="B7" s="318"/>
      <c r="C7" s="362"/>
      <c r="D7" s="362"/>
      <c r="E7" s="363"/>
      <c r="F7" s="318"/>
      <c r="G7" s="125" t="s">
        <v>6</v>
      </c>
      <c r="H7" s="365"/>
    </row>
    <row r="8" spans="2:8" ht="13.5" thickBot="1">
      <c r="B8" s="126">
        <v>1</v>
      </c>
      <c r="C8" s="127">
        <v>2</v>
      </c>
      <c r="D8" s="127">
        <v>3</v>
      </c>
      <c r="E8" s="127">
        <v>4</v>
      </c>
      <c r="F8" s="126">
        <v>5</v>
      </c>
      <c r="G8" s="127">
        <v>6</v>
      </c>
      <c r="H8" s="128">
        <v>7</v>
      </c>
    </row>
    <row r="9" spans="2:8" ht="29.25" customHeight="1" thickBot="1">
      <c r="B9" s="49" t="s">
        <v>7</v>
      </c>
      <c r="C9" s="81" t="s">
        <v>8</v>
      </c>
      <c r="D9" s="81"/>
      <c r="E9" s="129"/>
      <c r="F9" s="130"/>
      <c r="G9" s="131"/>
      <c r="H9" s="132"/>
    </row>
    <row r="10" spans="2:8" ht="27.75" customHeight="1">
      <c r="B10" s="50"/>
      <c r="C10" s="82"/>
      <c r="D10" s="83"/>
      <c r="E10" s="133"/>
      <c r="F10" s="89" t="s">
        <v>9</v>
      </c>
      <c r="G10" s="84">
        <v>400</v>
      </c>
      <c r="H10" s="52" t="s">
        <v>10</v>
      </c>
    </row>
    <row r="11" spans="2:8" ht="18.75" customHeight="1">
      <c r="B11" s="85"/>
      <c r="C11" s="18"/>
      <c r="D11" s="19"/>
      <c r="E11" s="134"/>
      <c r="F11" s="90" t="s">
        <v>11</v>
      </c>
      <c r="G11" s="21">
        <v>50</v>
      </c>
      <c r="H11" s="54" t="s">
        <v>12</v>
      </c>
    </row>
    <row r="12" spans="2:8" ht="57" customHeight="1">
      <c r="B12" s="85"/>
      <c r="C12" s="18"/>
      <c r="D12" s="19"/>
      <c r="E12" s="134"/>
      <c r="F12" s="90" t="s">
        <v>13</v>
      </c>
      <c r="G12" s="21">
        <v>5</v>
      </c>
      <c r="H12" s="54" t="s">
        <v>14</v>
      </c>
    </row>
    <row r="13" spans="2:8" ht="29.25" customHeight="1">
      <c r="B13" s="85"/>
      <c r="C13" s="18"/>
      <c r="D13" s="19"/>
      <c r="E13" s="134"/>
      <c r="F13" s="90" t="s">
        <v>15</v>
      </c>
      <c r="G13" s="21">
        <v>2</v>
      </c>
      <c r="H13" s="54" t="s">
        <v>16</v>
      </c>
    </row>
    <row r="14" spans="2:8" ht="36.75" customHeight="1">
      <c r="B14" s="85"/>
      <c r="C14" s="18"/>
      <c r="D14" s="19"/>
      <c r="E14" s="134"/>
      <c r="F14" s="90" t="s">
        <v>17</v>
      </c>
      <c r="G14" s="21">
        <v>10</v>
      </c>
      <c r="H14" s="54"/>
    </row>
    <row r="15" spans="2:8" ht="29.25" customHeight="1" thickBot="1">
      <c r="B15" s="86"/>
      <c r="C15" s="87"/>
      <c r="D15" s="87"/>
      <c r="E15" s="135"/>
      <c r="F15" s="91" t="s">
        <v>18</v>
      </c>
      <c r="G15" s="136">
        <v>500</v>
      </c>
      <c r="H15" s="88"/>
    </row>
    <row r="16" spans="2:8" ht="31.35" customHeight="1" thickBot="1">
      <c r="B16" s="32" t="s">
        <v>19</v>
      </c>
      <c r="C16" s="26" t="s">
        <v>20</v>
      </c>
      <c r="D16" s="26"/>
      <c r="E16" s="137"/>
      <c r="F16" s="138"/>
      <c r="G16" s="139"/>
      <c r="H16" s="140"/>
    </row>
    <row r="17" spans="1:12" ht="29.25" customHeight="1">
      <c r="B17" s="353" t="s">
        <v>21</v>
      </c>
      <c r="C17" s="141" t="s">
        <v>22</v>
      </c>
      <c r="D17" s="313" t="s">
        <v>23</v>
      </c>
      <c r="E17" s="30"/>
      <c r="F17" s="92" t="s">
        <v>24</v>
      </c>
      <c r="G17" s="142">
        <v>60</v>
      </c>
      <c r="H17" s="31"/>
    </row>
    <row r="18" spans="1:12" ht="30" customHeight="1">
      <c r="B18" s="353"/>
      <c r="C18" s="16" t="s">
        <v>25</v>
      </c>
      <c r="D18" s="314"/>
      <c r="E18" s="143">
        <f>165.2+211.8</f>
        <v>377</v>
      </c>
      <c r="F18" s="93" t="s">
        <v>26</v>
      </c>
      <c r="G18" s="142">
        <v>65</v>
      </c>
      <c r="H18" s="22"/>
    </row>
    <row r="19" spans="1:12" ht="40.9" customHeight="1">
      <c r="B19" s="366"/>
      <c r="C19" s="16"/>
      <c r="D19" s="315"/>
      <c r="E19" s="143"/>
      <c r="F19" s="93" t="s">
        <v>27</v>
      </c>
      <c r="G19" s="142">
        <v>5</v>
      </c>
      <c r="H19" s="22" t="s">
        <v>28</v>
      </c>
    </row>
    <row r="20" spans="1:12" ht="30.75" customHeight="1">
      <c r="B20" s="366"/>
      <c r="C20" s="16"/>
      <c r="D20" s="315"/>
      <c r="E20" s="143"/>
      <c r="F20" s="93" t="s">
        <v>29</v>
      </c>
      <c r="G20" s="142">
        <v>5</v>
      </c>
      <c r="H20" s="22" t="s">
        <v>30</v>
      </c>
    </row>
    <row r="21" spans="1:12" ht="30" customHeight="1">
      <c r="B21" s="366"/>
      <c r="C21" s="16"/>
      <c r="D21" s="315"/>
      <c r="E21" s="143"/>
      <c r="F21" s="122" t="s">
        <v>31</v>
      </c>
      <c r="G21" s="142">
        <v>3</v>
      </c>
      <c r="H21" s="22"/>
    </row>
    <row r="22" spans="1:12" ht="30.75" customHeight="1" thickBot="1">
      <c r="B22" s="367"/>
      <c r="C22" s="35"/>
      <c r="D22" s="316"/>
      <c r="E22" s="144"/>
      <c r="F22" s="145" t="s">
        <v>32</v>
      </c>
      <c r="G22" s="146">
        <v>1</v>
      </c>
      <c r="H22" s="23" t="s">
        <v>33</v>
      </c>
    </row>
    <row r="23" spans="1:12" ht="42.75" customHeight="1">
      <c r="A23" s="13"/>
      <c r="B23" s="368" t="s">
        <v>171</v>
      </c>
      <c r="C23" s="150" t="s">
        <v>35</v>
      </c>
      <c r="D23" s="321" t="s">
        <v>23</v>
      </c>
      <c r="E23" s="151"/>
      <c r="F23" s="102" t="s">
        <v>37</v>
      </c>
      <c r="G23" s="152">
        <v>4</v>
      </c>
      <c r="H23" s="153"/>
      <c r="I23" s="13"/>
      <c r="J23" s="13"/>
      <c r="K23" s="13"/>
      <c r="L23" s="13"/>
    </row>
    <row r="24" spans="1:12" ht="42" customHeight="1">
      <c r="A24" s="13"/>
      <c r="B24" s="369"/>
      <c r="C24" s="154" t="s">
        <v>25</v>
      </c>
      <c r="D24" s="313"/>
      <c r="E24" s="155">
        <f>155+45-15+15+19.5</f>
        <v>219.5</v>
      </c>
      <c r="F24" s="156" t="s">
        <v>38</v>
      </c>
      <c r="G24" s="157">
        <v>2</v>
      </c>
      <c r="H24" s="158" t="s">
        <v>39</v>
      </c>
      <c r="I24" s="13"/>
      <c r="J24" s="13"/>
      <c r="K24" s="13"/>
      <c r="L24" s="13"/>
    </row>
    <row r="25" spans="1:12" ht="39.75" customHeight="1">
      <c r="A25" s="13"/>
      <c r="B25" s="369"/>
      <c r="C25" s="154" t="s">
        <v>25</v>
      </c>
      <c r="D25" s="319" t="s">
        <v>41</v>
      </c>
      <c r="E25" s="155">
        <f>280-19.5</f>
        <v>260.5</v>
      </c>
      <c r="F25" s="92" t="s">
        <v>40</v>
      </c>
      <c r="G25" s="159">
        <v>2</v>
      </c>
      <c r="H25" s="160"/>
      <c r="I25" s="13"/>
      <c r="J25" s="13"/>
      <c r="K25" s="13"/>
      <c r="L25" s="13"/>
    </row>
    <row r="26" spans="1:12" ht="42.75" customHeight="1">
      <c r="A26" s="13"/>
      <c r="B26" s="369"/>
      <c r="C26" s="117" t="s">
        <v>34</v>
      </c>
      <c r="D26" s="320"/>
      <c r="E26" s="161">
        <v>19.5</v>
      </c>
      <c r="F26" s="162" t="s">
        <v>42</v>
      </c>
      <c r="G26" s="163">
        <v>2</v>
      </c>
      <c r="H26" s="164"/>
      <c r="I26" s="13"/>
      <c r="J26" s="13"/>
      <c r="K26" s="13"/>
      <c r="L26" s="13"/>
    </row>
    <row r="27" spans="1:12" ht="47.25" customHeight="1" thickBot="1">
      <c r="A27" s="13"/>
      <c r="B27" s="370"/>
      <c r="C27" s="165" t="s">
        <v>25</v>
      </c>
      <c r="D27" s="121" t="s">
        <v>43</v>
      </c>
      <c r="E27" s="166">
        <v>0</v>
      </c>
      <c r="F27" s="167" t="s">
        <v>36</v>
      </c>
      <c r="G27" s="168"/>
      <c r="H27" s="149"/>
      <c r="I27" s="13"/>
      <c r="J27" s="13"/>
      <c r="K27" s="13"/>
      <c r="L27" s="13"/>
    </row>
    <row r="28" spans="1:12" ht="17.25" customHeight="1">
      <c r="B28" s="169"/>
      <c r="C28" s="79" t="s">
        <v>44</v>
      </c>
      <c r="D28" s="79"/>
      <c r="E28" s="80">
        <f>+E30+E31</f>
        <v>876.5</v>
      </c>
      <c r="F28" s="114"/>
      <c r="G28" s="170"/>
      <c r="H28" s="171"/>
    </row>
    <row r="29" spans="1:12" ht="17.25" customHeight="1">
      <c r="B29" s="311"/>
      <c r="C29" s="4" t="s">
        <v>45</v>
      </c>
      <c r="D29" s="4"/>
      <c r="E29" s="7"/>
      <c r="F29" s="96"/>
      <c r="G29" s="172"/>
      <c r="H29" s="173"/>
    </row>
    <row r="30" spans="1:12" ht="27" customHeight="1">
      <c r="B30" s="312"/>
      <c r="C30" s="3" t="s">
        <v>46</v>
      </c>
      <c r="D30" s="3"/>
      <c r="E30" s="6">
        <f>SUMIF($C17:$C27,$C18,E17:E27)</f>
        <v>857</v>
      </c>
      <c r="F30" s="97"/>
      <c r="G30" s="172"/>
      <c r="H30" s="173"/>
    </row>
    <row r="31" spans="1:12" ht="21" customHeight="1" thickBot="1">
      <c r="B31" s="174"/>
      <c r="C31" s="28" t="s">
        <v>47</v>
      </c>
      <c r="D31" s="43"/>
      <c r="E31" s="29">
        <f>SUMIF($C18:$C27,$C26,E18:E27)</f>
        <v>19.5</v>
      </c>
      <c r="F31" s="110"/>
      <c r="G31" s="148"/>
      <c r="H31" s="149"/>
    </row>
    <row r="32" spans="1:12" ht="31.5" customHeight="1" thickBot="1">
      <c r="B32" s="32" t="s">
        <v>48</v>
      </c>
      <c r="C32" s="26" t="s">
        <v>49</v>
      </c>
      <c r="D32" s="26"/>
      <c r="E32" s="27"/>
      <c r="F32" s="138"/>
      <c r="G32" s="139"/>
      <c r="H32" s="140"/>
    </row>
    <row r="33" spans="2:8" ht="31.5" customHeight="1">
      <c r="B33" s="326" t="s">
        <v>172</v>
      </c>
      <c r="C33" s="33" t="s">
        <v>53</v>
      </c>
      <c r="D33" s="371" t="s">
        <v>169</v>
      </c>
      <c r="E33" s="36"/>
      <c r="F33" s="94" t="s">
        <v>54</v>
      </c>
      <c r="G33" s="34">
        <v>1</v>
      </c>
      <c r="H33" s="25"/>
    </row>
    <row r="34" spans="2:8" ht="27.75" customHeight="1">
      <c r="B34" s="327"/>
      <c r="C34" s="16" t="s">
        <v>25</v>
      </c>
      <c r="D34" s="372"/>
      <c r="E34" s="10">
        <f>110-60</f>
        <v>50</v>
      </c>
      <c r="F34" s="95" t="s">
        <v>55</v>
      </c>
      <c r="G34" s="176">
        <v>47</v>
      </c>
      <c r="H34" s="37"/>
    </row>
    <row r="35" spans="2:8" ht="18" customHeight="1">
      <c r="B35" s="327"/>
      <c r="C35" s="12" t="s">
        <v>34</v>
      </c>
      <c r="D35" s="372"/>
      <c r="E35" s="10">
        <v>10</v>
      </c>
      <c r="F35" s="95" t="s">
        <v>56</v>
      </c>
      <c r="G35" s="176"/>
      <c r="H35" s="37"/>
    </row>
    <row r="36" spans="2:8" ht="21" customHeight="1">
      <c r="B36" s="327"/>
      <c r="C36" s="16" t="s">
        <v>52</v>
      </c>
      <c r="D36" s="372"/>
      <c r="E36" s="10"/>
      <c r="F36" s="175"/>
      <c r="G36" s="172"/>
      <c r="H36" s="173"/>
    </row>
    <row r="37" spans="2:8" ht="19.5" customHeight="1" thickBot="1">
      <c r="B37" s="177"/>
      <c r="C37" s="178" t="s">
        <v>57</v>
      </c>
      <c r="D37" s="373"/>
      <c r="E37" s="39"/>
      <c r="F37" s="112"/>
      <c r="G37" s="148"/>
      <c r="H37" s="149"/>
    </row>
    <row r="38" spans="2:8" ht="24" customHeight="1">
      <c r="B38" s="326" t="s">
        <v>173</v>
      </c>
      <c r="C38" s="24" t="s">
        <v>58</v>
      </c>
      <c r="D38" s="321" t="s">
        <v>59</v>
      </c>
      <c r="E38" s="36"/>
      <c r="F38" s="94" t="s">
        <v>60</v>
      </c>
      <c r="G38" s="179">
        <v>1</v>
      </c>
      <c r="H38" s="25"/>
    </row>
    <row r="39" spans="2:8" ht="30.75" customHeight="1" thickBot="1">
      <c r="B39" s="375"/>
      <c r="C39" s="17" t="s">
        <v>25</v>
      </c>
      <c r="D39" s="341"/>
      <c r="E39" s="65">
        <f>258.7-92.5</f>
        <v>166.2</v>
      </c>
      <c r="F39" s="180" t="s">
        <v>50</v>
      </c>
      <c r="G39" s="181"/>
      <c r="H39" s="40" t="s">
        <v>51</v>
      </c>
    </row>
    <row r="40" spans="2:8" ht="27.75" customHeight="1">
      <c r="B40" s="182" t="s">
        <v>61</v>
      </c>
      <c r="C40" s="67" t="s">
        <v>62</v>
      </c>
      <c r="D40" s="77" t="s">
        <v>63</v>
      </c>
      <c r="E40" s="36"/>
      <c r="F40" s="183" t="s">
        <v>64</v>
      </c>
      <c r="G40" s="184"/>
      <c r="H40" s="41" t="s">
        <v>51</v>
      </c>
    </row>
    <row r="41" spans="2:8" ht="40.5" customHeight="1">
      <c r="B41" s="185"/>
      <c r="C41" s="147" t="s">
        <v>25</v>
      </c>
      <c r="D41" s="119" t="s">
        <v>65</v>
      </c>
      <c r="E41" s="10"/>
      <c r="F41" s="186" t="s">
        <v>66</v>
      </c>
      <c r="G41" s="120">
        <v>6</v>
      </c>
      <c r="H41" s="42"/>
    </row>
    <row r="42" spans="2:8" ht="54" customHeight="1">
      <c r="B42" s="185"/>
      <c r="C42" s="147" t="s">
        <v>25</v>
      </c>
      <c r="D42" s="119" t="s">
        <v>67</v>
      </c>
      <c r="E42" s="10">
        <v>200.7</v>
      </c>
      <c r="F42" s="274" t="s">
        <v>68</v>
      </c>
      <c r="G42" s="187">
        <v>1</v>
      </c>
      <c r="H42" s="42"/>
    </row>
    <row r="43" spans="2:8" ht="29.25" customHeight="1">
      <c r="B43" s="185"/>
      <c r="C43" s="147"/>
      <c r="D43" s="119"/>
      <c r="E43" s="10"/>
      <c r="F43" s="275" t="s">
        <v>69</v>
      </c>
      <c r="G43" s="120"/>
      <c r="H43" s="42"/>
    </row>
    <row r="44" spans="2:8" ht="30" customHeight="1">
      <c r="B44" s="185"/>
      <c r="C44" s="17"/>
      <c r="D44" s="120"/>
      <c r="E44" s="65"/>
      <c r="F44" s="188" t="s">
        <v>70</v>
      </c>
      <c r="G44" s="120"/>
      <c r="H44" s="42"/>
    </row>
    <row r="45" spans="2:8" ht="44.25" customHeight="1">
      <c r="B45" s="185"/>
      <c r="C45" s="17"/>
      <c r="D45" s="120"/>
      <c r="E45" s="65"/>
      <c r="F45" s="189" t="s">
        <v>71</v>
      </c>
      <c r="G45" s="120"/>
      <c r="H45" s="42"/>
    </row>
    <row r="46" spans="2:8" ht="42" customHeight="1" thickBot="1">
      <c r="B46" s="190"/>
      <c r="C46" s="17"/>
      <c r="D46" s="120"/>
      <c r="E46" s="65"/>
      <c r="F46" s="103" t="s">
        <v>174</v>
      </c>
      <c r="G46" s="64"/>
      <c r="H46" s="276"/>
    </row>
    <row r="47" spans="2:8" ht="23.25" customHeight="1">
      <c r="B47" s="376" t="s">
        <v>72</v>
      </c>
      <c r="C47" s="191" t="s">
        <v>73</v>
      </c>
      <c r="D47" s="354" t="s">
        <v>74</v>
      </c>
      <c r="E47" s="78"/>
      <c r="F47" s="192" t="s">
        <v>50</v>
      </c>
      <c r="G47" s="184"/>
      <c r="H47" s="41"/>
    </row>
    <row r="48" spans="2:8" ht="30.75" customHeight="1">
      <c r="B48" s="377"/>
      <c r="C48" s="193" t="s">
        <v>25</v>
      </c>
      <c r="D48" s="355"/>
      <c r="E48" s="15"/>
      <c r="F48" s="97"/>
      <c r="G48" s="172"/>
      <c r="H48" s="173"/>
    </row>
    <row r="49" spans="2:8" ht="18.75" customHeight="1" thickBot="1">
      <c r="B49" s="377"/>
      <c r="C49" s="194" t="s">
        <v>75</v>
      </c>
      <c r="D49" s="356"/>
      <c r="E49" s="74"/>
      <c r="F49" s="195"/>
      <c r="G49" s="196"/>
      <c r="H49" s="197"/>
    </row>
    <row r="50" spans="2:8" ht="17.25" customHeight="1">
      <c r="B50" s="169"/>
      <c r="C50" s="79" t="s">
        <v>44</v>
      </c>
      <c r="D50" s="79"/>
      <c r="E50" s="80">
        <f>E52+E54+E53</f>
        <v>426.9</v>
      </c>
      <c r="F50" s="114"/>
      <c r="G50" s="198"/>
      <c r="H50" s="199"/>
    </row>
    <row r="51" spans="2:8" ht="17.25" customHeight="1">
      <c r="B51" s="374"/>
      <c r="C51" s="4" t="s">
        <v>45</v>
      </c>
      <c r="D51" s="4"/>
      <c r="E51" s="7"/>
      <c r="F51" s="96"/>
      <c r="G51" s="172"/>
      <c r="H51" s="173"/>
    </row>
    <row r="52" spans="2:8" ht="27.75" customHeight="1">
      <c r="B52" s="374"/>
      <c r="C52" s="3" t="s">
        <v>46</v>
      </c>
      <c r="D52" s="3"/>
      <c r="E52" s="6">
        <f>SUMIF($C33:$C49,$C42,E33:E49)</f>
        <v>416.9</v>
      </c>
      <c r="F52" s="97"/>
      <c r="G52" s="172"/>
      <c r="H52" s="173"/>
    </row>
    <row r="53" spans="2:8" ht="15.75" customHeight="1">
      <c r="B53" s="374"/>
      <c r="C53" s="3" t="s">
        <v>76</v>
      </c>
      <c r="D53" s="3"/>
      <c r="E53" s="6">
        <f>SUMIF($C33:$C39,$C35,E33:E39)</f>
        <v>10</v>
      </c>
      <c r="F53" s="97"/>
      <c r="G53" s="172"/>
      <c r="H53" s="173"/>
    </row>
    <row r="54" spans="2:8" ht="16.5" customHeight="1">
      <c r="B54" s="374"/>
      <c r="C54" s="3" t="s">
        <v>47</v>
      </c>
      <c r="D54" s="3"/>
      <c r="E54" s="6">
        <f>SUMIF($C33:$C39,#REF!,E33:E39)</f>
        <v>0</v>
      </c>
      <c r="F54" s="97"/>
      <c r="G54" s="172"/>
      <c r="H54" s="173"/>
    </row>
    <row r="55" spans="2:8" ht="16.5" customHeight="1">
      <c r="B55" s="200" t="s">
        <v>36</v>
      </c>
      <c r="C55" s="44" t="s">
        <v>77</v>
      </c>
      <c r="D55" s="44" t="s">
        <v>36</v>
      </c>
      <c r="E55" s="45">
        <f>+E57</f>
        <v>0</v>
      </c>
      <c r="F55" s="98" t="s">
        <v>36</v>
      </c>
      <c r="G55" s="201"/>
      <c r="H55" s="202"/>
    </row>
    <row r="56" spans="2:8" ht="16.5" customHeight="1">
      <c r="B56" s="359" t="s">
        <v>36</v>
      </c>
      <c r="C56" s="3" t="s">
        <v>78</v>
      </c>
      <c r="D56" s="46" t="s">
        <v>36</v>
      </c>
      <c r="E56" s="47" t="s">
        <v>36</v>
      </c>
      <c r="F56" s="99" t="s">
        <v>36</v>
      </c>
      <c r="G56" s="172"/>
      <c r="H56" s="173"/>
    </row>
    <row r="57" spans="2:8" ht="17.45" customHeight="1" thickBot="1">
      <c r="B57" s="360"/>
      <c r="C57" s="43" t="s">
        <v>79</v>
      </c>
      <c r="D57" s="43" t="s">
        <v>36</v>
      </c>
      <c r="E57" s="29">
        <f>E37</f>
        <v>0</v>
      </c>
      <c r="F57" s="100" t="s">
        <v>36</v>
      </c>
      <c r="G57" s="148"/>
      <c r="H57" s="149"/>
    </row>
    <row r="58" spans="2:8" ht="28.5" customHeight="1" thickBot="1">
      <c r="B58" s="49" t="s">
        <v>80</v>
      </c>
      <c r="C58" s="203" t="s">
        <v>81</v>
      </c>
      <c r="D58" s="203"/>
      <c r="E58" s="204"/>
      <c r="F58" s="205"/>
      <c r="G58" s="131"/>
      <c r="H58" s="132"/>
    </row>
    <row r="59" spans="2:8" ht="45" customHeight="1">
      <c r="B59" s="50"/>
      <c r="C59" s="206"/>
      <c r="D59" s="206"/>
      <c r="E59" s="207"/>
      <c r="F59" s="89" t="s">
        <v>82</v>
      </c>
      <c r="G59" s="51" t="s">
        <v>83</v>
      </c>
      <c r="H59" s="52" t="s">
        <v>84</v>
      </c>
    </row>
    <row r="60" spans="2:8" ht="38.450000000000003" customHeight="1">
      <c r="B60" s="53"/>
      <c r="C60" s="208"/>
      <c r="D60" s="208"/>
      <c r="E60" s="209"/>
      <c r="F60" s="90" t="s">
        <v>85</v>
      </c>
      <c r="G60" s="48">
        <v>1.7</v>
      </c>
      <c r="H60" s="54" t="s">
        <v>86</v>
      </c>
    </row>
    <row r="61" spans="2:8" ht="52.5" customHeight="1">
      <c r="B61" s="53"/>
      <c r="C61" s="208"/>
      <c r="D61" s="208"/>
      <c r="E61" s="209"/>
      <c r="F61" s="90" t="s">
        <v>87</v>
      </c>
      <c r="G61" s="20">
        <v>50</v>
      </c>
      <c r="H61" s="55" t="s">
        <v>88</v>
      </c>
    </row>
    <row r="62" spans="2:8" ht="30" customHeight="1">
      <c r="B62" s="53"/>
      <c r="C62" s="208"/>
      <c r="D62" s="208"/>
      <c r="E62" s="209"/>
      <c r="F62" s="90" t="s">
        <v>89</v>
      </c>
      <c r="G62" s="116">
        <v>3.2</v>
      </c>
      <c r="H62" s="55" t="s">
        <v>88</v>
      </c>
    </row>
    <row r="63" spans="2:8" ht="90.75" customHeight="1" thickBot="1">
      <c r="B63" s="56"/>
      <c r="C63" s="210"/>
      <c r="D63" s="210"/>
      <c r="E63" s="211"/>
      <c r="F63" s="101" t="s">
        <v>90</v>
      </c>
      <c r="G63" s="57">
        <v>60</v>
      </c>
      <c r="H63" s="58" t="s">
        <v>91</v>
      </c>
    </row>
    <row r="64" spans="2:8" ht="34.5" customHeight="1" thickBot="1">
      <c r="B64" s="59" t="s">
        <v>92</v>
      </c>
      <c r="C64" s="60" t="s">
        <v>93</v>
      </c>
      <c r="D64" s="60"/>
      <c r="E64" s="212"/>
      <c r="F64" s="213"/>
      <c r="G64" s="214"/>
      <c r="H64" s="215"/>
    </row>
    <row r="65" spans="2:8" ht="33.75" customHeight="1">
      <c r="B65" s="323" t="s">
        <v>175</v>
      </c>
      <c r="C65" s="24" t="s">
        <v>94</v>
      </c>
      <c r="D65" s="321" t="s">
        <v>23</v>
      </c>
      <c r="E65" s="36"/>
      <c r="F65" s="102" t="s">
        <v>95</v>
      </c>
      <c r="G65" s="34">
        <v>7</v>
      </c>
      <c r="H65" s="216" t="s">
        <v>96</v>
      </c>
    </row>
    <row r="66" spans="2:8" ht="30.75" customHeight="1">
      <c r="B66" s="333"/>
      <c r="C66" s="12" t="s">
        <v>25</v>
      </c>
      <c r="D66" s="341"/>
      <c r="E66" s="10">
        <v>275</v>
      </c>
      <c r="F66" s="93" t="s">
        <v>97</v>
      </c>
      <c r="G66" s="176">
        <v>90</v>
      </c>
      <c r="H66" s="217" t="s">
        <v>98</v>
      </c>
    </row>
    <row r="67" spans="2:8" ht="41.25" customHeight="1" thickBot="1">
      <c r="B67" s="351"/>
      <c r="C67" s="218"/>
      <c r="D67" s="347"/>
      <c r="E67" s="39"/>
      <c r="F67" s="103" t="s">
        <v>99</v>
      </c>
      <c r="G67" s="219">
        <v>450</v>
      </c>
      <c r="H67" s="220" t="s">
        <v>100</v>
      </c>
    </row>
    <row r="68" spans="2:8" ht="54.6" customHeight="1">
      <c r="B68" s="352" t="s">
        <v>176</v>
      </c>
      <c r="C68" s="61" t="s">
        <v>101</v>
      </c>
      <c r="D68" s="321" t="s">
        <v>23</v>
      </c>
      <c r="E68" s="36"/>
      <c r="F68" s="94" t="s">
        <v>102</v>
      </c>
      <c r="G68" s="152">
        <v>10</v>
      </c>
      <c r="H68" s="221"/>
    </row>
    <row r="69" spans="2:8" ht="48" customHeight="1" thickBot="1">
      <c r="B69" s="353"/>
      <c r="C69" s="68" t="s">
        <v>25</v>
      </c>
      <c r="D69" s="341"/>
      <c r="E69" s="65">
        <v>4</v>
      </c>
      <c r="F69" s="104" t="s">
        <v>103</v>
      </c>
      <c r="G69" s="222">
        <v>6</v>
      </c>
      <c r="H69" s="42"/>
    </row>
    <row r="70" spans="2:8" ht="30" customHeight="1">
      <c r="B70" s="323" t="s">
        <v>177</v>
      </c>
      <c r="C70" s="24" t="s">
        <v>104</v>
      </c>
      <c r="D70" s="350" t="s">
        <v>23</v>
      </c>
      <c r="E70" s="36"/>
      <c r="F70" s="105" t="s">
        <v>105</v>
      </c>
      <c r="G70" s="62">
        <v>1</v>
      </c>
      <c r="H70" s="63"/>
    </row>
    <row r="71" spans="2:8" ht="32.450000000000003" customHeight="1" thickBot="1">
      <c r="B71" s="324"/>
      <c r="C71" s="17" t="s">
        <v>25</v>
      </c>
      <c r="D71" s="319"/>
      <c r="E71" s="65">
        <v>61.7</v>
      </c>
      <c r="F71" s="106"/>
      <c r="G71" s="196"/>
      <c r="H71" s="197"/>
    </row>
    <row r="72" spans="2:8" ht="31.15" customHeight="1">
      <c r="B72" s="323" t="s">
        <v>178</v>
      </c>
      <c r="C72" s="24" t="s">
        <v>106</v>
      </c>
      <c r="D72" s="321" t="s">
        <v>170</v>
      </c>
      <c r="E72" s="75"/>
      <c r="F72" s="105" t="s">
        <v>107</v>
      </c>
      <c r="G72" s="62">
        <v>10</v>
      </c>
      <c r="H72" s="63"/>
    </row>
    <row r="73" spans="2:8" ht="28.5" customHeight="1">
      <c r="B73" s="333"/>
      <c r="C73" s="147" t="s">
        <v>25</v>
      </c>
      <c r="D73" s="341"/>
      <c r="E73" s="10">
        <v>195</v>
      </c>
      <c r="F73" s="122" t="s">
        <v>108</v>
      </c>
      <c r="G73" s="223">
        <v>20</v>
      </c>
      <c r="H73" s="66"/>
    </row>
    <row r="74" spans="2:8" ht="25.5" customHeight="1" thickBot="1">
      <c r="B74" s="334"/>
      <c r="C74" s="147"/>
      <c r="D74" s="342"/>
      <c r="E74" s="10"/>
      <c r="F74" s="122" t="s">
        <v>109</v>
      </c>
      <c r="G74" s="223">
        <v>10</v>
      </c>
      <c r="H74" s="66"/>
    </row>
    <row r="75" spans="2:8" ht="41.25" customHeight="1">
      <c r="B75" s="335" t="s">
        <v>179</v>
      </c>
      <c r="C75" s="67" t="s">
        <v>110</v>
      </c>
      <c r="D75" s="343" t="s">
        <v>186</v>
      </c>
      <c r="E75" s="75"/>
      <c r="F75" s="94" t="s">
        <v>111</v>
      </c>
      <c r="G75" s="62"/>
      <c r="H75" s="63"/>
    </row>
    <row r="76" spans="2:8" ht="28.5" customHeight="1">
      <c r="B76" s="336"/>
      <c r="C76" s="12" t="s">
        <v>25</v>
      </c>
      <c r="D76" s="344"/>
      <c r="E76" s="10">
        <f>83+10</f>
        <v>93</v>
      </c>
      <c r="F76" s="122" t="s">
        <v>180</v>
      </c>
      <c r="G76" s="223">
        <v>1</v>
      </c>
      <c r="H76" s="66"/>
    </row>
    <row r="77" spans="2:8" ht="28.5" customHeight="1">
      <c r="B77" s="337"/>
      <c r="C77" s="12"/>
      <c r="D77" s="345"/>
      <c r="E77" s="10"/>
      <c r="F77" s="95" t="s">
        <v>50</v>
      </c>
      <c r="G77" s="223">
        <v>37</v>
      </c>
      <c r="H77" s="66"/>
    </row>
    <row r="78" spans="2:8" ht="22.5" customHeight="1" thickBot="1">
      <c r="B78" s="338"/>
      <c r="C78" s="68"/>
      <c r="D78" s="346"/>
      <c r="E78" s="65"/>
      <c r="F78" s="107"/>
      <c r="G78" s="196"/>
      <c r="H78" s="197"/>
    </row>
    <row r="79" spans="2:8" ht="17.25" customHeight="1">
      <c r="B79" s="169"/>
      <c r="C79" s="79" t="s">
        <v>44</v>
      </c>
      <c r="D79" s="79"/>
      <c r="E79" s="80">
        <f ca="1">+E81+E82</f>
        <v>628.70000000000005</v>
      </c>
      <c r="F79" s="224"/>
      <c r="G79" s="225"/>
      <c r="H79" s="226"/>
    </row>
    <row r="80" spans="2:8" ht="17.25" customHeight="1">
      <c r="B80" s="311"/>
      <c r="C80" s="4" t="s">
        <v>45</v>
      </c>
      <c r="D80" s="4"/>
      <c r="E80" s="7"/>
      <c r="F80" s="108"/>
      <c r="G80" s="172"/>
      <c r="H80" s="173"/>
    </row>
    <row r="81" spans="2:8" ht="29.25" customHeight="1">
      <c r="B81" s="312"/>
      <c r="C81" s="3" t="s">
        <v>46</v>
      </c>
      <c r="D81" s="3"/>
      <c r="E81" s="6">
        <f>SUMIF($C65:$C76,C73,E65:E76)</f>
        <v>628.70000000000005</v>
      </c>
      <c r="F81" s="109"/>
      <c r="G81" s="172"/>
      <c r="H81" s="173"/>
    </row>
    <row r="82" spans="2:8" ht="16.5" customHeight="1" thickBot="1">
      <c r="B82" s="348"/>
      <c r="C82" s="43" t="s">
        <v>47</v>
      </c>
      <c r="D82" s="43"/>
      <c r="E82" s="69">
        <f ca="1">SUMIF($C65:$C79,#REF!,E65:E73)</f>
        <v>0</v>
      </c>
      <c r="F82" s="110"/>
      <c r="G82" s="148"/>
      <c r="H82" s="149"/>
    </row>
    <row r="83" spans="2:8" ht="25.5" customHeight="1" thickBot="1">
      <c r="B83" s="227" t="s">
        <v>112</v>
      </c>
      <c r="C83" s="228" t="s">
        <v>113</v>
      </c>
      <c r="D83" s="70"/>
      <c r="E83" s="71"/>
      <c r="F83" s="111"/>
      <c r="G83" s="229"/>
      <c r="H83" s="230"/>
    </row>
    <row r="84" spans="2:8" ht="69.599999999999994" customHeight="1">
      <c r="B84" s="326" t="s">
        <v>114</v>
      </c>
      <c r="C84" s="61" t="s">
        <v>181</v>
      </c>
      <c r="D84" s="321" t="s">
        <v>115</v>
      </c>
      <c r="E84" s="73"/>
      <c r="F84" s="231"/>
      <c r="G84" s="232"/>
      <c r="H84" s="233"/>
    </row>
    <row r="85" spans="2:8" ht="46.15" customHeight="1" thickBot="1">
      <c r="B85" s="327"/>
      <c r="C85" s="234" t="s">
        <v>75</v>
      </c>
      <c r="D85" s="341"/>
      <c r="E85" s="74">
        <v>1921.7</v>
      </c>
      <c r="F85" s="235" t="s">
        <v>117</v>
      </c>
      <c r="G85" s="236">
        <v>100</v>
      </c>
      <c r="H85" s="237"/>
    </row>
    <row r="86" spans="2:8" ht="16.899999999999999" customHeight="1">
      <c r="B86" s="328" t="s">
        <v>118</v>
      </c>
      <c r="C86" s="238" t="s">
        <v>119</v>
      </c>
      <c r="D86" s="350" t="s">
        <v>115</v>
      </c>
      <c r="E86" s="75"/>
      <c r="F86" s="94"/>
      <c r="G86" s="239"/>
      <c r="H86" s="63"/>
    </row>
    <row r="87" spans="2:8" ht="18" customHeight="1">
      <c r="B87" s="329"/>
      <c r="C87" s="240" t="s">
        <v>120</v>
      </c>
      <c r="D87" s="314"/>
      <c r="E87" s="10"/>
      <c r="F87" s="95" t="s">
        <v>117</v>
      </c>
      <c r="G87" s="241">
        <v>100</v>
      </c>
      <c r="H87" s="66"/>
    </row>
    <row r="88" spans="2:8" ht="73.900000000000006" customHeight="1" thickBot="1">
      <c r="B88" s="330"/>
      <c r="C88" s="242" t="s">
        <v>75</v>
      </c>
      <c r="D88" s="319"/>
      <c r="E88" s="65">
        <v>1890</v>
      </c>
      <c r="F88" s="107"/>
      <c r="G88" s="196"/>
      <c r="H88" s="197"/>
    </row>
    <row r="89" spans="2:8" ht="42.75" customHeight="1">
      <c r="B89" s="328" t="s">
        <v>121</v>
      </c>
      <c r="C89" s="238" t="s">
        <v>122</v>
      </c>
      <c r="D89" s="77"/>
      <c r="E89" s="36"/>
      <c r="F89" s="94" t="s">
        <v>116</v>
      </c>
      <c r="G89" s="239">
        <v>1</v>
      </c>
      <c r="H89" s="63"/>
    </row>
    <row r="90" spans="2:8" ht="30.75" customHeight="1">
      <c r="B90" s="329"/>
      <c r="C90" s="76" t="s">
        <v>25</v>
      </c>
      <c r="D90" s="314" t="s">
        <v>123</v>
      </c>
      <c r="E90" s="10">
        <f>5+59.8</f>
        <v>64.8</v>
      </c>
      <c r="F90" s="95" t="s">
        <v>117</v>
      </c>
      <c r="G90" s="241">
        <v>70</v>
      </c>
      <c r="H90" s="66"/>
    </row>
    <row r="91" spans="2:8" ht="19.5" customHeight="1">
      <c r="B91" s="329"/>
      <c r="C91" s="240" t="s">
        <v>120</v>
      </c>
      <c r="D91" s="314"/>
      <c r="E91" s="10"/>
      <c r="F91" s="243"/>
      <c r="G91" s="172"/>
      <c r="H91" s="173"/>
    </row>
    <row r="92" spans="2:8" ht="55.5" customHeight="1" thickBot="1">
      <c r="B92" s="331"/>
      <c r="C92" s="244" t="s">
        <v>75</v>
      </c>
      <c r="D92" s="64" t="s">
        <v>124</v>
      </c>
      <c r="E92" s="39">
        <v>1084.4000000000001</v>
      </c>
      <c r="F92" s="112"/>
      <c r="G92" s="148"/>
      <c r="H92" s="149"/>
    </row>
    <row r="93" spans="2:8" ht="36.75" customHeight="1">
      <c r="B93" s="327" t="s">
        <v>125</v>
      </c>
      <c r="C93" s="245" t="s">
        <v>126</v>
      </c>
      <c r="D93" s="341" t="s">
        <v>115</v>
      </c>
      <c r="E93" s="72"/>
      <c r="F93" s="246" t="s">
        <v>116</v>
      </c>
      <c r="G93" s="247">
        <v>1</v>
      </c>
      <c r="H93" s="248"/>
    </row>
    <row r="94" spans="2:8" ht="70.5" customHeight="1" thickBot="1">
      <c r="B94" s="332"/>
      <c r="C94" s="249" t="s">
        <v>75</v>
      </c>
      <c r="D94" s="349"/>
      <c r="E94" s="38">
        <v>57</v>
      </c>
      <c r="F94" s="250" t="s">
        <v>117</v>
      </c>
      <c r="G94" s="251">
        <v>100</v>
      </c>
      <c r="H94" s="252"/>
    </row>
    <row r="95" spans="2:8" ht="82.15" customHeight="1">
      <c r="B95" s="326" t="s">
        <v>127</v>
      </c>
      <c r="C95" s="238" t="s">
        <v>182</v>
      </c>
      <c r="D95" s="321" t="s">
        <v>115</v>
      </c>
      <c r="E95" s="78"/>
      <c r="F95" s="231"/>
      <c r="G95" s="232"/>
      <c r="H95" s="233"/>
    </row>
    <row r="96" spans="2:8" ht="40.9" customHeight="1" thickBot="1">
      <c r="B96" s="327"/>
      <c r="C96" s="234" t="s">
        <v>75</v>
      </c>
      <c r="D96" s="341"/>
      <c r="E96" s="74">
        <v>2315</v>
      </c>
      <c r="F96" s="235" t="s">
        <v>117</v>
      </c>
      <c r="G96" s="236">
        <v>48</v>
      </c>
      <c r="H96" s="237"/>
    </row>
    <row r="97" spans="2:12" ht="30" customHeight="1">
      <c r="B97" s="326" t="s">
        <v>128</v>
      </c>
      <c r="C97" s="238" t="s">
        <v>129</v>
      </c>
      <c r="D97" s="321" t="s">
        <v>115</v>
      </c>
      <c r="E97" s="78"/>
      <c r="F97" s="113"/>
      <c r="G97" s="253"/>
      <c r="H97" s="254"/>
    </row>
    <row r="98" spans="2:12" ht="75.75" customHeight="1" thickBot="1">
      <c r="B98" s="332"/>
      <c r="C98" s="249" t="s">
        <v>75</v>
      </c>
      <c r="D98" s="349"/>
      <c r="E98" s="38">
        <v>203</v>
      </c>
      <c r="F98" s="250" t="s">
        <v>117</v>
      </c>
      <c r="G98" s="255">
        <v>17</v>
      </c>
      <c r="H98" s="256"/>
    </row>
    <row r="99" spans="2:12" ht="16.5" customHeight="1">
      <c r="B99" s="257" t="s">
        <v>36</v>
      </c>
      <c r="C99" s="258" t="s">
        <v>44</v>
      </c>
      <c r="D99" s="79"/>
      <c r="E99" s="80">
        <f>E101+E102</f>
        <v>64.8</v>
      </c>
      <c r="F99" s="114"/>
      <c r="G99" s="259"/>
      <c r="H99" s="199"/>
    </row>
    <row r="100" spans="2:12" ht="16.5" customHeight="1">
      <c r="B100" s="260" t="s">
        <v>36</v>
      </c>
      <c r="C100" s="261" t="s">
        <v>45</v>
      </c>
      <c r="D100" s="3"/>
      <c r="E100" s="6"/>
      <c r="F100" s="97"/>
      <c r="G100" s="172"/>
      <c r="H100" s="173"/>
    </row>
    <row r="101" spans="2:12" ht="27.75" customHeight="1">
      <c r="B101" s="260"/>
      <c r="C101" s="261" t="s">
        <v>46</v>
      </c>
      <c r="D101" s="3"/>
      <c r="E101" s="6">
        <f>SUMIF($C79:$C98,$C90,E79:E98)</f>
        <v>64.8</v>
      </c>
      <c r="F101" s="97"/>
      <c r="G101" s="172"/>
      <c r="H101" s="173"/>
    </row>
    <row r="102" spans="2:12" ht="18" customHeight="1">
      <c r="B102" s="260"/>
      <c r="C102" s="3" t="s">
        <v>130</v>
      </c>
      <c r="D102" s="3"/>
      <c r="E102" s="6"/>
      <c r="F102" s="97"/>
      <c r="G102" s="172"/>
      <c r="H102" s="173"/>
    </row>
    <row r="103" spans="2:12" ht="16.5" customHeight="1">
      <c r="B103" s="260"/>
      <c r="C103" s="261" t="s">
        <v>47</v>
      </c>
      <c r="D103" s="3"/>
      <c r="E103" s="6"/>
      <c r="F103" s="97"/>
      <c r="G103" s="172"/>
      <c r="H103" s="173"/>
    </row>
    <row r="104" spans="2:12" ht="16.5" customHeight="1">
      <c r="B104" s="262"/>
      <c r="C104" s="263" t="s">
        <v>131</v>
      </c>
      <c r="D104" s="5"/>
      <c r="E104" s="8">
        <f>+E106</f>
        <v>7471.1</v>
      </c>
      <c r="F104" s="115"/>
      <c r="G104" s="201"/>
      <c r="H104" s="202"/>
    </row>
    <row r="105" spans="2:12" ht="15.75" customHeight="1">
      <c r="B105" s="260"/>
      <c r="C105" s="261" t="s">
        <v>78</v>
      </c>
      <c r="D105" s="3"/>
      <c r="E105" s="6"/>
      <c r="F105" s="97"/>
      <c r="G105" s="172"/>
      <c r="H105" s="173"/>
    </row>
    <row r="106" spans="2:12" ht="19.5" customHeight="1" thickBot="1">
      <c r="B106" s="264"/>
      <c r="C106" s="265" t="s">
        <v>132</v>
      </c>
      <c r="D106" s="43"/>
      <c r="E106" s="69">
        <f>SUMIF($C84:$C98,$C88,E84:E98)</f>
        <v>7471.1</v>
      </c>
      <c r="F106" s="110"/>
      <c r="G106" s="148"/>
      <c r="H106" s="149"/>
    </row>
    <row r="107" spans="2:12" ht="27" customHeight="1">
      <c r="B107" s="266"/>
      <c r="C107" s="79" t="s">
        <v>133</v>
      </c>
      <c r="D107" s="79"/>
      <c r="E107" s="80">
        <f ca="1">+E28+E50+E79+E55+E104+E99</f>
        <v>9468</v>
      </c>
      <c r="F107" s="114"/>
      <c r="G107" s="198"/>
      <c r="H107" s="199"/>
    </row>
    <row r="108" spans="2:12" ht="15.75" customHeight="1" thickBot="1">
      <c r="B108" s="267"/>
      <c r="C108" s="43" t="s">
        <v>134</v>
      </c>
      <c r="D108" s="43"/>
      <c r="E108" s="29">
        <v>0</v>
      </c>
      <c r="F108" s="110"/>
      <c r="G108" s="148"/>
      <c r="H108" s="149"/>
    </row>
    <row r="109" spans="2:12" ht="17.45" customHeight="1">
      <c r="B109" s="268"/>
      <c r="C109" s="14"/>
      <c r="D109" s="14"/>
      <c r="E109" s="269"/>
      <c r="F109" s="270"/>
      <c r="G109" s="271"/>
      <c r="H109" s="271"/>
      <c r="I109" s="11"/>
      <c r="J109" s="11"/>
      <c r="K109" s="11"/>
      <c r="L109" s="11"/>
    </row>
    <row r="111" spans="2:12">
      <c r="B111" s="339" t="s">
        <v>135</v>
      </c>
      <c r="C111" s="339"/>
      <c r="D111" s="339"/>
      <c r="E111" s="339"/>
      <c r="F111" s="339"/>
    </row>
    <row r="112" spans="2:12">
      <c r="B112" s="340" t="s">
        <v>136</v>
      </c>
      <c r="C112" s="340"/>
      <c r="D112" s="340"/>
      <c r="E112" s="340"/>
      <c r="F112" s="340"/>
    </row>
    <row r="113" spans="2:6">
      <c r="B113" s="339" t="s">
        <v>137</v>
      </c>
      <c r="C113" s="339"/>
      <c r="D113" s="339"/>
      <c r="E113" s="339"/>
      <c r="F113" s="339"/>
    </row>
    <row r="114" spans="2:6">
      <c r="B114" s="339" t="s">
        <v>138</v>
      </c>
      <c r="C114" s="339"/>
      <c r="D114" s="339"/>
      <c r="E114" s="339"/>
      <c r="F114" s="339"/>
    </row>
    <row r="115" spans="2:6">
      <c r="B115" s="325"/>
      <c r="C115" s="325"/>
      <c r="D115" s="325"/>
      <c r="E115" s="325"/>
      <c r="F115" s="325"/>
    </row>
    <row r="116" spans="2:6">
      <c r="B116" s="322" t="s">
        <v>139</v>
      </c>
      <c r="C116" s="322"/>
      <c r="D116" s="322"/>
      <c r="E116" s="322"/>
      <c r="F116" s="322"/>
    </row>
    <row r="117" spans="2:6">
      <c r="B117" s="123" t="s">
        <v>188</v>
      </c>
    </row>
    <row r="118" spans="2:6">
      <c r="B118" s="123" t="s">
        <v>187</v>
      </c>
    </row>
    <row r="119" spans="2:6">
      <c r="D119" s="272"/>
      <c r="E119" s="273"/>
      <c r="F119" s="273"/>
    </row>
  </sheetData>
  <mergeCells count="56">
    <mergeCell ref="B33:B36"/>
    <mergeCell ref="D47:D49"/>
    <mergeCell ref="B5:H5"/>
    <mergeCell ref="D38:D39"/>
    <mergeCell ref="B56:B57"/>
    <mergeCell ref="B6:B7"/>
    <mergeCell ref="C6:C7"/>
    <mergeCell ref="D6:D7"/>
    <mergeCell ref="E6:E7"/>
    <mergeCell ref="H6:H7"/>
    <mergeCell ref="B17:B22"/>
    <mergeCell ref="B23:B27"/>
    <mergeCell ref="D33:D37"/>
    <mergeCell ref="B51:B54"/>
    <mergeCell ref="B38:B39"/>
    <mergeCell ref="B47:B49"/>
    <mergeCell ref="B97:B98"/>
    <mergeCell ref="D65:D67"/>
    <mergeCell ref="B80:B82"/>
    <mergeCell ref="B95:B96"/>
    <mergeCell ref="D93:D94"/>
    <mergeCell ref="D95:D96"/>
    <mergeCell ref="D97:D98"/>
    <mergeCell ref="D84:D85"/>
    <mergeCell ref="D86:D88"/>
    <mergeCell ref="B65:B67"/>
    <mergeCell ref="B68:B69"/>
    <mergeCell ref="D70:D71"/>
    <mergeCell ref="D68:D69"/>
    <mergeCell ref="B116:F116"/>
    <mergeCell ref="B70:B71"/>
    <mergeCell ref="B115:F115"/>
    <mergeCell ref="B84:B85"/>
    <mergeCell ref="B86:B88"/>
    <mergeCell ref="B89:B92"/>
    <mergeCell ref="B93:B94"/>
    <mergeCell ref="D90:D91"/>
    <mergeCell ref="B72:B74"/>
    <mergeCell ref="B75:B78"/>
    <mergeCell ref="B114:F114"/>
    <mergeCell ref="B112:F112"/>
    <mergeCell ref="B113:F113"/>
    <mergeCell ref="B111:F111"/>
    <mergeCell ref="D72:D74"/>
    <mergeCell ref="D75:D78"/>
    <mergeCell ref="B29:B30"/>
    <mergeCell ref="D17:D22"/>
    <mergeCell ref="F6:F7"/>
    <mergeCell ref="D25:D26"/>
    <mergeCell ref="D23:D24"/>
    <mergeCell ref="F3:H3"/>
    <mergeCell ref="F2:H2"/>
    <mergeCell ref="F1:H1"/>
    <mergeCell ref="C1:E1"/>
    <mergeCell ref="C2:E2"/>
    <mergeCell ref="C3:E3"/>
  </mergeCells>
  <pageMargins left="0.39370078740157483" right="0.39370078740157483" top="0.59055118110236227" bottom="0.59055118110236227" header="0" footer="0"/>
  <pageSetup paperSize="9" scale="96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FEBB37-AAD0-45EB-A33C-534A43631B2E}">
  <sheetPr>
    <pageSetUpPr fitToPage="1"/>
  </sheetPr>
  <dimension ref="B1:D24"/>
  <sheetViews>
    <sheetView zoomScaleNormal="100" workbookViewId="0">
      <selection activeCell="F9" sqref="F9"/>
    </sheetView>
  </sheetViews>
  <sheetFormatPr defaultColWidth="9.28515625" defaultRowHeight="12.75"/>
  <cols>
    <col min="1" max="1" width="2.5703125" style="1" customWidth="1"/>
    <col min="2" max="2" width="4.7109375" style="1" customWidth="1"/>
    <col min="3" max="3" width="46.5703125" style="2" customWidth="1"/>
    <col min="4" max="4" width="14.42578125" style="1" customWidth="1"/>
    <col min="5" max="16384" width="9.28515625" style="1"/>
  </cols>
  <sheetData>
    <row r="1" spans="2:4" ht="25.5" customHeight="1">
      <c r="B1" s="381" t="s">
        <v>191</v>
      </c>
      <c r="C1" s="381"/>
      <c r="D1" s="381"/>
    </row>
    <row r="2" spans="2:4" ht="16.899999999999999" customHeight="1" thickBot="1">
      <c r="C2" s="1"/>
    </row>
    <row r="3" spans="2:4" ht="57" customHeight="1" thickBot="1">
      <c r="B3" s="303" t="s">
        <v>140</v>
      </c>
      <c r="C3" s="304" t="s">
        <v>141</v>
      </c>
      <c r="D3" s="305" t="s">
        <v>3</v>
      </c>
    </row>
    <row r="4" spans="2:4" ht="12.75" customHeight="1" thickBot="1">
      <c r="B4" s="291">
        <v>1</v>
      </c>
      <c r="C4" s="292">
        <v>2</v>
      </c>
      <c r="D4" s="293">
        <v>3</v>
      </c>
    </row>
    <row r="5" spans="2:4" ht="18.75" customHeight="1" thickBot="1">
      <c r="B5" s="378" t="s">
        <v>142</v>
      </c>
      <c r="C5" s="379"/>
      <c r="D5" s="380"/>
    </row>
    <row r="6" spans="2:4" ht="16.5" customHeight="1">
      <c r="B6" s="294" t="s">
        <v>143</v>
      </c>
      <c r="C6" s="295" t="s">
        <v>44</v>
      </c>
      <c r="D6" s="296">
        <f>+D8+D9+D10+D11+D12+D13</f>
        <v>1996.9</v>
      </c>
    </row>
    <row r="7" spans="2:4" ht="18" customHeight="1">
      <c r="B7" s="285"/>
      <c r="C7" s="280" t="s">
        <v>144</v>
      </c>
      <c r="D7" s="284"/>
    </row>
    <row r="8" spans="2:4" ht="30.75" customHeight="1">
      <c r="B8" s="285" t="s">
        <v>145</v>
      </c>
      <c r="C8" s="281" t="s">
        <v>146</v>
      </c>
      <c r="D8" s="286">
        <f>SUMIF('002 programa '!$C9:$C108,'002 programa '!$C18,'002 programa '!E9:E108)</f>
        <v>1967.4</v>
      </c>
    </row>
    <row r="9" spans="2:4" ht="14.45" customHeight="1">
      <c r="B9" s="285" t="s">
        <v>147</v>
      </c>
      <c r="C9" s="279" t="s">
        <v>120</v>
      </c>
      <c r="D9" s="286">
        <f>SUMIF('002 programa '!$C9:$C108,'002 programa '!C91,'002 programa '!E9:E108)</f>
        <v>0</v>
      </c>
    </row>
    <row r="10" spans="2:4" ht="15" customHeight="1">
      <c r="B10" s="285" t="s">
        <v>148</v>
      </c>
      <c r="C10" s="279" t="s">
        <v>149</v>
      </c>
      <c r="D10" s="286" cm="1">
        <f t="array" ref="D10">SUMIF('002 programa '!$C9:$C108,'002 programa '!C00,'002 programa '!E9:E108)</f>
        <v>0</v>
      </c>
    </row>
    <row r="11" spans="2:4" ht="27" customHeight="1">
      <c r="B11" s="285" t="s">
        <v>150</v>
      </c>
      <c r="C11" s="279" t="s">
        <v>151</v>
      </c>
      <c r="D11" s="286" cm="1">
        <f t="array" ref="D11">SUMIF('002 programa '!$C9:$C108,'002 programa '!C00,'002 programa '!E9:E108)</f>
        <v>0</v>
      </c>
    </row>
    <row r="12" spans="2:4" ht="17.45" customHeight="1">
      <c r="B12" s="285" t="s">
        <v>152</v>
      </c>
      <c r="C12" s="279" t="s">
        <v>153</v>
      </c>
      <c r="D12" s="286">
        <f>SUMIF('002 programa '!$C9:$C108,'002 programa '!#REF!,'002 programa '!E9:E108)</f>
        <v>0</v>
      </c>
    </row>
    <row r="13" spans="2:4" ht="16.149999999999999" customHeight="1">
      <c r="B13" s="285" t="s">
        <v>154</v>
      </c>
      <c r="C13" s="279" t="s">
        <v>155</v>
      </c>
      <c r="D13" s="286">
        <f>SUMIF('002 programa '!$C9:$C108,'002 programa '!$C35,'002 programa '!E9:E108)</f>
        <v>29.5</v>
      </c>
    </row>
    <row r="14" spans="2:4" ht="18" customHeight="1">
      <c r="B14" s="283" t="s">
        <v>156</v>
      </c>
      <c r="C14" s="280" t="s">
        <v>193</v>
      </c>
      <c r="D14" s="287">
        <f t="shared" ref="D14" si="0">+D16+D17+D18+D19+D20+D21</f>
        <v>7471.1</v>
      </c>
    </row>
    <row r="15" spans="2:4" ht="16.5" customHeight="1">
      <c r="B15" s="285"/>
      <c r="C15" s="280" t="s">
        <v>189</v>
      </c>
      <c r="D15" s="284"/>
    </row>
    <row r="16" spans="2:4" ht="15.6" customHeight="1">
      <c r="B16" s="285" t="s">
        <v>157</v>
      </c>
      <c r="C16" s="282" t="s">
        <v>158</v>
      </c>
      <c r="D16" s="286">
        <f>SUMIF('002 programa '!$C9:$C108,'002 programa '!C37,'002 programa '!E9:E108)</f>
        <v>0</v>
      </c>
    </row>
    <row r="17" spans="2:4" ht="16.149999999999999" customHeight="1">
      <c r="B17" s="285" t="s">
        <v>159</v>
      </c>
      <c r="C17" s="282" t="s">
        <v>160</v>
      </c>
      <c r="D17" s="286" cm="1">
        <f t="array" ref="D17">SUMIF('002 programa '!$C9:$C108,'002 programa '!C00,'002 programa '!E9:E108)</f>
        <v>0</v>
      </c>
    </row>
    <row r="18" spans="2:4" ht="24" customHeight="1">
      <c r="B18" s="285" t="s">
        <v>161</v>
      </c>
      <c r="C18" s="282" t="s">
        <v>162</v>
      </c>
      <c r="D18" s="286" cm="1">
        <f t="array" ref="D18">SUMIF('002 programa '!$C9:$C108,'002 programa '!C00,'002 programa '!E9:E108)</f>
        <v>0</v>
      </c>
    </row>
    <row r="19" spans="2:4" ht="15.6" customHeight="1">
      <c r="B19" s="285" t="s">
        <v>163</v>
      </c>
      <c r="C19" s="282" t="s">
        <v>164</v>
      </c>
      <c r="D19" s="286">
        <f>SUMIF('002 programa '!$C9:$C108,'002 programa '!C96,'002 programa '!E9:E108)</f>
        <v>7471.1</v>
      </c>
    </row>
    <row r="20" spans="2:4" ht="16.5" customHeight="1">
      <c r="B20" s="285" t="s">
        <v>165</v>
      </c>
      <c r="C20" s="282" t="s">
        <v>166</v>
      </c>
      <c r="D20" s="286" cm="1">
        <f t="array" ref="D20">SUMIF('002 programa '!$C9:$C108,'002 programa '!C00,'002 programa '!E9:E108)</f>
        <v>0</v>
      </c>
    </row>
    <row r="21" spans="2:4" ht="17.25" customHeight="1" thickBot="1">
      <c r="B21" s="297" t="s">
        <v>167</v>
      </c>
      <c r="C21" s="298" t="s">
        <v>168</v>
      </c>
      <c r="D21" s="299" cm="1">
        <f t="array" ref="D21">SUMIF('002 programa '!$C9:$C108,'002 programa '!C00,'002 programa '!E9:E108)</f>
        <v>0</v>
      </c>
    </row>
    <row r="22" spans="2:4" ht="18.75" customHeight="1">
      <c r="B22" s="300"/>
      <c r="C22" s="301" t="s">
        <v>190</v>
      </c>
      <c r="D22" s="302">
        <f t="shared" ref="D22" si="1">+D6+D14</f>
        <v>9468</v>
      </c>
    </row>
    <row r="23" spans="2:4" ht="15.6" customHeight="1" thickBot="1">
      <c r="B23" s="288"/>
      <c r="C23" s="289" t="s">
        <v>134</v>
      </c>
      <c r="D23" s="290">
        <f>+'002 programa '!E108</f>
        <v>0</v>
      </c>
    </row>
    <row r="24" spans="2:4">
      <c r="B24" s="9"/>
      <c r="C24" s="9"/>
      <c r="D24" s="9"/>
    </row>
  </sheetData>
  <mergeCells count="2">
    <mergeCell ref="B5:D5"/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002 programa </vt:lpstr>
      <vt:lpstr>Lėšų suvestinė</vt:lpstr>
      <vt:lpstr>'002 programa '!Print_Area</vt:lpstr>
      <vt:lpstr>'002 programa 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Violeta Pronskuvienė</cp:lastModifiedBy>
  <cp:revision/>
  <cp:lastPrinted>2026-02-26T14:08:50Z</cp:lastPrinted>
  <dcterms:created xsi:type="dcterms:W3CDTF">2023-07-11T10:34:54Z</dcterms:created>
  <dcterms:modified xsi:type="dcterms:W3CDTF">2026-03-05T08:19:28Z</dcterms:modified>
  <cp:category/>
  <cp:contentStatus/>
</cp:coreProperties>
</file>