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gluosnis\Kmsa\Savivaldybės administracija\BENDROSIOS VALDYMO FUNKCIJOS\Strateginio planavimo skyrius\MVP PLANAI\2026 MVP\3. Keitimas (balandis)\"/>
    </mc:Choice>
  </mc:AlternateContent>
  <xr:revisionPtr revIDLastSave="0" documentId="13_ncr:1_{D8DC1F17-511F-4BA3-8081-01AA5E963788}" xr6:coauthVersionLast="47" xr6:coauthVersionMax="47" xr10:uidLastSave="{00000000-0000-0000-0000-000000000000}"/>
  <bookViews>
    <workbookView xWindow="28680" yWindow="-120" windowWidth="29040" windowHeight="15720" xr2:uid="{FEA9E383-1DE5-4AFE-98A8-7A94D3659092}"/>
  </bookViews>
  <sheets>
    <sheet name="003 programa " sheetId="1" r:id="rId1"/>
    <sheet name="Lėšų suvestinė " sheetId="3" r:id="rId2"/>
  </sheets>
  <definedNames>
    <definedName name="_xlnm.Print_Area" localSheetId="0">'003 programa '!$A$1:$H$169</definedName>
    <definedName name="_xlnm.Print_Titles" localSheetId="0">'003 programa '!$8:$10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1" i="1" l="1"/>
  <c r="E86" i="1"/>
  <c r="E20" i="1"/>
  <c r="E143" i="1"/>
  <c r="E44" i="1"/>
  <c r="E56" i="1"/>
  <c r="D19" i="3"/>
  <c r="E83" i="1" l="1"/>
  <c r="E109" i="1"/>
  <c r="D8" i="3"/>
  <c r="D17" i="3" a="1"/>
  <c r="D17" i="3" s="1"/>
  <c r="D18" i="3" a="1"/>
  <c r="D18" i="3" s="1"/>
  <c r="E90" i="1"/>
  <c r="E89" i="1"/>
  <c r="E113" i="1"/>
  <c r="E111" i="1" s="1"/>
  <c r="E85" i="1"/>
  <c r="E84" i="1"/>
  <c r="D10" i="3"/>
  <c r="D9" i="3"/>
  <c r="E110" i="1"/>
  <c r="D13" i="3"/>
  <c r="D23" i="3"/>
  <c r="D21" i="3"/>
  <c r="D20" i="3" a="1"/>
  <c r="D20" i="3" s="1"/>
  <c r="D12" i="3" a="1"/>
  <c r="D12" i="3" s="1"/>
  <c r="D11" i="3" a="1"/>
  <c r="D11" i="3" s="1"/>
  <c r="D16" i="3" l="1"/>
  <c r="E87" i="1"/>
  <c r="E81" i="1" l="1"/>
  <c r="E126" i="1" l="1"/>
  <c r="E92" i="1"/>
  <c r="E107" i="1" l="1"/>
  <c r="D6" i="3"/>
  <c r="D14" i="3"/>
  <c r="E147" i="1"/>
  <c r="E141" i="1"/>
  <c r="D22" i="3" l="1"/>
  <c r="E120" i="1"/>
  <c r="E116" i="1"/>
  <c r="E157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Violeta Pronskuvienė</author>
    <author>Indrė Butenienė</author>
    <author>Inga Mikalauskienė</author>
  </authors>
  <commentList>
    <comment ref="G51" authorId="0" shapeId="0" xr:uid="{4A0F872C-C339-4A15-A2FA-FE640E13E5E8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300 vnt. miegmaišių, 300 žygio lovyčių
</t>
        </r>
      </text>
    </comment>
    <comment ref="G52" authorId="0" shapeId="0" xr:uid="{8460F881-A8C7-42B7-837B-893112DBAA0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15 KMSA ir 3 PAGD sirenos pagal panaudos sutartį
</t>
        </r>
      </text>
    </comment>
    <comment ref="F53" authorId="0" shapeId="0" xr:uid="{C5655895-9200-4176-BC99-63E843E39B9C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Pagal sutartį iki 2027 m.
</t>
        </r>
      </text>
    </comment>
    <comment ref="C96" authorId="1" shapeId="0" xr:uid="{73BCD387-0EA5-4BE5-8DC0-946E9A9A95A4}">
      <text>
        <r>
          <rPr>
            <sz val="11"/>
            <color theme="1"/>
            <rFont val="Calibri"/>
            <family val="2"/>
            <charset val="186"/>
            <scheme val="minor"/>
          </rPr>
          <t>Lietuvos savivaldybių asociacija, asociacija "Naujoji Klaipėdos žuvininkystės vietos veiklos grupė", Asociacija "Klaipėdos miesto integruotų investicijų teritorijos vietos veiklos grupė"</t>
        </r>
      </text>
    </comment>
    <comment ref="F97" authorId="0" shapeId="0" xr:uid="{33746964-4F6C-4975-A440-1D374B26D8E7}">
      <text>
        <r>
          <rPr>
            <sz val="11"/>
            <color theme="1"/>
            <rFont val="Calibri"/>
            <family val="2"/>
            <charset val="186"/>
            <scheme val="minor"/>
          </rPr>
          <t>„Vartai į jūrą. Lietuvos uostų proveržis“</t>
        </r>
      </text>
    </comment>
    <comment ref="E98" authorId="0" shapeId="0" xr:uid="{6FC7B65F-EB35-4532-9AAB-8704E34AB9C4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Konferencija
</t>
        </r>
      </text>
    </comment>
    <comment ref="C100" authorId="2" shapeId="0" xr:uid="{3449B9FF-996E-4542-A37C-4FD4D41473A5}">
      <text>
        <r>
          <rPr>
            <sz val="11"/>
            <color theme="1"/>
            <rFont val="Calibri"/>
            <family val="2"/>
            <charset val="186"/>
            <scheme val="minor"/>
          </rPr>
          <t>Tarptautinės organizacijos – Cruise Baltic – CB, EUROCITIES, Union of the Baltic Cities – UBC, Baltic Sail,  European Cities Against Drugs – ECAD, Healthy Cities network – WHO, Kommunnes Internasjonale Miljoorganisasjon – KIMO, Istorinių miestų lyga – IMLA, Žydų kultūros paveldo Europoje asociacija.</t>
        </r>
      </text>
    </comment>
    <comment ref="F104" authorId="0" shapeId="0" xr:uid="{20814682-8B2E-4CD7-9DD8-0A8B948F93CB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Apgyvendinimo, maitinimo paslaugos, kultūrinė programa.
</t>
        </r>
      </text>
    </comment>
    <comment ref="C105" authorId="0" shapeId="0" xr:uid="{57E53C96-433A-4C41-88A0-4F1E1A14E8C2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2025-2027 m.
</t>
        </r>
      </text>
    </comment>
    <comment ref="G131" authorId="0" shapeId="0" xr:uid="{509786EE-D001-4330-AF10-F367E8C4543A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
Vaikų registracijos į vasaros stovyklas IS</t>
        </r>
      </text>
    </comment>
    <comment ref="G132" authorId="0" shapeId="0" xr:uid="{65F15372-7E4A-45E8-BFCF-B19D435419CF}">
      <text>
        <r>
          <rPr>
            <sz val="11"/>
            <color theme="1"/>
            <rFont val="Calibri"/>
            <family val="2"/>
            <charset val="186"/>
            <scheme val="minor"/>
          </rPr>
          <t>Soc. paslaugų,išmokų ir kitų skyrių(pagal poreikį) veiklos procesų robotizavimas</t>
        </r>
      </text>
    </comment>
    <comment ref="G149" authorId="0" shapeId="0" xr:uid="{1A505480-B79B-4B47-B331-57BCB8559D8F}">
      <text>
        <r>
          <rPr>
            <sz val="9"/>
            <color indexed="81"/>
            <rFont val="Tahoma"/>
            <family val="2"/>
            <charset val="186"/>
          </rPr>
          <t xml:space="preserve">Liepų g. 11, Debreceno g. 41, S. Šimkaus g. 11, Vytauto g. 13.
</t>
        </r>
      </text>
    </comment>
    <comment ref="G151" authorId="0" shapeId="0" xr:uid="{BFF2C2FC-71F6-4C51-8D52-5F6EC2153359}">
      <text>
        <r>
          <rPr>
            <sz val="11"/>
            <color theme="1"/>
            <rFont val="Calibri"/>
            <family val="2"/>
            <charset val="186"/>
            <scheme val="minor"/>
          </rPr>
          <t xml:space="preserve">Nuolatinių gyventojų skaičius 2025 m. sausio 1 d. – 160 885.
Etatų sk. – 490.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<sst xmlns="http://schemas.openxmlformats.org/spreadsheetml/2006/main" count="315" uniqueCount="254">
  <si>
    <t>Programos uždavinio, priemonės kodas ir požymis</t>
  </si>
  <si>
    <t>Uždavinio, priemonės pavadinimas, finansavimo šaltiniai</t>
  </si>
  <si>
    <t xml:space="preserve">Vykdytojas </t>
  </si>
  <si>
    <t>2026 metų asignavimai ir kitos lėšos</t>
  </si>
  <si>
    <t>Stebėsenos rodiklio pavadinimas (matavimo vnt.)</t>
  </si>
  <si>
    <t>Siektinos stebėsenos rodiklių reikšmės</t>
  </si>
  <si>
    <t>Savivaldybės strateginio plėtros plano rodiklis</t>
  </si>
  <si>
    <t>2026 m.</t>
  </si>
  <si>
    <t>003-01 (T)</t>
  </si>
  <si>
    <t>Uždavinys: Organizuoti savivaldybės veiklos bendrųjų funkcijų vykdymą</t>
  </si>
  <si>
    <t>Bendras savivaldybės institucijų teikiamų paslaugų indeksas (VPI)</t>
  </si>
  <si>
    <t>&gt;76,8</t>
  </si>
  <si>
    <t>Vidutinis Savivaldybės administracijos teikiamų paslaugų vertinimas balais (iš 10 galimų)</t>
  </si>
  <si>
    <t>&gt;6,11</t>
  </si>
  <si>
    <t>Gyventojų pasitenkinimo gyvenimu Klaipėdos mieste vertinimas balais (iš 10 galimų)</t>
  </si>
  <si>
    <t>&gt;7,56</t>
  </si>
  <si>
    <t>E-2.6-1</t>
  </si>
  <si>
    <t>Savivaldybės darbuotojų, per metus tobulinusių kvalifikaciją, dalis, proc.</t>
  </si>
  <si>
    <t>R-2.6.1-2</t>
  </si>
  <si>
    <t>Centralizuotų viešojo valdymo funkcijų skaičius Savivaldybės administracijoje ir jos pavaldumo organizacijose (viešieji pirkimai; personalo valdymas; planavimas; turto valdymas)</t>
  </si>
  <si>
    <t>R-2.6.2-2</t>
  </si>
  <si>
    <t>003-01-01 (TP)</t>
  </si>
  <si>
    <t>Priemonė: Savivaldybės administracijos veiklos užtikrinimas</t>
  </si>
  <si>
    <t>003-01-01-01</t>
  </si>
  <si>
    <t>Savivaldybės tarybos ir administracijos veiklos užtikrinimas (darbo užmokestis)</t>
  </si>
  <si>
    <t>Savivaldybės administracijos direktorius – programos sąmatų tvirtinimas</t>
  </si>
  <si>
    <t>Savivaldybės administracijos darbuotojų etatų skaičius</t>
  </si>
  <si>
    <t xml:space="preserve">Savivaldybės biudžeto lėšos (nuosavos, be ankstesnių metų likučio) </t>
  </si>
  <si>
    <t>Savivaldybės tarybos narių skaičius</t>
  </si>
  <si>
    <t>Lietuvos Respublikos valstybės biudžeto dotacijos</t>
  </si>
  <si>
    <t>Savivaldybės mero komandos darbuotojų skaičius</t>
  </si>
  <si>
    <t>Ankstesnių metų likučiai</t>
  </si>
  <si>
    <t>Pateikta duomenų Valstybės suteiktos pagalbos registrui (registre įregistruotos valstybės ir nereikšmingos pagalbos nuo visos suteiktos valstybės ir nereikšmingos pagalbos), proc.</t>
  </si>
  <si>
    <t>Į Savivaldybės erdvinių duomenų rinkinį įtrauktų planų skaičius, vnt.</t>
  </si>
  <si>
    <t xml:space="preserve">Įgyvendintų savivaldybėms teisės aktuose nustatytų priemonių, vykdant savivaldybėms perduotą valstybinę funkciją „Dalyvavimas rengiant ir vykdant mobilizaciją, demobilizaciją, priimančios šalies paramą“, palyginti su visu teisės aktuose nustatytų priemonių skaičiumi, proc. </t>
  </si>
  <si>
    <t>Atliktų įmonių ir įstaigų, interneto svetainių, spaudos leidinių ir reklamos objektų patikrinimų skaičius, vnt.</t>
  </si>
  <si>
    <t>Parengtų ir savivaldybės interneto svetainėje paskelbtų atmintinių ir rekomendacijų skaičius, vnt.</t>
  </si>
  <si>
    <t xml:space="preserve">Socialinės paramos mokiniams išmokų administravimas (ne daugiau kaip 4 proc. nuo valstybės skiriamų lėšų), proc. </t>
  </si>
  <si>
    <t>Elektroniniu būdu pateiktų dokumentų dalis nuo visų gautų dokumentų dėl civilinės būklės aktų registravimo ir kitų su tuo susijusių paslaugų teikimo skaičiaus, proc.</t>
  </si>
  <si>
    <t>Archyvinių civilinės būklės aktų įrašų, pateiktų registro tvarkytojui, skaičius, vnt.</t>
  </si>
  <si>
    <t>Pirminės valstybės garantuojamos teisinės pagalbos specialistų netiksliai (netinkamai) užpildytų prašymų suteikti antrinę valstybės garantuojamą teisinę pagalbą skaičius nuo savivaldybės parengtų prašymų suteikti antrinę valstybės garantuojamą teisinę pagalbą skaičiaus, proc.</t>
  </si>
  <si>
    <t>Savivaldybėje elektroniniu būdu pateiktų gyvenamosios vietos deklaracijų dalis nuo visų pateiktų deklaracijų, ne mažiau kaip, proc.</t>
  </si>
  <si>
    <t>Savivaldybės pasirengimo reaguoti į ekstremalias situacijas lygis (ne žemesnis kaip), proc.</t>
  </si>
  <si>
    <t>Savivaldybės panaudotų dotacijų dalis nuo visų savivaldybei priskirtų archyvinių dokumentų tvarkymo funkcijai atlikti skirtų asignavimų dalies, proc.</t>
  </si>
  <si>
    <t>Finansuoti tarpinstitucinio bendradarbiavimo koordinatoriaus pareigybių skaičių savivaldybėje, vnt.</t>
  </si>
  <si>
    <t>Jaunimo reikalų koordinatoriams savivaldybėse rekomenduotų atlikti užduočių įgyvendinimas (ne mažiau kaip), proc.</t>
  </si>
  <si>
    <t>Asmenų su sunkia negalia, gaunančių socialinę globą, paslaugų administravimas (ne daugiau kaip 3 proc. nuo valstybės skiriamų lėšų), proc.</t>
  </si>
  <si>
    <t>Laidojimo pašalpų administravimas (ne daugiau kaip 3 proc. nuo valstybės skiriamų lėšų), proc.</t>
  </si>
  <si>
    <t>Pasibaigus užimtumo didinimo programoms, po 6 mėnesių dirbs arba vykdys savarankišką veiklą asmenų dalis iš užimtumo didinimo programų dalyvių skaičiaus, proc.</t>
  </si>
  <si>
    <t>Užtikrintas nepertraukiamas savivaldybėms perduotos valstybinės funkcijos – savivaldybėms priskirtos valstybinės žemės ir kito valstybės turto valdymo, naudojimo ir disponavimo patikėjimo teise – įgyvendinimas savivaldybių teritorijoje esančių miestų ir miestelių teritorijose, proc.</t>
  </si>
  <si>
    <t>Asmenų (šeimų), gavusių būsto nuomos ar išperkamosios būsto nuomos mokesčio dalies kompensaciją, skaičius</t>
  </si>
  <si>
    <t>Vykdoma sutarčių su Klaipėdos rajono savivaldybe, vnt.</t>
  </si>
  <si>
    <t>Užtikrinti Vietos savivaldos įstatyme numatytų 7 valstybės deleguotų žemės ūkio funkcijų vykdymą, proc.</t>
  </si>
  <si>
    <t>003-01-01-02</t>
  </si>
  <si>
    <t>Savivaldybės tarybos ir administracijos veiklos užtikrinimas (pastatų eksploatacija, prekių ir paslaugų įsigijimas, korespondencijos siuntimas paštu, spaudinių prenumerata ir kt.)</t>
  </si>
  <si>
    <t xml:space="preserve">AD
Aprūpinimo skyrius
</t>
  </si>
  <si>
    <t>Išsinuomota elektromobilių, vnt.</t>
  </si>
  <si>
    <t>Išsinuomota autotransporto priemonių, vnt.</t>
  </si>
  <si>
    <t>Pajamų įmokos ir kitos pajamos</t>
  </si>
  <si>
    <t>Elektromobilių įsigijimas ir išlaikymas, vnt.</t>
  </si>
  <si>
    <t>Išsiųsta laiškų, tūkst. vnt.</t>
  </si>
  <si>
    <t>Įsigyta inventoriaus, vnt.</t>
  </si>
  <si>
    <t>Išsinuomota ir užpildyta stelažų dokumentų saugojimui (archyvo veiklai), m</t>
  </si>
  <si>
    <t>Apdrausta pastatų, vnt.</t>
  </si>
  <si>
    <t>003-01-01-03</t>
  </si>
  <si>
    <t>Ekstremaliųjų situacijų ir (arba) įvykių prevencija</t>
  </si>
  <si>
    <t>AD
Civilinės saugos ir mobilizacijos skyrius</t>
  </si>
  <si>
    <t>Eksploatuojama akustinių sirenų, vnt.</t>
  </si>
  <si>
    <t>Užtikrinta generatorių priežiūra ir saugojimas, vnt.</t>
  </si>
  <si>
    <t>Slėptuvės adresu: Dubysos g. 39, Klaipėda, modernizavimo techninio projekto parengimas</t>
  </si>
  <si>
    <t>003-01-01-04</t>
  </si>
  <si>
    <t>Žmogiškųjų išteklių valdymo tobulinimas ir motyvacinių priemonių įgyvendinimas</t>
  </si>
  <si>
    <t>Savivaldybės darbuotojai, tobulinę kvalifikaciją, proc.</t>
  </si>
  <si>
    <t>P-2.6.1.4-1</t>
  </si>
  <si>
    <t>Atliktas savivaldybės darbuotojų mikroklimato tyrimas, vnt.</t>
  </si>
  <si>
    <t>P-2.6.1.4-4</t>
  </si>
  <si>
    <t>Apdrausta sveikatos draudimu darbuotojų, skaičius</t>
  </si>
  <si>
    <t>Įsigyta pretendentų pritraukimo į viešųjų ir biudžetinių įstaigų darbo pozicijas paslaugų dalis, proc.</t>
  </si>
  <si>
    <t>Suorganizuota renginių, vnt.</t>
  </si>
  <si>
    <t>003-01-01-05</t>
  </si>
  <si>
    <t>Viešųjų ryšių plėtojimas (gyventojų apklausos, nuomonių tyrimai,  informacijos sklaida žiniasklaidos priemonėse, savivaldybės skelbimų publikavimas socialiniuose tinkluose)</t>
  </si>
  <si>
    <t>Komunikacijos 
ir rinkodaros skyrius</t>
  </si>
  <si>
    <t>Įsigyta socialinės reklamos mieste paslaugų, vnt.</t>
  </si>
  <si>
    <t>Transliuota radijo reportažų, tūkst. sekundžių</t>
  </si>
  <si>
    <t>P-2.6.3.1-4</t>
  </si>
  <si>
    <t>Sukurta ir transliuota vaizdo reportažų, vnt.</t>
  </si>
  <si>
    <t>Dienraščių, kuriuose perkami spaudos plotai, skaičius, vnt.</t>
  </si>
  <si>
    <t>003-01-01-06</t>
  </si>
  <si>
    <t>Atstovavimo teismuose ir teismų sprendimų vykdymo organizavimas bei teismo išlaidų apmokėjimas</t>
  </si>
  <si>
    <t>Teisės  ir personalo skyrius</t>
  </si>
  <si>
    <t>Per ataskaitinį laikotarpį užbaigtų bylų, skaičius</t>
  </si>
  <si>
    <t>003-01-01-07</t>
  </si>
  <si>
    <t>Daugiabučių gyvenamųjų namų žemės nuomos mokesčio paskirstymo ir administravimo paslaugos pirkimas</t>
  </si>
  <si>
    <t>Finansų  skyrius</t>
  </si>
  <si>
    <t>Namų administratorių, teikiančių paslaugas, skaičius</t>
  </si>
  <si>
    <t>003-01-01-08</t>
  </si>
  <si>
    <t>Seniūnaičių mokymai ir išmokų seniūnaičiams mokėjimas</t>
  </si>
  <si>
    <t>KSTD
Sporto, jaunimo ir bendruomenių reikalų skyrius</t>
  </si>
  <si>
    <t>Seniūnaičių, atstovaujančių miestui, skaičius</t>
  </si>
  <si>
    <t>P-2.6.4.2-1</t>
  </si>
  <si>
    <t>P-2.6.4.2-3</t>
  </si>
  <si>
    <t>003-01-01-09</t>
  </si>
  <si>
    <t>Civilinės atsakomybės draudimo įsigijimas</t>
  </si>
  <si>
    <t>Įsigytas valstybės tarnautojų ir darbuotojų, dirbančių pagal darbo sutartis, atsakomybės draudimas, vnt.</t>
  </si>
  <si>
    <t>003-01-01-10</t>
  </si>
  <si>
    <t xml:space="preserve">Duomenų apsaugos pareigūno paslaugų centralizuotas teikimas savivaldybės biudžetinėms įstaigoms </t>
  </si>
  <si>
    <t>Duomenų apsaugos pareigūnas</t>
  </si>
  <si>
    <t>Biudžetinės įstaigos, turinčios duomenų apsaugos paslaugas, proc.</t>
  </si>
  <si>
    <t>003-01-01-11</t>
  </si>
  <si>
    <t>Projekto „Užsienio kilmės Lietuvos gyventojų integracijos procesų koordinavimo plėtra Lietuvos Respublikos savivaldybėse“ įgyvendinimas</t>
  </si>
  <si>
    <t>Savivaldybės administracijos direktorius</t>
  </si>
  <si>
    <t>Kiti šaltiniai (Europos Sąjungos paramos lėšos)</t>
  </si>
  <si>
    <t>Užsienio kilmės Lietuvos gyventojų koordinatorių pareigybių skaičius savivaldybėje, vnt.</t>
  </si>
  <si>
    <t>Kiti šaltiniai (valstybės biudžeto lėšos)</t>
  </si>
  <si>
    <t>003-01-01-12</t>
  </si>
  <si>
    <t>Dalyvavimas organizuojant rinkimus</t>
  </si>
  <si>
    <t>Suorganizuoti rinkimai, vnt.</t>
  </si>
  <si>
    <t>Savivaldybės biudžetas (įskaitant skolintas lėšas)</t>
  </si>
  <si>
    <t>Iš jo:</t>
  </si>
  <si>
    <t xml:space="preserve">Savivaldybės biudžeto lėšos (nuosavos, be ankstesnių metų likučio)' </t>
  </si>
  <si>
    <t xml:space="preserve">Pajamų įmokos ir kitos pajamos'
</t>
  </si>
  <si>
    <t xml:space="preserve">Lietuvos Respublikos valstybės biudžeto dotacijos'
</t>
  </si>
  <si>
    <t>Ankstesnių metų likučiai'</t>
  </si>
  <si>
    <t xml:space="preserve">Kiti šaltiniai </t>
  </si>
  <si>
    <t>Iš jų:</t>
  </si>
  <si>
    <t>Kiti šaltiniai (Europos Sąjungos paramos lėšos)'</t>
  </si>
  <si>
    <t>Kiti šaltiniai (valstybės biudžeto lėšos)'</t>
  </si>
  <si>
    <t>003-01-02 (TP)</t>
  </si>
  <si>
    <t>Priemonė: Mero reprezentacinių priemonių vykdymas (Mero fondo naudojimas)</t>
  </si>
  <si>
    <t>Tarybos veiklos ir tarptautinio bendradarbiavimo  skyrius</t>
  </si>
  <si>
    <t>Priemonė: Dalyvavimas vietinių ir tarptautinių organizacijų veikloje</t>
  </si>
  <si>
    <t xml:space="preserve">Dalyvio mokestis už narystę Lietuvoje veikiančiose asociacijose </t>
  </si>
  <si>
    <t>P-1.1.1.2-1</t>
  </si>
  <si>
    <t xml:space="preserve">Tarybos veiklos ir tarptautinio bendradarbiavimo skyrius,
KSTD
Sporto, jaunimo ir bendruomeninių reikalų skyrius
</t>
  </si>
  <si>
    <t>Suorganizuota konferencija, vnt.</t>
  </si>
  <si>
    <t>Tarptautinio bendradarbiavimo vystymas, atstovaujant Klaipėdos miestui</t>
  </si>
  <si>
    <t>Tarybos veiklos ir tarptautinio bendradarbiavimo veiklos skyrius</t>
  </si>
  <si>
    <t>Tarptautinių organizacijų, kurių narė yra Klaipėdos miesto savivaldybė, skaičius</t>
  </si>
  <si>
    <t>P-2.6.3.1-1</t>
  </si>
  <si>
    <t>Dalyvauta tarptautinių organizacijų veikloje, tarptautiniuose ir miestų partnerių organizuojamuose renginiuose, kartai per metus</t>
  </si>
  <si>
    <t>P-2.6.3.1-2</t>
  </si>
  <si>
    <t>Išversta į užsienio kalbas tarptautinio bendradarbiavimo dokumentų, puslapių skaičius</t>
  </si>
  <si>
    <t>Užsienio delegacijų priėmimų organizavimas</t>
  </si>
  <si>
    <t>Organizuota užsienio delegacijų priėmimų ir  pristatymų apie Klaipėdos miestą, vnt.</t>
  </si>
  <si>
    <t>Dalyvavimas projekte  „Ateities urbanistinių rizikų prognozavimas Baltijos jūros regione“ (Foresight on Urban Risks in the Baltic Sea Region)</t>
  </si>
  <si>
    <t>Dalyvauta projekto renginiuose, vnt.</t>
  </si>
  <si>
    <t>003-01-05 (TP)</t>
  </si>
  <si>
    <t>Priemonė: Paskolų grąžinimas ir palūkanų mokėjimas</t>
  </si>
  <si>
    <t>Finansų skyrius</t>
  </si>
  <si>
    <t>Pasirašyta paskolų sutarčių, skaičius</t>
  </si>
  <si>
    <t>Priemonė: Savivaldybės mero rezervas</t>
  </si>
  <si>
    <t>Apskaitos skyrius</t>
  </si>
  <si>
    <t>003-02 (T)</t>
  </si>
  <si>
    <t>Uždavinys: Diegti Savivaldybės administracijoje modernias informacines sistemas ir plėsti elektroninių paslaugų spektrą</t>
  </si>
  <si>
    <t>Elektroninių paslaugų dalis nuo bendro Savivaldybės administracijos teikiamų administracinių paslaugų skaičiaus, proc.</t>
  </si>
  <si>
    <t>R-2.6.1-1</t>
  </si>
  <si>
    <t>003-02-01 (TP)</t>
  </si>
  <si>
    <t>Priemonė: Kompiuterinės, programinės įrangos, organizacinės technikos bei licencijų įsigijimas, eksploatavimas</t>
  </si>
  <si>
    <t>AD
Kibernetinio saugumo ir IT skyrius</t>
  </si>
  <si>
    <t xml:space="preserve">Eksploatuojama kompiuterių, vnt. </t>
  </si>
  <si>
    <t>Įsigyta kompiuterinės technikos, vnt.</t>
  </si>
  <si>
    <t>Įsigyta organizacinės technikos, vnt.</t>
  </si>
  <si>
    <t>Prižiūrėta programinės įrangos, vnt.</t>
  </si>
  <si>
    <t>Įdiegta naujų informacinių sistemų, vnt.</t>
  </si>
  <si>
    <t>P-2.6.1.1-2</t>
  </si>
  <si>
    <t>Robotizuota ar automatizuota veiklos procesų, vnt.</t>
  </si>
  <si>
    <t>P-2.6.1.1-3</t>
  </si>
  <si>
    <t>Išplatinta Klaipėdiečio kortelių, tūkst. vnt.</t>
  </si>
  <si>
    <t>P-2.6.1.1-4</t>
  </si>
  <si>
    <t>003-03 (T)</t>
  </si>
  <si>
    <t>Uždavinys: Gerinti gyventojų aptarnavimo kokybę, diegiant pažangius vadybos principus</t>
  </si>
  <si>
    <t>Skambučių centro sistemos teikiamų paslaugų būdai, vnt.</t>
  </si>
  <si>
    <t>003-03-01 (TP)</t>
  </si>
  <si>
    <t>Priemonė: Savivaldybės administracijos veiklos valdymo tobulinimas</t>
  </si>
  <si>
    <t>003-03-01-01</t>
  </si>
  <si>
    <t>Bendro klientų aptarnavimo centro paslaugų paketo sukūrimas ir įdiegimas</t>
  </si>
  <si>
    <t>AD
Dokumentų valdymo skyrius</t>
  </si>
  <si>
    <t>Bendro klientų aptarnavimo centro veiklos užtikrinimas, proc.</t>
  </si>
  <si>
    <t>003-03-01-02</t>
  </si>
  <si>
    <t>Klaipėdos miesto gyventojų nuomonės tyrimas</t>
  </si>
  <si>
    <t>Strateginio planavimo skyrius</t>
  </si>
  <si>
    <t>Atliktas tyrimas, vnt.</t>
  </si>
  <si>
    <t>003-04 (T)</t>
  </si>
  <si>
    <t>Uždavinys: Gerinti gyventojų aptarnavimo ir darbuotojų darbo sąlygas Savivaldybės administracijoje</t>
  </si>
  <si>
    <t>Savivaldybės administracijos veiklai naudojamų  pastatų skaičius</t>
  </si>
  <si>
    <t>003-04-01 (TP)</t>
  </si>
  <si>
    <t>Priemonė: Savivaldybės administracijos pastatų ir patalpų remontas</t>
  </si>
  <si>
    <t>MVPD 
Statinių administravimo skyrius</t>
  </si>
  <si>
    <t>Pastatų, kuriuose atlikti remonto darbai, skaičius</t>
  </si>
  <si>
    <t>Savivaldybės administracijos darbuotojų tenka 1000 miesto gyventojų, vnt.</t>
  </si>
  <si>
    <t>Savivaldybės biudžeto asignavimų panaudojimas, proc.</t>
  </si>
  <si>
    <t>Savanoriška darbuotojų kaita, proc.</t>
  </si>
  <si>
    <t xml:space="preserve">IŠ VISO programai finansuoti pagal finansavimo šaltinius </t>
  </si>
  <si>
    <t>Iš jų: regioninių pažangos priemonių lėšos</t>
  </si>
  <si>
    <r>
      <rPr>
        <vertAlign val="superscript"/>
        <sz val="10"/>
        <rFont val="Times New Roman"/>
        <family val="1"/>
        <charset val="186"/>
      </rPr>
      <t>1</t>
    </r>
    <r>
      <rPr>
        <sz val="10"/>
        <rFont val="Times New Roman"/>
        <family val="1"/>
        <charset val="186"/>
      </rPr>
      <t xml:space="preserve">https://lietuvosfinansai.lt/gki/gki-savivaldybese/ </t>
    </r>
  </si>
  <si>
    <t xml:space="preserve">T – tęstinės veiklos uždavinys. </t>
  </si>
  <si>
    <t>P – pažangos uždavinys.</t>
  </si>
  <si>
    <t>TP – tęstinės veiklos priemonė.</t>
  </si>
  <si>
    <t xml:space="preserve">AD – Administravimo departamentas. </t>
  </si>
  <si>
    <t>KSTD – Kultūros, sporto ir turizmo departamentas.</t>
  </si>
  <si>
    <t>MVPD – Miesto vystymo ir priežiūros departamentas.</t>
  </si>
  <si>
    <t>Eil. Nr.</t>
  </si>
  <si>
    <t>Programos kodas ir pavadinimas</t>
  </si>
  <si>
    <t>1.</t>
  </si>
  <si>
    <r>
      <rPr>
        <sz val="10"/>
        <color rgb="FF000000"/>
        <rFont val="Times New Roman"/>
        <family val="1"/>
        <charset val="186"/>
      </rPr>
      <t xml:space="preserve">Iš jo:
</t>
    </r>
    <r>
      <rPr>
        <b/>
        <sz val="10"/>
        <color rgb="FF000000"/>
        <rFont val="Times New Roman"/>
        <family val="1"/>
        <charset val="186"/>
      </rPr>
      <t xml:space="preserve">
</t>
    </r>
  </si>
  <si>
    <t>1.1.</t>
  </si>
  <si>
    <t>savivaldybės biudžeto lėšos (nuosavos, be ankstesnių metų likučio)</t>
  </si>
  <si>
    <t>1.2.</t>
  </si>
  <si>
    <t>1.3.</t>
  </si>
  <si>
    <t>pajamų įmokos ir kitos pajamos</t>
  </si>
  <si>
    <t>1.4.</t>
  </si>
  <si>
    <t>Europos Sąjungos ir kitos tarptautinės finansinės paramos lėšos</t>
  </si>
  <si>
    <t>1.5.</t>
  </si>
  <si>
    <t>skolintos lėšos</t>
  </si>
  <si>
    <t>1.6.</t>
  </si>
  <si>
    <t>ankstesnių metų likučiai</t>
  </si>
  <si>
    <t>2.</t>
  </si>
  <si>
    <t>2.1.</t>
  </si>
  <si>
    <t>Europos Sąjungos paramos lėšos</t>
  </si>
  <si>
    <t>2.2.</t>
  </si>
  <si>
    <t>Privalomojo sveikatos draudimo fondo lėšos</t>
  </si>
  <si>
    <t>2.3.</t>
  </si>
  <si>
    <t>Klaipėdos valstybinio jūrų uosto direkcijos lėšos (KVJUD)</t>
  </si>
  <si>
    <t>2.4.</t>
  </si>
  <si>
    <t>Valstybės biudžeto lėšos (LRVB)</t>
  </si>
  <si>
    <t>2.5.</t>
  </si>
  <si>
    <t>Kiti finansavimo šaltiniai</t>
  </si>
  <si>
    <t>2.6.</t>
  </si>
  <si>
    <t>Kelių priežiūros ir plėtros programos lėšos (KPP)</t>
  </si>
  <si>
    <t>Teisės  ir personalo skyrius,
Komunikacijos 
ir rinkodaros 
skyrius</t>
  </si>
  <si>
    <t xml:space="preserve">Lietuvoje veikiančių asociacijų, kurių narė yra savivaldybė, skaičius, vnt. (Lietuvos savivaldybių asociacija – LSA, Klaipėdos miesto integruotų investicijų teritorijos vietos veiklos grupė – VVG, Naujoji Klaipėdos žuvininkystės vietos veiklos grupė – ŽVVG) </t>
  </si>
  <si>
    <t>KSTD
Turizmo skyrius</t>
  </si>
  <si>
    <r>
      <t>Savivaldybės gyvenimo kokybės indeksas</t>
    </r>
    <r>
      <rPr>
        <b/>
        <vertAlign val="superscript"/>
        <sz val="10"/>
        <rFont val="Times New Roman"/>
        <family val="1"/>
        <charset val="186"/>
      </rPr>
      <t>1</t>
    </r>
  </si>
  <si>
    <t>Klientų aptarnavimo centro patalpų nuomos vykdymas, vnt.</t>
  </si>
  <si>
    <t>PATVIRTINTA</t>
  </si>
  <si>
    <t>V-003-01</t>
  </si>
  <si>
    <t>V-003-02</t>
  </si>
  <si>
    <t>V-003-03</t>
  </si>
  <si>
    <t>003 Savivaldybės valdymo programa</t>
  </si>
  <si>
    <t>003-01-03(TP)</t>
  </si>
  <si>
    <t>003-01-03-01</t>
  </si>
  <si>
    <t>003-01-03-02</t>
  </si>
  <si>
    <t>003-01-03-03</t>
  </si>
  <si>
    <t>003-01-03-04</t>
  </si>
  <si>
    <t>003-01-04 (TP)</t>
  </si>
  <si>
    <t xml:space="preserve">Klaipėdos miesto savivaldybės administracijos 2026 metų 003 Savivaldybės valdymo programos uždaviniai, priemonės, asignavimai ir kitos lėšos (tūkst. eurų) bei priemonių stebėsenos rodikliai	</t>
  </si>
  <si>
    <t>2026 metų asignavimų ir kitų lėšų pasiskirstymas (tūkst. Eur)</t>
  </si>
  <si>
    <r>
      <rPr>
        <sz val="10"/>
        <color rgb="FF000000"/>
        <rFont val="Times New Roman"/>
        <family val="1"/>
        <charset val="186"/>
      </rPr>
      <t xml:space="preserve">Iš jų:
</t>
    </r>
    <r>
      <rPr>
        <b/>
        <sz val="10"/>
        <color rgb="FF000000"/>
        <rFont val="Times New Roman"/>
        <family val="1"/>
        <charset val="186"/>
      </rPr>
      <t xml:space="preserve">
</t>
    </r>
  </si>
  <si>
    <t xml:space="preserve">Kiti šaltiniai 
</t>
  </si>
  <si>
    <r>
      <rPr>
        <b/>
        <sz val="10"/>
        <color theme="1"/>
        <rFont val="Times New Roman"/>
        <family val="1"/>
        <charset val="186"/>
      </rPr>
      <t>IŠ VISO</t>
    </r>
    <r>
      <rPr>
        <sz val="10"/>
        <color theme="1"/>
        <rFont val="Times New Roman"/>
        <family val="1"/>
        <charset val="186"/>
      </rPr>
      <t xml:space="preserve"> programai finansuoti pagal finansavimo šaltinius </t>
    </r>
  </si>
  <si>
    <t>Klaipėdos miesto savivaldybės administracijos direktoriaus</t>
  </si>
  <si>
    <t>2026 m. kovo 5 d. įsakymu Nr. AD1-179</t>
  </si>
  <si>
    <t xml:space="preserve">(Klaipėdos miesto savivaldybės administracijos direktoriaus 
</t>
  </si>
  <si>
    <t xml:space="preserve">2026 m. balandžio 8 d. įsakymo Nr. AD1-266 redakcija)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</si>
</sst>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0.0"/>
  </numFmts>
  <fonts count="23" x14ac:knownFonts="1">
    <font>
      <sz val="11"/>
      <color theme="1"/>
      <name val="Calibri"/>
      <family val="2"/>
      <charset val="186"/>
      <scheme val="minor"/>
    </font>
    <font>
      <b/>
      <sz val="10"/>
      <color theme="1"/>
      <name val="Times New Roman"/>
      <family val="1"/>
      <charset val="186"/>
    </font>
    <font>
      <b/>
      <sz val="10"/>
      <color rgb="FF000000"/>
      <name val="Times New Roman"/>
      <family val="1"/>
      <charset val="186"/>
    </font>
    <font>
      <sz val="10"/>
      <color theme="1"/>
      <name val="Times New Roman"/>
      <family val="1"/>
      <charset val="186"/>
    </font>
    <font>
      <sz val="10"/>
      <name val="Times New Roman"/>
      <family val="1"/>
      <charset val="186"/>
    </font>
    <font>
      <b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0"/>
      <color rgb="FF000000"/>
      <name val="Times New Roman"/>
      <family val="1"/>
      <charset val="186"/>
    </font>
    <font>
      <b/>
      <sz val="12"/>
      <color rgb="FF000000"/>
      <name val="Times New Roman"/>
      <family val="1"/>
      <charset val="186"/>
    </font>
    <font>
      <b/>
      <sz val="12"/>
      <color theme="1"/>
      <name val="Times New Roman"/>
      <family val="1"/>
      <charset val="186"/>
    </font>
    <font>
      <sz val="10"/>
      <color rgb="FFFF0000"/>
      <name val="Times New Roman"/>
      <family val="1"/>
    </font>
    <font>
      <b/>
      <sz val="10"/>
      <name val="Times New Roman"/>
      <family val="1"/>
    </font>
    <font>
      <sz val="8"/>
      <color theme="1"/>
      <name val="Times New Roman"/>
      <family val="1"/>
      <charset val="186"/>
    </font>
    <font>
      <sz val="10"/>
      <name val="Times New Roman"/>
      <family val="1"/>
    </font>
    <font>
      <sz val="9"/>
      <color indexed="81"/>
      <name val="Tahoma"/>
      <family val="2"/>
      <charset val="186"/>
    </font>
    <font>
      <vertAlign val="superscript"/>
      <sz val="10"/>
      <name val="Times New Roman"/>
      <family val="1"/>
      <charset val="186"/>
    </font>
    <font>
      <sz val="11"/>
      <name val="Calibri"/>
      <family val="2"/>
      <charset val="186"/>
      <scheme val="minor"/>
    </font>
    <font>
      <sz val="8"/>
      <name val="Times New Roman"/>
      <family val="1"/>
      <charset val="186"/>
    </font>
    <font>
      <b/>
      <vertAlign val="superscript"/>
      <sz val="10"/>
      <name val="Times New Roman"/>
      <family val="1"/>
      <charset val="186"/>
    </font>
    <font>
      <sz val="10"/>
      <name val="Times New Roman"/>
      <family val="1"/>
      <charset val="1"/>
    </font>
    <font>
      <sz val="12"/>
      <color theme="1"/>
      <name val="Times New Roman"/>
      <family val="1"/>
      <charset val="186"/>
    </font>
    <font>
      <u/>
      <sz val="10"/>
      <name val="Times New Roman"/>
      <family val="1"/>
      <charset val="186"/>
    </font>
    <font>
      <sz val="12"/>
      <name val="Times New Roman"/>
      <family val="1"/>
      <charset val="186"/>
    </font>
  </fonts>
  <fills count="11">
    <fill>
      <patternFill patternType="none"/>
    </fill>
    <fill>
      <patternFill patternType="gray125"/>
    </fill>
    <fill>
      <patternFill patternType="solid">
        <fgColor rgb="FFDBE5F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FFCCFF"/>
        <bgColor indexed="64"/>
      </patternFill>
    </fill>
    <fill>
      <patternFill patternType="solid">
        <fgColor rgb="FFFFCCFF"/>
        <bgColor rgb="FF000000"/>
      </patternFill>
    </fill>
  </fills>
  <borders count="7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92">
    <xf numFmtId="0" fontId="0" fillId="0" borderId="0" xfId="0"/>
    <xf numFmtId="0" fontId="3" fillId="0" borderId="0" xfId="0" applyFont="1"/>
    <xf numFmtId="0" fontId="3" fillId="0" borderId="0" xfId="0" applyFont="1" applyAlignment="1">
      <alignment vertical="top"/>
    </xf>
    <xf numFmtId="0" fontId="5" fillId="3" borderId="1" xfId="0" applyFont="1" applyFill="1" applyBorder="1" applyAlignment="1">
      <alignment horizontal="center" vertical="top" wrapText="1"/>
    </xf>
    <xf numFmtId="0" fontId="5" fillId="5" borderId="1" xfId="0" applyFont="1" applyFill="1" applyBorder="1" applyAlignment="1">
      <alignment vertical="top" wrapText="1"/>
    </xf>
    <xf numFmtId="0" fontId="5" fillId="0" borderId="1" xfId="0" applyFont="1" applyBorder="1" applyAlignment="1">
      <alignment vertical="top" wrapText="1"/>
    </xf>
    <xf numFmtId="0" fontId="5" fillId="3" borderId="1" xfId="0" applyFont="1" applyFill="1" applyBorder="1" applyAlignment="1">
      <alignment vertical="top" wrapText="1"/>
    </xf>
    <xf numFmtId="0" fontId="5" fillId="6" borderId="1" xfId="0" applyFont="1" applyFill="1" applyBorder="1" applyAlignment="1">
      <alignment vertical="top" wrapText="1"/>
    </xf>
    <xf numFmtId="0" fontId="3" fillId="3" borderId="0" xfId="0" applyFont="1" applyFill="1"/>
    <xf numFmtId="164" fontId="5" fillId="3" borderId="1" xfId="0" applyNumberFormat="1" applyFont="1" applyFill="1" applyBorder="1" applyAlignment="1">
      <alignment horizontal="center" vertical="top" wrapText="1"/>
    </xf>
    <xf numFmtId="164" fontId="5" fillId="0" borderId="1" xfId="0" applyNumberFormat="1" applyFont="1" applyBorder="1" applyAlignment="1">
      <alignment horizontal="center" vertical="top" wrapText="1"/>
    </xf>
    <xf numFmtId="164" fontId="5" fillId="6" borderId="1" xfId="0" applyNumberFormat="1" applyFont="1" applyFill="1" applyBorder="1" applyAlignment="1">
      <alignment horizontal="center" vertical="top" wrapText="1"/>
    </xf>
    <xf numFmtId="164" fontId="5" fillId="3" borderId="1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/>
    </xf>
    <xf numFmtId="0" fontId="10" fillId="0" borderId="0" xfId="0" applyFont="1"/>
    <xf numFmtId="0" fontId="1" fillId="0" borderId="10" xfId="0" applyFont="1" applyBorder="1" applyAlignment="1">
      <alignment horizontal="left" vertical="top" wrapText="1"/>
    </xf>
    <xf numFmtId="0" fontId="2" fillId="0" borderId="5" xfId="0" applyFont="1" applyBorder="1" applyAlignment="1">
      <alignment horizontal="left" vertical="top" wrapText="1"/>
    </xf>
    <xf numFmtId="0" fontId="7" fillId="3" borderId="6" xfId="0" applyFont="1" applyFill="1" applyBorder="1" applyAlignment="1">
      <alignment horizontal="left" vertical="top" wrapText="1"/>
    </xf>
    <xf numFmtId="0" fontId="7" fillId="0" borderId="5" xfId="0" applyFont="1" applyBorder="1" applyAlignment="1">
      <alignment horizontal="left" vertical="top" wrapText="1"/>
    </xf>
    <xf numFmtId="164" fontId="5" fillId="6" borderId="1" xfId="0" applyNumberFormat="1" applyFont="1" applyFill="1" applyBorder="1" applyAlignment="1">
      <alignment horizontal="center" vertical="center" wrapText="1"/>
    </xf>
    <xf numFmtId="0" fontId="4" fillId="5" borderId="1" xfId="0" applyFont="1" applyFill="1" applyBorder="1" applyAlignment="1">
      <alignment horizontal="center" vertical="top" wrapText="1"/>
    </xf>
    <xf numFmtId="0" fontId="11" fillId="6" borderId="1" xfId="0" applyFont="1" applyFill="1" applyBorder="1" applyAlignment="1">
      <alignment horizontal="center" vertical="top" wrapText="1"/>
    </xf>
    <xf numFmtId="0" fontId="5" fillId="10" borderId="1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vertical="top" wrapText="1"/>
    </xf>
    <xf numFmtId="0" fontId="13" fillId="8" borderId="1" xfId="0" applyFont="1" applyFill="1" applyBorder="1" applyAlignment="1">
      <alignment horizontal="center" vertical="top"/>
    </xf>
    <xf numFmtId="164" fontId="5" fillId="0" borderId="26" xfId="0" applyNumberFormat="1" applyFont="1" applyBorder="1" applyAlignment="1">
      <alignment horizontal="center" vertical="top" wrapText="1"/>
    </xf>
    <xf numFmtId="0" fontId="5" fillId="5" borderId="18" xfId="0" applyFont="1" applyFill="1" applyBorder="1" applyAlignment="1">
      <alignment horizontal="justify" vertical="top" wrapText="1"/>
    </xf>
    <xf numFmtId="0" fontId="5" fillId="5" borderId="12" xfId="0" applyFont="1" applyFill="1" applyBorder="1" applyAlignment="1">
      <alignment horizontal="justify" vertical="top" wrapText="1"/>
    </xf>
    <xf numFmtId="164" fontId="5" fillId="3" borderId="26" xfId="0" applyNumberFormat="1" applyFont="1" applyFill="1" applyBorder="1" applyAlignment="1">
      <alignment horizontal="center" vertical="top" wrapText="1"/>
    </xf>
    <xf numFmtId="0" fontId="4" fillId="8" borderId="1" xfId="0" applyFont="1" applyFill="1" applyBorder="1" applyAlignment="1">
      <alignment horizontal="center" vertical="top" wrapText="1"/>
    </xf>
    <xf numFmtId="164" fontId="5" fillId="0" borderId="2" xfId="0" applyNumberFormat="1" applyFont="1" applyBorder="1" applyAlignment="1">
      <alignment horizontal="center" vertical="top" wrapText="1"/>
    </xf>
    <xf numFmtId="0" fontId="5" fillId="5" borderId="34" xfId="0" applyFont="1" applyFill="1" applyBorder="1" applyAlignment="1">
      <alignment horizontal="justify" vertical="top" wrapText="1"/>
    </xf>
    <xf numFmtId="164" fontId="5" fillId="3" borderId="2" xfId="0" applyNumberFormat="1" applyFont="1" applyFill="1" applyBorder="1" applyAlignment="1">
      <alignment horizontal="center" vertical="top" wrapText="1"/>
    </xf>
    <xf numFmtId="0" fontId="5" fillId="3" borderId="22" xfId="0" applyFont="1" applyFill="1" applyBorder="1" applyAlignment="1">
      <alignment vertical="top" wrapText="1"/>
    </xf>
    <xf numFmtId="0" fontId="4" fillId="0" borderId="23" xfId="0" applyFont="1" applyBorder="1" applyAlignment="1">
      <alignment horizontal="center" vertical="top" wrapText="1"/>
    </xf>
    <xf numFmtId="0" fontId="4" fillId="0" borderId="17" xfId="0" applyFont="1" applyBorder="1" applyAlignment="1">
      <alignment horizontal="center" vertical="top" wrapText="1"/>
    </xf>
    <xf numFmtId="0" fontId="11" fillId="6" borderId="1" xfId="0" applyFont="1" applyFill="1" applyBorder="1" applyAlignment="1">
      <alignment vertical="top" wrapText="1"/>
    </xf>
    <xf numFmtId="164" fontId="11" fillId="6" borderId="1" xfId="0" applyNumberFormat="1" applyFont="1" applyFill="1" applyBorder="1" applyAlignment="1">
      <alignment horizontal="center" vertical="top" wrapText="1"/>
    </xf>
    <xf numFmtId="0" fontId="11" fillId="0" borderId="1" xfId="0" applyFont="1" applyBorder="1" applyAlignment="1">
      <alignment vertical="top" wrapText="1"/>
    </xf>
    <xf numFmtId="164" fontId="11" fillId="0" borderId="1" xfId="0" applyNumberFormat="1" applyFont="1" applyBorder="1" applyAlignment="1">
      <alignment horizontal="center" vertical="top" wrapText="1"/>
    </xf>
    <xf numFmtId="0" fontId="11" fillId="6" borderId="23" xfId="0" applyFont="1" applyFill="1" applyBorder="1" applyAlignment="1">
      <alignment horizontal="center" vertical="top" wrapText="1"/>
    </xf>
    <xf numFmtId="0" fontId="5" fillId="4" borderId="18" xfId="0" applyFont="1" applyFill="1" applyBorder="1" applyAlignment="1">
      <alignment vertical="top" wrapText="1"/>
    </xf>
    <xf numFmtId="0" fontId="4" fillId="5" borderId="22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vertical="top" wrapText="1"/>
    </xf>
    <xf numFmtId="0" fontId="5" fillId="5" borderId="22" xfId="0" applyFont="1" applyFill="1" applyBorder="1" applyAlignment="1">
      <alignment vertical="top" wrapText="1"/>
    </xf>
    <xf numFmtId="0" fontId="5" fillId="4" borderId="12" xfId="0" applyFont="1" applyFill="1" applyBorder="1" applyAlignment="1">
      <alignment vertical="top" wrapText="1"/>
    </xf>
    <xf numFmtId="0" fontId="5" fillId="0" borderId="26" xfId="0" applyFont="1" applyBorder="1" applyAlignment="1">
      <alignment vertical="top" wrapText="1"/>
    </xf>
    <xf numFmtId="0" fontId="5" fillId="5" borderId="13" xfId="0" applyFont="1" applyFill="1" applyBorder="1" applyAlignment="1">
      <alignment vertical="top" wrapText="1"/>
    </xf>
    <xf numFmtId="0" fontId="5" fillId="0" borderId="2" xfId="0" applyFont="1" applyBorder="1" applyAlignment="1">
      <alignment vertical="top" wrapText="1"/>
    </xf>
    <xf numFmtId="0" fontId="5" fillId="0" borderId="26" xfId="0" applyFont="1" applyBorder="1" applyAlignment="1">
      <alignment horizontal="center" vertical="top" wrapText="1"/>
    </xf>
    <xf numFmtId="0" fontId="5" fillId="9" borderId="12" xfId="0" applyFont="1" applyFill="1" applyBorder="1" applyAlignment="1">
      <alignment vertical="top" wrapText="1"/>
    </xf>
    <xf numFmtId="0" fontId="5" fillId="10" borderId="3" xfId="0" applyFont="1" applyFill="1" applyBorder="1" applyAlignment="1">
      <alignment horizontal="center" vertical="top" wrapText="1"/>
    </xf>
    <xf numFmtId="0" fontId="5" fillId="4" borderId="19" xfId="0" applyFont="1" applyFill="1" applyBorder="1" applyAlignment="1">
      <alignment vertical="top" wrapText="1"/>
    </xf>
    <xf numFmtId="0" fontId="5" fillId="9" borderId="34" xfId="0" applyFont="1" applyFill="1" applyBorder="1" applyAlignment="1">
      <alignment vertical="top" wrapText="1"/>
    </xf>
    <xf numFmtId="0" fontId="5" fillId="9" borderId="22" xfId="0" applyFont="1" applyFill="1" applyBorder="1" applyAlignment="1">
      <alignment vertical="top" wrapText="1"/>
    </xf>
    <xf numFmtId="0" fontId="5" fillId="10" borderId="22" xfId="0" applyFont="1" applyFill="1" applyBorder="1" applyAlignment="1">
      <alignment horizontal="center" vertical="top" wrapText="1"/>
    </xf>
    <xf numFmtId="0" fontId="4" fillId="10" borderId="15" xfId="0" applyFont="1" applyFill="1" applyBorder="1" applyAlignment="1">
      <alignment horizontal="center" vertical="top" wrapText="1"/>
    </xf>
    <xf numFmtId="0" fontId="5" fillId="9" borderId="35" xfId="0" applyFont="1" applyFill="1" applyBorder="1" applyAlignment="1">
      <alignment vertical="top" wrapText="1"/>
    </xf>
    <xf numFmtId="0" fontId="4" fillId="10" borderId="23" xfId="0" applyFont="1" applyFill="1" applyBorder="1" applyAlignment="1">
      <alignment horizontal="center" vertical="top" wrapText="1"/>
    </xf>
    <xf numFmtId="0" fontId="5" fillId="10" borderId="23" xfId="0" applyFont="1" applyFill="1" applyBorder="1" applyAlignment="1">
      <alignment horizontal="center" vertical="top" wrapText="1"/>
    </xf>
    <xf numFmtId="0" fontId="5" fillId="9" borderId="36" xfId="0" applyFont="1" applyFill="1" applyBorder="1" applyAlignment="1">
      <alignment vertical="top" wrapText="1"/>
    </xf>
    <xf numFmtId="0" fontId="5" fillId="9" borderId="26" xfId="0" applyFont="1" applyFill="1" applyBorder="1" applyAlignment="1">
      <alignment vertical="top" wrapText="1"/>
    </xf>
    <xf numFmtId="0" fontId="5" fillId="10" borderId="26" xfId="0" applyFont="1" applyFill="1" applyBorder="1" applyAlignment="1">
      <alignment horizontal="center" vertical="top" wrapText="1"/>
    </xf>
    <xf numFmtId="0" fontId="5" fillId="10" borderId="28" xfId="0" applyFont="1" applyFill="1" applyBorder="1" applyAlignment="1">
      <alignment horizontal="center" vertical="top" wrapText="1"/>
    </xf>
    <xf numFmtId="0" fontId="5" fillId="10" borderId="7" xfId="0" applyFont="1" applyFill="1" applyBorder="1" applyAlignment="1">
      <alignment horizontal="center" vertical="top" wrapText="1"/>
    </xf>
    <xf numFmtId="164" fontId="5" fillId="3" borderId="2" xfId="0" applyNumberFormat="1" applyFont="1" applyFill="1" applyBorder="1" applyAlignment="1">
      <alignment horizontal="center" vertical="center" wrapText="1"/>
    </xf>
    <xf numFmtId="0" fontId="5" fillId="9" borderId="25" xfId="0" applyFont="1" applyFill="1" applyBorder="1" applyAlignment="1">
      <alignment vertical="top" wrapText="1"/>
    </xf>
    <xf numFmtId="0" fontId="5" fillId="10" borderId="27" xfId="0" applyFont="1" applyFill="1" applyBorder="1" applyAlignment="1">
      <alignment horizontal="center" vertical="top" wrapText="1"/>
    </xf>
    <xf numFmtId="0" fontId="4" fillId="10" borderId="39" xfId="0" applyFont="1" applyFill="1" applyBorder="1" applyAlignment="1">
      <alignment horizontal="center" vertical="top" wrapText="1"/>
    </xf>
    <xf numFmtId="0" fontId="5" fillId="9" borderId="1" xfId="0" applyFont="1" applyFill="1" applyBorder="1" applyAlignment="1">
      <alignment horizontal="center" vertical="top" wrapText="1"/>
    </xf>
    <xf numFmtId="2" fontId="5" fillId="9" borderId="5" xfId="0" applyNumberFormat="1" applyFont="1" applyFill="1" applyBorder="1" applyAlignment="1">
      <alignment horizontal="center" vertical="top" wrapText="1"/>
    </xf>
    <xf numFmtId="0" fontId="4" fillId="0" borderId="0" xfId="0" applyFont="1" applyAlignment="1">
      <alignment vertical="top"/>
    </xf>
    <xf numFmtId="0" fontId="5" fillId="3" borderId="8" xfId="0" applyFont="1" applyFill="1" applyBorder="1" applyAlignment="1">
      <alignment vertical="top" wrapText="1"/>
    </xf>
    <xf numFmtId="0" fontId="5" fillId="3" borderId="8" xfId="0" applyFont="1" applyFill="1" applyBorder="1" applyAlignment="1">
      <alignment horizontal="center" vertical="top"/>
    </xf>
    <xf numFmtId="0" fontId="5" fillId="3" borderId="47" xfId="0" applyFont="1" applyFill="1" applyBorder="1" applyAlignment="1">
      <alignment vertical="top" wrapText="1"/>
    </xf>
    <xf numFmtId="165" fontId="5" fillId="3" borderId="47" xfId="0" applyNumberFormat="1" applyFont="1" applyFill="1" applyBorder="1" applyAlignment="1">
      <alignment horizontal="center" vertical="top"/>
    </xf>
    <xf numFmtId="0" fontId="5" fillId="3" borderId="48" xfId="0" applyFont="1" applyFill="1" applyBorder="1" applyAlignment="1">
      <alignment vertical="top" wrapText="1"/>
    </xf>
    <xf numFmtId="1" fontId="5" fillId="3" borderId="48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top"/>
    </xf>
    <xf numFmtId="0" fontId="4" fillId="0" borderId="0" xfId="0" applyFont="1"/>
    <xf numFmtId="164" fontId="4" fillId="0" borderId="0" xfId="0" applyNumberFormat="1" applyFont="1"/>
    <xf numFmtId="0" fontId="5" fillId="2" borderId="2" xfId="0" applyFont="1" applyFill="1" applyBorder="1" applyAlignment="1">
      <alignment horizontal="center" vertical="center" wrapText="1"/>
    </xf>
    <xf numFmtId="0" fontId="17" fillId="2" borderId="18" xfId="0" applyFont="1" applyFill="1" applyBorder="1" applyAlignment="1">
      <alignment horizontal="center" vertical="center" wrapText="1"/>
    </xf>
    <xf numFmtId="0" fontId="17" fillId="2" borderId="19" xfId="0" applyFont="1" applyFill="1" applyBorder="1" applyAlignment="1">
      <alignment horizontal="center" vertical="center" wrapText="1"/>
    </xf>
    <xf numFmtId="0" fontId="17" fillId="2" borderId="20" xfId="0" applyFont="1" applyFill="1" applyBorder="1" applyAlignment="1">
      <alignment horizontal="center" vertical="center" wrapText="1"/>
    </xf>
    <xf numFmtId="164" fontId="5" fillId="4" borderId="19" xfId="0" applyNumberFormat="1" applyFont="1" applyFill="1" applyBorder="1" applyAlignment="1">
      <alignment horizontal="center" vertical="top" wrapText="1"/>
    </xf>
    <xf numFmtId="0" fontId="4" fillId="4" borderId="49" xfId="0" applyFont="1" applyFill="1" applyBorder="1"/>
    <xf numFmtId="0" fontId="4" fillId="4" borderId="50" xfId="0" applyFont="1" applyFill="1" applyBorder="1"/>
    <xf numFmtId="164" fontId="5" fillId="9" borderId="22" xfId="0" applyNumberFormat="1" applyFont="1" applyFill="1" applyBorder="1" applyAlignment="1">
      <alignment horizontal="center" vertical="top" wrapText="1"/>
    </xf>
    <xf numFmtId="164" fontId="5" fillId="9" borderId="1" xfId="0" applyNumberFormat="1" applyFont="1" applyFill="1" applyBorder="1" applyAlignment="1">
      <alignment horizontal="center" vertical="top" wrapText="1"/>
    </xf>
    <xf numFmtId="164" fontId="5" fillId="9" borderId="26" xfId="0" applyNumberFormat="1" applyFont="1" applyFill="1" applyBorder="1" applyAlignment="1">
      <alignment horizontal="center" vertical="top" wrapText="1"/>
    </xf>
    <xf numFmtId="0" fontId="5" fillId="5" borderId="19" xfId="0" applyFont="1" applyFill="1" applyBorder="1" applyAlignment="1">
      <alignment vertical="top" wrapText="1"/>
    </xf>
    <xf numFmtId="164" fontId="5" fillId="5" borderId="19" xfId="0" applyNumberFormat="1" applyFont="1" applyFill="1" applyBorder="1" applyAlignment="1">
      <alignment horizontal="center" vertical="top" wrapText="1"/>
    </xf>
    <xf numFmtId="0" fontId="4" fillId="5" borderId="41" xfId="0" applyFont="1" applyFill="1" applyBorder="1"/>
    <xf numFmtId="0" fontId="4" fillId="5" borderId="42" xfId="0" applyFont="1" applyFill="1" applyBorder="1"/>
    <xf numFmtId="0" fontId="5" fillId="0" borderId="22" xfId="0" applyFont="1" applyBorder="1" applyAlignment="1">
      <alignment vertical="top" wrapText="1"/>
    </xf>
    <xf numFmtId="164" fontId="5" fillId="0" borderId="22" xfId="0" applyNumberFormat="1" applyFont="1" applyBorder="1" applyAlignment="1">
      <alignment horizontal="center" vertical="top" wrapText="1"/>
    </xf>
    <xf numFmtId="0" fontId="4" fillId="3" borderId="22" xfId="0" applyFont="1" applyFill="1" applyBorder="1" applyAlignment="1">
      <alignment horizontal="center" vertical="top" wrapText="1"/>
    </xf>
    <xf numFmtId="0" fontId="4" fillId="0" borderId="15" xfId="0" applyFont="1" applyBorder="1" applyAlignment="1">
      <alignment horizontal="center" vertical="top" wrapText="1"/>
    </xf>
    <xf numFmtId="164" fontId="4" fillId="0" borderId="1" xfId="0" applyNumberFormat="1" applyFont="1" applyBorder="1" applyAlignment="1">
      <alignment horizontal="center" vertical="top" wrapText="1"/>
    </xf>
    <xf numFmtId="164" fontId="4" fillId="3" borderId="1" xfId="0" applyNumberFormat="1" applyFont="1" applyFill="1" applyBorder="1" applyAlignment="1">
      <alignment horizontal="center" vertical="top" wrapText="1"/>
    </xf>
    <xf numFmtId="0" fontId="4" fillId="8" borderId="23" xfId="0" applyFont="1" applyFill="1" applyBorder="1" applyAlignment="1">
      <alignment horizontal="center" vertical="top" wrapText="1"/>
    </xf>
    <xf numFmtId="0" fontId="4" fillId="0" borderId="26" xfId="0" applyFont="1" applyBorder="1" applyAlignment="1">
      <alignment vertical="top" wrapText="1"/>
    </xf>
    <xf numFmtId="164" fontId="4" fillId="0" borderId="26" xfId="0" applyNumberFormat="1" applyFont="1" applyBorder="1" applyAlignment="1">
      <alignment horizontal="center" vertical="top" wrapText="1"/>
    </xf>
    <xf numFmtId="164" fontId="4" fillId="3" borderId="26" xfId="0" applyNumberFormat="1" applyFont="1" applyFill="1" applyBorder="1" applyAlignment="1">
      <alignment horizontal="center" vertical="top" wrapText="1"/>
    </xf>
    <xf numFmtId="0" fontId="13" fillId="8" borderId="26" xfId="0" applyFont="1" applyFill="1" applyBorder="1" applyAlignment="1">
      <alignment horizontal="center" vertical="top"/>
    </xf>
    <xf numFmtId="0" fontId="4" fillId="0" borderId="28" xfId="0" applyFont="1" applyBorder="1" applyAlignment="1">
      <alignment horizontal="center" vertical="top" wrapText="1"/>
    </xf>
    <xf numFmtId="0" fontId="5" fillId="0" borderId="3" xfId="0" applyFont="1" applyBorder="1" applyAlignment="1">
      <alignment vertical="top" wrapText="1"/>
    </xf>
    <xf numFmtId="164" fontId="4" fillId="3" borderId="3" xfId="0" applyNumberFormat="1" applyFont="1" applyFill="1" applyBorder="1" applyAlignment="1">
      <alignment horizontal="center" vertical="top" wrapText="1"/>
    </xf>
    <xf numFmtId="0" fontId="4" fillId="8" borderId="3" xfId="0" applyFont="1" applyFill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 wrapText="1"/>
    </xf>
    <xf numFmtId="0" fontId="4" fillId="0" borderId="2" xfId="0" applyFont="1" applyBorder="1" applyAlignment="1">
      <alignment vertical="top" wrapText="1"/>
    </xf>
    <xf numFmtId="164" fontId="4" fillId="3" borderId="2" xfId="0" applyNumberFormat="1" applyFont="1" applyFill="1" applyBorder="1" applyAlignment="1">
      <alignment horizontal="center" vertical="top" wrapText="1"/>
    </xf>
    <xf numFmtId="0" fontId="4" fillId="8" borderId="2" xfId="0" applyFont="1" applyFill="1" applyBorder="1" applyAlignment="1">
      <alignment horizontal="center" vertical="top" wrapText="1"/>
    </xf>
    <xf numFmtId="164" fontId="4" fillId="3" borderId="22" xfId="0" applyNumberFormat="1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vertical="top" wrapText="1"/>
    </xf>
    <xf numFmtId="0" fontId="4" fillId="8" borderId="1" xfId="0" applyFont="1" applyFill="1" applyBorder="1" applyAlignment="1">
      <alignment horizontal="center" vertical="top"/>
    </xf>
    <xf numFmtId="0" fontId="4" fillId="3" borderId="26" xfId="0" applyFont="1" applyFill="1" applyBorder="1" applyAlignment="1">
      <alignment horizontal="center" vertical="top"/>
    </xf>
    <xf numFmtId="0" fontId="4" fillId="3" borderId="28" xfId="0" applyFont="1" applyFill="1" applyBorder="1" applyAlignment="1">
      <alignment horizontal="center" vertical="top" wrapText="1"/>
    </xf>
    <xf numFmtId="0" fontId="4" fillId="0" borderId="24" xfId="0" applyFont="1" applyBorder="1" applyAlignment="1">
      <alignment horizontal="center" vertical="top"/>
    </xf>
    <xf numFmtId="164" fontId="5" fillId="3" borderId="22" xfId="0" applyNumberFormat="1" applyFont="1" applyFill="1" applyBorder="1" applyAlignment="1">
      <alignment horizontal="center" vertical="top" wrapText="1"/>
    </xf>
    <xf numFmtId="0" fontId="19" fillId="8" borderId="30" xfId="0" applyFont="1" applyFill="1" applyBorder="1" applyAlignment="1">
      <alignment horizontal="center" vertical="top"/>
    </xf>
    <xf numFmtId="0" fontId="4" fillId="0" borderId="31" xfId="0" applyFont="1" applyBorder="1" applyAlignment="1">
      <alignment horizontal="center" vertical="top" wrapText="1"/>
    </xf>
    <xf numFmtId="0" fontId="19" fillId="8" borderId="8" xfId="0" applyFont="1" applyFill="1" applyBorder="1" applyAlignment="1">
      <alignment horizontal="center" vertical="top"/>
    </xf>
    <xf numFmtId="0" fontId="4" fillId="0" borderId="32" xfId="0" applyFont="1" applyBorder="1" applyAlignment="1">
      <alignment horizontal="center" vertical="top" wrapText="1"/>
    </xf>
    <xf numFmtId="0" fontId="19" fillId="8" borderId="7" xfId="0" applyFont="1" applyFill="1" applyBorder="1" applyAlignment="1">
      <alignment horizontal="center" vertical="top"/>
    </xf>
    <xf numFmtId="0" fontId="4" fillId="0" borderId="33" xfId="0" applyFont="1" applyBorder="1" applyAlignment="1">
      <alignment horizontal="center" vertical="top" wrapText="1"/>
    </xf>
    <xf numFmtId="0" fontId="13" fillId="0" borderId="1" xfId="0" applyFont="1" applyBorder="1" applyAlignment="1">
      <alignment horizontal="left" vertical="top" wrapText="1"/>
    </xf>
    <xf numFmtId="0" fontId="4" fillId="0" borderId="1" xfId="0" applyFont="1" applyBorder="1"/>
    <xf numFmtId="0" fontId="4" fillId="0" borderId="23" xfId="0" applyFont="1" applyBorder="1"/>
    <xf numFmtId="0" fontId="4" fillId="0" borderId="2" xfId="0" applyFont="1" applyBorder="1"/>
    <xf numFmtId="0" fontId="4" fillId="0" borderId="17" xfId="0" applyFont="1" applyBorder="1"/>
    <xf numFmtId="0" fontId="4" fillId="0" borderId="26" xfId="0" applyFont="1" applyBorder="1"/>
    <xf numFmtId="0" fontId="4" fillId="0" borderId="28" xfId="0" applyFont="1" applyBorder="1"/>
    <xf numFmtId="0" fontId="4" fillId="0" borderId="38" xfId="0" applyFont="1" applyBorder="1" applyAlignment="1">
      <alignment horizontal="center" vertical="top" wrapText="1"/>
    </xf>
    <xf numFmtId="0" fontId="4" fillId="0" borderId="29" xfId="0" applyFont="1" applyBorder="1" applyAlignment="1">
      <alignment horizontal="center" vertical="top" wrapText="1"/>
    </xf>
    <xf numFmtId="0" fontId="4" fillId="0" borderId="22" xfId="0" applyFont="1" applyBorder="1"/>
    <xf numFmtId="0" fontId="4" fillId="0" borderId="15" xfId="0" applyFont="1" applyBorder="1"/>
    <xf numFmtId="164" fontId="4" fillId="0" borderId="22" xfId="0" applyNumberFormat="1" applyFont="1" applyBorder="1" applyAlignment="1">
      <alignment horizontal="center" vertical="top" wrapText="1"/>
    </xf>
    <xf numFmtId="0" fontId="13" fillId="8" borderId="2" xfId="0" applyFont="1" applyFill="1" applyBorder="1" applyAlignment="1">
      <alignment horizontal="center" vertical="top"/>
    </xf>
    <xf numFmtId="0" fontId="4" fillId="6" borderId="34" xfId="0" applyFont="1" applyFill="1" applyBorder="1" applyAlignment="1">
      <alignment horizontal="justify" vertical="center" wrapText="1"/>
    </xf>
    <xf numFmtId="0" fontId="5" fillId="6" borderId="22" xfId="0" applyFont="1" applyFill="1" applyBorder="1" applyAlignment="1">
      <alignment vertical="top" wrapText="1"/>
    </xf>
    <xf numFmtId="164" fontId="5" fillId="6" borderId="22" xfId="0" applyNumberFormat="1" applyFont="1" applyFill="1" applyBorder="1" applyAlignment="1">
      <alignment horizontal="center" vertical="top" wrapText="1"/>
    </xf>
    <xf numFmtId="0" fontId="5" fillId="6" borderId="22" xfId="0" applyFont="1" applyFill="1" applyBorder="1" applyAlignment="1">
      <alignment horizontal="center" vertical="top" wrapText="1"/>
    </xf>
    <xf numFmtId="0" fontId="5" fillId="6" borderId="15" xfId="0" applyFont="1" applyFill="1" applyBorder="1" applyAlignment="1">
      <alignment horizontal="center" vertical="top" wrapText="1"/>
    </xf>
    <xf numFmtId="0" fontId="4" fillId="6" borderId="35" xfId="0" applyFont="1" applyFill="1" applyBorder="1" applyAlignment="1">
      <alignment horizontal="center" vertical="center" wrapText="1"/>
    </xf>
    <xf numFmtId="0" fontId="11" fillId="6" borderId="1" xfId="0" applyFont="1" applyFill="1" applyBorder="1" applyAlignment="1">
      <alignment horizontal="left" vertical="top"/>
    </xf>
    <xf numFmtId="0" fontId="5" fillId="6" borderId="1" xfId="0" applyFont="1" applyFill="1" applyBorder="1" applyAlignment="1">
      <alignment horizontal="center" vertical="top" wrapText="1"/>
    </xf>
    <xf numFmtId="0" fontId="5" fillId="6" borderId="23" xfId="0" applyFont="1" applyFill="1" applyBorder="1" applyAlignment="1">
      <alignment horizontal="center" vertical="top" wrapText="1"/>
    </xf>
    <xf numFmtId="0" fontId="11" fillId="3" borderId="1" xfId="0" applyFont="1" applyFill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64" fontId="5" fillId="5" borderId="22" xfId="0" applyNumberFormat="1" applyFont="1" applyFill="1" applyBorder="1" applyAlignment="1">
      <alignment horizontal="center" vertical="top" wrapText="1"/>
    </xf>
    <xf numFmtId="0" fontId="5" fillId="5" borderId="22" xfId="0" applyFont="1" applyFill="1" applyBorder="1" applyAlignment="1">
      <alignment horizontal="center" vertical="top" wrapText="1"/>
    </xf>
    <xf numFmtId="0" fontId="4" fillId="5" borderId="22" xfId="0" applyFont="1" applyFill="1" applyBorder="1"/>
    <xf numFmtId="0" fontId="4" fillId="5" borderId="15" xfId="0" applyFont="1" applyFill="1" applyBorder="1"/>
    <xf numFmtId="0" fontId="4" fillId="6" borderId="35" xfId="0" applyFont="1" applyFill="1" applyBorder="1" applyAlignment="1">
      <alignment horizontal="justify" vertical="center" wrapText="1"/>
    </xf>
    <xf numFmtId="164" fontId="5" fillId="3" borderId="2" xfId="0" applyNumberFormat="1" applyFont="1" applyFill="1" applyBorder="1" applyAlignment="1">
      <alignment horizontal="center" vertical="top"/>
    </xf>
    <xf numFmtId="0" fontId="4" fillId="0" borderId="23" xfId="0" applyFont="1" applyBorder="1" applyAlignment="1">
      <alignment horizontal="center" vertical="top"/>
    </xf>
    <xf numFmtId="0" fontId="4" fillId="3" borderId="26" xfId="0" applyFont="1" applyFill="1" applyBorder="1" applyAlignment="1">
      <alignment vertical="top" wrapText="1"/>
    </xf>
    <xf numFmtId="0" fontId="5" fillId="3" borderId="43" xfId="0" applyFont="1" applyFill="1" applyBorder="1" applyAlignment="1">
      <alignment vertical="top" wrapText="1"/>
    </xf>
    <xf numFmtId="0" fontId="19" fillId="8" borderId="3" xfId="0" applyFont="1" applyFill="1" applyBorder="1" applyAlignment="1">
      <alignment horizontal="center" vertical="top"/>
    </xf>
    <xf numFmtId="0" fontId="4" fillId="8" borderId="24" xfId="0" applyFont="1" applyFill="1" applyBorder="1" applyAlignment="1">
      <alignment horizontal="center" vertical="top" wrapText="1"/>
    </xf>
    <xf numFmtId="0" fontId="19" fillId="8" borderId="1" xfId="0" applyFont="1" applyFill="1" applyBorder="1" applyAlignment="1">
      <alignment horizontal="center" vertical="top"/>
    </xf>
    <xf numFmtId="0" fontId="19" fillId="8" borderId="2" xfId="0" applyFont="1" applyFill="1" applyBorder="1" applyAlignment="1">
      <alignment horizontal="center" vertical="top"/>
    </xf>
    <xf numFmtId="0" fontId="19" fillId="8" borderId="22" xfId="0" applyFont="1" applyFill="1" applyBorder="1" applyAlignment="1">
      <alignment horizontal="center" vertical="top"/>
    </xf>
    <xf numFmtId="0" fontId="5" fillId="7" borderId="4" xfId="0" applyFont="1" applyFill="1" applyBorder="1" applyAlignment="1">
      <alignment vertical="top" wrapText="1"/>
    </xf>
    <xf numFmtId="0" fontId="4" fillId="7" borderId="2" xfId="0" applyFont="1" applyFill="1" applyBorder="1" applyAlignment="1">
      <alignment vertical="top" wrapText="1"/>
    </xf>
    <xf numFmtId="0" fontId="4" fillId="6" borderId="34" xfId="0" applyFont="1" applyFill="1" applyBorder="1" applyAlignment="1">
      <alignment vertical="top" wrapText="1"/>
    </xf>
    <xf numFmtId="0" fontId="13" fillId="6" borderId="35" xfId="0" applyFont="1" applyFill="1" applyBorder="1" applyAlignment="1">
      <alignment vertical="top" wrapText="1"/>
    </xf>
    <xf numFmtId="0" fontId="5" fillId="3" borderId="2" xfId="0" applyFont="1" applyFill="1" applyBorder="1" applyAlignment="1">
      <alignment vertical="top" wrapText="1"/>
    </xf>
    <xf numFmtId="0" fontId="5" fillId="5" borderId="15" xfId="0" applyFont="1" applyFill="1" applyBorder="1" applyAlignment="1">
      <alignment horizontal="center" vertical="top" wrapText="1"/>
    </xf>
    <xf numFmtId="0" fontId="5" fillId="0" borderId="28" xfId="0" applyFont="1" applyBorder="1" applyAlignment="1">
      <alignment horizontal="center" vertical="top" wrapText="1"/>
    </xf>
    <xf numFmtId="0" fontId="5" fillId="3" borderId="23" xfId="0" applyFont="1" applyFill="1" applyBorder="1" applyAlignment="1">
      <alignment horizontal="center" vertical="top" wrapText="1"/>
    </xf>
    <xf numFmtId="0" fontId="5" fillId="0" borderId="17" xfId="0" applyFont="1" applyBorder="1" applyAlignment="1">
      <alignment horizontal="center" vertical="top" wrapText="1"/>
    </xf>
    <xf numFmtId="0" fontId="4" fillId="6" borderId="1" xfId="0" applyFont="1" applyFill="1" applyBorder="1"/>
    <xf numFmtId="0" fontId="4" fillId="7" borderId="1" xfId="0" applyFont="1" applyFill="1" applyBorder="1" applyAlignment="1">
      <alignment horizontal="center" vertical="top" wrapText="1"/>
    </xf>
    <xf numFmtId="0" fontId="5" fillId="9" borderId="13" xfId="0" applyFont="1" applyFill="1" applyBorder="1" applyAlignment="1">
      <alignment vertical="top" wrapText="1"/>
    </xf>
    <xf numFmtId="164" fontId="4" fillId="9" borderId="13" xfId="0" applyNumberFormat="1" applyFont="1" applyFill="1" applyBorder="1" applyAlignment="1">
      <alignment horizontal="center" vertical="top" wrapText="1"/>
    </xf>
    <xf numFmtId="164" fontId="5" fillId="5" borderId="1" xfId="0" applyNumberFormat="1" applyFont="1" applyFill="1" applyBorder="1" applyAlignment="1">
      <alignment horizontal="center" vertical="top" wrapText="1"/>
    </xf>
    <xf numFmtId="0" fontId="4" fillId="5" borderId="1" xfId="0" applyFont="1" applyFill="1" applyBorder="1"/>
    <xf numFmtId="0" fontId="5" fillId="4" borderId="44" xfId="0" applyFont="1" applyFill="1" applyBorder="1" applyAlignment="1">
      <alignment vertical="top" wrapText="1"/>
    </xf>
    <xf numFmtId="164" fontId="4" fillId="4" borderId="44" xfId="0" applyNumberFormat="1" applyFont="1" applyFill="1" applyBorder="1" applyAlignment="1">
      <alignment horizontal="center" vertical="top" wrapText="1"/>
    </xf>
    <xf numFmtId="0" fontId="4" fillId="4" borderId="44" xfId="0" applyFont="1" applyFill="1" applyBorder="1"/>
    <xf numFmtId="0" fontId="5" fillId="9" borderId="27" xfId="0" applyFont="1" applyFill="1" applyBorder="1" applyAlignment="1">
      <alignment vertical="top" wrapText="1"/>
    </xf>
    <xf numFmtId="164" fontId="4" fillId="9" borderId="27" xfId="0" applyNumberFormat="1" applyFont="1" applyFill="1" applyBorder="1" applyAlignment="1">
      <alignment horizontal="center" vertical="top" wrapText="1"/>
    </xf>
    <xf numFmtId="164" fontId="5" fillId="5" borderId="13" xfId="0" applyNumberFormat="1" applyFont="1" applyFill="1" applyBorder="1" applyAlignment="1">
      <alignment horizontal="center" vertical="top" wrapText="1"/>
    </xf>
    <xf numFmtId="0" fontId="4" fillId="5" borderId="13" xfId="0" applyFont="1" applyFill="1" applyBorder="1"/>
    <xf numFmtId="0" fontId="4" fillId="5" borderId="38" xfId="0" applyFont="1" applyFill="1" applyBorder="1"/>
    <xf numFmtId="0" fontId="5" fillId="3" borderId="45" xfId="0" applyFont="1" applyFill="1" applyBorder="1" applyAlignment="1">
      <alignment vertical="top" wrapText="1"/>
    </xf>
    <xf numFmtId="164" fontId="4" fillId="3" borderId="45" xfId="0" applyNumberFormat="1" applyFont="1" applyFill="1" applyBorder="1" applyAlignment="1">
      <alignment horizontal="center" vertical="top" wrapText="1"/>
    </xf>
    <xf numFmtId="0" fontId="4" fillId="0" borderId="45" xfId="0" applyFont="1" applyBorder="1"/>
    <xf numFmtId="164" fontId="4" fillId="3" borderId="46" xfId="0" applyNumberFormat="1" applyFont="1" applyFill="1" applyBorder="1" applyAlignment="1">
      <alignment horizontal="center" vertical="top" wrapText="1"/>
    </xf>
    <xf numFmtId="0" fontId="4" fillId="0" borderId="46" xfId="0" applyFont="1" applyBorder="1" applyAlignment="1">
      <alignment horizontal="center" vertical="top"/>
    </xf>
    <xf numFmtId="0" fontId="4" fillId="6" borderId="40" xfId="0" applyFont="1" applyFill="1" applyBorder="1" applyAlignment="1">
      <alignment horizontal="justify" vertical="center" wrapText="1"/>
    </xf>
    <xf numFmtId="0" fontId="5" fillId="6" borderId="3" xfId="0" applyFont="1" applyFill="1" applyBorder="1" applyAlignment="1">
      <alignment vertical="top" wrapText="1"/>
    </xf>
    <xf numFmtId="164" fontId="5" fillId="6" borderId="3" xfId="0" applyNumberFormat="1" applyFont="1" applyFill="1" applyBorder="1" applyAlignment="1">
      <alignment horizontal="center" vertical="top" wrapText="1"/>
    </xf>
    <xf numFmtId="0" fontId="4" fillId="6" borderId="3" xfId="0" applyFont="1" applyFill="1" applyBorder="1"/>
    <xf numFmtId="0" fontId="4" fillId="6" borderId="24" xfId="0" applyFont="1" applyFill="1" applyBorder="1"/>
    <xf numFmtId="0" fontId="5" fillId="4" borderId="13" xfId="0" applyFont="1" applyFill="1" applyBorder="1" applyAlignment="1">
      <alignment vertical="top" wrapText="1"/>
    </xf>
    <xf numFmtId="164" fontId="4" fillId="4" borderId="13" xfId="0" applyNumberFormat="1" applyFont="1" applyFill="1" applyBorder="1" applyAlignment="1">
      <alignment horizontal="center" vertical="top" wrapText="1"/>
    </xf>
    <xf numFmtId="0" fontId="4" fillId="4" borderId="19" xfId="0" applyFont="1" applyFill="1" applyBorder="1"/>
    <xf numFmtId="0" fontId="4" fillId="4" borderId="20" xfId="0" applyFont="1" applyFill="1" applyBorder="1"/>
    <xf numFmtId="0" fontId="4" fillId="6" borderId="23" xfId="0" applyFont="1" applyFill="1" applyBorder="1"/>
    <xf numFmtId="0" fontId="4" fillId="3" borderId="47" xfId="0" applyFont="1" applyFill="1" applyBorder="1" applyAlignment="1">
      <alignment horizontal="center" vertical="top" wrapText="1"/>
    </xf>
    <xf numFmtId="164" fontId="5" fillId="3" borderId="47" xfId="0" applyNumberFormat="1" applyFont="1" applyFill="1" applyBorder="1" applyAlignment="1">
      <alignment horizontal="center" vertical="top" wrapText="1"/>
    </xf>
    <xf numFmtId="0" fontId="4" fillId="3" borderId="8" xfId="0" applyFont="1" applyFill="1" applyBorder="1" applyAlignment="1">
      <alignment horizontal="center" vertical="top" wrapText="1"/>
    </xf>
    <xf numFmtId="164" fontId="5" fillId="3" borderId="8" xfId="0" applyNumberFormat="1" applyFont="1" applyFill="1" applyBorder="1" applyAlignment="1">
      <alignment horizontal="center" vertical="top" wrapText="1"/>
    </xf>
    <xf numFmtId="0" fontId="4" fillId="3" borderId="48" xfId="0" applyFont="1" applyFill="1" applyBorder="1" applyAlignment="1">
      <alignment horizontal="center" vertical="top" wrapText="1"/>
    </xf>
    <xf numFmtId="164" fontId="5" fillId="3" borderId="48" xfId="0" applyNumberFormat="1" applyFont="1" applyFill="1" applyBorder="1" applyAlignment="1">
      <alignment horizontal="center" vertical="top" wrapText="1"/>
    </xf>
    <xf numFmtId="0" fontId="4" fillId="0" borderId="36" xfId="0" applyFont="1" applyBorder="1" applyAlignment="1">
      <alignment horizontal="justify" vertical="center" wrapText="1"/>
    </xf>
    <xf numFmtId="0" fontId="5" fillId="4" borderId="18" xfId="0" applyFont="1" applyFill="1" applyBorder="1" applyAlignment="1">
      <alignment horizontal="center" vertical="top" wrapText="1"/>
    </xf>
    <xf numFmtId="0" fontId="5" fillId="10" borderId="34" xfId="0" applyFont="1" applyFill="1" applyBorder="1" applyAlignment="1">
      <alignment vertical="top" wrapText="1"/>
    </xf>
    <xf numFmtId="0" fontId="5" fillId="10" borderId="35" xfId="0" applyFont="1" applyFill="1" applyBorder="1" applyAlignment="1">
      <alignment vertical="top" wrapText="1"/>
    </xf>
    <xf numFmtId="0" fontId="5" fillId="10" borderId="36" xfId="0" applyFont="1" applyFill="1" applyBorder="1" applyAlignment="1">
      <alignment vertical="top" wrapText="1"/>
    </xf>
    <xf numFmtId="0" fontId="5" fillId="5" borderId="18" xfId="0" applyFont="1" applyFill="1" applyBorder="1" applyAlignment="1">
      <alignment horizontal="center" vertical="top" wrapText="1"/>
    </xf>
    <xf numFmtId="0" fontId="4" fillId="0" borderId="34" xfId="0" applyFont="1" applyBorder="1" applyAlignment="1">
      <alignment vertical="top" wrapText="1"/>
    </xf>
    <xf numFmtId="0" fontId="4" fillId="8" borderId="35" xfId="0" applyFont="1" applyFill="1" applyBorder="1" applyAlignment="1">
      <alignment vertical="top" wrapText="1"/>
    </xf>
    <xf numFmtId="0" fontId="13" fillId="8" borderId="35" xfId="0" applyFont="1" applyFill="1" applyBorder="1" applyAlignment="1">
      <alignment vertical="top" wrapText="1"/>
    </xf>
    <xf numFmtId="0" fontId="13" fillId="3" borderId="35" xfId="0" applyFont="1" applyFill="1" applyBorder="1" applyAlignment="1">
      <alignment vertical="top" wrapText="1"/>
    </xf>
    <xf numFmtId="0" fontId="4" fillId="8" borderId="36" xfId="0" applyFont="1" applyFill="1" applyBorder="1" applyAlignment="1">
      <alignment vertical="top" wrapText="1"/>
    </xf>
    <xf numFmtId="0" fontId="4" fillId="8" borderId="40" xfId="0" applyFont="1" applyFill="1" applyBorder="1" applyAlignment="1">
      <alignment vertical="top" wrapText="1"/>
    </xf>
    <xf numFmtId="0" fontId="4" fillId="8" borderId="35" xfId="0" applyFont="1" applyFill="1" applyBorder="1" applyAlignment="1">
      <alignment horizontal="left" vertical="top" wrapText="1"/>
    </xf>
    <xf numFmtId="0" fontId="4" fillId="8" borderId="37" xfId="0" applyFont="1" applyFill="1" applyBorder="1" applyAlignment="1">
      <alignment vertical="top" wrapText="1"/>
    </xf>
    <xf numFmtId="0" fontId="4" fillId="8" borderId="34" xfId="0" applyFont="1" applyFill="1" applyBorder="1" applyAlignment="1">
      <alignment vertical="top" wrapText="1"/>
    </xf>
    <xf numFmtId="0" fontId="13" fillId="8" borderId="36" xfId="0" applyFont="1" applyFill="1" applyBorder="1" applyAlignment="1">
      <alignment vertical="top" wrapText="1"/>
    </xf>
    <xf numFmtId="0" fontId="4" fillId="0" borderId="40" xfId="0" applyFont="1" applyBorder="1" applyAlignment="1">
      <alignment vertical="top" wrapText="1"/>
    </xf>
    <xf numFmtId="0" fontId="4" fillId="0" borderId="35" xfId="0" applyFont="1" applyBorder="1" applyAlignment="1">
      <alignment vertical="top" wrapText="1"/>
    </xf>
    <xf numFmtId="0" fontId="4" fillId="8" borderId="36" xfId="0" applyFont="1" applyFill="1" applyBorder="1" applyAlignment="1">
      <alignment horizontal="left" vertical="top" wrapText="1"/>
    </xf>
    <xf numFmtId="0" fontId="4" fillId="8" borderId="34" xfId="0" applyFont="1" applyFill="1" applyBorder="1" applyAlignment="1">
      <alignment horizontal="left" vertical="top" wrapText="1"/>
    </xf>
    <xf numFmtId="0" fontId="4" fillId="8" borderId="37" xfId="0" applyFont="1" applyFill="1" applyBorder="1" applyAlignment="1">
      <alignment horizontal="left" vertical="top" wrapText="1"/>
    </xf>
    <xf numFmtId="0" fontId="4" fillId="0" borderId="35" xfId="0" applyFont="1" applyBorder="1" applyAlignment="1">
      <alignment horizontal="center" vertical="top" wrapText="1"/>
    </xf>
    <xf numFmtId="0" fontId="4" fillId="0" borderId="37" xfId="0" applyFont="1" applyBorder="1" applyAlignment="1">
      <alignment horizontal="center" vertical="top" wrapText="1"/>
    </xf>
    <xf numFmtId="0" fontId="4" fillId="0" borderId="36" xfId="0" applyFont="1" applyBorder="1" applyAlignment="1">
      <alignment horizontal="center" vertical="top" wrapText="1"/>
    </xf>
    <xf numFmtId="0" fontId="5" fillId="0" borderId="34" xfId="0" applyFont="1" applyBorder="1" applyAlignment="1">
      <alignment horizontal="center" vertical="top" wrapText="1"/>
    </xf>
    <xf numFmtId="0" fontId="4" fillId="0" borderId="34" xfId="0" applyFont="1" applyBorder="1" applyAlignment="1">
      <alignment horizontal="center" vertical="top" wrapText="1"/>
    </xf>
    <xf numFmtId="0" fontId="13" fillId="0" borderId="35" xfId="0" applyFont="1" applyBorder="1" applyAlignment="1">
      <alignment vertical="top" wrapText="1"/>
    </xf>
    <xf numFmtId="0" fontId="13" fillId="0" borderId="37" xfId="0" applyFont="1" applyBorder="1" applyAlignment="1">
      <alignment vertical="top" wrapText="1"/>
    </xf>
    <xf numFmtId="0" fontId="5" fillId="6" borderId="34" xfId="0" applyFont="1" applyFill="1" applyBorder="1" applyAlignment="1">
      <alignment horizontal="center" vertical="top" wrapText="1"/>
    </xf>
    <xf numFmtId="0" fontId="5" fillId="0" borderId="35" xfId="0" applyFont="1" applyBorder="1" applyAlignment="1">
      <alignment horizontal="center" vertical="top" wrapText="1"/>
    </xf>
    <xf numFmtId="0" fontId="5" fillId="6" borderId="35" xfId="0" applyFont="1" applyFill="1" applyBorder="1" applyAlignment="1">
      <alignment horizontal="center" vertical="top" wrapText="1"/>
    </xf>
    <xf numFmtId="0" fontId="5" fillId="0" borderId="37" xfId="0" applyFont="1" applyBorder="1" applyAlignment="1">
      <alignment horizontal="center" vertical="top" wrapText="1"/>
    </xf>
    <xf numFmtId="0" fontId="5" fillId="5" borderId="34" xfId="0" applyFont="1" applyFill="1" applyBorder="1" applyAlignment="1">
      <alignment horizontal="center" vertical="top" wrapText="1"/>
    </xf>
    <xf numFmtId="0" fontId="5" fillId="3" borderId="34" xfId="0" applyFont="1" applyFill="1" applyBorder="1" applyAlignment="1">
      <alignment horizontal="center" vertical="top" wrapText="1"/>
    </xf>
    <xf numFmtId="0" fontId="13" fillId="8" borderId="37" xfId="0" applyFont="1" applyFill="1" applyBorder="1" applyAlignment="1">
      <alignment horizontal="left" vertical="top" wrapText="1"/>
    </xf>
    <xf numFmtId="0" fontId="4" fillId="8" borderId="51" xfId="0" applyFont="1" applyFill="1" applyBorder="1" applyAlignment="1">
      <alignment vertical="top" wrapText="1"/>
    </xf>
    <xf numFmtId="0" fontId="5" fillId="3" borderId="52" xfId="0" applyFont="1" applyFill="1" applyBorder="1" applyAlignment="1">
      <alignment horizontal="center" vertical="top" wrapText="1"/>
    </xf>
    <xf numFmtId="0" fontId="11" fillId="6" borderId="35" xfId="0" applyFont="1" applyFill="1" applyBorder="1" applyAlignment="1">
      <alignment horizontal="center" vertical="top" wrapText="1"/>
    </xf>
    <xf numFmtId="0" fontId="11" fillId="0" borderId="35" xfId="0" applyFont="1" applyBorder="1" applyAlignment="1">
      <alignment horizontal="center" vertical="top" wrapText="1"/>
    </xf>
    <xf numFmtId="3" fontId="4" fillId="3" borderId="35" xfId="0" applyNumberFormat="1" applyFont="1" applyFill="1" applyBorder="1" applyAlignment="1">
      <alignment vertical="top" wrapText="1"/>
    </xf>
    <xf numFmtId="0" fontId="5" fillId="0" borderId="36" xfId="0" applyFont="1" applyBorder="1" applyAlignment="1">
      <alignment horizontal="center" vertical="top" wrapText="1"/>
    </xf>
    <xf numFmtId="0" fontId="4" fillId="6" borderId="35" xfId="0" applyFont="1" applyFill="1" applyBorder="1"/>
    <xf numFmtId="0" fontId="5" fillId="10" borderId="53" xfId="0" applyFont="1" applyFill="1" applyBorder="1" applyAlignment="1">
      <alignment vertical="top" wrapText="1"/>
    </xf>
    <xf numFmtId="0" fontId="4" fillId="5" borderId="35" xfId="0" applyFont="1" applyFill="1" applyBorder="1"/>
    <xf numFmtId="0" fontId="4" fillId="7" borderId="35" xfId="0" applyFont="1" applyFill="1" applyBorder="1" applyAlignment="1">
      <alignment horizontal="left" vertical="top" wrapText="1"/>
    </xf>
    <xf numFmtId="0" fontId="5" fillId="4" borderId="54" xfId="0" applyFont="1" applyFill="1" applyBorder="1" applyAlignment="1">
      <alignment horizontal="center" vertical="top" wrapText="1"/>
    </xf>
    <xf numFmtId="0" fontId="5" fillId="10" borderId="25" xfId="0" applyFont="1" applyFill="1" applyBorder="1" applyAlignment="1">
      <alignment vertical="top" wrapText="1"/>
    </xf>
    <xf numFmtId="0" fontId="5" fillId="5" borderId="12" xfId="0" applyFont="1" applyFill="1" applyBorder="1" applyAlignment="1">
      <alignment horizontal="center" vertical="top" wrapText="1"/>
    </xf>
    <xf numFmtId="165" fontId="5" fillId="0" borderId="55" xfId="0" applyNumberFormat="1" applyFont="1" applyBorder="1" applyAlignment="1">
      <alignment horizontal="center" vertical="top" wrapText="1"/>
    </xf>
    <xf numFmtId="0" fontId="4" fillId="8" borderId="56" xfId="0" applyFont="1" applyFill="1" applyBorder="1" applyAlignment="1">
      <alignment vertical="top" wrapText="1"/>
    </xf>
    <xf numFmtId="165" fontId="5" fillId="6" borderId="40" xfId="0" applyNumberFormat="1" applyFont="1" applyFill="1" applyBorder="1" applyAlignment="1">
      <alignment horizontal="center" vertical="top" wrapText="1"/>
    </xf>
    <xf numFmtId="165" fontId="5" fillId="3" borderId="35" xfId="0" applyNumberFormat="1" applyFont="1" applyFill="1" applyBorder="1" applyAlignment="1">
      <alignment horizontal="center" vertical="top" wrapText="1"/>
    </xf>
    <xf numFmtId="165" fontId="5" fillId="0" borderId="37" xfId="0" applyNumberFormat="1" applyFont="1" applyBorder="1" applyAlignment="1">
      <alignment horizontal="center" vertical="top" wrapText="1"/>
    </xf>
    <xf numFmtId="0" fontId="5" fillId="10" borderId="57" xfId="0" applyFont="1" applyFill="1" applyBorder="1" applyAlignment="1">
      <alignment horizontal="left" vertical="top" wrapText="1"/>
    </xf>
    <xf numFmtId="0" fontId="5" fillId="3" borderId="58" xfId="0" applyFont="1" applyFill="1" applyBorder="1" applyAlignment="1">
      <alignment vertical="top" wrapText="1"/>
    </xf>
    <xf numFmtId="0" fontId="5" fillId="3" borderId="59" xfId="0" applyFont="1" applyFill="1" applyBorder="1" applyAlignment="1">
      <alignment vertical="top" wrapText="1"/>
    </xf>
    <xf numFmtId="0" fontId="5" fillId="3" borderId="60" xfId="0" applyFont="1" applyFill="1" applyBorder="1" applyAlignment="1">
      <alignment vertical="top" wrapText="1"/>
    </xf>
    <xf numFmtId="0" fontId="5" fillId="6" borderId="40" xfId="0" applyFont="1" applyFill="1" applyBorder="1" applyAlignment="1">
      <alignment horizontal="center" vertical="top" wrapText="1"/>
    </xf>
    <xf numFmtId="0" fontId="5" fillId="3" borderId="35" xfId="0" applyFont="1" applyFill="1" applyBorder="1" applyAlignment="1">
      <alignment horizontal="center" vertical="top" wrapText="1"/>
    </xf>
    <xf numFmtId="0" fontId="5" fillId="3" borderId="36" xfId="0" applyFont="1" applyFill="1" applyBorder="1" applyAlignment="1">
      <alignment horizontal="center" vertical="top" wrapText="1"/>
    </xf>
    <xf numFmtId="0" fontId="4" fillId="8" borderId="22" xfId="0" applyFont="1" applyFill="1" applyBorder="1" applyAlignment="1">
      <alignment horizontal="center"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center" wrapText="1"/>
    </xf>
    <xf numFmtId="164" fontId="4" fillId="4" borderId="19" xfId="0" applyNumberFormat="1" applyFont="1" applyFill="1" applyBorder="1" applyAlignment="1">
      <alignment horizontal="center" vertical="top" wrapText="1"/>
    </xf>
    <xf numFmtId="0" fontId="5" fillId="10" borderId="33" xfId="0" applyFont="1" applyFill="1" applyBorder="1" applyAlignment="1">
      <alignment horizontal="center" vertical="top" wrapText="1"/>
    </xf>
    <xf numFmtId="0" fontId="5" fillId="5" borderId="35" xfId="0" applyFont="1" applyFill="1" applyBorder="1" applyAlignment="1">
      <alignment horizontal="justify" vertical="top" wrapText="1"/>
    </xf>
    <xf numFmtId="0" fontId="4" fillId="5" borderId="23" xfId="0" applyFont="1" applyFill="1" applyBorder="1"/>
    <xf numFmtId="0" fontId="4" fillId="3" borderId="23" xfId="0" applyFont="1" applyFill="1" applyBorder="1" applyAlignment="1">
      <alignment vertical="top" wrapText="1"/>
    </xf>
    <xf numFmtId="0" fontId="4" fillId="0" borderId="23" xfId="0" applyFont="1" applyBorder="1" applyAlignment="1">
      <alignment vertical="top" wrapText="1"/>
    </xf>
    <xf numFmtId="0" fontId="5" fillId="4" borderId="54" xfId="0" applyFont="1" applyFill="1" applyBorder="1" applyAlignment="1">
      <alignment vertical="top" wrapText="1"/>
    </xf>
    <xf numFmtId="0" fontId="4" fillId="4" borderId="61" xfId="0" applyFont="1" applyFill="1" applyBorder="1"/>
    <xf numFmtId="0" fontId="4" fillId="0" borderId="62" xfId="0" applyFont="1" applyBorder="1"/>
    <xf numFmtId="0" fontId="4" fillId="0" borderId="63" xfId="0" applyFont="1" applyBorder="1"/>
    <xf numFmtId="0" fontId="4" fillId="10" borderId="24" xfId="0" applyFont="1" applyFill="1" applyBorder="1" applyAlignment="1">
      <alignment horizontal="center" vertical="top" wrapText="1"/>
    </xf>
    <xf numFmtId="0" fontId="5" fillId="3" borderId="58" xfId="0" applyFont="1" applyFill="1" applyBorder="1" applyAlignment="1">
      <alignment horizontal="justify" vertical="top" wrapText="1"/>
    </xf>
    <xf numFmtId="0" fontId="5" fillId="3" borderId="64" xfId="0" applyFont="1" applyFill="1" applyBorder="1" applyAlignment="1">
      <alignment horizontal="center" vertical="top"/>
    </xf>
    <xf numFmtId="0" fontId="5" fillId="3" borderId="59" xfId="0" applyFont="1" applyFill="1" applyBorder="1" applyAlignment="1">
      <alignment horizontal="justify" vertical="top" wrapText="1"/>
    </xf>
    <xf numFmtId="0" fontId="5" fillId="3" borderId="65" xfId="0" applyFont="1" applyFill="1" applyBorder="1" applyAlignment="1">
      <alignment horizontal="center" vertical="top"/>
    </xf>
    <xf numFmtId="0" fontId="5" fillId="3" borderId="60" xfId="0" applyFont="1" applyFill="1" applyBorder="1" applyAlignment="1">
      <alignment horizontal="justify" vertical="top" wrapText="1"/>
    </xf>
    <xf numFmtId="0" fontId="5" fillId="3" borderId="66" xfId="0" applyFont="1" applyFill="1" applyBorder="1" applyAlignment="1">
      <alignment horizontal="center" vertical="top"/>
    </xf>
    <xf numFmtId="164" fontId="4" fillId="0" borderId="26" xfId="0" applyNumberFormat="1" applyFont="1" applyBorder="1"/>
    <xf numFmtId="0" fontId="20" fillId="0" borderId="0" xfId="0" applyFont="1" applyAlignment="1">
      <alignment horizontal="left" vertical="top"/>
    </xf>
    <xf numFmtId="0" fontId="21" fillId="0" borderId="9" xfId="0" applyFont="1" applyBorder="1" applyAlignment="1">
      <alignment vertical="top"/>
    </xf>
    <xf numFmtId="164" fontId="21" fillId="0" borderId="9" xfId="0" applyNumberFormat="1" applyFont="1" applyBorder="1"/>
    <xf numFmtId="0" fontId="21" fillId="0" borderId="9" xfId="0" applyFont="1" applyBorder="1"/>
    <xf numFmtId="164" fontId="4" fillId="3" borderId="15" xfId="0" applyNumberFormat="1" applyFont="1" applyFill="1" applyBorder="1" applyAlignment="1">
      <alignment horizontal="center" vertical="top" wrapText="1"/>
    </xf>
    <xf numFmtId="0" fontId="3" fillId="0" borderId="0" xfId="0" applyFont="1" applyBorder="1" applyAlignment="1">
      <alignment horizontal="left" vertical="top"/>
    </xf>
    <xf numFmtId="0" fontId="1" fillId="0" borderId="68" xfId="0" applyFont="1" applyBorder="1" applyAlignment="1">
      <alignment horizontal="center" vertical="top"/>
    </xf>
    <xf numFmtId="164" fontId="1" fillId="0" borderId="24" xfId="0" applyNumberFormat="1" applyFont="1" applyBorder="1" applyAlignment="1">
      <alignment horizontal="center" vertical="top" wrapText="1"/>
    </xf>
    <xf numFmtId="0" fontId="3" fillId="0" borderId="59" xfId="0" applyFont="1" applyBorder="1" applyAlignment="1">
      <alignment horizontal="center" vertical="top"/>
    </xf>
    <xf numFmtId="164" fontId="1" fillId="0" borderId="23" xfId="0" applyNumberFormat="1" applyFont="1" applyBorder="1" applyAlignment="1">
      <alignment horizontal="center" vertical="top" wrapText="1"/>
    </xf>
    <xf numFmtId="164" fontId="3" fillId="3" borderId="17" xfId="0" applyNumberFormat="1" applyFont="1" applyFill="1" applyBorder="1" applyAlignment="1">
      <alignment horizontal="center" vertical="top" wrapText="1"/>
    </xf>
    <xf numFmtId="164" fontId="7" fillId="3" borderId="17" xfId="0" applyNumberFormat="1" applyFont="1" applyFill="1" applyBorder="1" applyAlignment="1">
      <alignment horizontal="center" vertical="top" wrapText="1"/>
    </xf>
    <xf numFmtId="0" fontId="1" fillId="0" borderId="59" xfId="0" applyFont="1" applyBorder="1" applyAlignment="1">
      <alignment horizontal="center" vertical="top"/>
    </xf>
    <xf numFmtId="164" fontId="1" fillId="3" borderId="17" xfId="0" applyNumberFormat="1" applyFont="1" applyFill="1" applyBorder="1" applyAlignment="1">
      <alignment horizontal="center" vertical="top" wrapText="1"/>
    </xf>
    <xf numFmtId="0" fontId="3" fillId="0" borderId="69" xfId="0" applyFont="1" applyBorder="1" applyAlignment="1">
      <alignment horizontal="center" vertical="top"/>
    </xf>
    <xf numFmtId="0" fontId="3" fillId="0" borderId="70" xfId="0" applyFont="1" applyBorder="1" applyAlignment="1">
      <alignment horizontal="left" vertical="top" wrapText="1"/>
    </xf>
    <xf numFmtId="164" fontId="3" fillId="0" borderId="28" xfId="0" applyNumberFormat="1" applyFont="1" applyBorder="1" applyAlignment="1">
      <alignment horizontal="center" vertical="top" wrapText="1"/>
    </xf>
    <xf numFmtId="0" fontId="12" fillId="0" borderId="71" xfId="0" applyFont="1" applyBorder="1" applyAlignment="1">
      <alignment horizontal="center" vertical="center" wrapText="1"/>
    </xf>
    <xf numFmtId="0" fontId="12" fillId="0" borderId="72" xfId="0" applyFont="1" applyBorder="1" applyAlignment="1">
      <alignment horizontal="center" vertical="center"/>
    </xf>
    <xf numFmtId="0" fontId="12" fillId="0" borderId="73" xfId="0" applyFont="1" applyBorder="1" applyAlignment="1">
      <alignment horizontal="center" vertical="center" wrapText="1"/>
    </xf>
    <xf numFmtId="0" fontId="3" fillId="0" borderId="67" xfId="0" applyFont="1" applyBorder="1" applyAlignment="1">
      <alignment horizontal="center" vertical="top"/>
    </xf>
    <xf numFmtId="0" fontId="7" fillId="0" borderId="6" xfId="0" applyFont="1" applyBorder="1" applyAlignment="1">
      <alignment horizontal="left" vertical="top" wrapText="1"/>
    </xf>
    <xf numFmtId="0" fontId="3" fillId="0" borderId="75" xfId="0" applyFont="1" applyBorder="1" applyAlignment="1">
      <alignment horizontal="center" vertical="top"/>
    </xf>
    <xf numFmtId="0" fontId="3" fillId="0" borderId="76" xfId="0" applyFont="1" applyBorder="1" applyAlignment="1">
      <alignment horizontal="left" vertical="top" wrapText="1"/>
    </xf>
    <xf numFmtId="164" fontId="1" fillId="0" borderId="15" xfId="0" applyNumberFormat="1" applyFont="1" applyBorder="1" applyAlignment="1">
      <alignment horizontal="center" vertical="top" wrapText="1"/>
    </xf>
    <xf numFmtId="0" fontId="9" fillId="0" borderId="74" xfId="0" applyFont="1" applyBorder="1" applyAlignment="1">
      <alignment horizontal="center" vertical="center" wrapText="1"/>
    </xf>
    <xf numFmtId="0" fontId="9" fillId="0" borderId="49" xfId="0" applyFont="1" applyBorder="1" applyAlignment="1">
      <alignment horizontal="center" vertical="center"/>
    </xf>
    <xf numFmtId="0" fontId="9" fillId="0" borderId="50" xfId="0" applyFont="1" applyBorder="1" applyAlignment="1">
      <alignment horizontal="center" vertical="center" wrapText="1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vertical="top" wrapText="1"/>
    </xf>
    <xf numFmtId="0" fontId="4" fillId="3" borderId="35" xfId="0" applyFont="1" applyFill="1" applyBorder="1" applyAlignment="1">
      <alignment horizontal="center" vertical="center" wrapText="1"/>
    </xf>
    <xf numFmtId="0" fontId="4" fillId="3" borderId="12" xfId="0" applyFont="1" applyFill="1" applyBorder="1" applyAlignment="1">
      <alignment horizontal="left" vertical="top" wrapText="1"/>
    </xf>
    <xf numFmtId="0" fontId="4" fillId="3" borderId="25" xfId="0" applyFont="1" applyFill="1" applyBorder="1" applyAlignment="1">
      <alignment horizontal="left" vertical="top" wrapText="1"/>
    </xf>
    <xf numFmtId="0" fontId="5" fillId="3" borderId="35" xfId="0" applyFont="1" applyFill="1" applyBorder="1" applyAlignment="1">
      <alignment horizontal="center" vertical="top" wrapText="1"/>
    </xf>
    <xf numFmtId="0" fontId="5" fillId="3" borderId="36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center" vertical="top" wrapText="1"/>
    </xf>
    <xf numFmtId="0" fontId="5" fillId="3" borderId="37" xfId="0" applyFont="1" applyFill="1" applyBorder="1" applyAlignment="1">
      <alignment horizontal="center" vertical="top" wrapText="1"/>
    </xf>
    <xf numFmtId="0" fontId="4" fillId="3" borderId="37" xfId="0" applyFont="1" applyFill="1" applyBorder="1" applyAlignment="1">
      <alignment horizontal="center" vertical="center" wrapText="1"/>
    </xf>
    <xf numFmtId="0" fontId="4" fillId="3" borderId="16" xfId="0" applyFont="1" applyFill="1" applyBorder="1" applyAlignment="1">
      <alignment horizontal="left" vertical="top" wrapText="1"/>
    </xf>
    <xf numFmtId="0" fontId="16" fillId="0" borderId="16" xfId="0" applyFont="1" applyBorder="1" applyAlignment="1">
      <alignment horizontal="left" vertical="top" wrapText="1"/>
    </xf>
    <xf numFmtId="0" fontId="4" fillId="0" borderId="55" xfId="0" applyFont="1" applyBorder="1" applyAlignment="1">
      <alignment horizontal="left" vertical="top" wrapText="1"/>
    </xf>
    <xf numFmtId="0" fontId="4" fillId="0" borderId="56" xfId="0" applyFont="1" applyBorder="1" applyAlignment="1">
      <alignment horizontal="left" vertical="top" wrapText="1"/>
    </xf>
    <xf numFmtId="0" fontId="4" fillId="3" borderId="45" xfId="0" applyFont="1" applyFill="1" applyBorder="1" applyAlignment="1">
      <alignment horizontal="center" vertical="top" wrapText="1"/>
    </xf>
    <xf numFmtId="0" fontId="4" fillId="3" borderId="46" xfId="0" applyFont="1" applyFill="1" applyBorder="1" applyAlignment="1">
      <alignment horizontal="center" vertical="top" wrapText="1"/>
    </xf>
    <xf numFmtId="0" fontId="4" fillId="0" borderId="0" xfId="0" applyFont="1" applyAlignment="1">
      <alignment horizontal="left"/>
    </xf>
    <xf numFmtId="0" fontId="22" fillId="0" borderId="0" xfId="0" applyFont="1" applyAlignment="1">
      <alignment horizontal="left" vertical="top"/>
    </xf>
    <xf numFmtId="0" fontId="4" fillId="0" borderId="22" xfId="0" applyFont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 wrapText="1"/>
    </xf>
    <xf numFmtId="0" fontId="4" fillId="0" borderId="2" xfId="0" applyFont="1" applyBorder="1" applyAlignment="1">
      <alignment horizontal="center" vertical="top" wrapText="1"/>
    </xf>
    <xf numFmtId="0" fontId="4" fillId="0" borderId="26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center" vertical="top" wrapText="1"/>
    </xf>
    <xf numFmtId="0" fontId="16" fillId="0" borderId="4" xfId="0" applyFont="1" applyBorder="1" applyAlignment="1">
      <alignment horizontal="center" vertical="top" wrapText="1"/>
    </xf>
    <xf numFmtId="0" fontId="16" fillId="0" borderId="27" xfId="0" applyFont="1" applyBorder="1" applyAlignment="1">
      <alignment horizontal="center" vertical="top" wrapText="1"/>
    </xf>
    <xf numFmtId="0" fontId="20" fillId="0" borderId="0" xfId="0" applyFont="1" applyAlignment="1">
      <alignment horizontal="left" vertical="top" wrapText="1"/>
    </xf>
    <xf numFmtId="0" fontId="20" fillId="0" borderId="0" xfId="0" applyFont="1" applyAlignment="1">
      <alignment horizontal="left" wrapText="1"/>
    </xf>
    <xf numFmtId="0" fontId="4" fillId="3" borderId="36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0" fontId="4" fillId="8" borderId="12" xfId="0" applyFont="1" applyFill="1" applyBorder="1" applyAlignment="1">
      <alignment vertical="top" wrapText="1"/>
    </xf>
    <xf numFmtId="0" fontId="4" fillId="8" borderId="16" xfId="0" applyFont="1" applyFill="1" applyBorder="1" applyAlignment="1">
      <alignment vertical="top" wrapText="1"/>
    </xf>
    <xf numFmtId="0" fontId="16" fillId="0" borderId="25" xfId="0" applyFont="1" applyBorder="1" applyAlignment="1">
      <alignment horizontal="left" vertical="top" wrapText="1"/>
    </xf>
    <xf numFmtId="0" fontId="4" fillId="0" borderId="13" xfId="0" applyFont="1" applyBorder="1" applyAlignment="1">
      <alignment horizontal="center" vertical="top" wrapText="1"/>
    </xf>
    <xf numFmtId="0" fontId="4" fillId="0" borderId="12" xfId="0" applyFont="1" applyBorder="1" applyAlignment="1">
      <alignment horizontal="left" vertical="top" wrapText="1"/>
    </xf>
    <xf numFmtId="0" fontId="4" fillId="0" borderId="16" xfId="0" applyFont="1" applyBorder="1" applyAlignment="1">
      <alignment horizontal="left" vertical="top" wrapText="1"/>
    </xf>
    <xf numFmtId="0" fontId="4" fillId="0" borderId="34" xfId="0" applyFont="1" applyBorder="1" applyAlignment="1">
      <alignment horizontal="left" vertical="top" wrapText="1"/>
    </xf>
    <xf numFmtId="0" fontId="4" fillId="0" borderId="35" xfId="0" applyFont="1" applyBorder="1" applyAlignment="1">
      <alignment horizontal="left" vertical="top" wrapText="1"/>
    </xf>
    <xf numFmtId="0" fontId="4" fillId="0" borderId="37" xfId="0" applyFont="1" applyBorder="1" applyAlignment="1">
      <alignment horizontal="left" vertical="top" wrapText="1"/>
    </xf>
    <xf numFmtId="0" fontId="4" fillId="0" borderId="36" xfId="0" applyFont="1" applyBorder="1" applyAlignment="1">
      <alignment horizontal="left" vertical="top" wrapText="1"/>
    </xf>
    <xf numFmtId="0" fontId="4" fillId="8" borderId="22" xfId="0" applyFont="1" applyFill="1" applyBorder="1" applyAlignment="1">
      <alignment horizontal="center" vertical="top" wrapText="1"/>
    </xf>
    <xf numFmtId="0" fontId="4" fillId="8" borderId="26" xfId="0" applyFont="1" applyFill="1" applyBorder="1" applyAlignment="1">
      <alignment horizontal="center" vertical="top" wrapText="1"/>
    </xf>
    <xf numFmtId="0" fontId="4" fillId="3" borderId="1" xfId="0" applyFont="1" applyFill="1" applyBorder="1" applyAlignment="1">
      <alignment horizontal="center" vertical="top" wrapText="1"/>
    </xf>
    <xf numFmtId="0" fontId="4" fillId="3" borderId="26" xfId="0" applyFont="1" applyFill="1" applyBorder="1" applyAlignment="1">
      <alignment horizontal="center" vertical="top" wrapText="1"/>
    </xf>
    <xf numFmtId="0" fontId="5" fillId="3" borderId="16" xfId="0" applyFont="1" applyFill="1" applyBorder="1" applyAlignment="1">
      <alignment horizontal="center" vertical="top" wrapText="1"/>
    </xf>
    <xf numFmtId="0" fontId="4" fillId="3" borderId="35" xfId="0" applyFont="1" applyFill="1" applyBorder="1" applyAlignment="1">
      <alignment horizontal="left" vertical="top" wrapText="1"/>
    </xf>
    <xf numFmtId="0" fontId="4" fillId="3" borderId="36" xfId="0" applyFont="1" applyFill="1" applyBorder="1" applyAlignment="1">
      <alignment horizontal="left" vertical="top" wrapText="1"/>
    </xf>
    <xf numFmtId="0" fontId="13" fillId="3" borderId="35" xfId="0" applyFont="1" applyFill="1" applyBorder="1" applyAlignment="1">
      <alignment horizontal="center" vertical="top" wrapText="1"/>
    </xf>
    <xf numFmtId="0" fontId="13" fillId="3" borderId="37" xfId="0" applyFont="1" applyFill="1" applyBorder="1" applyAlignment="1">
      <alignment horizontal="center" vertical="top" wrapText="1"/>
    </xf>
    <xf numFmtId="0" fontId="4" fillId="3" borderId="11" xfId="0" applyFont="1" applyFill="1" applyBorder="1" applyAlignment="1">
      <alignment horizontal="center" vertical="center" wrapText="1"/>
    </xf>
    <xf numFmtId="0" fontId="13" fillId="0" borderId="22" xfId="0" applyFont="1" applyBorder="1" applyAlignment="1">
      <alignment horizontal="center" vertical="top" wrapText="1"/>
    </xf>
    <xf numFmtId="0" fontId="13" fillId="0" borderId="2" xfId="0" applyFont="1" applyBorder="1" applyAlignment="1">
      <alignment horizontal="center" vertical="top" wrapText="1"/>
    </xf>
    <xf numFmtId="0" fontId="13" fillId="0" borderId="34" xfId="0" applyFont="1" applyBorder="1" applyAlignment="1">
      <alignment horizontal="left" vertical="top" wrapText="1"/>
    </xf>
    <xf numFmtId="0" fontId="13" fillId="0" borderId="37" xfId="0" applyFont="1" applyBorder="1" applyAlignment="1">
      <alignment horizontal="left" vertical="top" wrapText="1"/>
    </xf>
    <xf numFmtId="0" fontId="16" fillId="0" borderId="16" xfId="0" applyFont="1" applyBorder="1" applyAlignment="1">
      <alignment horizontal="center" vertical="top" wrapText="1"/>
    </xf>
    <xf numFmtId="0" fontId="4" fillId="8" borderId="13" xfId="0" applyFont="1" applyFill="1" applyBorder="1" applyAlignment="1">
      <alignment horizontal="center" vertical="top" wrapText="1"/>
    </xf>
    <xf numFmtId="0" fontId="4" fillId="8" borderId="4" xfId="0" applyFont="1" applyFill="1" applyBorder="1" applyAlignment="1">
      <alignment horizontal="center" vertical="top" wrapText="1"/>
    </xf>
    <xf numFmtId="0" fontId="6" fillId="0" borderId="21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left" vertical="top" wrapText="1"/>
    </xf>
    <xf numFmtId="0" fontId="16" fillId="0" borderId="36" xfId="0" applyFont="1" applyBorder="1" applyAlignment="1">
      <alignment horizontal="left" vertical="top" wrapText="1"/>
    </xf>
    <xf numFmtId="0" fontId="16" fillId="0" borderId="1" xfId="0" applyFont="1" applyBorder="1" applyAlignment="1">
      <alignment horizontal="center" vertical="top" wrapText="1"/>
    </xf>
    <xf numFmtId="0" fontId="16" fillId="0" borderId="26" xfId="0" applyFont="1" applyBorder="1" applyAlignment="1">
      <alignment horizontal="center" vertical="top" wrapText="1"/>
    </xf>
    <xf numFmtId="0" fontId="5" fillId="2" borderId="12" xfId="0" applyFont="1" applyFill="1" applyBorder="1" applyAlignment="1">
      <alignment horizontal="center" vertical="center" wrapText="1"/>
    </xf>
    <xf numFmtId="0" fontId="5" fillId="2" borderId="16" xfId="0" applyFont="1" applyFill="1" applyBorder="1" applyAlignment="1">
      <alignment horizontal="center" vertical="center" wrapText="1"/>
    </xf>
    <xf numFmtId="0" fontId="5" fillId="2" borderId="15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9" fillId="5" borderId="18" xfId="0" applyFont="1" applyFill="1" applyBorder="1" applyAlignment="1">
      <alignment horizontal="center" vertical="center" wrapText="1"/>
    </xf>
    <xf numFmtId="0" fontId="9" fillId="5" borderId="19" xfId="0" applyFont="1" applyFill="1" applyBorder="1" applyAlignment="1">
      <alignment horizontal="center" vertical="center" wrapText="1"/>
    </xf>
    <xf numFmtId="0" fontId="9" fillId="5" borderId="20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</cellXfs>
  <cellStyles count="1">
    <cellStyle name="Įprastas" xfId="0" builtinId="0"/>
  </cellStyles>
  <dxfs count="0"/>
  <tableStyles count="0" defaultTableStyle="TableStyleMedium2" defaultPivotStyle="PivotStyleLight16"/>
  <colors>
    <mruColors>
      <color rgb="FFFFFFCC"/>
      <color rgb="FFFFCCFF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„Office“ 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9125D-579F-4A47-AB90-A5D8AADB0019}">
  <sheetPr>
    <pageSetUpPr fitToPage="1"/>
  </sheetPr>
  <dimension ref="B1:U168"/>
  <sheetViews>
    <sheetView tabSelected="1" zoomScaleNormal="100" zoomScaleSheetLayoutView="86" workbookViewId="0">
      <selection activeCell="B7" sqref="B7:H7"/>
    </sheetView>
  </sheetViews>
  <sheetFormatPr defaultColWidth="9.140625" defaultRowHeight="12.75" x14ac:dyDescent="0.2"/>
  <cols>
    <col min="1" max="1" width="4.140625" style="1" customWidth="1"/>
    <col min="2" max="2" width="14.85546875" style="81" customWidth="1"/>
    <col min="3" max="3" width="46" style="72" customWidth="1"/>
    <col min="4" max="4" width="15.42578125" style="72" customWidth="1"/>
    <col min="5" max="5" width="10.85546875" style="82" customWidth="1"/>
    <col min="6" max="6" width="29.7109375" style="81" customWidth="1"/>
    <col min="7" max="7" width="12.28515625" style="81" customWidth="1"/>
    <col min="8" max="8" width="12" style="81" customWidth="1"/>
    <col min="9" max="16384" width="9.140625" style="1"/>
  </cols>
  <sheetData>
    <row r="1" spans="2:10" ht="15.75" customHeight="1" x14ac:dyDescent="0.2">
      <c r="D1" s="81"/>
      <c r="E1" s="81"/>
      <c r="F1" s="338" t="s">
        <v>234</v>
      </c>
      <c r="G1" s="338"/>
      <c r="H1" s="338"/>
      <c r="J1" s="15"/>
    </row>
    <row r="2" spans="2:10" ht="17.25" customHeight="1" x14ac:dyDescent="0.2">
      <c r="D2" s="81"/>
      <c r="E2" s="81"/>
      <c r="F2" s="338" t="s">
        <v>250</v>
      </c>
      <c r="G2" s="338"/>
      <c r="H2" s="338"/>
      <c r="J2" s="15"/>
    </row>
    <row r="3" spans="2:10" ht="17.25" customHeight="1" x14ac:dyDescent="0.2">
      <c r="D3" s="81"/>
      <c r="E3" s="81"/>
      <c r="F3" s="338" t="s">
        <v>251</v>
      </c>
      <c r="G3" s="338"/>
      <c r="H3" s="338"/>
      <c r="J3" s="15"/>
    </row>
    <row r="4" spans="2:10" ht="17.25" customHeight="1" x14ac:dyDescent="0.2">
      <c r="D4" s="81"/>
      <c r="E4" s="81"/>
      <c r="F4" s="346" t="s">
        <v>252</v>
      </c>
      <c r="G4" s="346"/>
      <c r="H4" s="346"/>
      <c r="J4" s="15"/>
    </row>
    <row r="5" spans="2:10" ht="17.25" customHeight="1" x14ac:dyDescent="0.25">
      <c r="D5" s="81"/>
      <c r="E5" s="81"/>
      <c r="F5" s="347" t="s">
        <v>253</v>
      </c>
      <c r="G5" s="347"/>
      <c r="H5" s="347"/>
      <c r="J5" s="15"/>
    </row>
    <row r="6" spans="2:10" ht="14.25" customHeight="1" x14ac:dyDescent="0.2">
      <c r="F6" s="293"/>
      <c r="G6" s="293"/>
      <c r="H6" s="293"/>
    </row>
    <row r="7" spans="2:10" ht="37.5" customHeight="1" thickBot="1" x14ac:dyDescent="0.25">
      <c r="B7" s="377" t="s">
        <v>245</v>
      </c>
      <c r="C7" s="377"/>
      <c r="D7" s="377"/>
      <c r="E7" s="377"/>
      <c r="F7" s="377"/>
      <c r="G7" s="377"/>
      <c r="H7" s="377"/>
    </row>
    <row r="8" spans="2:10" ht="55.5" customHeight="1" x14ac:dyDescent="0.2">
      <c r="B8" s="382" t="s">
        <v>0</v>
      </c>
      <c r="C8" s="386" t="s">
        <v>1</v>
      </c>
      <c r="D8" s="386" t="s">
        <v>2</v>
      </c>
      <c r="E8" s="386" t="s">
        <v>3</v>
      </c>
      <c r="F8" s="382" t="s">
        <v>4</v>
      </c>
      <c r="G8" s="274" t="s">
        <v>5</v>
      </c>
      <c r="H8" s="384" t="s">
        <v>6</v>
      </c>
    </row>
    <row r="9" spans="2:10" ht="22.5" customHeight="1" thickBot="1" x14ac:dyDescent="0.25">
      <c r="B9" s="383"/>
      <c r="C9" s="387"/>
      <c r="D9" s="387"/>
      <c r="E9" s="387"/>
      <c r="F9" s="383"/>
      <c r="G9" s="83" t="s">
        <v>7</v>
      </c>
      <c r="H9" s="385"/>
    </row>
    <row r="10" spans="2:10" ht="13.5" thickBot="1" x14ac:dyDescent="0.25">
      <c r="B10" s="84">
        <v>1</v>
      </c>
      <c r="C10" s="85">
        <v>2</v>
      </c>
      <c r="D10" s="85">
        <v>3</v>
      </c>
      <c r="E10" s="85">
        <v>4</v>
      </c>
      <c r="F10" s="84">
        <v>5</v>
      </c>
      <c r="G10" s="85">
        <v>6</v>
      </c>
      <c r="H10" s="86">
        <v>7</v>
      </c>
    </row>
    <row r="11" spans="2:10" ht="33" customHeight="1" thickBot="1" x14ac:dyDescent="0.25">
      <c r="B11" s="42" t="s">
        <v>8</v>
      </c>
      <c r="C11" s="53" t="s">
        <v>9</v>
      </c>
      <c r="D11" s="53"/>
      <c r="E11" s="87"/>
      <c r="F11" s="212"/>
      <c r="G11" s="88"/>
      <c r="H11" s="89"/>
    </row>
    <row r="12" spans="2:10" ht="31.5" customHeight="1" x14ac:dyDescent="0.2">
      <c r="B12" s="54"/>
      <c r="C12" s="55"/>
      <c r="D12" s="55"/>
      <c r="E12" s="90"/>
      <c r="F12" s="213" t="s">
        <v>232</v>
      </c>
      <c r="G12" s="56">
        <v>0.81</v>
      </c>
      <c r="H12" s="57"/>
    </row>
    <row r="13" spans="2:10" ht="29.25" customHeight="1" x14ac:dyDescent="0.2">
      <c r="B13" s="58"/>
      <c r="C13" s="24"/>
      <c r="D13" s="24"/>
      <c r="E13" s="91"/>
      <c r="F13" s="214" t="s">
        <v>10</v>
      </c>
      <c r="G13" s="70" t="s">
        <v>11</v>
      </c>
      <c r="H13" s="59"/>
    </row>
    <row r="14" spans="2:10" ht="49.15" customHeight="1" x14ac:dyDescent="0.2">
      <c r="B14" s="58"/>
      <c r="C14" s="24"/>
      <c r="D14" s="24"/>
      <c r="E14" s="91"/>
      <c r="F14" s="214" t="s">
        <v>12</v>
      </c>
      <c r="G14" s="70" t="s">
        <v>13</v>
      </c>
      <c r="H14" s="59"/>
    </row>
    <row r="15" spans="2:10" ht="43.5" customHeight="1" x14ac:dyDescent="0.2">
      <c r="B15" s="58"/>
      <c r="C15" s="24"/>
      <c r="D15" s="24"/>
      <c r="E15" s="91"/>
      <c r="F15" s="214" t="s">
        <v>14</v>
      </c>
      <c r="G15" s="71" t="s">
        <v>15</v>
      </c>
      <c r="H15" s="60" t="s">
        <v>16</v>
      </c>
    </row>
    <row r="16" spans="2:10" ht="40.5" customHeight="1" x14ac:dyDescent="0.2">
      <c r="B16" s="58"/>
      <c r="C16" s="24"/>
      <c r="D16" s="24"/>
      <c r="E16" s="91"/>
      <c r="F16" s="214" t="s">
        <v>17</v>
      </c>
      <c r="G16" s="23">
        <v>50</v>
      </c>
      <c r="H16" s="60" t="s">
        <v>18</v>
      </c>
    </row>
    <row r="17" spans="2:9" ht="81.75" customHeight="1" thickBot="1" x14ac:dyDescent="0.25">
      <c r="B17" s="61"/>
      <c r="C17" s="62"/>
      <c r="D17" s="62"/>
      <c r="E17" s="92"/>
      <c r="F17" s="215" t="s">
        <v>19</v>
      </c>
      <c r="G17" s="63">
        <v>4</v>
      </c>
      <c r="H17" s="64" t="s">
        <v>20</v>
      </c>
    </row>
    <row r="18" spans="2:9" ht="29.25" customHeight="1" thickBot="1" x14ac:dyDescent="0.25">
      <c r="B18" s="27" t="s">
        <v>21</v>
      </c>
      <c r="C18" s="93" t="s">
        <v>22</v>
      </c>
      <c r="D18" s="93"/>
      <c r="E18" s="94"/>
      <c r="F18" s="216"/>
      <c r="G18" s="95"/>
      <c r="H18" s="96"/>
    </row>
    <row r="19" spans="2:9" ht="28.5" customHeight="1" x14ac:dyDescent="0.2">
      <c r="B19" s="356" t="s">
        <v>23</v>
      </c>
      <c r="C19" s="97" t="s">
        <v>24</v>
      </c>
      <c r="D19" s="339" t="s">
        <v>25</v>
      </c>
      <c r="E19" s="98"/>
      <c r="F19" s="217" t="s">
        <v>26</v>
      </c>
      <c r="G19" s="99">
        <v>490</v>
      </c>
      <c r="H19" s="100"/>
    </row>
    <row r="20" spans="2:9" ht="28.5" customHeight="1" x14ac:dyDescent="0.2">
      <c r="B20" s="357"/>
      <c r="C20" s="44" t="s">
        <v>27</v>
      </c>
      <c r="D20" s="340"/>
      <c r="E20" s="102">
        <f>19137.1+375.3-14.5</f>
        <v>19497.899999999998</v>
      </c>
      <c r="F20" s="218" t="s">
        <v>28</v>
      </c>
      <c r="G20" s="30">
        <v>31</v>
      </c>
      <c r="H20" s="35"/>
      <c r="I20" s="8"/>
    </row>
    <row r="21" spans="2:9" ht="27.75" customHeight="1" x14ac:dyDescent="0.2">
      <c r="B21" s="357"/>
      <c r="C21" s="44" t="s">
        <v>29</v>
      </c>
      <c r="D21" s="340"/>
      <c r="E21" s="102">
        <f>1154+62.8</f>
        <v>1216.8</v>
      </c>
      <c r="F21" s="218" t="s">
        <v>30</v>
      </c>
      <c r="G21" s="30">
        <v>9</v>
      </c>
      <c r="H21" s="35"/>
    </row>
    <row r="22" spans="2:9" ht="84" customHeight="1" x14ac:dyDescent="0.2">
      <c r="B22" s="357"/>
      <c r="C22" s="44" t="s">
        <v>31</v>
      </c>
      <c r="D22" s="340"/>
      <c r="E22" s="102">
        <v>14.5</v>
      </c>
      <c r="F22" s="219" t="s">
        <v>32</v>
      </c>
      <c r="G22" s="25">
        <v>100</v>
      </c>
      <c r="H22" s="35"/>
    </row>
    <row r="23" spans="2:9" ht="33" customHeight="1" x14ac:dyDescent="0.2">
      <c r="B23" s="378"/>
      <c r="C23" s="44"/>
      <c r="D23" s="380"/>
      <c r="E23" s="101"/>
      <c r="F23" s="219" t="s">
        <v>33</v>
      </c>
      <c r="G23" s="25">
        <v>2300</v>
      </c>
      <c r="H23" s="35"/>
    </row>
    <row r="24" spans="2:9" ht="108" customHeight="1" x14ac:dyDescent="0.2">
      <c r="B24" s="378"/>
      <c r="C24" s="44"/>
      <c r="D24" s="380"/>
      <c r="E24" s="101"/>
      <c r="F24" s="219" t="s">
        <v>34</v>
      </c>
      <c r="G24" s="25">
        <v>100</v>
      </c>
      <c r="H24" s="35"/>
    </row>
    <row r="25" spans="2:9" ht="49.15" customHeight="1" x14ac:dyDescent="0.2">
      <c r="B25" s="378"/>
      <c r="C25" s="44"/>
      <c r="D25" s="380"/>
      <c r="E25" s="101"/>
      <c r="F25" s="219" t="s">
        <v>35</v>
      </c>
      <c r="G25" s="25">
        <v>50</v>
      </c>
      <c r="H25" s="35"/>
    </row>
    <row r="26" spans="2:9" ht="45" customHeight="1" x14ac:dyDescent="0.2">
      <c r="B26" s="378"/>
      <c r="C26" s="44"/>
      <c r="D26" s="380"/>
      <c r="E26" s="101"/>
      <c r="F26" s="219" t="s">
        <v>36</v>
      </c>
      <c r="G26" s="25">
        <v>7</v>
      </c>
      <c r="H26" s="35"/>
    </row>
    <row r="27" spans="2:9" ht="54.75" customHeight="1" x14ac:dyDescent="0.2">
      <c r="B27" s="378"/>
      <c r="C27" s="44"/>
      <c r="D27" s="380"/>
      <c r="E27" s="101"/>
      <c r="F27" s="219" t="s">
        <v>37</v>
      </c>
      <c r="G27" s="25">
        <v>4</v>
      </c>
      <c r="H27" s="35"/>
    </row>
    <row r="28" spans="2:9" ht="75.599999999999994" customHeight="1" x14ac:dyDescent="0.2">
      <c r="B28" s="378"/>
      <c r="C28" s="44"/>
      <c r="D28" s="380"/>
      <c r="E28" s="101"/>
      <c r="F28" s="219" t="s">
        <v>38</v>
      </c>
      <c r="G28" s="80">
        <v>65</v>
      </c>
      <c r="H28" s="35"/>
    </row>
    <row r="29" spans="2:9" ht="42" customHeight="1" x14ac:dyDescent="0.2">
      <c r="B29" s="378"/>
      <c r="C29" s="44"/>
      <c r="D29" s="380"/>
      <c r="E29" s="101"/>
      <c r="F29" s="219" t="s">
        <v>39</v>
      </c>
      <c r="G29" s="80">
        <v>2855</v>
      </c>
      <c r="H29" s="35"/>
    </row>
    <row r="30" spans="2:9" ht="119.25" customHeight="1" x14ac:dyDescent="0.2">
      <c r="B30" s="378"/>
      <c r="C30" s="44"/>
      <c r="D30" s="380"/>
      <c r="E30" s="101"/>
      <c r="F30" s="219" t="s">
        <v>40</v>
      </c>
      <c r="G30" s="80">
        <v>4.5</v>
      </c>
      <c r="H30" s="35"/>
    </row>
    <row r="31" spans="2:9" ht="57" customHeight="1" x14ac:dyDescent="0.2">
      <c r="B31" s="378"/>
      <c r="C31" s="44"/>
      <c r="D31" s="380"/>
      <c r="E31" s="101"/>
      <c r="F31" s="219" t="s">
        <v>41</v>
      </c>
      <c r="G31" s="80">
        <v>50</v>
      </c>
      <c r="H31" s="103"/>
    </row>
    <row r="32" spans="2:9" ht="42.75" customHeight="1" x14ac:dyDescent="0.2">
      <c r="B32" s="378"/>
      <c r="C32" s="44"/>
      <c r="D32" s="380"/>
      <c r="E32" s="101"/>
      <c r="F32" s="219" t="s">
        <v>42</v>
      </c>
      <c r="G32" s="80">
        <v>90</v>
      </c>
      <c r="H32" s="35"/>
    </row>
    <row r="33" spans="2:12" ht="72" customHeight="1" x14ac:dyDescent="0.2">
      <c r="B33" s="378"/>
      <c r="C33" s="44"/>
      <c r="D33" s="380"/>
      <c r="E33" s="101"/>
      <c r="F33" s="219" t="s">
        <v>43</v>
      </c>
      <c r="G33" s="25">
        <v>100</v>
      </c>
      <c r="H33" s="35"/>
    </row>
    <row r="34" spans="2:12" ht="50.25" customHeight="1" x14ac:dyDescent="0.2">
      <c r="B34" s="378"/>
      <c r="C34" s="44"/>
      <c r="D34" s="380"/>
      <c r="E34" s="101"/>
      <c r="F34" s="219" t="s">
        <v>44</v>
      </c>
      <c r="G34" s="25">
        <v>1</v>
      </c>
      <c r="H34" s="35"/>
    </row>
    <row r="35" spans="2:12" ht="57" customHeight="1" x14ac:dyDescent="0.2">
      <c r="B35" s="378"/>
      <c r="C35" s="44"/>
      <c r="D35" s="380"/>
      <c r="E35" s="101"/>
      <c r="F35" s="219" t="s">
        <v>45</v>
      </c>
      <c r="G35" s="25">
        <v>85</v>
      </c>
      <c r="H35" s="35"/>
    </row>
    <row r="36" spans="2:12" ht="69" customHeight="1" x14ac:dyDescent="0.2">
      <c r="B36" s="378"/>
      <c r="C36" s="44"/>
      <c r="D36" s="380"/>
      <c r="E36" s="101"/>
      <c r="F36" s="219" t="s">
        <v>46</v>
      </c>
      <c r="G36" s="25">
        <v>3</v>
      </c>
      <c r="H36" s="35"/>
    </row>
    <row r="37" spans="2:12" ht="43.5" customHeight="1" x14ac:dyDescent="0.2">
      <c r="B37" s="378"/>
      <c r="C37" s="44"/>
      <c r="D37" s="380"/>
      <c r="E37" s="101"/>
      <c r="F37" s="219" t="s">
        <v>47</v>
      </c>
      <c r="G37" s="25">
        <v>3</v>
      </c>
      <c r="H37" s="35"/>
    </row>
    <row r="38" spans="2:12" ht="68.25" customHeight="1" x14ac:dyDescent="0.2">
      <c r="B38" s="378"/>
      <c r="C38" s="44"/>
      <c r="D38" s="380"/>
      <c r="E38" s="101"/>
      <c r="F38" s="220" t="s">
        <v>48</v>
      </c>
      <c r="G38" s="80">
        <v>15</v>
      </c>
      <c r="H38" s="35"/>
    </row>
    <row r="39" spans="2:12" ht="105" customHeight="1" x14ac:dyDescent="0.2">
      <c r="B39" s="378"/>
      <c r="C39" s="44"/>
      <c r="D39" s="380"/>
      <c r="E39" s="101"/>
      <c r="F39" s="220" t="s">
        <v>49</v>
      </c>
      <c r="G39" s="80">
        <v>100</v>
      </c>
      <c r="H39" s="35"/>
    </row>
    <row r="40" spans="2:12" ht="57" customHeight="1" x14ac:dyDescent="0.2">
      <c r="B40" s="378"/>
      <c r="C40" s="44"/>
      <c r="D40" s="380"/>
      <c r="E40" s="101"/>
      <c r="F40" s="220" t="s">
        <v>50</v>
      </c>
      <c r="G40" s="80">
        <v>235</v>
      </c>
      <c r="H40" s="35"/>
    </row>
    <row r="41" spans="2:12" ht="32.25" customHeight="1" x14ac:dyDescent="0.2">
      <c r="B41" s="378"/>
      <c r="C41" s="44"/>
      <c r="D41" s="380"/>
      <c r="E41" s="101"/>
      <c r="F41" s="218" t="s">
        <v>51</v>
      </c>
      <c r="G41" s="25">
        <v>1</v>
      </c>
      <c r="H41" s="35"/>
    </row>
    <row r="42" spans="2:12" ht="43.9" customHeight="1" thickBot="1" x14ac:dyDescent="0.25">
      <c r="B42" s="379"/>
      <c r="C42" s="104"/>
      <c r="D42" s="381"/>
      <c r="E42" s="105"/>
      <c r="F42" s="221" t="s">
        <v>52</v>
      </c>
      <c r="G42" s="107">
        <v>100</v>
      </c>
      <c r="H42" s="108"/>
    </row>
    <row r="43" spans="2:12" ht="56.45" customHeight="1" x14ac:dyDescent="0.2">
      <c r="B43" s="355" t="s">
        <v>53</v>
      </c>
      <c r="C43" s="109" t="s">
        <v>54</v>
      </c>
      <c r="D43" s="343" t="s">
        <v>55</v>
      </c>
      <c r="E43" s="110"/>
      <c r="F43" s="222" t="s">
        <v>56</v>
      </c>
      <c r="G43" s="111">
        <v>4</v>
      </c>
      <c r="H43" s="112"/>
      <c r="I43" s="8"/>
      <c r="J43" s="8"/>
      <c r="K43" s="8"/>
      <c r="L43" s="8"/>
    </row>
    <row r="44" spans="2:12" ht="29.25" customHeight="1" x14ac:dyDescent="0.2">
      <c r="B44" s="355"/>
      <c r="C44" s="44" t="s">
        <v>27</v>
      </c>
      <c r="D44" s="343"/>
      <c r="E44" s="102">
        <f>1986.9-375.3</f>
        <v>1611.6000000000001</v>
      </c>
      <c r="F44" s="218" t="s">
        <v>57</v>
      </c>
      <c r="G44" s="30">
        <v>5</v>
      </c>
      <c r="H44" s="35"/>
    </row>
    <row r="45" spans="2:12" ht="29.25" customHeight="1" x14ac:dyDescent="0.2">
      <c r="B45" s="355"/>
      <c r="C45" s="44" t="s">
        <v>58</v>
      </c>
      <c r="D45" s="343"/>
      <c r="E45" s="102">
        <v>160</v>
      </c>
      <c r="F45" s="218" t="s">
        <v>59</v>
      </c>
      <c r="G45" s="30">
        <v>4</v>
      </c>
      <c r="H45" s="35"/>
    </row>
    <row r="46" spans="2:12" ht="18" customHeight="1" x14ac:dyDescent="0.2">
      <c r="B46" s="355"/>
      <c r="C46" s="44" t="s">
        <v>31</v>
      </c>
      <c r="D46" s="343"/>
      <c r="E46" s="102"/>
      <c r="F46" s="223" t="s">
        <v>60</v>
      </c>
      <c r="G46" s="30">
        <v>25.1</v>
      </c>
      <c r="H46" s="35"/>
      <c r="I46" s="8"/>
    </row>
    <row r="47" spans="2:12" ht="18" customHeight="1" x14ac:dyDescent="0.2">
      <c r="B47" s="332"/>
      <c r="C47" s="44"/>
      <c r="D47" s="344"/>
      <c r="E47" s="102"/>
      <c r="F47" s="223" t="s">
        <v>61</v>
      </c>
      <c r="G47" s="30">
        <v>100</v>
      </c>
      <c r="H47" s="35"/>
      <c r="I47" s="8"/>
    </row>
    <row r="48" spans="2:12" ht="48" customHeight="1" x14ac:dyDescent="0.2">
      <c r="B48" s="332"/>
      <c r="C48" s="44"/>
      <c r="D48" s="344"/>
      <c r="E48" s="102"/>
      <c r="F48" s="218" t="s">
        <v>62</v>
      </c>
      <c r="G48" s="30">
        <v>1417</v>
      </c>
      <c r="H48" s="35"/>
      <c r="I48" s="8"/>
    </row>
    <row r="49" spans="2:9" ht="16.5" customHeight="1" x14ac:dyDescent="0.2">
      <c r="B49" s="332"/>
      <c r="C49" s="44"/>
      <c r="D49" s="344"/>
      <c r="E49" s="102"/>
      <c r="F49" s="218" t="s">
        <v>63</v>
      </c>
      <c r="G49" s="30">
        <v>12</v>
      </c>
      <c r="H49" s="35"/>
      <c r="I49" s="8"/>
    </row>
    <row r="50" spans="2:9" ht="33.75" customHeight="1" thickBot="1" x14ac:dyDescent="0.25">
      <c r="B50" s="332"/>
      <c r="C50" s="113"/>
      <c r="D50" s="344"/>
      <c r="E50" s="114"/>
      <c r="F50" s="224" t="s">
        <v>233</v>
      </c>
      <c r="G50" s="115">
        <v>1</v>
      </c>
      <c r="H50" s="36"/>
      <c r="I50" s="8"/>
    </row>
    <row r="51" spans="2:9" ht="21" customHeight="1" x14ac:dyDescent="0.2">
      <c r="B51" s="324" t="s">
        <v>64</v>
      </c>
      <c r="C51" s="34" t="s">
        <v>65</v>
      </c>
      <c r="D51" s="353" t="s">
        <v>66</v>
      </c>
      <c r="E51" s="116"/>
      <c r="F51" s="225" t="s">
        <v>61</v>
      </c>
      <c r="G51" s="271">
        <v>600</v>
      </c>
      <c r="H51" s="100"/>
    </row>
    <row r="52" spans="2:9" ht="28.5" customHeight="1" x14ac:dyDescent="0.2">
      <c r="B52" s="331"/>
      <c r="C52" s="117" t="s">
        <v>27</v>
      </c>
      <c r="D52" s="343"/>
      <c r="E52" s="102">
        <v>206.4</v>
      </c>
      <c r="F52" s="218" t="s">
        <v>67</v>
      </c>
      <c r="G52" s="30">
        <v>18</v>
      </c>
      <c r="H52" s="35"/>
    </row>
    <row r="53" spans="2:9" ht="28.5" customHeight="1" x14ac:dyDescent="0.2">
      <c r="B53" s="331"/>
      <c r="C53" s="44" t="s">
        <v>31</v>
      </c>
      <c r="D53" s="343"/>
      <c r="E53" s="102"/>
      <c r="F53" s="218" t="s">
        <v>68</v>
      </c>
      <c r="G53" s="118">
        <v>2</v>
      </c>
      <c r="H53" s="35"/>
    </row>
    <row r="54" spans="2:9" ht="43.5" customHeight="1" thickBot="1" x14ac:dyDescent="0.25">
      <c r="B54" s="352"/>
      <c r="C54" s="104"/>
      <c r="D54" s="345"/>
      <c r="E54" s="106"/>
      <c r="F54" s="226" t="s">
        <v>69</v>
      </c>
      <c r="G54" s="119">
        <v>1</v>
      </c>
      <c r="H54" s="120"/>
    </row>
    <row r="55" spans="2:9" ht="31.15" customHeight="1" x14ac:dyDescent="0.2">
      <c r="B55" s="355" t="s">
        <v>70</v>
      </c>
      <c r="C55" s="109" t="s">
        <v>71</v>
      </c>
      <c r="D55" s="343" t="s">
        <v>229</v>
      </c>
      <c r="E55" s="110"/>
      <c r="F55" s="227" t="s">
        <v>72</v>
      </c>
      <c r="G55" s="111">
        <v>50</v>
      </c>
      <c r="H55" s="121" t="s">
        <v>73</v>
      </c>
    </row>
    <row r="56" spans="2:9" ht="32.450000000000003" customHeight="1" x14ac:dyDescent="0.2">
      <c r="B56" s="355"/>
      <c r="C56" s="44" t="s">
        <v>27</v>
      </c>
      <c r="D56" s="343"/>
      <c r="E56" s="102">
        <f>234.4+70</f>
        <v>304.39999999999998</v>
      </c>
      <c r="F56" s="228" t="s">
        <v>74</v>
      </c>
      <c r="G56" s="30">
        <v>1</v>
      </c>
      <c r="H56" s="35" t="s">
        <v>75</v>
      </c>
    </row>
    <row r="57" spans="2:9" ht="34.5" customHeight="1" x14ac:dyDescent="0.2">
      <c r="B57" s="332"/>
      <c r="C57" s="44"/>
      <c r="D57" s="344"/>
      <c r="E57" s="102"/>
      <c r="F57" s="218" t="s">
        <v>76</v>
      </c>
      <c r="G57" s="30">
        <v>440</v>
      </c>
      <c r="H57" s="35"/>
    </row>
    <row r="58" spans="2:9" ht="43.5" customHeight="1" x14ac:dyDescent="0.2">
      <c r="B58" s="332"/>
      <c r="C58" s="44"/>
      <c r="D58" s="344"/>
      <c r="E58" s="102"/>
      <c r="F58" s="228" t="s">
        <v>77</v>
      </c>
      <c r="G58" s="30">
        <v>20</v>
      </c>
      <c r="H58" s="35"/>
    </row>
    <row r="59" spans="2:9" ht="21.75" customHeight="1" thickBot="1" x14ac:dyDescent="0.25">
      <c r="B59" s="352"/>
      <c r="C59" s="104"/>
      <c r="D59" s="345"/>
      <c r="E59" s="106"/>
      <c r="F59" s="229" t="s">
        <v>78</v>
      </c>
      <c r="G59" s="272">
        <v>3</v>
      </c>
      <c r="H59" s="108"/>
    </row>
    <row r="60" spans="2:9" ht="59.45" customHeight="1" x14ac:dyDescent="0.2">
      <c r="B60" s="354" t="s">
        <v>79</v>
      </c>
      <c r="C60" s="97" t="s">
        <v>80</v>
      </c>
      <c r="D60" s="353" t="s">
        <v>81</v>
      </c>
      <c r="E60" s="122"/>
      <c r="F60" s="230" t="s">
        <v>82</v>
      </c>
      <c r="G60" s="123">
        <v>2</v>
      </c>
      <c r="H60" s="124"/>
    </row>
    <row r="61" spans="2:9" ht="31.5" customHeight="1" x14ac:dyDescent="0.2">
      <c r="B61" s="355"/>
      <c r="C61" s="44" t="s">
        <v>27</v>
      </c>
      <c r="D61" s="343"/>
      <c r="E61" s="102">
        <v>343</v>
      </c>
      <c r="F61" s="223" t="s">
        <v>83</v>
      </c>
      <c r="G61" s="125">
        <v>62</v>
      </c>
      <c r="H61" s="126" t="s">
        <v>84</v>
      </c>
    </row>
    <row r="62" spans="2:9" ht="27" customHeight="1" x14ac:dyDescent="0.2">
      <c r="B62" s="332"/>
      <c r="C62" s="44"/>
      <c r="D62" s="344"/>
      <c r="E62" s="102"/>
      <c r="F62" s="223" t="s">
        <v>85</v>
      </c>
      <c r="G62" s="125">
        <v>50</v>
      </c>
      <c r="H62" s="126"/>
    </row>
    <row r="63" spans="2:9" ht="30" customHeight="1" x14ac:dyDescent="0.2">
      <c r="B63" s="332"/>
      <c r="C63" s="44"/>
      <c r="D63" s="344"/>
      <c r="E63" s="102"/>
      <c r="F63" s="218" t="s">
        <v>86</v>
      </c>
      <c r="G63" s="125">
        <v>2</v>
      </c>
      <c r="H63" s="126" t="s">
        <v>84</v>
      </c>
    </row>
    <row r="64" spans="2:9" ht="19.5" customHeight="1" thickBot="1" x14ac:dyDescent="0.25">
      <c r="B64" s="332"/>
      <c r="C64" s="113"/>
      <c r="D64" s="344"/>
      <c r="E64" s="114"/>
      <c r="F64" s="231" t="s">
        <v>78</v>
      </c>
      <c r="G64" s="127"/>
      <c r="H64" s="128"/>
    </row>
    <row r="65" spans="2:8" ht="30.75" customHeight="1" x14ac:dyDescent="0.2">
      <c r="B65" s="356" t="s">
        <v>87</v>
      </c>
      <c r="C65" s="97" t="s">
        <v>88</v>
      </c>
      <c r="D65" s="339" t="s">
        <v>89</v>
      </c>
      <c r="E65" s="116"/>
      <c r="F65" s="225" t="s">
        <v>90</v>
      </c>
      <c r="G65" s="271">
        <v>130</v>
      </c>
      <c r="H65" s="100"/>
    </row>
    <row r="66" spans="2:8" ht="27" customHeight="1" x14ac:dyDescent="0.2">
      <c r="B66" s="357"/>
      <c r="C66" s="44" t="s">
        <v>27</v>
      </c>
      <c r="D66" s="340"/>
      <c r="E66" s="102">
        <v>280</v>
      </c>
      <c r="F66" s="232"/>
      <c r="G66" s="129"/>
      <c r="H66" s="131"/>
    </row>
    <row r="67" spans="2:8" ht="22.15" customHeight="1" thickBot="1" x14ac:dyDescent="0.25">
      <c r="B67" s="358"/>
      <c r="C67" s="113" t="s">
        <v>31</v>
      </c>
      <c r="D67" s="341"/>
      <c r="E67" s="114"/>
      <c r="F67" s="233"/>
      <c r="G67" s="132"/>
      <c r="H67" s="133"/>
    </row>
    <row r="68" spans="2:8" ht="35.450000000000003" customHeight="1" x14ac:dyDescent="0.2">
      <c r="B68" s="356" t="s">
        <v>91</v>
      </c>
      <c r="C68" s="97" t="s">
        <v>92</v>
      </c>
      <c r="D68" s="339" t="s">
        <v>93</v>
      </c>
      <c r="E68" s="116"/>
      <c r="F68" s="225" t="s">
        <v>94</v>
      </c>
      <c r="G68" s="271">
        <v>7</v>
      </c>
      <c r="H68" s="100"/>
    </row>
    <row r="69" spans="2:8" ht="31.15" customHeight="1" thickBot="1" x14ac:dyDescent="0.25">
      <c r="B69" s="359"/>
      <c r="C69" s="104" t="s">
        <v>27</v>
      </c>
      <c r="D69" s="342"/>
      <c r="E69" s="106">
        <v>32.4</v>
      </c>
      <c r="F69" s="234"/>
      <c r="G69" s="134"/>
      <c r="H69" s="135"/>
    </row>
    <row r="70" spans="2:8" ht="30.6" customHeight="1" x14ac:dyDescent="0.2">
      <c r="B70" s="354" t="s">
        <v>95</v>
      </c>
      <c r="C70" s="97" t="s">
        <v>96</v>
      </c>
      <c r="D70" s="353" t="s">
        <v>97</v>
      </c>
      <c r="E70" s="116"/>
      <c r="F70" s="350" t="s">
        <v>98</v>
      </c>
      <c r="G70" s="375">
        <v>37</v>
      </c>
      <c r="H70" s="136" t="s">
        <v>99</v>
      </c>
    </row>
    <row r="71" spans="2:8" ht="30" customHeight="1" thickBot="1" x14ac:dyDescent="0.25">
      <c r="B71" s="355"/>
      <c r="C71" s="113" t="s">
        <v>27</v>
      </c>
      <c r="D71" s="343"/>
      <c r="E71" s="114">
        <v>49.3</v>
      </c>
      <c r="F71" s="351"/>
      <c r="G71" s="376"/>
      <c r="H71" s="137" t="s">
        <v>100</v>
      </c>
    </row>
    <row r="72" spans="2:8" ht="20.100000000000001" customHeight="1" x14ac:dyDescent="0.2">
      <c r="B72" s="356" t="s">
        <v>101</v>
      </c>
      <c r="C72" s="97" t="s">
        <v>102</v>
      </c>
      <c r="D72" s="339" t="s">
        <v>89</v>
      </c>
      <c r="E72" s="116"/>
      <c r="F72" s="235"/>
      <c r="G72" s="138"/>
      <c r="H72" s="139"/>
    </row>
    <row r="73" spans="2:8" ht="54" customHeight="1" thickBot="1" x14ac:dyDescent="0.25">
      <c r="B73" s="358"/>
      <c r="C73" s="113" t="s">
        <v>27</v>
      </c>
      <c r="D73" s="341"/>
      <c r="E73" s="114">
        <v>15</v>
      </c>
      <c r="F73" s="224" t="s">
        <v>103</v>
      </c>
      <c r="G73" s="115">
        <v>1</v>
      </c>
      <c r="H73" s="36"/>
    </row>
    <row r="74" spans="2:8" ht="30.75" customHeight="1" x14ac:dyDescent="0.2">
      <c r="B74" s="356" t="s">
        <v>104</v>
      </c>
      <c r="C74" s="97" t="s">
        <v>105</v>
      </c>
      <c r="D74" s="339" t="s">
        <v>106</v>
      </c>
      <c r="E74" s="116"/>
      <c r="F74" s="236"/>
      <c r="G74" s="138"/>
      <c r="H74" s="139"/>
    </row>
    <row r="75" spans="2:8" ht="38.450000000000003" customHeight="1" thickBot="1" x14ac:dyDescent="0.25">
      <c r="B75" s="358"/>
      <c r="C75" s="113" t="s">
        <v>27</v>
      </c>
      <c r="D75" s="341"/>
      <c r="E75" s="114">
        <v>31.3</v>
      </c>
      <c r="F75" s="224" t="s">
        <v>107</v>
      </c>
      <c r="G75" s="115">
        <v>100</v>
      </c>
      <c r="H75" s="133"/>
    </row>
    <row r="76" spans="2:8" ht="43.5" customHeight="1" x14ac:dyDescent="0.2">
      <c r="B76" s="356" t="s">
        <v>108</v>
      </c>
      <c r="C76" s="97" t="s">
        <v>109</v>
      </c>
      <c r="D76" s="339" t="s">
        <v>110</v>
      </c>
      <c r="E76" s="116"/>
      <c r="F76" s="235"/>
      <c r="G76" s="138"/>
      <c r="H76" s="139"/>
    </row>
    <row r="77" spans="2:8" ht="43.9" customHeight="1" x14ac:dyDescent="0.2">
      <c r="B77" s="357"/>
      <c r="C77" s="44" t="s">
        <v>111</v>
      </c>
      <c r="D77" s="340"/>
      <c r="E77" s="102">
        <v>21.5</v>
      </c>
      <c r="F77" s="237" t="s">
        <v>112</v>
      </c>
      <c r="G77" s="25">
        <v>1</v>
      </c>
      <c r="H77" s="35"/>
    </row>
    <row r="78" spans="2:8" ht="20.25" customHeight="1" thickBot="1" x14ac:dyDescent="0.25">
      <c r="B78" s="358"/>
      <c r="C78" s="113" t="s">
        <v>113</v>
      </c>
      <c r="D78" s="341"/>
      <c r="E78" s="114">
        <v>7.2</v>
      </c>
      <c r="F78" s="233"/>
      <c r="G78" s="132"/>
      <c r="H78" s="133"/>
    </row>
    <row r="79" spans="2:8" ht="20.25" customHeight="1" x14ac:dyDescent="0.2">
      <c r="B79" s="372" t="s">
        <v>114</v>
      </c>
      <c r="C79" s="97" t="s">
        <v>115</v>
      </c>
      <c r="D79" s="370" t="s">
        <v>55</v>
      </c>
      <c r="E79" s="116"/>
      <c r="F79" s="236"/>
      <c r="G79" s="138"/>
      <c r="H79" s="139"/>
    </row>
    <row r="80" spans="2:8" ht="30.6" customHeight="1" thickBot="1" x14ac:dyDescent="0.25">
      <c r="B80" s="373"/>
      <c r="C80" s="113" t="s">
        <v>27</v>
      </c>
      <c r="D80" s="371"/>
      <c r="E80" s="114">
        <v>10</v>
      </c>
      <c r="F80" s="238" t="s">
        <v>116</v>
      </c>
      <c r="G80" s="141"/>
      <c r="H80" s="36"/>
    </row>
    <row r="81" spans="2:21" ht="17.25" customHeight="1" x14ac:dyDescent="0.2">
      <c r="B81" s="142"/>
      <c r="C81" s="143" t="s">
        <v>117</v>
      </c>
      <c r="D81" s="143"/>
      <c r="E81" s="144">
        <f>+E83+E84+E85+E86</f>
        <v>23772.6</v>
      </c>
      <c r="F81" s="239"/>
      <c r="G81" s="145"/>
      <c r="H81" s="146"/>
    </row>
    <row r="82" spans="2:21" ht="17.25" customHeight="1" x14ac:dyDescent="0.2">
      <c r="B82" s="323"/>
      <c r="C82" s="6" t="s">
        <v>118</v>
      </c>
      <c r="D82" s="6"/>
      <c r="E82" s="9"/>
      <c r="F82" s="269"/>
      <c r="G82" s="130"/>
      <c r="H82" s="131"/>
    </row>
    <row r="83" spans="2:21" ht="27.75" customHeight="1" x14ac:dyDescent="0.2">
      <c r="B83" s="323"/>
      <c r="C83" s="5" t="s">
        <v>119</v>
      </c>
      <c r="D83" s="5"/>
      <c r="E83" s="10">
        <f>SUMIF($C19:$C80,$C56,E19:E80)</f>
        <v>22381.3</v>
      </c>
      <c r="F83" s="240"/>
      <c r="G83" s="130"/>
      <c r="H83" s="131"/>
    </row>
    <row r="84" spans="2:21" ht="17.100000000000001" customHeight="1" x14ac:dyDescent="0.2">
      <c r="B84" s="323"/>
      <c r="C84" s="5" t="s">
        <v>120</v>
      </c>
      <c r="D84" s="5"/>
      <c r="E84" s="10">
        <f>SUMIF($C19:$C78,$C45,E19:E78)</f>
        <v>160</v>
      </c>
      <c r="F84" s="240"/>
      <c r="G84" s="130"/>
      <c r="H84" s="131"/>
    </row>
    <row r="85" spans="2:21" ht="16.5" customHeight="1" x14ac:dyDescent="0.2">
      <c r="B85" s="323"/>
      <c r="C85" s="6" t="s">
        <v>121</v>
      </c>
      <c r="D85" s="6"/>
      <c r="E85" s="10">
        <f>SUMIF($C19:$C78,$C21,E19:E78)</f>
        <v>1216.8</v>
      </c>
      <c r="F85" s="240"/>
      <c r="G85" s="130"/>
      <c r="H85" s="131"/>
    </row>
    <row r="86" spans="2:21" ht="16.5" customHeight="1" x14ac:dyDescent="0.2">
      <c r="B86" s="323"/>
      <c r="C86" s="5" t="s">
        <v>122</v>
      </c>
      <c r="D86" s="5"/>
      <c r="E86" s="10">
        <f>SUMIF($C20:$C80,$C46,E20:E80)</f>
        <v>14.5</v>
      </c>
      <c r="F86" s="240"/>
      <c r="G86" s="130"/>
      <c r="H86" s="131"/>
    </row>
    <row r="87" spans="2:21" ht="16.5" customHeight="1" x14ac:dyDescent="0.2">
      <c r="B87" s="147"/>
      <c r="C87" s="148" t="s">
        <v>123</v>
      </c>
      <c r="D87" s="7"/>
      <c r="E87" s="11">
        <f>E89+E90</f>
        <v>28.7</v>
      </c>
      <c r="F87" s="241"/>
      <c r="G87" s="149"/>
      <c r="H87" s="150"/>
    </row>
    <row r="88" spans="2:21" ht="13.5" customHeight="1" x14ac:dyDescent="0.2">
      <c r="B88" s="323"/>
      <c r="C88" s="151" t="s">
        <v>124</v>
      </c>
      <c r="D88" s="5"/>
      <c r="E88" s="10"/>
      <c r="F88" s="240"/>
      <c r="G88" s="130"/>
      <c r="H88" s="131"/>
    </row>
    <row r="89" spans="2:21" ht="16.5" customHeight="1" x14ac:dyDescent="0.2">
      <c r="B89" s="323"/>
      <c r="C89" s="5" t="s">
        <v>125</v>
      </c>
      <c r="D89" s="5"/>
      <c r="E89" s="10">
        <f>SUMIF($C19:$C78,C77,E19:E78)</f>
        <v>21.5</v>
      </c>
      <c r="F89" s="240"/>
      <c r="G89" s="130"/>
      <c r="H89" s="131"/>
    </row>
    <row r="90" spans="2:21" ht="16.5" customHeight="1" thickBot="1" x14ac:dyDescent="0.25">
      <c r="B90" s="330"/>
      <c r="C90" s="49" t="s">
        <v>126</v>
      </c>
      <c r="D90" s="49"/>
      <c r="E90" s="31">
        <f>SUMIF($C20:$C81,C78,E20:E81)</f>
        <v>7.2</v>
      </c>
      <c r="F90" s="242"/>
      <c r="G90" s="132"/>
      <c r="H90" s="133"/>
    </row>
    <row r="91" spans="2:21" ht="55.5" customHeight="1" x14ac:dyDescent="0.2">
      <c r="B91" s="32" t="s">
        <v>127</v>
      </c>
      <c r="C91" s="45" t="s">
        <v>128</v>
      </c>
      <c r="D91" s="43" t="s">
        <v>129</v>
      </c>
      <c r="E91" s="153"/>
      <c r="F91" s="243"/>
      <c r="G91" s="155"/>
      <c r="H91" s="156"/>
    </row>
    <row r="92" spans="2:21" ht="17.25" customHeight="1" x14ac:dyDescent="0.2">
      <c r="B92" s="157"/>
      <c r="C92" s="7" t="s">
        <v>117</v>
      </c>
      <c r="D92" s="7"/>
      <c r="E92" s="11">
        <f t="shared" ref="E92" si="0">+E94</f>
        <v>20</v>
      </c>
      <c r="F92" s="241"/>
      <c r="G92" s="149"/>
      <c r="H92" s="150"/>
    </row>
    <row r="93" spans="2:21" ht="17.25" customHeight="1" x14ac:dyDescent="0.2">
      <c r="B93" s="326"/>
      <c r="C93" s="6" t="s">
        <v>118</v>
      </c>
      <c r="D93" s="6"/>
      <c r="E93" s="9"/>
      <c r="F93" s="269"/>
      <c r="G93" s="130"/>
      <c r="H93" s="131"/>
    </row>
    <row r="94" spans="2:21" ht="27.75" customHeight="1" thickBot="1" x14ac:dyDescent="0.25">
      <c r="B94" s="329"/>
      <c r="C94" s="49" t="s">
        <v>27</v>
      </c>
      <c r="D94" s="49"/>
      <c r="E94" s="158">
        <v>20</v>
      </c>
      <c r="F94" s="242"/>
      <c r="G94" s="132"/>
      <c r="H94" s="133"/>
    </row>
    <row r="95" spans="2:21" ht="30" customHeight="1" x14ac:dyDescent="0.2">
      <c r="B95" s="32" t="s">
        <v>239</v>
      </c>
      <c r="C95" s="45" t="s">
        <v>130</v>
      </c>
      <c r="D95" s="45"/>
      <c r="E95" s="153"/>
      <c r="F95" s="243"/>
      <c r="G95" s="155"/>
      <c r="H95" s="156"/>
    </row>
    <row r="96" spans="2:21" s="8" customFormat="1" ht="111" customHeight="1" x14ac:dyDescent="0.2">
      <c r="B96" s="365" t="s">
        <v>240</v>
      </c>
      <c r="C96" s="6" t="s">
        <v>131</v>
      </c>
      <c r="D96" s="6"/>
      <c r="E96" s="102"/>
      <c r="F96" s="218" t="s">
        <v>230</v>
      </c>
      <c r="G96" s="30">
        <v>3</v>
      </c>
      <c r="H96" s="159" t="s">
        <v>132</v>
      </c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</row>
    <row r="97" spans="2:21" s="8" customFormat="1" ht="112.15" customHeight="1" x14ac:dyDescent="0.2">
      <c r="B97" s="365"/>
      <c r="C97" s="117" t="s">
        <v>27</v>
      </c>
      <c r="D97" s="273" t="s">
        <v>133</v>
      </c>
      <c r="E97" s="102">
        <v>134.5</v>
      </c>
      <c r="F97" s="218" t="s">
        <v>134</v>
      </c>
      <c r="G97" s="30">
        <v>1</v>
      </c>
      <c r="H97" s="159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</row>
    <row r="98" spans="2:21" s="8" customFormat="1" ht="32.25" customHeight="1" x14ac:dyDescent="0.2">
      <c r="B98" s="365"/>
      <c r="C98" s="117" t="s">
        <v>27</v>
      </c>
      <c r="D98" s="362" t="s">
        <v>231</v>
      </c>
      <c r="E98" s="102">
        <v>10.5</v>
      </c>
      <c r="F98" s="269"/>
      <c r="G98" s="130"/>
      <c r="H98" s="13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</row>
    <row r="99" spans="2:21" s="8" customFormat="1" ht="20.25" customHeight="1" thickBot="1" x14ac:dyDescent="0.25">
      <c r="B99" s="366"/>
      <c r="C99" s="160" t="s">
        <v>31</v>
      </c>
      <c r="D99" s="363"/>
      <c r="E99" s="106"/>
      <c r="F99" s="270"/>
      <c r="G99" s="134"/>
      <c r="H99" s="135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</row>
    <row r="100" spans="2:21" s="8" customFormat="1" ht="41.25" customHeight="1" x14ac:dyDescent="0.2">
      <c r="B100" s="331" t="s">
        <v>241</v>
      </c>
      <c r="C100" s="161" t="s">
        <v>135</v>
      </c>
      <c r="D100" s="369" t="s">
        <v>136</v>
      </c>
      <c r="E100" s="110"/>
      <c r="F100" s="222" t="s">
        <v>137</v>
      </c>
      <c r="G100" s="162">
        <v>7</v>
      </c>
      <c r="H100" s="163" t="s">
        <v>138</v>
      </c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</row>
    <row r="101" spans="2:21" s="8" customFormat="1" ht="65.25" customHeight="1" x14ac:dyDescent="0.2">
      <c r="B101" s="331"/>
      <c r="C101" s="117" t="s">
        <v>27</v>
      </c>
      <c r="D101" s="369"/>
      <c r="E101" s="102">
        <v>50.2</v>
      </c>
      <c r="F101" s="218" t="s">
        <v>139</v>
      </c>
      <c r="G101" s="164">
        <v>10</v>
      </c>
      <c r="H101" s="103" t="s">
        <v>140</v>
      </c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</row>
    <row r="102" spans="2:21" s="8" customFormat="1" ht="46.5" customHeight="1" thickBot="1" x14ac:dyDescent="0.25">
      <c r="B102" s="332"/>
      <c r="C102" s="117"/>
      <c r="D102" s="369"/>
      <c r="E102" s="102"/>
      <c r="F102" s="218" t="s">
        <v>141</v>
      </c>
      <c r="G102" s="164">
        <v>150</v>
      </c>
      <c r="H102" s="35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</row>
    <row r="103" spans="2:21" s="8" customFormat="1" ht="17.25" customHeight="1" x14ac:dyDescent="0.2">
      <c r="B103" s="324" t="s">
        <v>242</v>
      </c>
      <c r="C103" s="34" t="s">
        <v>142</v>
      </c>
      <c r="D103" s="369"/>
      <c r="E103" s="116"/>
      <c r="F103" s="244"/>
      <c r="G103" s="138"/>
      <c r="H103" s="139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</row>
    <row r="104" spans="2:21" s="8" customFormat="1" ht="44.25" customHeight="1" thickBot="1" x14ac:dyDescent="0.25">
      <c r="B104" s="325"/>
      <c r="C104" s="160" t="s">
        <v>27</v>
      </c>
      <c r="D104" s="369"/>
      <c r="E104" s="114">
        <v>20.100000000000001</v>
      </c>
      <c r="F104" s="245" t="s">
        <v>143</v>
      </c>
      <c r="G104" s="165">
        <v>8</v>
      </c>
      <c r="H104" s="36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</row>
    <row r="105" spans="2:21" s="8" customFormat="1" ht="43.5" customHeight="1" x14ac:dyDescent="0.2">
      <c r="B105" s="331" t="s">
        <v>243</v>
      </c>
      <c r="C105" s="167" t="s">
        <v>144</v>
      </c>
      <c r="D105" s="369"/>
      <c r="E105" s="297"/>
      <c r="F105" s="246" t="s">
        <v>145</v>
      </c>
      <c r="G105" s="166">
        <v>10</v>
      </c>
      <c r="H105" s="139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</row>
    <row r="106" spans="2:21" s="8" customFormat="1" ht="20.25" customHeight="1" thickBot="1" x14ac:dyDescent="0.25">
      <c r="B106" s="325"/>
      <c r="C106" s="168" t="s">
        <v>111</v>
      </c>
      <c r="D106" s="369"/>
      <c r="E106" s="114"/>
      <c r="F106" s="247"/>
      <c r="G106" s="134"/>
      <c r="H106" s="135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</row>
    <row r="107" spans="2:21" ht="17.25" customHeight="1" x14ac:dyDescent="0.2">
      <c r="B107" s="169"/>
      <c r="C107" s="143" t="s">
        <v>117</v>
      </c>
      <c r="D107" s="143"/>
      <c r="E107" s="144">
        <f t="shared" ref="E107" ca="1" si="1">+E109+E110</f>
        <v>215.29999999999998</v>
      </c>
      <c r="F107" s="239"/>
      <c r="G107" s="145"/>
      <c r="H107" s="146"/>
    </row>
    <row r="108" spans="2:21" ht="17.25" customHeight="1" x14ac:dyDescent="0.2">
      <c r="B108" s="328"/>
      <c r="C108" s="6" t="s">
        <v>118</v>
      </c>
      <c r="D108" s="6"/>
      <c r="E108" s="9"/>
      <c r="F108" s="269"/>
      <c r="G108" s="130"/>
      <c r="H108" s="131"/>
    </row>
    <row r="109" spans="2:21" ht="27.75" customHeight="1" x14ac:dyDescent="0.2">
      <c r="B109" s="328"/>
      <c r="C109" s="5" t="s">
        <v>119</v>
      </c>
      <c r="D109" s="5"/>
      <c r="E109" s="10">
        <f ca="1">SUMIF($C96:D106,$C97,E96:E106)</f>
        <v>215.29999999999998</v>
      </c>
      <c r="F109" s="240"/>
      <c r="G109" s="130"/>
      <c r="H109" s="131"/>
    </row>
    <row r="110" spans="2:21" ht="16.350000000000001" customHeight="1" x14ac:dyDescent="0.2">
      <c r="B110" s="328"/>
      <c r="C110" s="5" t="s">
        <v>122</v>
      </c>
      <c r="D110" s="5"/>
      <c r="E110" s="10">
        <f>SUMIF($C97:$C104,$C99,E97:E104)</f>
        <v>0</v>
      </c>
      <c r="F110" s="240"/>
      <c r="G110" s="130"/>
      <c r="H110" s="131"/>
    </row>
    <row r="111" spans="2:21" ht="16.350000000000001" customHeight="1" x14ac:dyDescent="0.2">
      <c r="B111" s="170"/>
      <c r="C111" s="148" t="s">
        <v>123</v>
      </c>
      <c r="D111" s="37"/>
      <c r="E111" s="38">
        <f>+E113</f>
        <v>0</v>
      </c>
      <c r="F111" s="248"/>
      <c r="G111" s="22"/>
      <c r="H111" s="41"/>
    </row>
    <row r="112" spans="2:21" ht="16.350000000000001" customHeight="1" x14ac:dyDescent="0.2">
      <c r="B112" s="367"/>
      <c r="C112" s="151" t="s">
        <v>124</v>
      </c>
      <c r="D112" s="39"/>
      <c r="E112" s="40"/>
      <c r="F112" s="249"/>
      <c r="G112" s="130"/>
      <c r="H112" s="131"/>
    </row>
    <row r="113" spans="2:13" ht="16.350000000000001" customHeight="1" x14ac:dyDescent="0.2">
      <c r="B113" s="367"/>
      <c r="C113" s="6" t="s">
        <v>125</v>
      </c>
      <c r="D113" s="39"/>
      <c r="E113" s="10">
        <f>SUMIF($C96:C104,#REF!,E96:E104)</f>
        <v>0</v>
      </c>
      <c r="F113" s="249"/>
      <c r="G113" s="130"/>
      <c r="H113" s="131"/>
    </row>
    <row r="114" spans="2:13" ht="19.149999999999999" customHeight="1" thickBot="1" x14ac:dyDescent="0.25">
      <c r="B114" s="368"/>
      <c r="C114" s="49" t="s">
        <v>126</v>
      </c>
      <c r="D114" s="49"/>
      <c r="E114" s="31"/>
      <c r="F114" s="242"/>
      <c r="G114" s="132"/>
      <c r="H114" s="133"/>
    </row>
    <row r="115" spans="2:13" ht="19.5" customHeight="1" x14ac:dyDescent="0.2">
      <c r="B115" s="32" t="s">
        <v>244</v>
      </c>
      <c r="C115" s="45" t="s">
        <v>147</v>
      </c>
      <c r="D115" s="43" t="s">
        <v>148</v>
      </c>
      <c r="E115" s="153"/>
      <c r="F115" s="243"/>
      <c r="G115" s="154"/>
      <c r="H115" s="172"/>
    </row>
    <row r="116" spans="2:13" ht="17.25" customHeight="1" x14ac:dyDescent="0.2">
      <c r="B116" s="157"/>
      <c r="C116" s="7" t="s">
        <v>117</v>
      </c>
      <c r="D116" s="7"/>
      <c r="E116" s="11">
        <f t="shared" ref="E116" si="2">+E118</f>
        <v>4841.1000000000004</v>
      </c>
      <c r="F116" s="241"/>
      <c r="G116" s="149"/>
      <c r="H116" s="150"/>
    </row>
    <row r="117" spans="2:13" ht="19.899999999999999" customHeight="1" x14ac:dyDescent="0.2">
      <c r="B117" s="326"/>
      <c r="C117" s="6" t="s">
        <v>118</v>
      </c>
      <c r="D117" s="6"/>
      <c r="E117" s="9"/>
      <c r="F117" s="250" t="s">
        <v>149</v>
      </c>
      <c r="G117" s="273">
        <v>5</v>
      </c>
      <c r="H117" s="35"/>
    </row>
    <row r="118" spans="2:13" ht="36" customHeight="1" thickBot="1" x14ac:dyDescent="0.25">
      <c r="B118" s="327"/>
      <c r="C118" s="47" t="s">
        <v>27</v>
      </c>
      <c r="D118" s="47"/>
      <c r="E118" s="29">
        <v>4841.1000000000004</v>
      </c>
      <c r="F118" s="251"/>
      <c r="G118" s="50"/>
      <c r="H118" s="173"/>
    </row>
    <row r="119" spans="2:13" ht="24.75" customHeight="1" x14ac:dyDescent="0.2">
      <c r="B119" s="32" t="s">
        <v>146</v>
      </c>
      <c r="C119" s="45" t="s">
        <v>150</v>
      </c>
      <c r="D119" s="43" t="s">
        <v>151</v>
      </c>
      <c r="E119" s="153"/>
      <c r="F119" s="243"/>
      <c r="G119" s="154"/>
      <c r="H119" s="172"/>
    </row>
    <row r="120" spans="2:13" ht="17.25" customHeight="1" x14ac:dyDescent="0.2">
      <c r="B120" s="157"/>
      <c r="C120" s="7" t="s">
        <v>117</v>
      </c>
      <c r="D120" s="7"/>
      <c r="E120" s="11">
        <f t="shared" ref="E120" si="3">+E122</f>
        <v>687.2</v>
      </c>
      <c r="F120" s="241"/>
      <c r="G120" s="149"/>
      <c r="H120" s="150"/>
    </row>
    <row r="121" spans="2:13" ht="17.25" customHeight="1" x14ac:dyDescent="0.2">
      <c r="B121" s="329"/>
      <c r="C121" s="6" t="s">
        <v>118</v>
      </c>
      <c r="D121" s="6"/>
      <c r="E121" s="9"/>
      <c r="F121" s="269"/>
      <c r="G121" s="3"/>
      <c r="H121" s="174"/>
    </row>
    <row r="122" spans="2:13" ht="27.75" customHeight="1" thickBot="1" x14ac:dyDescent="0.25">
      <c r="B122" s="364"/>
      <c r="C122" s="49" t="s">
        <v>27</v>
      </c>
      <c r="D122" s="49"/>
      <c r="E122" s="33">
        <v>687.2</v>
      </c>
      <c r="F122" s="242"/>
      <c r="G122" s="152"/>
      <c r="H122" s="175"/>
    </row>
    <row r="123" spans="2:13" ht="44.45" customHeight="1" thickBot="1" x14ac:dyDescent="0.25">
      <c r="B123" s="42" t="s">
        <v>152</v>
      </c>
      <c r="C123" s="53" t="s">
        <v>153</v>
      </c>
      <c r="D123" s="53"/>
      <c r="E123" s="275"/>
      <c r="F123" s="212"/>
      <c r="G123" s="202"/>
      <c r="H123" s="203"/>
    </row>
    <row r="124" spans="2:13" ht="75.599999999999994" customHeight="1" x14ac:dyDescent="0.2">
      <c r="B124" s="51"/>
      <c r="C124" s="178"/>
      <c r="D124" s="178"/>
      <c r="E124" s="179"/>
      <c r="F124" s="253" t="s">
        <v>154</v>
      </c>
      <c r="G124" s="65">
        <v>72</v>
      </c>
      <c r="H124" s="276" t="s">
        <v>155</v>
      </c>
    </row>
    <row r="125" spans="2:13" ht="56.25" customHeight="1" x14ac:dyDescent="0.2">
      <c r="B125" s="277" t="s">
        <v>156</v>
      </c>
      <c r="C125" s="4" t="s">
        <v>157</v>
      </c>
      <c r="D125" s="21" t="s">
        <v>158</v>
      </c>
      <c r="E125" s="180"/>
      <c r="F125" s="254"/>
      <c r="G125" s="181"/>
      <c r="H125" s="278"/>
    </row>
    <row r="126" spans="2:13" ht="20.25" customHeight="1" x14ac:dyDescent="0.2">
      <c r="B126" s="157"/>
      <c r="C126" s="7" t="s">
        <v>117</v>
      </c>
      <c r="D126" s="7"/>
      <c r="E126" s="20">
        <f t="shared" ref="E126" si="4">+E128+E129</f>
        <v>1244.3</v>
      </c>
      <c r="F126" s="252"/>
      <c r="G126" s="176"/>
      <c r="H126" s="204"/>
    </row>
    <row r="127" spans="2:13" ht="21.75" customHeight="1" x14ac:dyDescent="0.2">
      <c r="B127" s="329"/>
      <c r="C127" s="6" t="s">
        <v>118</v>
      </c>
      <c r="D127" s="6"/>
      <c r="E127" s="12"/>
      <c r="F127" s="255" t="s">
        <v>159</v>
      </c>
      <c r="G127" s="177">
        <v>480</v>
      </c>
      <c r="H127" s="279"/>
    </row>
    <row r="128" spans="2:13" ht="27.95" customHeight="1" x14ac:dyDescent="0.2">
      <c r="B128" s="364"/>
      <c r="C128" s="5" t="s">
        <v>27</v>
      </c>
      <c r="D128" s="5"/>
      <c r="E128" s="12">
        <v>1244.3</v>
      </c>
      <c r="F128" s="255" t="s">
        <v>160</v>
      </c>
      <c r="G128" s="177">
        <v>100</v>
      </c>
      <c r="H128" s="279"/>
      <c r="J128" s="8"/>
      <c r="K128" s="8"/>
      <c r="L128" s="8"/>
      <c r="M128" s="8"/>
    </row>
    <row r="129" spans="2:8" ht="22.15" customHeight="1" x14ac:dyDescent="0.2">
      <c r="B129" s="364"/>
      <c r="C129" s="6" t="s">
        <v>31</v>
      </c>
      <c r="D129" s="6"/>
      <c r="E129" s="12"/>
      <c r="F129" s="255" t="s">
        <v>161</v>
      </c>
      <c r="G129" s="177"/>
      <c r="H129" s="279"/>
    </row>
    <row r="130" spans="2:8" ht="19.899999999999999" customHeight="1" x14ac:dyDescent="0.2">
      <c r="B130" s="374"/>
      <c r="C130" s="6"/>
      <c r="D130" s="6"/>
      <c r="E130" s="12"/>
      <c r="F130" s="223" t="s">
        <v>162</v>
      </c>
      <c r="G130" s="30">
        <v>22</v>
      </c>
      <c r="H130" s="280"/>
    </row>
    <row r="131" spans="2:8" ht="27.75" customHeight="1" x14ac:dyDescent="0.2">
      <c r="B131" s="374"/>
      <c r="C131" s="6"/>
      <c r="D131" s="6"/>
      <c r="E131" s="12"/>
      <c r="F131" s="223" t="s">
        <v>163</v>
      </c>
      <c r="G131" s="30">
        <v>1</v>
      </c>
      <c r="H131" s="35" t="s">
        <v>164</v>
      </c>
    </row>
    <row r="132" spans="2:8" ht="27.75" customHeight="1" x14ac:dyDescent="0.2">
      <c r="B132" s="374"/>
      <c r="C132" s="6"/>
      <c r="D132" s="6"/>
      <c r="E132" s="12"/>
      <c r="F132" s="228" t="s">
        <v>165</v>
      </c>
      <c r="G132" s="30">
        <v>3</v>
      </c>
      <c r="H132" s="35" t="s">
        <v>166</v>
      </c>
    </row>
    <row r="133" spans="2:8" ht="27.75" customHeight="1" thickBot="1" x14ac:dyDescent="0.25">
      <c r="B133" s="374"/>
      <c r="C133" s="171"/>
      <c r="D133" s="171"/>
      <c r="E133" s="66"/>
      <c r="F133" s="231" t="s">
        <v>167</v>
      </c>
      <c r="G133" s="115">
        <v>5</v>
      </c>
      <c r="H133" s="36" t="s">
        <v>168</v>
      </c>
    </row>
    <row r="134" spans="2:8" ht="31.5" customHeight="1" thickBot="1" x14ac:dyDescent="0.25">
      <c r="B134" s="281" t="s">
        <v>169</v>
      </c>
      <c r="C134" s="182" t="s">
        <v>170</v>
      </c>
      <c r="D134" s="182"/>
      <c r="E134" s="183"/>
      <c r="F134" s="256"/>
      <c r="G134" s="184"/>
      <c r="H134" s="282"/>
    </row>
    <row r="135" spans="2:8" ht="35.450000000000003" customHeight="1" thickBot="1" x14ac:dyDescent="0.25">
      <c r="B135" s="67"/>
      <c r="C135" s="185"/>
      <c r="D135" s="185"/>
      <c r="E135" s="186"/>
      <c r="F135" s="257" t="s">
        <v>171</v>
      </c>
      <c r="G135" s="68">
        <v>3</v>
      </c>
      <c r="H135" s="69"/>
    </row>
    <row r="136" spans="2:8" ht="29.45" customHeight="1" thickBot="1" x14ac:dyDescent="0.25">
      <c r="B136" s="28" t="s">
        <v>172</v>
      </c>
      <c r="C136" s="48" t="s">
        <v>173</v>
      </c>
      <c r="D136" s="48"/>
      <c r="E136" s="187"/>
      <c r="F136" s="258"/>
      <c r="G136" s="188"/>
      <c r="H136" s="189"/>
    </row>
    <row r="137" spans="2:8" ht="33" customHeight="1" x14ac:dyDescent="0.2">
      <c r="B137" s="356" t="s">
        <v>174</v>
      </c>
      <c r="C137" s="34" t="s">
        <v>175</v>
      </c>
      <c r="D137" s="360" t="s">
        <v>176</v>
      </c>
      <c r="E137" s="140"/>
      <c r="F137" s="225"/>
      <c r="G137" s="271"/>
      <c r="H137" s="139"/>
    </row>
    <row r="138" spans="2:8" ht="32.25" customHeight="1" thickBot="1" x14ac:dyDescent="0.25">
      <c r="B138" s="359"/>
      <c r="C138" s="104" t="s">
        <v>27</v>
      </c>
      <c r="D138" s="361"/>
      <c r="E138" s="106"/>
      <c r="F138" s="221" t="s">
        <v>177</v>
      </c>
      <c r="G138" s="272">
        <v>100</v>
      </c>
      <c r="H138" s="135"/>
    </row>
    <row r="139" spans="2:8" ht="25.5" customHeight="1" x14ac:dyDescent="0.2">
      <c r="B139" s="333" t="s">
        <v>178</v>
      </c>
      <c r="C139" s="190" t="s">
        <v>179</v>
      </c>
      <c r="D139" s="335" t="s">
        <v>180</v>
      </c>
      <c r="E139" s="191"/>
      <c r="F139" s="259"/>
      <c r="G139" s="192"/>
      <c r="H139" s="283"/>
    </row>
    <row r="140" spans="2:8" ht="27.75" customHeight="1" thickBot="1" x14ac:dyDescent="0.25">
      <c r="B140" s="334"/>
      <c r="C140" s="104" t="s">
        <v>27</v>
      </c>
      <c r="D140" s="336"/>
      <c r="E140" s="193">
        <v>10</v>
      </c>
      <c r="F140" s="260" t="s">
        <v>181</v>
      </c>
      <c r="G140" s="194">
        <v>1</v>
      </c>
      <c r="H140" s="284"/>
    </row>
    <row r="141" spans="2:8" ht="17.25" customHeight="1" x14ac:dyDescent="0.2">
      <c r="B141" s="195"/>
      <c r="C141" s="196" t="s">
        <v>117</v>
      </c>
      <c r="D141" s="196"/>
      <c r="E141" s="197">
        <f t="shared" ref="E141" si="5">+E143</f>
        <v>10</v>
      </c>
      <c r="F141" s="261"/>
      <c r="G141" s="198"/>
      <c r="H141" s="199"/>
    </row>
    <row r="142" spans="2:8" ht="17.25" customHeight="1" x14ac:dyDescent="0.2">
      <c r="B142" s="323"/>
      <c r="C142" s="6" t="s">
        <v>118</v>
      </c>
      <c r="D142" s="6"/>
      <c r="E142" s="9"/>
      <c r="F142" s="262"/>
      <c r="G142" s="130"/>
      <c r="H142" s="131"/>
    </row>
    <row r="143" spans="2:8" ht="33" customHeight="1" thickBot="1" x14ac:dyDescent="0.25">
      <c r="B143" s="330"/>
      <c r="C143" s="49" t="s">
        <v>119</v>
      </c>
      <c r="D143" s="49"/>
      <c r="E143" s="31">
        <f>SUMIF($C137:$C140,C138,E137:E140)</f>
        <v>10</v>
      </c>
      <c r="F143" s="263"/>
      <c r="G143" s="132"/>
      <c r="H143" s="133"/>
    </row>
    <row r="144" spans="2:8" ht="42" customHeight="1" thickBot="1" x14ac:dyDescent="0.25">
      <c r="B144" s="46" t="s">
        <v>182</v>
      </c>
      <c r="C144" s="200" t="s">
        <v>183</v>
      </c>
      <c r="D144" s="200"/>
      <c r="E144" s="201"/>
      <c r="F144" s="212"/>
      <c r="G144" s="202"/>
      <c r="H144" s="203"/>
    </row>
    <row r="145" spans="2:8" ht="31.15" customHeight="1" thickBot="1" x14ac:dyDescent="0.25">
      <c r="B145" s="51"/>
      <c r="C145" s="178"/>
      <c r="D145" s="178"/>
      <c r="E145" s="179"/>
      <c r="F145" s="264" t="s">
        <v>184</v>
      </c>
      <c r="G145" s="52">
        <v>10</v>
      </c>
      <c r="H145" s="285"/>
    </row>
    <row r="146" spans="2:8" ht="54.75" customHeight="1" x14ac:dyDescent="0.2">
      <c r="B146" s="32" t="s">
        <v>185</v>
      </c>
      <c r="C146" s="45" t="s">
        <v>186</v>
      </c>
      <c r="D146" s="43" t="s">
        <v>187</v>
      </c>
      <c r="E146" s="153"/>
      <c r="F146" s="243"/>
      <c r="G146" s="155"/>
      <c r="H146" s="156"/>
    </row>
    <row r="147" spans="2:8" ht="21" customHeight="1" x14ac:dyDescent="0.2">
      <c r="B147" s="157"/>
      <c r="C147" s="7" t="s">
        <v>117</v>
      </c>
      <c r="D147" s="7"/>
      <c r="E147" s="11">
        <f t="shared" ref="E147" si="6">+E149+E150</f>
        <v>1100</v>
      </c>
      <c r="F147" s="241"/>
      <c r="G147" s="176"/>
      <c r="H147" s="204"/>
    </row>
    <row r="148" spans="2:8" ht="17.25" customHeight="1" x14ac:dyDescent="0.2">
      <c r="B148" s="323"/>
      <c r="C148" s="6" t="s">
        <v>118</v>
      </c>
      <c r="D148" s="6"/>
      <c r="E148" s="9"/>
      <c r="F148" s="269"/>
      <c r="G148" s="130"/>
      <c r="H148" s="131"/>
    </row>
    <row r="149" spans="2:8" ht="31.15" customHeight="1" x14ac:dyDescent="0.2">
      <c r="B149" s="323"/>
      <c r="C149" s="5" t="s">
        <v>27</v>
      </c>
      <c r="D149" s="5"/>
      <c r="E149" s="9">
        <v>1100</v>
      </c>
      <c r="F149" s="223" t="s">
        <v>188</v>
      </c>
      <c r="G149" s="79">
        <v>4</v>
      </c>
      <c r="H149" s="35"/>
    </row>
    <row r="150" spans="2:8" ht="18.75" customHeight="1" thickBot="1" x14ac:dyDescent="0.25">
      <c r="B150" s="348"/>
      <c r="C150" s="47" t="s">
        <v>31</v>
      </c>
      <c r="D150" s="47"/>
      <c r="E150" s="26"/>
      <c r="F150" s="251"/>
      <c r="G150" s="132"/>
      <c r="H150" s="133"/>
    </row>
    <row r="151" spans="2:8" ht="43.5" customHeight="1" x14ac:dyDescent="0.2">
      <c r="B151" s="286" t="s">
        <v>235</v>
      </c>
      <c r="C151" s="75"/>
      <c r="D151" s="205"/>
      <c r="E151" s="206"/>
      <c r="F151" s="265" t="s">
        <v>189</v>
      </c>
      <c r="G151" s="76">
        <v>3</v>
      </c>
      <c r="H151" s="287"/>
    </row>
    <row r="152" spans="2:8" ht="30" customHeight="1" x14ac:dyDescent="0.2">
      <c r="B152" s="288" t="s">
        <v>236</v>
      </c>
      <c r="C152" s="73"/>
      <c r="D152" s="207"/>
      <c r="E152" s="208"/>
      <c r="F152" s="266" t="s">
        <v>190</v>
      </c>
      <c r="G152" s="74">
        <v>96.2</v>
      </c>
      <c r="H152" s="289"/>
    </row>
    <row r="153" spans="2:8" ht="24.6" customHeight="1" thickBot="1" x14ac:dyDescent="0.25">
      <c r="B153" s="290" t="s">
        <v>237</v>
      </c>
      <c r="C153" s="77"/>
      <c r="D153" s="209"/>
      <c r="E153" s="210"/>
      <c r="F153" s="267" t="s">
        <v>191</v>
      </c>
      <c r="G153" s="78">
        <v>10</v>
      </c>
      <c r="H153" s="291"/>
    </row>
    <row r="154" spans="2:8" ht="17.25" customHeight="1" x14ac:dyDescent="0.2">
      <c r="B154" s="195"/>
      <c r="C154" s="196" t="s">
        <v>117</v>
      </c>
      <c r="D154" s="196"/>
      <c r="E154" s="197"/>
      <c r="F154" s="268"/>
      <c r="G154" s="198"/>
      <c r="H154" s="199"/>
    </row>
    <row r="155" spans="2:8" ht="17.25" customHeight="1" x14ac:dyDescent="0.2">
      <c r="B155" s="323"/>
      <c r="C155" s="6" t="s">
        <v>118</v>
      </c>
      <c r="D155" s="6"/>
      <c r="E155" s="9"/>
      <c r="F155" s="269"/>
      <c r="G155" s="130"/>
      <c r="H155" s="131"/>
    </row>
    <row r="156" spans="2:8" ht="28.5" customHeight="1" x14ac:dyDescent="0.2">
      <c r="B156" s="323"/>
      <c r="C156" s="5" t="s">
        <v>27</v>
      </c>
      <c r="D156" s="5"/>
      <c r="E156" s="10"/>
      <c r="F156" s="240"/>
      <c r="G156" s="130"/>
      <c r="H156" s="131"/>
    </row>
    <row r="157" spans="2:8" ht="33.6" customHeight="1" x14ac:dyDescent="0.2">
      <c r="B157" s="147"/>
      <c r="C157" s="7" t="s">
        <v>192</v>
      </c>
      <c r="D157" s="7"/>
      <c r="E157" s="11">
        <f ca="1">E81+E92+E107+E116+E120+E126+E141+E147+E154+E87</f>
        <v>31919.200000000001</v>
      </c>
      <c r="F157" s="241"/>
      <c r="G157" s="176"/>
      <c r="H157" s="204"/>
    </row>
    <row r="158" spans="2:8" ht="18" customHeight="1" thickBot="1" x14ac:dyDescent="0.25">
      <c r="B158" s="211"/>
      <c r="C158" s="47" t="s">
        <v>193</v>
      </c>
      <c r="D158" s="47"/>
      <c r="E158" s="26">
        <v>0</v>
      </c>
      <c r="F158" s="251"/>
      <c r="G158" s="292"/>
      <c r="H158" s="135"/>
    </row>
    <row r="159" spans="2:8" ht="15" customHeight="1" x14ac:dyDescent="0.2">
      <c r="B159" s="72" t="s">
        <v>194</v>
      </c>
    </row>
    <row r="160" spans="2:8" ht="15" customHeight="1" x14ac:dyDescent="0.2">
      <c r="B160" s="72"/>
    </row>
    <row r="161" spans="2:6" ht="15" customHeight="1" x14ac:dyDescent="0.2">
      <c r="B161" s="349" t="s">
        <v>195</v>
      </c>
      <c r="C161" s="349"/>
      <c r="D161" s="349"/>
      <c r="E161" s="349"/>
      <c r="F161" s="349"/>
    </row>
    <row r="162" spans="2:6" ht="15" customHeight="1" x14ac:dyDescent="0.2">
      <c r="B162" s="322" t="s">
        <v>196</v>
      </c>
      <c r="C162" s="322"/>
      <c r="D162" s="322"/>
      <c r="E162" s="322"/>
      <c r="F162" s="322"/>
    </row>
    <row r="163" spans="2:6" ht="15" customHeight="1" x14ac:dyDescent="0.2">
      <c r="B163" s="349" t="s">
        <v>197</v>
      </c>
      <c r="C163" s="349"/>
      <c r="D163" s="349"/>
      <c r="E163" s="349"/>
      <c r="F163" s="349"/>
    </row>
    <row r="164" spans="2:6" ht="15" customHeight="1" x14ac:dyDescent="0.2">
      <c r="B164" s="337"/>
      <c r="C164" s="337"/>
      <c r="D164" s="337"/>
      <c r="E164" s="337"/>
      <c r="F164" s="337"/>
    </row>
    <row r="165" spans="2:6" ht="15" customHeight="1" x14ac:dyDescent="0.2">
      <c r="B165" s="321" t="s">
        <v>198</v>
      </c>
      <c r="C165" s="321"/>
      <c r="D165" s="321"/>
      <c r="E165" s="321"/>
      <c r="F165" s="321"/>
    </row>
    <row r="166" spans="2:6" ht="15" customHeight="1" x14ac:dyDescent="0.2">
      <c r="B166" s="321" t="s">
        <v>199</v>
      </c>
      <c r="C166" s="321"/>
      <c r="D166" s="321"/>
      <c r="E166" s="321"/>
      <c r="F166" s="321"/>
    </row>
    <row r="167" spans="2:6" ht="15" customHeight="1" x14ac:dyDescent="0.2">
      <c r="B167" s="321" t="s">
        <v>200</v>
      </c>
      <c r="C167" s="321"/>
      <c r="D167" s="321"/>
      <c r="E167" s="321"/>
      <c r="F167" s="321"/>
    </row>
    <row r="168" spans="2:6" x14ac:dyDescent="0.2">
      <c r="D168" s="294"/>
      <c r="E168" s="295"/>
      <c r="F168" s="296"/>
    </row>
  </sheetData>
  <mergeCells count="66">
    <mergeCell ref="G70:G71"/>
    <mergeCell ref="B76:B78"/>
    <mergeCell ref="D76:D78"/>
    <mergeCell ref="B74:B75"/>
    <mergeCell ref="B7:H7"/>
    <mergeCell ref="B43:B50"/>
    <mergeCell ref="D43:D50"/>
    <mergeCell ref="B19:B42"/>
    <mergeCell ref="D19:D42"/>
    <mergeCell ref="F8:F9"/>
    <mergeCell ref="H8:H9"/>
    <mergeCell ref="B8:B9"/>
    <mergeCell ref="C8:C9"/>
    <mergeCell ref="D8:D9"/>
    <mergeCell ref="E8:E9"/>
    <mergeCell ref="B55:B59"/>
    <mergeCell ref="B68:B69"/>
    <mergeCell ref="B70:B71"/>
    <mergeCell ref="D137:D138"/>
    <mergeCell ref="D98:D99"/>
    <mergeCell ref="B137:B138"/>
    <mergeCell ref="B121:B122"/>
    <mergeCell ref="B96:B99"/>
    <mergeCell ref="B112:B114"/>
    <mergeCell ref="D100:D106"/>
    <mergeCell ref="D79:D80"/>
    <mergeCell ref="B79:B80"/>
    <mergeCell ref="D74:D75"/>
    <mergeCell ref="D70:D71"/>
    <mergeCell ref="B127:B133"/>
    <mergeCell ref="D72:D73"/>
    <mergeCell ref="B72:B73"/>
    <mergeCell ref="B51:B54"/>
    <mergeCell ref="D51:D54"/>
    <mergeCell ref="B60:B64"/>
    <mergeCell ref="D60:D64"/>
    <mergeCell ref="B65:B67"/>
    <mergeCell ref="B148:B150"/>
    <mergeCell ref="B163:F163"/>
    <mergeCell ref="B142:B143"/>
    <mergeCell ref="B161:F161"/>
    <mergeCell ref="F70:F71"/>
    <mergeCell ref="F1:H1"/>
    <mergeCell ref="F2:H2"/>
    <mergeCell ref="D65:D67"/>
    <mergeCell ref="D68:D69"/>
    <mergeCell ref="D55:D59"/>
    <mergeCell ref="F3:H3"/>
    <mergeCell ref="F4:H4"/>
    <mergeCell ref="F5:H5"/>
    <mergeCell ref="B167:F167"/>
    <mergeCell ref="B165:F165"/>
    <mergeCell ref="B162:F162"/>
    <mergeCell ref="B82:B86"/>
    <mergeCell ref="B103:B104"/>
    <mergeCell ref="B117:B118"/>
    <mergeCell ref="B108:B110"/>
    <mergeCell ref="B93:B94"/>
    <mergeCell ref="B88:B90"/>
    <mergeCell ref="B105:B106"/>
    <mergeCell ref="B100:B102"/>
    <mergeCell ref="B139:B140"/>
    <mergeCell ref="B155:B156"/>
    <mergeCell ref="D139:D140"/>
    <mergeCell ref="B166:F166"/>
    <mergeCell ref="B164:F164"/>
  </mergeCells>
  <pageMargins left="0.39370078740157483" right="0.39370078740157483" top="0.59055118110236227" bottom="0.59055118110236227" header="0" footer="0"/>
  <pageSetup paperSize="9" scale="95" fitToHeight="0" orientation="landscape" r:id="rId1"/>
  <rowBreaks count="4" manualBreakCount="4">
    <brk id="92" max="7" man="1"/>
    <brk id="99" max="7" man="1"/>
    <brk id="126" max="7" man="1"/>
    <brk id="141" max="7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A61ECD-AD9E-44B9-950A-954F199933F0}">
  <sheetPr>
    <pageSetUpPr fitToPage="1"/>
  </sheetPr>
  <dimension ref="B1:D24"/>
  <sheetViews>
    <sheetView zoomScaleNormal="100" workbookViewId="0">
      <selection activeCell="M12" sqref="M12"/>
    </sheetView>
  </sheetViews>
  <sheetFormatPr defaultColWidth="9.140625" defaultRowHeight="12.75" x14ac:dyDescent="0.2"/>
  <cols>
    <col min="1" max="1" width="2.5703125" style="1" customWidth="1"/>
    <col min="2" max="2" width="4.5703125" style="1" customWidth="1"/>
    <col min="3" max="3" width="45.28515625" style="2" customWidth="1"/>
    <col min="4" max="4" width="15.140625" style="1" customWidth="1"/>
    <col min="5" max="16384" width="9.140625" style="1"/>
  </cols>
  <sheetData>
    <row r="1" spans="2:4" ht="33" customHeight="1" x14ac:dyDescent="0.2">
      <c r="B1" s="391" t="s">
        <v>246</v>
      </c>
      <c r="C1" s="391"/>
      <c r="D1" s="391"/>
    </row>
    <row r="2" spans="2:4" ht="13.5" thickBot="1" x14ac:dyDescent="0.25">
      <c r="C2" s="1"/>
    </row>
    <row r="3" spans="2:4" ht="72" customHeight="1" thickBot="1" x14ac:dyDescent="0.25">
      <c r="B3" s="318" t="s">
        <v>201</v>
      </c>
      <c r="C3" s="319" t="s">
        <v>202</v>
      </c>
      <c r="D3" s="320" t="s">
        <v>3</v>
      </c>
    </row>
    <row r="4" spans="2:4" ht="12" customHeight="1" thickBot="1" x14ac:dyDescent="0.25">
      <c r="B4" s="310">
        <v>1</v>
      </c>
      <c r="C4" s="311">
        <v>2</v>
      </c>
      <c r="D4" s="312">
        <v>3</v>
      </c>
    </row>
    <row r="5" spans="2:4" ht="17.25" customHeight="1" thickBot="1" x14ac:dyDescent="0.25">
      <c r="B5" s="388" t="s">
        <v>238</v>
      </c>
      <c r="C5" s="389"/>
      <c r="D5" s="390"/>
    </row>
    <row r="6" spans="2:4" ht="18" customHeight="1" x14ac:dyDescent="0.2">
      <c r="B6" s="299" t="s">
        <v>203</v>
      </c>
      <c r="C6" s="16" t="s">
        <v>117</v>
      </c>
      <c r="D6" s="300">
        <f t="shared" ref="D6" si="0">+D8+D9+D10+D11+D12+D13</f>
        <v>31890.499999999996</v>
      </c>
    </row>
    <row r="7" spans="2:4" ht="14.25" customHeight="1" x14ac:dyDescent="0.2">
      <c r="B7" s="301"/>
      <c r="C7" s="17" t="s">
        <v>204</v>
      </c>
      <c r="D7" s="302"/>
    </row>
    <row r="8" spans="2:4" ht="29.25" customHeight="1" x14ac:dyDescent="0.2">
      <c r="B8" s="301" t="s">
        <v>205</v>
      </c>
      <c r="C8" s="18" t="s">
        <v>206</v>
      </c>
      <c r="D8" s="303">
        <f>SUMIF('003 programa '!$C11:$C158,'003 programa '!$C20,'003 programa '!E11:E158)</f>
        <v>30499.199999999997</v>
      </c>
    </row>
    <row r="9" spans="2:4" ht="15" customHeight="1" x14ac:dyDescent="0.2">
      <c r="B9" s="301" t="s">
        <v>207</v>
      </c>
      <c r="C9" s="13" t="s">
        <v>29</v>
      </c>
      <c r="D9" s="304">
        <f>SUMIF('003 programa '!$C11:$C158,'003 programa '!$C21,'003 programa '!E11:E158)</f>
        <v>1216.8</v>
      </c>
    </row>
    <row r="10" spans="2:4" ht="15.6" customHeight="1" x14ac:dyDescent="0.2">
      <c r="B10" s="301" t="s">
        <v>208</v>
      </c>
      <c r="C10" s="13" t="s">
        <v>209</v>
      </c>
      <c r="D10" s="303">
        <f>SUMIF('003 programa '!$C11:$C158,'003 programa '!$C45,'003 programa '!E11:E158)</f>
        <v>160</v>
      </c>
    </row>
    <row r="11" spans="2:4" ht="27.75" customHeight="1" x14ac:dyDescent="0.2">
      <c r="B11" s="301" t="s">
        <v>210</v>
      </c>
      <c r="C11" s="13" t="s">
        <v>211</v>
      </c>
      <c r="D11" s="303" cm="1">
        <f t="array" ref="D11">SUMIF('003 programa '!$C11:$C158,'003 programa '!C00,'003 programa '!E11:E158)</f>
        <v>0</v>
      </c>
    </row>
    <row r="12" spans="2:4" ht="16.149999999999999" customHeight="1" x14ac:dyDescent="0.2">
      <c r="B12" s="301" t="s">
        <v>212</v>
      </c>
      <c r="C12" s="13" t="s">
        <v>213</v>
      </c>
      <c r="D12" s="303" cm="1">
        <f t="array" ref="D12">SUMIF('003 programa '!$C11:$C158,'003 programa '!C00,'003 programa '!E11:E158)</f>
        <v>0</v>
      </c>
    </row>
    <row r="13" spans="2:4" ht="16.149999999999999" customHeight="1" x14ac:dyDescent="0.2">
      <c r="B13" s="301" t="s">
        <v>214</v>
      </c>
      <c r="C13" s="13" t="s">
        <v>215</v>
      </c>
      <c r="D13" s="303">
        <f>SUMIF('003 programa '!$C19:$C161,'003 programa '!$C53,'003 programa '!E19:E161)</f>
        <v>14.5</v>
      </c>
    </row>
    <row r="14" spans="2:4" ht="18" customHeight="1" x14ac:dyDescent="0.2">
      <c r="B14" s="305" t="s">
        <v>216</v>
      </c>
      <c r="C14" s="17" t="s">
        <v>248</v>
      </c>
      <c r="D14" s="306">
        <f t="shared" ref="D14" si="1">+D16+D17+D18+D19+D20+D21</f>
        <v>28.7</v>
      </c>
    </row>
    <row r="15" spans="2:4" ht="16.5" customHeight="1" x14ac:dyDescent="0.2">
      <c r="B15" s="301"/>
      <c r="C15" s="17" t="s">
        <v>247</v>
      </c>
      <c r="D15" s="302"/>
    </row>
    <row r="16" spans="2:4" ht="15.6" customHeight="1" x14ac:dyDescent="0.2">
      <c r="B16" s="301" t="s">
        <v>217</v>
      </c>
      <c r="C16" s="19" t="s">
        <v>218</v>
      </c>
      <c r="D16" s="303">
        <f>SUMIF('003 programa '!$C11:$C158,'003 programa '!C113,'003 programa '!E11:E158)</f>
        <v>21.5</v>
      </c>
    </row>
    <row r="17" spans="2:4" ht="16.149999999999999" customHeight="1" x14ac:dyDescent="0.2">
      <c r="B17" s="301" t="s">
        <v>219</v>
      </c>
      <c r="C17" s="19" t="s">
        <v>220</v>
      </c>
      <c r="D17" s="303" cm="1">
        <f t="array" ref="D17">SUMIF('003 programa '!$C11:$C158,'003 programa '!C00,'003 programa '!E11:E158)</f>
        <v>0</v>
      </c>
    </row>
    <row r="18" spans="2:4" ht="26.25" customHeight="1" x14ac:dyDescent="0.2">
      <c r="B18" s="301" t="s">
        <v>221</v>
      </c>
      <c r="C18" s="19" t="s">
        <v>222</v>
      </c>
      <c r="D18" s="303" cm="1">
        <f t="array" ref="D18">SUMIF('003 programa '!$C11:$C158,'003 programa '!C00,'003 programa '!E11:E158)</f>
        <v>0</v>
      </c>
    </row>
    <row r="19" spans="2:4" ht="16.149999999999999" customHeight="1" x14ac:dyDescent="0.2">
      <c r="B19" s="301" t="s">
        <v>223</v>
      </c>
      <c r="C19" s="19" t="s">
        <v>224</v>
      </c>
      <c r="D19" s="303">
        <f>SUMIF('003 programa '!$C20:$C162,'003 programa '!C78,'003 programa '!E20:E162)</f>
        <v>7.2</v>
      </c>
    </row>
    <row r="20" spans="2:4" ht="18.600000000000001" customHeight="1" x14ac:dyDescent="0.2">
      <c r="B20" s="301" t="s">
        <v>225</v>
      </c>
      <c r="C20" s="19" t="s">
        <v>226</v>
      </c>
      <c r="D20" s="303" cm="1">
        <f t="array" ref="D20">SUMIF('003 programa '!$C11:$C158,'003 programa '!C00,'003 programa '!E11:E158)</f>
        <v>0</v>
      </c>
    </row>
    <row r="21" spans="2:4" ht="15" customHeight="1" thickBot="1" x14ac:dyDescent="0.25">
      <c r="B21" s="313" t="s">
        <v>227</v>
      </c>
      <c r="C21" s="314" t="s">
        <v>228</v>
      </c>
      <c r="D21" s="303">
        <f>SUMIF('003 programa '!$C11:$C158,'003 programa '!#REF!,'003 programa '!E11:E158)</f>
        <v>0</v>
      </c>
    </row>
    <row r="22" spans="2:4" ht="20.25" customHeight="1" x14ac:dyDescent="0.2">
      <c r="B22" s="315"/>
      <c r="C22" s="316" t="s">
        <v>249</v>
      </c>
      <c r="D22" s="317">
        <f t="shared" ref="D22" si="2">+D6+D14</f>
        <v>31919.199999999997</v>
      </c>
    </row>
    <row r="23" spans="2:4" ht="18.75" customHeight="1" thickBot="1" x14ac:dyDescent="0.25">
      <c r="B23" s="307"/>
      <c r="C23" s="308" t="s">
        <v>193</v>
      </c>
      <c r="D23" s="309">
        <f>+'003 programa '!E158</f>
        <v>0</v>
      </c>
    </row>
    <row r="24" spans="2:4" x14ac:dyDescent="0.2">
      <c r="B24" s="14"/>
      <c r="C24" s="298"/>
      <c r="D24" s="14"/>
    </row>
  </sheetData>
  <mergeCells count="2">
    <mergeCell ref="B5:D5"/>
    <mergeCell ref="B1:D1"/>
  </mergeCells>
  <pageMargins left="0.7" right="0.7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2</vt:i4>
      </vt:variant>
      <vt:variant>
        <vt:lpstr>Įvardytieji diapazonai</vt:lpstr>
      </vt:variant>
      <vt:variant>
        <vt:i4>2</vt:i4>
      </vt:variant>
    </vt:vector>
  </HeadingPairs>
  <TitlesOfParts>
    <vt:vector size="4" baseType="lpstr">
      <vt:lpstr>003 programa </vt:lpstr>
      <vt:lpstr>Lėšų suvestinė </vt:lpstr>
      <vt:lpstr>'003 programa '!Print_Area</vt:lpstr>
      <vt:lpstr>'003 programa '!Print_Titles</vt:lpstr>
    </vt:vector>
  </TitlesOfParts>
  <Manager/>
  <Company>KMSA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Snieguolė Kačerauskaitė</dc:creator>
  <cp:keywords/>
  <dc:description/>
  <cp:lastModifiedBy>Asta Česnauskienė</cp:lastModifiedBy>
  <cp:revision/>
  <cp:lastPrinted>2026-02-26T14:12:50Z</cp:lastPrinted>
  <dcterms:created xsi:type="dcterms:W3CDTF">2023-07-11T10:34:54Z</dcterms:created>
  <dcterms:modified xsi:type="dcterms:W3CDTF">2026-04-08T13:40:27Z</dcterms:modified>
  <cp:category/>
  <cp:contentStatus/>
</cp:coreProperties>
</file>