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8. Keitimas (po birželio tarybos)\"/>
    </mc:Choice>
  </mc:AlternateContent>
  <xr:revisionPtr revIDLastSave="0" documentId="13_ncr:1_{4CCDA380-E7E8-449C-90AB-454519ECBEF9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1 programa" sheetId="1" r:id="rId1"/>
    <sheet name="Lėšų suvestinė " sheetId="3" r:id="rId2"/>
  </sheets>
  <definedNames>
    <definedName name="_xlnm.Print_Area" localSheetId="0">'001 programa'!$A$1:$H$131</definedName>
    <definedName name="_xlnm.Print_Titles" localSheetId="0">'001 programa'!$8:$10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7" i="1" l="1"/>
  <c r="E105" i="1"/>
  <c r="E57" i="1"/>
  <c r="E41" i="1"/>
  <c r="E39" i="1"/>
  <c r="E28" i="1"/>
  <c r="E23" i="1"/>
  <c r="E21" i="1"/>
  <c r="E68" i="1" l="1"/>
  <c r="E69" i="1"/>
  <c r="E48" i="1"/>
  <c r="E47" i="1"/>
  <c r="D9" i="3" a="1"/>
  <c r="D9" i="3" s="1"/>
  <c r="D10" i="3" a="1"/>
  <c r="D10" i="3" s="1"/>
  <c r="D11" i="3" a="1"/>
  <c r="D11" i="3" s="1"/>
  <c r="D12" i="3" a="1"/>
  <c r="D12" i="3" s="1"/>
  <c r="D13" i="3"/>
  <c r="E113" i="1"/>
  <c r="D8" i="3" s="1"/>
  <c r="E119" i="1"/>
  <c r="E85" i="1"/>
  <c r="D23" i="3" l="1"/>
  <c r="D21" i="3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E118" i="1" l="1"/>
  <c r="E116" i="1" s="1"/>
  <c r="E102" i="1"/>
  <c r="D6" i="3" l="1"/>
  <c r="D14" i="3"/>
  <c r="E83" i="1"/>
  <c r="E66" i="1"/>
  <c r="D22" i="3" l="1"/>
  <c r="E45" i="1"/>
  <c r="E100" i="1" l="1"/>
  <c r="E1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Irma Žukienė</author>
    <author>Inga Mikalauskienė</author>
  </authors>
  <commentList>
    <comment ref="G13" authorId="0" shapeId="0" xr:uid="{A16C12A4-A2BE-4EBA-AF55-7E6CABFED8C7}">
      <text>
        <r>
          <rPr>
            <sz val="11"/>
            <color theme="1"/>
            <rFont val="Calibri"/>
            <family val="2"/>
            <charset val="186"/>
            <scheme val="minor"/>
          </rPr>
          <t>1. Žemės sklypas Pajūrio g. ir Vėjo g. žiedinei sankryžai įrengti (2 sklypai, 0,24 ha ir 0,03 ha);
2.  Teritorija, reikalinga kapinių plėtrai (3,0 ha);
3. Teritorija Nemuno g. rekonstrukcijai (0,1 ha)</t>
        </r>
      </text>
    </comment>
    <comment ref="F24" authorId="1" shapeId="0" xr:uid="{EA1DB4A6-741A-4572-95E7-834CC0CF7C4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2027–2028 m. </t>
        </r>
      </text>
    </comment>
    <comment ref="F25" authorId="1" shapeId="0" xr:uid="{2DF7F0C7-1D38-49E6-93FB-5DD7CE5F72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2028–2029 m.
</t>
        </r>
      </text>
    </comment>
    <comment ref="G26" authorId="1" shapeId="0" xr:uid="{6B834D8D-BC70-463E-B8B3-C25AA29707FE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Kvartalo prie Kosmonautų g. tęsinio iki Pievų ir Rokiškio gatvių detaliojo plano korektūra </t>
        </r>
      </text>
    </comment>
    <comment ref="F94" authorId="1" shapeId="0" xr:uid="{9816FC1F-6F50-445F-89A0-6116C3F9E5FB}">
      <text>
        <r>
          <rPr>
            <sz val="11"/>
            <color theme="1"/>
            <rFont val="Calibri"/>
            <family val="2"/>
            <charset val="186"/>
            <scheme val="minor"/>
          </rPr>
          <t>Europos kultūros paveldo dienų renginys</t>
        </r>
      </text>
    </comment>
    <comment ref="F95" authorId="1" shapeId="0" xr:uid="{DC4E8720-897A-4699-BB17-31F36BD08DDD}">
      <text>
        <r>
          <rPr>
            <sz val="11"/>
            <color theme="1"/>
            <rFont val="Calibri"/>
            <family val="2"/>
            <charset val="186"/>
            <scheme val="minor"/>
          </rPr>
          <t>Informacinis leidinys apie paveldo objektus</t>
        </r>
      </text>
    </comment>
    <comment ref="C98" authorId="1" shapeId="0" xr:uid="{26026ACA-5169-48D7-87C6-3C7FD22790B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www.tvarkau.klaipeda.lt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<sst xmlns="http://schemas.openxmlformats.org/spreadsheetml/2006/main" count="267" uniqueCount="201">
  <si>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</si>
  <si>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</si>
  <si>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</si>
  <si>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</si>
  <si>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</si>
  <si>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Savivaldybės strateginio plėtros plano rodiklis</t>
  </si>
  <si>
    <t>2026 m.</t>
  </si>
  <si>
    <t>001-01 (T)</t>
  </si>
  <si>
    <t>Uždavinys: Rengti miesto teritorijų planavimo bei susijusius dokumentus</t>
  </si>
  <si>
    <t>Pasitenkinimo teritorijų planavimo ir statybos leidimų išdavimo paslaugomis indeksas</t>
  </si>
  <si>
    <t>&gt;60,7</t>
  </si>
  <si>
    <t>Visuomenės reikmėms atlaisvintos teritorijos plotas per ataskaitinį laikotarpį, ha</t>
  </si>
  <si>
    <t>Žemės sklypų, kuriems numatyta konversija ir kurių paskirtis pakeista (per 3 metus), skaičius ir plotas vnt./ha</t>
  </si>
  <si>
    <t>0/0</t>
  </si>
  <si>
    <t>R-3.2.1-1</t>
  </si>
  <si>
    <t>001-01-01 (TP)</t>
  </si>
  <si>
    <t>Priemonė: Detaliųjų ir kitų planų rengimas</t>
  </si>
  <si>
    <t>001-01-01-01</t>
  </si>
  <si>
    <t>Klaipėdos miesto vandens tiekimo ir nuotekų bei paviršinių nuotekų tvarkymo infrastruktūros plėtros specialiojo plano parengimas</t>
  </si>
  <si>
    <t>UAD
Urbanistikos skyrius</t>
  </si>
  <si>
    <t>Parengtas specialusis planas, vnt.</t>
  </si>
  <si>
    <t>P-3.3.3.2-2
P-3.3.3.4-2</t>
  </si>
  <si>
    <t xml:space="preserve">Savivaldybės biudžeto lėšos (nuosavos, be ankstesnių metų likučio) </t>
  </si>
  <si>
    <t>Ankstesnių metų likučiai</t>
  </si>
  <si>
    <t>001-01-01-02</t>
  </si>
  <si>
    <t xml:space="preserve">Leidinio apie Klaipėdos miesto architektūrą ir urbanistiką išleidimas ir architektūrinės parodos organizavimas </t>
  </si>
  <si>
    <t>Išleistas leidinys, egz.</t>
  </si>
  <si>
    <t>Suorganizuota paroda, vnt.</t>
  </si>
  <si>
    <t>001-01-01-03</t>
  </si>
  <si>
    <t>Planavimo dokumentų viešinimas ir sklaida</t>
  </si>
  <si>
    <r>
      <rPr>
        <sz val="10"/>
        <color rgb="FF000000"/>
        <rFont val="Times New Roman"/>
        <family val="1"/>
        <charset val="186"/>
      </rPr>
      <t>Suorganizuotas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rgb="FF000000"/>
        <rFont val="Times New Roman"/>
        <family val="1"/>
        <charset val="186"/>
      </rPr>
      <t>renginys, vnt.</t>
    </r>
  </si>
  <si>
    <t>001-01-01-04</t>
  </si>
  <si>
    <t>Rengiamų planavimo dokumentų ekspertinis vertinimas</t>
  </si>
  <si>
    <t>Atlikta ekspertizių, vnt.</t>
  </si>
  <si>
    <t>001-01-01-05</t>
  </si>
  <si>
    <t xml:space="preserve">Smiltynės kurortinės vietovės bendrojo plano parengimas   </t>
  </si>
  <si>
    <t>Parengta galimybių studija, vnt.</t>
  </si>
  <si>
    <t>P-1.2.1.1-1</t>
  </si>
  <si>
    <t>Įvykdytas architektūrinis konkursas, vnt.</t>
  </si>
  <si>
    <t>001-01-01-06</t>
  </si>
  <si>
    <t xml:space="preserve">Detaliųjų ar specialiųjų planų koregavimas ar keitimas </t>
  </si>
  <si>
    <t>Pakoreguota teritorijų planavimo dokumentų, vnt.</t>
  </si>
  <si>
    <t>001-01-01-07</t>
  </si>
  <si>
    <t>Pietinio pocentrio Stariškių rajone bendrojo plano parengimas</t>
  </si>
  <si>
    <t>P-1.2.3.2-2</t>
  </si>
  <si>
    <t>Parengtas bendrasis planas, vnt.</t>
  </si>
  <si>
    <t>001-01-01-08</t>
  </si>
  <si>
    <t>Melnragės ir Girulių kurortinės vietovės bendrojo plano parengimas</t>
  </si>
  <si>
    <t>P-1.2.1.2-1</t>
  </si>
  <si>
    <t>001-01-01-09</t>
  </si>
  <si>
    <t>001-01-01-10</t>
  </si>
  <si>
    <t>001-01-01-11</t>
  </si>
  <si>
    <t xml:space="preserve">Žemės sklypo Jaunystės g. 1, žemės sklypų, kurių kadastro Nr. 210100360313, Nr. 210100360102, ir laisvos valstybinės žemės detaliojo plano parengimas </t>
  </si>
  <si>
    <t xml:space="preserve">Parengtas detalusis planas, vnt. </t>
  </si>
  <si>
    <t>001-01-01-12</t>
  </si>
  <si>
    <t xml:space="preserve">Žardės rajono (Bendrajame plane 1.8 nagrinėjamas rajonas) vietovės lygmens bendrojo plano parengimas </t>
  </si>
  <si>
    <t xml:space="preserve">Parengtas vietovės lygmens bendrasis planas, vnt.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</si>
  <si>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</si>
  <si>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</si>
  <si>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</si>
  <si>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</si>
  <si>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001-01-02 (TP)</t>
  </si>
  <si>
    <t>Priemonė: Žemės sklypų planų rengimas</t>
  </si>
  <si>
    <t>001-01-02-01</t>
  </si>
  <si>
    <t>Atskirų žemės sklypų planų ir susijusių dokumentų parengimas</t>
  </si>
  <si>
    <t>UAD
Žemėtvarkos skyrius</t>
  </si>
  <si>
    <t>Parengta planų, vnt.</t>
  </si>
  <si>
    <t>001-01-02-02</t>
  </si>
  <si>
    <t xml:space="preserve">Žemės paėmimo visuomenės poreikiams dokumentų parengimas </t>
  </si>
  <si>
    <t>Parengta dokumentų, vnt.</t>
  </si>
  <si>
    <t>001-01-02-03</t>
  </si>
  <si>
    <t>Kompensacijų išmokėjimas už visuomenės poreikiams paimtą turtą ir turto įsigijimas infrastruktūros plėtrai</t>
  </si>
  <si>
    <t>Teritorija, reikalinga Pajūrio g. ir Vėjo g. žiedinei sankryžai įrengti, vnt.</t>
  </si>
  <si>
    <t>Teritorija, reikalinga naujos Lankiškių g. tiesimui, vnt.</t>
  </si>
  <si>
    <t>Teritorija, reikalinga naujos C kategorijos Dovo Zauniaus g. tiesimui nuo Liepų g. iki Karaliaučiaus  g., vnt.</t>
  </si>
  <si>
    <t>Teritorija, reikalinga kapinių plėtrai, vnt.</t>
  </si>
  <si>
    <t>Teritorija, reikalinga naujos C kategorijos Gumbinės g. tiesimui, vnt.</t>
  </si>
  <si>
    <t>Teritorija, reikalinga C kategorijos Karaliaučiaus g. (buvusi Girdavos g.) tiesimui, vnt.</t>
  </si>
  <si>
    <t>Teritorija, reikalinga Dovo Zauniaus g. ruožo nuo Karaliaučiaus g. iki Pajūrio g. tiesimui, vnt.</t>
  </si>
  <si>
    <t>001-01-02-04</t>
  </si>
  <si>
    <t xml:space="preserve">Miško žemės keitimas kitomis naudmenomis inžinerinės infrastruktūros plėtrai  </t>
  </si>
  <si>
    <t xml:space="preserve">Paversta kitomis naudmenomis miško žemės, ha </t>
  </si>
  <si>
    <t>001-02 (T)</t>
  </si>
  <si>
    <t>Uždavinys: Užtikrinti geoinformacinių sistemų (GIS) administravimą ir vykdomų geodezinių darbų kontrolę</t>
  </si>
  <si>
    <t>Atnaujintas topografinių duomenų bazės plotas, ha</t>
  </si>
  <si>
    <t>001-02-01 (TP)</t>
  </si>
  <si>
    <t>Priemonė: Geoinformacinių sistemų (GIS) administravimas ir kontrolė</t>
  </si>
  <si>
    <t>001-02-01-01</t>
  </si>
  <si>
    <t>UAD
Išmanaus skaitmeninio miesto skyrius</t>
  </si>
  <si>
    <t>Atnaujinta GIS licencijuotų darbo vietų, vnt.</t>
  </si>
  <si>
    <t>Atnaujinta duomenų bazių, vnt.</t>
  </si>
  <si>
    <t>001-02-01-02</t>
  </si>
  <si>
    <t>Atnaujintų topografinių-inžinerinių nuotraukų kokybės tikrinimo programų, vnt.</t>
  </si>
  <si>
    <t>Atliktas žemės kadastro skaitmeninių duomenų atnaujinimas, kartai</t>
  </si>
  <si>
    <t>001-02-01-03</t>
  </si>
  <si>
    <t>Parengtų WebGIS žemėlapių viešinimas, administravimas, proc.</t>
  </si>
  <si>
    <t>Infrastruktūros projektų koordinavimo platformos
sukūrimas ir diegimas, proc.</t>
  </si>
  <si>
    <t>001-02-01-04</t>
  </si>
  <si>
    <t>Aerofotografinių žemėlapių, panaudojant dronus,  sukūrimas</t>
  </si>
  <si>
    <t>Sukurta žemėlapių, vnt.</t>
  </si>
  <si>
    <t>001-02-01-05</t>
  </si>
  <si>
    <t>Miesto žemėlapių portalo atnaujinimas, interaktyvių sprendimų ir vizualizacijų tobulinimas</t>
  </si>
  <si>
    <t>Atnaujintas ir modernizuotas miesto žemėlapių portalas, proc.</t>
  </si>
  <si>
    <t>001-03 (T)</t>
  </si>
  <si>
    <t>Uždavinys: Vykdyti paveldo objektų išsaugojimo priemones</t>
  </si>
  <si>
    <t>Į Lietuvos Respublikos nekilnojamųjų vertybių registrą įtrauktų objektų arba objektų, kurių vertingosios savybės patikslintos, skaičius, vnt.</t>
  </si>
  <si>
    <t>Kultūros paveldo objektų, kuriems atlikti tvarkybos darbai, dalis nuo visų kultūros paveldo objektų,  proc.</t>
  </si>
  <si>
    <t>R-3.2.3-1</t>
  </si>
  <si>
    <t>001-03-01 (TP)</t>
  </si>
  <si>
    <t>Priemonė: Kultūros paveldo objektų apskaitos, tvarkybos ir sklaidos dokumentacijos parengimas</t>
  </si>
  <si>
    <t>001-03-01-01</t>
  </si>
  <si>
    <t>Kultūrinės vertės nustatymo objektų dokumentacijos parengimas</t>
  </si>
  <si>
    <t>UAD
Paveldosaugos skyrius</t>
  </si>
  <si>
    <t>Parengta objektų kultūrinės vertės nustatymo dokumentacija, vnt.</t>
  </si>
  <si>
    <t>001-03-01-02</t>
  </si>
  <si>
    <t>Klaipėdos miesto savivaldybės nekilnojamojo kultūros paveldo vertinimo tarybos darbo organizavimas (ekspertų paslaugų įsigijimas)</t>
  </si>
  <si>
    <t>Surengta posėdžių, vnt.</t>
  </si>
  <si>
    <t>001-03-01-03</t>
  </si>
  <si>
    <t>Kultūros paveldo sklaida</t>
  </si>
  <si>
    <t>Suorganizuotas renginys, vnt.</t>
  </si>
  <si>
    <t>001-03-01-04</t>
  </si>
  <si>
    <t>Archeologinių tyrimų vykdymas Klaipėdos miesto teritorijoje</t>
  </si>
  <si>
    <t>Atlikta archeologinių tyrimų, vnt.</t>
  </si>
  <si>
    <t>001-03-01-05</t>
  </si>
  <si>
    <t>Pastatų fasadų tvarkymo rėmimo viešinimas</t>
  </si>
  <si>
    <t>Interneto svetainės prieglobos (angl. hosting) paslauga, vnt.</t>
  </si>
  <si>
    <t>001-03-02 (TP)</t>
  </si>
  <si>
    <t>Priemonė: Kultūros paveldo objektų tvarkyba</t>
  </si>
  <si>
    <t>001-03-02-01</t>
  </si>
  <si>
    <t>Kultūros paveldo objektų tvarkybos darbų vykdymas</t>
  </si>
  <si>
    <t xml:space="preserve">Sutvarkyta kultūros paveldo objektų, vnt. </t>
  </si>
  <si>
    <t>P-3.2.3.5-1</t>
  </si>
  <si>
    <t>001-03-02-02</t>
  </si>
  <si>
    <t>Pastatų fasadų tvarkymo rėmimas</t>
  </si>
  <si>
    <t xml:space="preserve">Sutvarkyta fasadų, vnt. </t>
  </si>
  <si>
    <t>001-03-02-03</t>
  </si>
  <si>
    <t>Klaipėdos Vitės istorinių kapinių sutvarkymo projekto parengimas</t>
  </si>
  <si>
    <t>Parengtas techninis projektas, vnt.</t>
  </si>
  <si>
    <t>P-3.2.3.6-2</t>
  </si>
  <si>
    <t>001-03-02-04</t>
  </si>
  <si>
    <t>001-03-02-05</t>
  </si>
  <si>
    <t>Buvusių dvarų ir kaimų istorinių kapinaičių sutvarkymo projektinių sprendimų parengimas</t>
  </si>
  <si>
    <t>Parengtas aprašas (projektiniai sprendiniai), vnt.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</si>
  <si>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</si>
  <si>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</si>
  <si>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</si>
  <si>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</si>
  <si>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</si>
  <si>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</si>
  <si>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</si>
  <si>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UAD – Urbanistikos ir architektūros departamentas.</t>
  </si>
  <si>
    <t>Eil. Nr.</t>
  </si>
  <si>
    <t>Programos kodas ir pavadinimas</t>
  </si>
  <si>
    <t>001 Miesto urbanistinio planavimo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</si>
  <si>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</si>
  <si>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</si>
  <si>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</si>
  <si>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</si>
  <si>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</si>
  <si>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</si>
  <si>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</si>
  <si>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</si>
  <si>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</si>
  <si>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</si>
  <si>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</si>
  <si>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</si>
  <si>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</si>
  <si>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</si>
  <si>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</si>
  <si>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</si>
  <si>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</si>
  <si>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</si>
  <si>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</si>
  <si>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</si>
  <si>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</si>
  <si>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</si>
  <si>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</si>
  <si>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Teritorijos, pagal Bendrojo plano sprendinius patenkančios į 9.1, 9.2, 9.3, 9.4, 9.8 ir 9.9 nagrinėjamus rajonus, plėtros urbanistinės vizijos parengimas</t>
  </si>
  <si>
    <t>GIS programinės įrangos atnaujinimas ir techninių konsultacijų įsigijimas</t>
  </si>
  <si>
    <t>Geodezinių darbų tikrinimo programinės įrangos nuoma ir GIS duomenų įsigijimas</t>
  </si>
  <si>
    <t>WebGIS programų ir infrastruktūros projektų koordinavimo platformos sukūrimas</t>
  </si>
  <si>
    <t>Antrojo pasaulinio karo Sovietų Sąjungos karių palaidojimo vietos, esančios S. Daukanto gatvėje, pertvarkymo projekto parengimas</t>
  </si>
  <si>
    <t>Savivaldybės biudžeto lėšos (nuosavos, be ankstesnių metų likučio)</t>
  </si>
  <si>
    <t>Pajamų įmokos ir kitos pajamos</t>
  </si>
  <si>
    <t>Skolintos lėšos</t>
  </si>
  <si>
    <t>Siektinos 
stebėsenos rodiklių reikšmės</t>
  </si>
  <si>
    <t>PATVIRTINTA</t>
  </si>
  <si>
    <t>Klaipėdos miesto savivaldybės administracijos direktoriaus</t>
  </si>
  <si>
    <t xml:space="preserve"> 2026 metų asignavimų ir kitų lėšų pasiskirstymas (tūkst. Eur)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</si>
  <si>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</si>
  <si>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 xml:space="preserve">Kiti šaltiniai 
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</si>
  <si>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</si>
  <si>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Klaipėdos miesto savivaldybės administracijos 2026 metų 001 Miesto urbanistinio planavimo programos uždaviniai, priemonės, asignavimai ir kitos lėšos (tūkst. eurų) bei priemonių stebėsenos rodikliai</t>
  </si>
  <si>
    <t>2026 m. kovo 5 d. įsakymu Nr. AD1-179</t>
  </si>
  <si>
    <t xml:space="preserve">(Klaipėdos miesto savivaldybės administracijos direktoriaus 
</t>
  </si>
  <si>
    <t>Paskelbta informacinių straipsnių, skelbimų, proc.</t>
  </si>
  <si>
    <t>Parengta koncepcija, vnt.</t>
  </si>
  <si>
    <t>Dalyvavimas projekte „Išmanusis miestas“</t>
  </si>
  <si>
    <t>Parengtos teritorijų architektūrinės-urbanistinės vizijos, proc.</t>
  </si>
  <si>
    <t>Teritorija, reikalinga Nemuno g. rekonstrukcijai (įsigyjamas turtas Nemuno g. 113 ir 133), vnt.</t>
  </si>
  <si>
    <t xml:space="preserve">2026 m. liepos 3 d. įsakymo Nr. AD1-476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</si>
</sst>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b/>
      <sz val="10"/>
      <name val="Times New Roman"/>
      <family val="1"/>
    </font>
    <font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0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name val="Times New Roman"/>
      <family val="1"/>
      <charset val="1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48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3" borderId="5" xfId="0" applyFont="1" applyFill="1" applyBorder="1" applyAlignment="1">
      <alignment vertical="top" wrapText="1"/>
    </xf>
    <xf numFmtId="2" fontId="6" fillId="3" borderId="1" xfId="0" applyNumberFormat="1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vertical="top" wrapText="1"/>
    </xf>
    <xf numFmtId="0" fontId="10" fillId="3" borderId="1" xfId="0" applyFont="1" applyFill="1" applyBorder="1" applyAlignment="1">
      <alignment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3" fillId="0" borderId="0" xfId="0" applyFont="1"/>
    <xf numFmtId="0" fontId="2" fillId="0" borderId="6" xfId="0" applyFont="1" applyBorder="1" applyAlignment="1">
      <alignment horizontal="left" vertical="top" wrapText="1"/>
    </xf>
    <xf numFmtId="0" fontId="10" fillId="3" borderId="8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vertical="top" wrapText="1"/>
    </xf>
    <xf numFmtId="0" fontId="3" fillId="0" borderId="10" xfId="0" applyFont="1" applyBorder="1" applyAlignment="1">
      <alignment vertical="top"/>
    </xf>
    <xf numFmtId="0" fontId="3" fillId="0" borderId="10" xfId="0" applyFont="1" applyBorder="1"/>
    <xf numFmtId="165" fontId="6" fillId="0" borderId="14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vertical="top" wrapText="1"/>
    </xf>
    <xf numFmtId="0" fontId="6" fillId="8" borderId="1" xfId="0" applyFont="1" applyFill="1" applyBorder="1" applyAlignment="1">
      <alignment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3" fillId="3" borderId="15" xfId="0" applyFont="1" applyFill="1" applyBorder="1" applyAlignment="1">
      <alignment vertical="top" wrapText="1"/>
    </xf>
    <xf numFmtId="164" fontId="3" fillId="0" borderId="18" xfId="0" applyNumberFormat="1" applyFont="1" applyBorder="1" applyAlignment="1">
      <alignment horizontal="center" vertical="top" wrapText="1"/>
    </xf>
    <xf numFmtId="164" fontId="3" fillId="0" borderId="15" xfId="0" applyNumberFormat="1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vertical="top" wrapText="1"/>
    </xf>
    <xf numFmtId="0" fontId="3" fillId="0" borderId="19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 wrapText="1"/>
    </xf>
    <xf numFmtId="0" fontId="6" fillId="8" borderId="27" xfId="0" applyFont="1" applyFill="1" applyBorder="1" applyAlignment="1">
      <alignment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0" borderId="30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3" borderId="31" xfId="0" applyFont="1" applyFill="1" applyBorder="1" applyAlignment="1">
      <alignment vertical="top" wrapText="1"/>
    </xf>
    <xf numFmtId="0" fontId="3" fillId="0" borderId="28" xfId="0" applyFont="1" applyBorder="1" applyAlignment="1">
      <alignment horizontal="justify" vertical="center" wrapText="1"/>
    </xf>
    <xf numFmtId="0" fontId="6" fillId="0" borderId="15" xfId="0" applyFont="1" applyBorder="1" applyAlignment="1">
      <alignment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5" fillId="0" borderId="39" xfId="0" applyFont="1" applyBorder="1" applyAlignment="1">
      <alignment vertical="top"/>
    </xf>
    <xf numFmtId="0" fontId="3" fillId="0" borderId="40" xfId="0" applyFont="1" applyBorder="1"/>
    <xf numFmtId="0" fontId="3" fillId="0" borderId="41" xfId="0" applyFont="1" applyBorder="1"/>
    <xf numFmtId="0" fontId="3" fillId="0" borderId="15" xfId="0" applyFont="1" applyBorder="1"/>
    <xf numFmtId="0" fontId="3" fillId="0" borderId="29" xfId="0" applyFont="1" applyBorder="1"/>
    <xf numFmtId="0" fontId="3" fillId="0" borderId="2" xfId="0" applyFont="1" applyBorder="1"/>
    <xf numFmtId="0" fontId="3" fillId="0" borderId="43" xfId="0" applyFont="1" applyBorder="1"/>
    <xf numFmtId="0" fontId="3" fillId="0" borderId="1" xfId="0" applyFont="1" applyBorder="1"/>
    <xf numFmtId="0" fontId="3" fillId="0" borderId="26" xfId="0" applyFont="1" applyBorder="1"/>
    <xf numFmtId="0" fontId="3" fillId="0" borderId="44" xfId="0" applyFont="1" applyBorder="1"/>
    <xf numFmtId="0" fontId="4" fillId="0" borderId="4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164" fontId="10" fillId="3" borderId="15" xfId="0" applyNumberFormat="1" applyFont="1" applyFill="1" applyBorder="1" applyAlignment="1">
      <alignment horizontal="center" vertical="top" wrapText="1"/>
    </xf>
    <xf numFmtId="0" fontId="6" fillId="8" borderId="6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164" fontId="3" fillId="0" borderId="39" xfId="0" applyNumberFormat="1" applyFont="1" applyBorder="1" applyAlignment="1">
      <alignment horizontal="center" vertical="top" wrapText="1"/>
    </xf>
    <xf numFmtId="165" fontId="4" fillId="3" borderId="12" xfId="0" applyNumberFormat="1" applyFont="1" applyFill="1" applyBorder="1" applyAlignment="1">
      <alignment horizontal="left" vertical="top" wrapText="1"/>
    </xf>
    <xf numFmtId="165" fontId="4" fillId="3" borderId="39" xfId="0" applyNumberFormat="1" applyFont="1" applyFill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165" fontId="10" fillId="3" borderId="39" xfId="0" applyNumberFormat="1" applyFont="1" applyFill="1" applyBorder="1" applyAlignment="1">
      <alignment horizontal="left" vertical="top" wrapText="1"/>
    </xf>
    <xf numFmtId="0" fontId="1" fillId="8" borderId="26" xfId="0" applyFont="1" applyFill="1" applyBorder="1" applyAlignment="1">
      <alignment horizontal="center" vertical="top" wrapText="1"/>
    </xf>
    <xf numFmtId="164" fontId="3" fillId="0" borderId="30" xfId="0" applyNumberFormat="1" applyFont="1" applyBorder="1" applyAlignment="1">
      <alignment horizontal="center" vertical="top" wrapText="1"/>
    </xf>
    <xf numFmtId="164" fontId="3" fillId="0" borderId="26" xfId="0" applyNumberFormat="1" applyFont="1" applyBorder="1" applyAlignment="1">
      <alignment horizontal="center" vertical="top" wrapText="1"/>
    </xf>
    <xf numFmtId="164" fontId="3" fillId="0" borderId="43" xfId="0" applyNumberFormat="1" applyFont="1" applyBorder="1" applyAlignment="1">
      <alignment horizontal="center" vertical="top" wrapText="1"/>
    </xf>
    <xf numFmtId="164" fontId="3" fillId="0" borderId="24" xfId="0" applyNumberFormat="1" applyFont="1" applyBorder="1" applyAlignment="1">
      <alignment horizontal="center" vertical="top" wrapText="1"/>
    </xf>
    <xf numFmtId="164" fontId="3" fillId="0" borderId="29" xfId="0" applyNumberFormat="1" applyFont="1" applyBorder="1" applyAlignment="1">
      <alignment horizontal="center" vertical="top" wrapText="1"/>
    </xf>
    <xf numFmtId="164" fontId="3" fillId="3" borderId="29" xfId="0" applyNumberFormat="1" applyFont="1" applyFill="1" applyBorder="1" applyAlignment="1">
      <alignment horizontal="center" vertical="top" wrapText="1"/>
    </xf>
    <xf numFmtId="164" fontId="10" fillId="0" borderId="43" xfId="0" applyNumberFormat="1" applyFont="1" applyBorder="1" applyAlignment="1">
      <alignment horizontal="center" vertical="top" wrapText="1"/>
    </xf>
    <xf numFmtId="164" fontId="3" fillId="3" borderId="24" xfId="0" applyNumberFormat="1" applyFont="1" applyFill="1" applyBorder="1" applyAlignment="1">
      <alignment horizontal="center" vertical="top" wrapText="1"/>
    </xf>
    <xf numFmtId="164" fontId="3" fillId="3" borderId="43" xfId="0" applyNumberFormat="1" applyFont="1" applyFill="1" applyBorder="1" applyAlignment="1">
      <alignment horizontal="center" vertical="top" wrapText="1"/>
    </xf>
    <xf numFmtId="0" fontId="1" fillId="3" borderId="38" xfId="0" applyFont="1" applyFill="1" applyBorder="1" applyAlignment="1">
      <alignment vertical="top" wrapText="1"/>
    </xf>
    <xf numFmtId="0" fontId="3" fillId="3" borderId="5" xfId="0" applyFont="1" applyFill="1" applyBorder="1" applyAlignment="1">
      <alignment vertical="top" wrapText="1"/>
    </xf>
    <xf numFmtId="0" fontId="3" fillId="3" borderId="41" xfId="0" applyFont="1" applyFill="1" applyBorder="1" applyAlignment="1">
      <alignment vertical="top" wrapText="1"/>
    </xf>
    <xf numFmtId="0" fontId="1" fillId="0" borderId="38" xfId="0" applyFont="1" applyBorder="1" applyAlignment="1">
      <alignment vertical="top" wrapText="1"/>
    </xf>
    <xf numFmtId="0" fontId="3" fillId="0" borderId="41" xfId="0" applyFont="1" applyBorder="1" applyAlignment="1">
      <alignment vertical="top" wrapText="1"/>
    </xf>
    <xf numFmtId="0" fontId="3" fillId="0" borderId="42" xfId="0" applyFont="1" applyBorder="1" applyAlignment="1">
      <alignment vertical="top" wrapText="1"/>
    </xf>
    <xf numFmtId="0" fontId="1" fillId="3" borderId="22" xfId="0" applyFont="1" applyFill="1" applyBorder="1" applyAlignment="1">
      <alignment vertical="top" wrapText="1"/>
    </xf>
    <xf numFmtId="164" fontId="10" fillId="3" borderId="29" xfId="0" applyNumberFormat="1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 wrapText="1"/>
    </xf>
    <xf numFmtId="0" fontId="3" fillId="0" borderId="37" xfId="0" applyFont="1" applyBorder="1" applyAlignment="1">
      <alignment vertical="top" wrapText="1"/>
    </xf>
    <xf numFmtId="0" fontId="10" fillId="3" borderId="18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3" fillId="3" borderId="42" xfId="0" applyFont="1" applyFill="1" applyBorder="1" applyAlignment="1">
      <alignment vertical="top" wrapText="1"/>
    </xf>
    <xf numFmtId="0" fontId="10" fillId="0" borderId="3" xfId="0" applyFont="1" applyBorder="1" applyAlignment="1">
      <alignment horizontal="center" vertical="top" wrapText="1"/>
    </xf>
    <xf numFmtId="164" fontId="10" fillId="0" borderId="30" xfId="0" applyNumberFormat="1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164" fontId="10" fillId="0" borderId="15" xfId="0" applyNumberFormat="1" applyFont="1" applyBorder="1" applyAlignment="1">
      <alignment horizontal="center" vertical="top" wrapText="1"/>
    </xf>
    <xf numFmtId="0" fontId="2" fillId="7" borderId="50" xfId="0" applyFont="1" applyFill="1" applyBorder="1" applyAlignment="1">
      <alignment vertical="top" wrapText="1"/>
    </xf>
    <xf numFmtId="0" fontId="13" fillId="0" borderId="27" xfId="0" applyFont="1" applyBorder="1"/>
    <xf numFmtId="0" fontId="13" fillId="0" borderId="6" xfId="0" applyFont="1" applyBorder="1"/>
    <xf numFmtId="0" fontId="13" fillId="0" borderId="6" xfId="0" applyFont="1" applyBorder="1" applyAlignment="1">
      <alignment vertical="top"/>
    </xf>
    <xf numFmtId="164" fontId="3" fillId="3" borderId="26" xfId="0" applyNumberFormat="1" applyFont="1" applyFill="1" applyBorder="1" applyAlignment="1">
      <alignment horizontal="center" vertical="top" wrapText="1"/>
    </xf>
    <xf numFmtId="164" fontId="1" fillId="3" borderId="26" xfId="0" applyNumberFormat="1" applyFont="1" applyFill="1" applyBorder="1" applyAlignment="1">
      <alignment horizontal="center" vertical="top" wrapText="1"/>
    </xf>
    <xf numFmtId="164" fontId="6" fillId="0" borderId="26" xfId="0" applyNumberFormat="1" applyFont="1" applyBorder="1" applyAlignment="1">
      <alignment horizontal="center" vertical="top" wrapText="1"/>
    </xf>
    <xf numFmtId="0" fontId="10" fillId="0" borderId="17" xfId="0" applyFont="1" applyBorder="1" applyAlignment="1">
      <alignment vertical="top" wrapText="1"/>
    </xf>
    <xf numFmtId="0" fontId="13" fillId="0" borderId="28" xfId="0" applyFont="1" applyBorder="1"/>
    <xf numFmtId="0" fontId="10" fillId="0" borderId="3" xfId="0" applyFont="1" applyBorder="1" applyAlignment="1">
      <alignment wrapText="1"/>
    </xf>
    <xf numFmtId="164" fontId="3" fillId="3" borderId="30" xfId="0" applyNumberFormat="1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vertical="top" wrapText="1"/>
    </xf>
    <xf numFmtId="164" fontId="1" fillId="6" borderId="30" xfId="0" applyNumberFormat="1" applyFont="1" applyFill="1" applyBorder="1" applyAlignment="1">
      <alignment horizontal="center" vertical="top" wrapText="1"/>
    </xf>
    <xf numFmtId="0" fontId="1" fillId="6" borderId="3" xfId="0" applyFont="1" applyFill="1" applyBorder="1" applyAlignment="1">
      <alignment vertical="top" wrapText="1"/>
    </xf>
    <xf numFmtId="0" fontId="3" fillId="6" borderId="25" xfId="0" applyFont="1" applyFill="1" applyBorder="1" applyAlignment="1">
      <alignment horizontal="justify" vertical="center" wrapText="1"/>
    </xf>
    <xf numFmtId="0" fontId="1" fillId="0" borderId="15" xfId="0" applyFont="1" applyBorder="1" applyAlignment="1">
      <alignment vertical="top" wrapText="1"/>
    </xf>
    <xf numFmtId="164" fontId="6" fillId="0" borderId="15" xfId="0" applyNumberFormat="1" applyFont="1" applyBorder="1" applyAlignment="1">
      <alignment horizontal="center" vertical="top" wrapText="1"/>
    </xf>
    <xf numFmtId="164" fontId="6" fillId="0" borderId="29" xfId="0" applyNumberFormat="1" applyFont="1" applyBorder="1" applyAlignment="1">
      <alignment horizontal="center" vertical="top" wrapText="1"/>
    </xf>
    <xf numFmtId="0" fontId="6" fillId="5" borderId="35" xfId="0" applyFont="1" applyFill="1" applyBorder="1" applyAlignment="1">
      <alignment horizontal="justify" vertical="top" wrapText="1"/>
    </xf>
    <xf numFmtId="0" fontId="1" fillId="5" borderId="20" xfId="0" applyFont="1" applyFill="1" applyBorder="1" applyAlignment="1">
      <alignment vertical="top" wrapText="1"/>
    </xf>
    <xf numFmtId="2" fontId="1" fillId="5" borderId="20" xfId="0" applyNumberFormat="1" applyFont="1" applyFill="1" applyBorder="1" applyAlignment="1">
      <alignment horizontal="center" vertical="top" wrapText="1"/>
    </xf>
    <xf numFmtId="2" fontId="1" fillId="5" borderId="48" xfId="0" applyNumberFormat="1" applyFont="1" applyFill="1" applyBorder="1" applyAlignment="1">
      <alignment horizontal="center" vertical="top" wrapText="1"/>
    </xf>
    <xf numFmtId="0" fontId="6" fillId="5" borderId="32" xfId="0" applyFont="1" applyFill="1" applyBorder="1" applyAlignment="1">
      <alignment horizontal="justify" vertical="top" wrapText="1"/>
    </xf>
    <xf numFmtId="0" fontId="1" fillId="5" borderId="17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17" xfId="0" applyFont="1" applyFill="1" applyBorder="1" applyAlignment="1">
      <alignment horizontal="center" vertical="top" wrapText="1"/>
    </xf>
    <xf numFmtId="0" fontId="1" fillId="5" borderId="52" xfId="0" applyFont="1" applyFill="1" applyBorder="1" applyAlignment="1">
      <alignment horizontal="center" vertical="top" wrapText="1"/>
    </xf>
    <xf numFmtId="0" fontId="1" fillId="5" borderId="45" xfId="0" applyFont="1" applyFill="1" applyBorder="1" applyAlignment="1">
      <alignment horizontal="center" vertical="top" wrapText="1"/>
    </xf>
    <xf numFmtId="0" fontId="6" fillId="8" borderId="28" xfId="0" applyFont="1" applyFill="1" applyBorder="1" applyAlignment="1">
      <alignment vertical="top" wrapText="1"/>
    </xf>
    <xf numFmtId="0" fontId="6" fillId="8" borderId="15" xfId="0" applyFont="1" applyFill="1" applyBorder="1" applyAlignment="1">
      <alignment vertical="top" wrapText="1"/>
    </xf>
    <xf numFmtId="0" fontId="1" fillId="8" borderId="29" xfId="0" applyFont="1" applyFill="1" applyBorder="1" applyAlignment="1">
      <alignment horizontal="center" vertical="top" wrapText="1"/>
    </xf>
    <xf numFmtId="0" fontId="6" fillId="8" borderId="39" xfId="0" applyFont="1" applyFill="1" applyBorder="1" applyAlignment="1">
      <alignment vertical="top" wrapText="1"/>
    </xf>
    <xf numFmtId="0" fontId="6" fillId="8" borderId="15" xfId="0" applyFont="1" applyFill="1" applyBorder="1" applyAlignment="1">
      <alignment horizontal="center" vertical="top"/>
    </xf>
    <xf numFmtId="0" fontId="6" fillId="8" borderId="29" xfId="0" applyFont="1" applyFill="1" applyBorder="1" applyAlignment="1">
      <alignment horizontal="center" vertical="top" wrapText="1"/>
    </xf>
    <xf numFmtId="0" fontId="6" fillId="8" borderId="25" xfId="0" applyFont="1" applyFill="1" applyBorder="1" applyAlignment="1">
      <alignment vertical="top" wrapText="1"/>
    </xf>
    <xf numFmtId="0" fontId="6" fillId="8" borderId="3" xfId="0" applyFont="1" applyFill="1" applyBorder="1" applyAlignment="1">
      <alignment vertical="top" wrapText="1"/>
    </xf>
    <xf numFmtId="0" fontId="1" fillId="8" borderId="3" xfId="0" applyFont="1" applyFill="1" applyBorder="1" applyAlignment="1">
      <alignment horizontal="center" vertical="top" wrapText="1"/>
    </xf>
    <xf numFmtId="0" fontId="1" fillId="8" borderId="30" xfId="0" applyFont="1" applyFill="1" applyBorder="1" applyAlignment="1">
      <alignment horizontal="center" vertical="top" wrapText="1"/>
    </xf>
    <xf numFmtId="0" fontId="6" fillId="8" borderId="12" xfId="0" applyFont="1" applyFill="1" applyBorder="1" applyAlignment="1">
      <alignment vertical="top" wrapText="1"/>
    </xf>
    <xf numFmtId="0" fontId="15" fillId="9" borderId="3" xfId="0" applyFont="1" applyFill="1" applyBorder="1" applyAlignment="1">
      <alignment horizontal="center" vertical="top" wrapText="1"/>
    </xf>
    <xf numFmtId="0" fontId="4" fillId="8" borderId="30" xfId="0" applyFont="1" applyFill="1" applyBorder="1" applyAlignment="1">
      <alignment horizontal="center" vertical="top" wrapText="1"/>
    </xf>
    <xf numFmtId="0" fontId="6" fillId="4" borderId="32" xfId="0" applyFont="1" applyFill="1" applyBorder="1" applyAlignment="1">
      <alignment vertical="top" wrapText="1"/>
    </xf>
    <xf numFmtId="0" fontId="6" fillId="4" borderId="17" xfId="0" applyFont="1" applyFill="1" applyBorder="1" applyAlignment="1">
      <alignment vertical="top" wrapText="1"/>
    </xf>
    <xf numFmtId="0" fontId="1" fillId="4" borderId="17" xfId="0" applyFont="1" applyFill="1" applyBorder="1" applyAlignment="1">
      <alignment horizontal="center" vertical="top" wrapText="1"/>
    </xf>
    <xf numFmtId="0" fontId="1" fillId="4" borderId="52" xfId="0" applyFont="1" applyFill="1" applyBorder="1" applyAlignment="1">
      <alignment horizontal="center" vertical="top" wrapText="1"/>
    </xf>
    <xf numFmtId="0" fontId="6" fillId="4" borderId="45" xfId="0" applyFont="1" applyFill="1" applyBorder="1" applyAlignment="1">
      <alignment vertical="top" wrapText="1"/>
    </xf>
    <xf numFmtId="0" fontId="7" fillId="2" borderId="35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top" wrapText="1"/>
    </xf>
    <xf numFmtId="0" fontId="10" fillId="3" borderId="54" xfId="0" applyFont="1" applyFill="1" applyBorder="1" applyAlignment="1">
      <alignment vertical="top" wrapText="1"/>
    </xf>
    <xf numFmtId="0" fontId="1" fillId="6" borderId="18" xfId="0" applyFont="1" applyFill="1" applyBorder="1" applyAlignment="1">
      <alignment vertical="top" wrapText="1"/>
    </xf>
    <xf numFmtId="0" fontId="1" fillId="6" borderId="12" xfId="0" applyFont="1" applyFill="1" applyBorder="1" applyAlignment="1">
      <alignment vertical="top" wrapText="1"/>
    </xf>
    <xf numFmtId="165" fontId="1" fillId="6" borderId="12" xfId="0" applyNumberFormat="1" applyFont="1" applyFill="1" applyBorder="1" applyAlignment="1">
      <alignment horizontal="center" vertical="top" wrapText="1"/>
    </xf>
    <xf numFmtId="0" fontId="6" fillId="0" borderId="39" xfId="0" applyFont="1" applyBorder="1" applyAlignment="1">
      <alignment vertical="top" wrapText="1"/>
    </xf>
    <xf numFmtId="164" fontId="6" fillId="0" borderId="45" xfId="0" applyNumberFormat="1" applyFont="1" applyBorder="1" applyAlignment="1">
      <alignment horizontal="center" vertical="top" wrapText="1"/>
    </xf>
    <xf numFmtId="0" fontId="6" fillId="4" borderId="35" xfId="0" applyFont="1" applyFill="1" applyBorder="1" applyAlignment="1">
      <alignment vertical="top" wrapText="1"/>
    </xf>
    <xf numFmtId="0" fontId="1" fillId="4" borderId="55" xfId="0" applyFont="1" applyFill="1" applyBorder="1" applyAlignment="1">
      <alignment vertical="top" wrapText="1"/>
    </xf>
    <xf numFmtId="2" fontId="5" fillId="4" borderId="20" xfId="0" applyNumberFormat="1" applyFont="1" applyFill="1" applyBorder="1" applyAlignment="1">
      <alignment horizontal="center" vertical="top" wrapText="1"/>
    </xf>
    <xf numFmtId="164" fontId="6" fillId="3" borderId="26" xfId="0" applyNumberFormat="1" applyFont="1" applyFill="1" applyBorder="1" applyAlignment="1">
      <alignment horizontal="center" vertical="top" wrapText="1"/>
    </xf>
    <xf numFmtId="2" fontId="5" fillId="4" borderId="36" xfId="0" applyNumberFormat="1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17" fillId="0" borderId="0" xfId="0" applyFont="1" applyAlignment="1">
      <alignment vertical="top" wrapText="1"/>
    </xf>
    <xf numFmtId="0" fontId="13" fillId="0" borderId="57" xfId="0" applyFont="1" applyBorder="1"/>
    <xf numFmtId="0" fontId="3" fillId="0" borderId="4" xfId="0" applyFont="1" applyBorder="1"/>
    <xf numFmtId="0" fontId="16" fillId="0" borderId="58" xfId="0" applyFont="1" applyBorder="1" applyAlignment="1">
      <alignment horizontal="left" vertical="top" wrapText="1"/>
    </xf>
    <xf numFmtId="0" fontId="17" fillId="0" borderId="13" xfId="0" applyFont="1" applyBorder="1" applyAlignment="1">
      <alignment vertical="top" wrapText="1"/>
    </xf>
    <xf numFmtId="0" fontId="3" fillId="0" borderId="48" xfId="0" applyFont="1" applyBorder="1"/>
    <xf numFmtId="0" fontId="2" fillId="3" borderId="18" xfId="0" applyFont="1" applyFill="1" applyBorder="1" applyAlignment="1">
      <alignment vertical="top" wrapText="1"/>
    </xf>
    <xf numFmtId="0" fontId="3" fillId="0" borderId="43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13" fillId="0" borderId="44" xfId="0" applyFont="1" applyBorder="1"/>
    <xf numFmtId="0" fontId="13" fillId="0" borderId="60" xfId="0" applyFont="1" applyBorder="1"/>
    <xf numFmtId="0" fontId="3" fillId="0" borderId="51" xfId="0" applyFont="1" applyBorder="1"/>
    <xf numFmtId="0" fontId="3" fillId="0" borderId="52" xfId="0" applyFont="1" applyBorder="1"/>
    <xf numFmtId="164" fontId="1" fillId="6" borderId="18" xfId="0" applyNumberFormat="1" applyFont="1" applyFill="1" applyBorder="1" applyAlignment="1">
      <alignment horizontal="center" vertical="top" wrapText="1"/>
    </xf>
    <xf numFmtId="0" fontId="6" fillId="0" borderId="2" xfId="0" applyFont="1" applyBorder="1" applyAlignment="1">
      <alignment vertical="top" wrapText="1"/>
    </xf>
    <xf numFmtId="0" fontId="6" fillId="5" borderId="31" xfId="0" applyFont="1" applyFill="1" applyBorder="1" applyAlignment="1">
      <alignment horizontal="justify" vertical="top" wrapText="1"/>
    </xf>
    <xf numFmtId="0" fontId="6" fillId="5" borderId="4" xfId="0" applyFont="1" applyFill="1" applyBorder="1" applyAlignment="1">
      <alignment vertical="top" wrapText="1"/>
    </xf>
    <xf numFmtId="2" fontId="1" fillId="0" borderId="24" xfId="0" applyNumberFormat="1" applyFont="1" applyBorder="1" applyAlignment="1">
      <alignment horizontal="center" vertical="top" wrapText="1"/>
    </xf>
    <xf numFmtId="0" fontId="6" fillId="3" borderId="61" xfId="0" applyFont="1" applyFill="1" applyBorder="1" applyAlignment="1">
      <alignment horizontal="left" vertical="top" wrapText="1"/>
    </xf>
    <xf numFmtId="0" fontId="1" fillId="4" borderId="20" xfId="0" applyFont="1" applyFill="1" applyBorder="1" applyAlignment="1">
      <alignment vertical="top" wrapText="1"/>
    </xf>
    <xf numFmtId="2" fontId="1" fillId="5" borderId="16" xfId="0" applyNumberFormat="1" applyFont="1" applyFill="1" applyBorder="1" applyAlignment="1">
      <alignment horizontal="center" vertical="top" wrapText="1"/>
    </xf>
    <xf numFmtId="2" fontId="5" fillId="4" borderId="55" xfId="0" applyNumberFormat="1" applyFont="1" applyFill="1" applyBorder="1" applyAlignment="1">
      <alignment horizontal="center" vertical="top" wrapText="1"/>
    </xf>
    <xf numFmtId="2" fontId="1" fillId="5" borderId="36" xfId="0" applyNumberFormat="1" applyFont="1" applyFill="1" applyBorder="1" applyAlignment="1">
      <alignment horizontal="center" vertical="top" wrapText="1"/>
    </xf>
    <xf numFmtId="0" fontId="1" fillId="6" borderId="24" xfId="0" applyFont="1" applyFill="1" applyBorder="1" applyAlignment="1">
      <alignment vertical="top" wrapText="1"/>
    </xf>
    <xf numFmtId="0" fontId="6" fillId="8" borderId="31" xfId="0" applyFont="1" applyFill="1" applyBorder="1" applyAlignment="1">
      <alignment horizontal="justify" vertical="top" wrapText="1"/>
    </xf>
    <xf numFmtId="0" fontId="6" fillId="8" borderId="4" xfId="0" applyFont="1" applyFill="1" applyBorder="1" applyAlignment="1">
      <alignment vertical="top" wrapText="1"/>
    </xf>
    <xf numFmtId="0" fontId="6" fillId="5" borderId="20" xfId="0" applyFont="1" applyFill="1" applyBorder="1" applyAlignment="1">
      <alignment vertical="top" wrapText="1"/>
    </xf>
    <xf numFmtId="0" fontId="1" fillId="8" borderId="2" xfId="0" applyFont="1" applyFill="1" applyBorder="1" applyAlignment="1">
      <alignment horizontal="center" vertical="top" wrapText="1"/>
    </xf>
    <xf numFmtId="0" fontId="3" fillId="8" borderId="36" xfId="0" applyFont="1" applyFill="1" applyBorder="1" applyAlignment="1">
      <alignment horizontal="center" vertical="top" wrapText="1"/>
    </xf>
    <xf numFmtId="0" fontId="3" fillId="3" borderId="24" xfId="0" applyFont="1" applyFill="1" applyBorder="1" applyAlignment="1">
      <alignment horizontal="center" vertical="top" wrapText="1"/>
    </xf>
    <xf numFmtId="0" fontId="3" fillId="3" borderId="30" xfId="0" applyFont="1" applyFill="1" applyBorder="1" applyAlignment="1">
      <alignment horizontal="center" vertical="top" wrapText="1"/>
    </xf>
    <xf numFmtId="0" fontId="4" fillId="3" borderId="56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29" xfId="0" applyFont="1" applyFill="1" applyBorder="1" applyAlignment="1">
      <alignment horizontal="center" vertical="top" wrapText="1"/>
    </xf>
    <xf numFmtId="0" fontId="10" fillId="3" borderId="11" xfId="0" applyFont="1" applyFill="1" applyBorder="1" applyAlignment="1">
      <alignment vertical="top" wrapText="1"/>
    </xf>
    <xf numFmtId="0" fontId="6" fillId="7" borderId="18" xfId="0" applyFont="1" applyFill="1" applyBorder="1" applyAlignment="1">
      <alignment vertical="top" wrapText="1"/>
    </xf>
    <xf numFmtId="164" fontId="10" fillId="3" borderId="30" xfId="0" applyNumberFormat="1" applyFont="1" applyFill="1" applyBorder="1" applyAlignment="1">
      <alignment horizontal="center" vertical="top" wrapText="1"/>
    </xf>
    <xf numFmtId="0" fontId="10" fillId="3" borderId="39" xfId="0" applyFont="1" applyFill="1" applyBorder="1" applyAlignment="1">
      <alignment horizontal="center" vertical="top" wrapText="1"/>
    </xf>
    <xf numFmtId="0" fontId="3" fillId="3" borderId="62" xfId="0" applyFont="1" applyFill="1" applyBorder="1" applyAlignment="1">
      <alignment horizontal="center" vertical="top" wrapText="1"/>
    </xf>
    <xf numFmtId="164" fontId="2" fillId="8" borderId="1" xfId="0" applyNumberFormat="1" applyFont="1" applyFill="1" applyBorder="1" applyAlignment="1">
      <alignment horizontal="center" vertical="top" wrapText="1"/>
    </xf>
    <xf numFmtId="0" fontId="1" fillId="6" borderId="37" xfId="0" applyFont="1" applyFill="1" applyBorder="1" applyAlignment="1">
      <alignment vertical="top" wrapText="1"/>
    </xf>
    <xf numFmtId="164" fontId="10" fillId="3" borderId="63" xfId="0" applyNumberFormat="1" applyFont="1" applyFill="1" applyBorder="1" applyAlignment="1">
      <alignment horizontal="center" vertical="top" wrapText="1"/>
    </xf>
    <xf numFmtId="0" fontId="1" fillId="8" borderId="18" xfId="0" applyFont="1" applyFill="1" applyBorder="1" applyAlignment="1">
      <alignment vertical="top" wrapText="1"/>
    </xf>
    <xf numFmtId="0" fontId="3" fillId="8" borderId="24" xfId="0" applyFont="1" applyFill="1" applyBorder="1" applyAlignment="1">
      <alignment horizontal="center" vertical="top" wrapText="1"/>
    </xf>
    <xf numFmtId="0" fontId="1" fillId="8" borderId="43" xfId="0" applyFont="1" applyFill="1" applyBorder="1" applyAlignment="1">
      <alignment horizontal="center" vertical="top" wrapText="1"/>
    </xf>
    <xf numFmtId="0" fontId="1" fillId="8" borderId="23" xfId="0" applyFont="1" applyFill="1" applyBorder="1" applyAlignment="1">
      <alignment vertical="top" wrapText="1"/>
    </xf>
    <xf numFmtId="0" fontId="1" fillId="8" borderId="6" xfId="0" applyFont="1" applyFill="1" applyBorder="1" applyAlignment="1">
      <alignment vertical="top" wrapText="1"/>
    </xf>
    <xf numFmtId="0" fontId="6" fillId="8" borderId="49" xfId="0" applyFont="1" applyFill="1" applyBorder="1" applyAlignment="1">
      <alignment vertical="top" wrapText="1"/>
    </xf>
    <xf numFmtId="0" fontId="6" fillId="8" borderId="59" xfId="0" applyFont="1" applyFill="1" applyBorder="1" applyAlignment="1">
      <alignment vertical="top" wrapText="1"/>
    </xf>
    <xf numFmtId="0" fontId="1" fillId="8" borderId="22" xfId="0" applyFont="1" applyFill="1" applyBorder="1" applyAlignment="1">
      <alignment vertical="top" wrapText="1"/>
    </xf>
    <xf numFmtId="0" fontId="1" fillId="8" borderId="41" xfId="0" applyFont="1" applyFill="1" applyBorder="1" applyAlignment="1">
      <alignment vertical="top" wrapText="1"/>
    </xf>
    <xf numFmtId="0" fontId="1" fillId="8" borderId="51" xfId="0" applyFont="1" applyFill="1" applyBorder="1" applyAlignment="1">
      <alignment vertical="top" wrapText="1"/>
    </xf>
    <xf numFmtId="2" fontId="5" fillId="8" borderId="24" xfId="0" applyNumberFormat="1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6" fillId="3" borderId="18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/>
    </xf>
    <xf numFmtId="0" fontId="4" fillId="3" borderId="3" xfId="0" applyFont="1" applyFill="1" applyBorder="1" applyAlignment="1">
      <alignment horizontal="center" vertical="top" wrapText="1"/>
    </xf>
    <xf numFmtId="0" fontId="3" fillId="3" borderId="15" xfId="0" applyFont="1" applyFill="1" applyBorder="1" applyAlignment="1">
      <alignment horizontal="center" vertical="top"/>
    </xf>
    <xf numFmtId="0" fontId="3" fillId="6" borderId="37" xfId="0" applyFont="1" applyFill="1" applyBorder="1" applyAlignment="1">
      <alignment horizontal="justify" vertical="center" wrapText="1"/>
    </xf>
    <xf numFmtId="2" fontId="1" fillId="5" borderId="46" xfId="0" applyNumberFormat="1" applyFont="1" applyFill="1" applyBorder="1" applyAlignment="1">
      <alignment horizontal="center" vertical="top" wrapText="1"/>
    </xf>
    <xf numFmtId="0" fontId="3" fillId="0" borderId="23" xfId="0" applyFont="1" applyBorder="1" applyAlignment="1">
      <alignment vertical="top" wrapText="1"/>
    </xf>
    <xf numFmtId="0" fontId="3" fillId="3" borderId="8" xfId="0" applyFont="1" applyFill="1" applyBorder="1" applyAlignment="1">
      <alignment horizontal="center" vertical="top"/>
    </xf>
    <xf numFmtId="0" fontId="4" fillId="3" borderId="23" xfId="0" applyFont="1" applyFill="1" applyBorder="1" applyAlignment="1">
      <alignment horizontal="left" vertical="top" wrapText="1"/>
    </xf>
    <xf numFmtId="0" fontId="13" fillId="0" borderId="19" xfId="0" applyFont="1" applyBorder="1"/>
    <xf numFmtId="2" fontId="1" fillId="5" borderId="47" xfId="0" applyNumberFormat="1" applyFont="1" applyFill="1" applyBorder="1" applyAlignment="1">
      <alignment horizontal="center" vertical="top" wrapText="1"/>
    </xf>
    <xf numFmtId="164" fontId="1" fillId="6" borderId="24" xfId="0" applyNumberFormat="1" applyFont="1" applyFill="1" applyBorder="1" applyAlignment="1">
      <alignment horizontal="center" vertical="top" wrapText="1"/>
    </xf>
    <xf numFmtId="0" fontId="6" fillId="5" borderId="16" xfId="0" applyFont="1" applyFill="1" applyBorder="1" applyAlignment="1">
      <alignment vertical="top" wrapText="1"/>
    </xf>
    <xf numFmtId="0" fontId="2" fillId="3" borderId="18" xfId="0" applyFont="1" applyFill="1" applyBorder="1" applyAlignment="1">
      <alignment horizontal="left" vertical="top" wrapText="1"/>
    </xf>
    <xf numFmtId="0" fontId="3" fillId="3" borderId="18" xfId="0" applyFont="1" applyFill="1" applyBorder="1" applyAlignment="1">
      <alignment horizontal="center" vertical="top"/>
    </xf>
    <xf numFmtId="164" fontId="1" fillId="6" borderId="12" xfId="0" applyNumberFormat="1" applyFont="1" applyFill="1" applyBorder="1" applyAlignment="1">
      <alignment horizontal="center" vertical="top" wrapText="1"/>
    </xf>
    <xf numFmtId="2" fontId="1" fillId="5" borderId="11" xfId="0" applyNumberFormat="1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/>
    </xf>
    <xf numFmtId="3" fontId="4" fillId="3" borderId="12" xfId="0" applyNumberFormat="1" applyFont="1" applyFill="1" applyBorder="1" applyAlignment="1">
      <alignment horizontal="left" vertical="top" wrapText="1"/>
    </xf>
    <xf numFmtId="0" fontId="13" fillId="0" borderId="8" xfId="0" applyFont="1" applyBorder="1" applyAlignment="1">
      <alignment vertical="top"/>
    </xf>
    <xf numFmtId="0" fontId="3" fillId="0" borderId="3" xfId="0" applyFont="1" applyBorder="1" applyAlignment="1">
      <alignment horizontal="center" vertical="top"/>
    </xf>
    <xf numFmtId="0" fontId="3" fillId="0" borderId="54" xfId="0" applyFont="1" applyBorder="1" applyAlignment="1">
      <alignment vertical="top" wrapText="1"/>
    </xf>
    <xf numFmtId="0" fontId="2" fillId="3" borderId="64" xfId="0" applyFont="1" applyFill="1" applyBorder="1" applyAlignment="1">
      <alignment vertical="top" wrapText="1"/>
    </xf>
    <xf numFmtId="0" fontId="4" fillId="3" borderId="30" xfId="0" applyFont="1" applyFill="1" applyBorder="1" applyAlignment="1">
      <alignment horizontal="center" vertical="top" wrapText="1"/>
    </xf>
    <xf numFmtId="0" fontId="13" fillId="0" borderId="8" xfId="0" applyFont="1" applyBorder="1"/>
    <xf numFmtId="165" fontId="1" fillId="0" borderId="26" xfId="0" applyNumberFormat="1" applyFont="1" applyBorder="1" applyAlignment="1">
      <alignment horizontal="center" vertical="top" wrapText="1"/>
    </xf>
    <xf numFmtId="165" fontId="1" fillId="0" borderId="29" xfId="0" applyNumberFormat="1" applyFont="1" applyBorder="1" applyAlignment="1">
      <alignment horizontal="center" vertical="top" wrapText="1"/>
    </xf>
    <xf numFmtId="0" fontId="3" fillId="6" borderId="37" xfId="0" applyFont="1" applyFill="1" applyBorder="1" applyAlignment="1">
      <alignment horizontal="center" vertical="center" wrapText="1"/>
    </xf>
    <xf numFmtId="0" fontId="6" fillId="6" borderId="18" xfId="0" applyFont="1" applyFill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165" fontId="6" fillId="6" borderId="30" xfId="0" applyNumberFormat="1" applyFont="1" applyFill="1" applyBorder="1" applyAlignment="1">
      <alignment horizontal="center" vertical="top" wrapText="1"/>
    </xf>
    <xf numFmtId="0" fontId="3" fillId="6" borderId="18" xfId="0" applyFont="1" applyFill="1" applyBorder="1"/>
    <xf numFmtId="0" fontId="3" fillId="6" borderId="24" xfId="0" applyFont="1" applyFill="1" applyBorder="1"/>
    <xf numFmtId="0" fontId="13" fillId="6" borderId="37" xfId="0" applyFont="1" applyFill="1" applyBorder="1"/>
    <xf numFmtId="0" fontId="2" fillId="3" borderId="4" xfId="0" applyFont="1" applyFill="1" applyBorder="1" applyAlignment="1">
      <alignment horizontal="left" vertical="top" wrapText="1"/>
    </xf>
    <xf numFmtId="0" fontId="6" fillId="3" borderId="3" xfId="0" applyFont="1" applyFill="1" applyBorder="1" applyAlignment="1">
      <alignment horizontal="left" vertical="top" wrapText="1"/>
    </xf>
    <xf numFmtId="0" fontId="10" fillId="3" borderId="15" xfId="0" applyFont="1" applyFill="1" applyBorder="1" applyAlignment="1">
      <alignment vertical="top" wrapText="1"/>
    </xf>
    <xf numFmtId="0" fontId="3" fillId="3" borderId="12" xfId="0" applyFont="1" applyFill="1" applyBorder="1" applyAlignment="1">
      <alignment vertical="top" wrapText="1"/>
    </xf>
    <xf numFmtId="0" fontId="3" fillId="3" borderId="39" xfId="0" applyFont="1" applyFill="1" applyBorder="1" applyAlignment="1">
      <alignment horizontal="center" vertical="top"/>
    </xf>
    <xf numFmtId="0" fontId="4" fillId="3" borderId="12" xfId="0" applyFont="1" applyFill="1" applyBorder="1" applyAlignment="1">
      <alignment vertical="top" wrapText="1"/>
    </xf>
    <xf numFmtId="0" fontId="3" fillId="3" borderId="39" xfId="0" applyFont="1" applyFill="1" applyBorder="1" applyAlignment="1">
      <alignment vertical="top" wrapText="1"/>
    </xf>
    <xf numFmtId="0" fontId="3" fillId="0" borderId="15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 wrapText="1"/>
    </xf>
    <xf numFmtId="0" fontId="1" fillId="3" borderId="66" xfId="0" applyFont="1" applyFill="1" applyBorder="1" applyAlignment="1">
      <alignment vertical="top" wrapText="1"/>
    </xf>
    <xf numFmtId="0" fontId="3" fillId="0" borderId="68" xfId="0" applyFont="1" applyBorder="1" applyAlignment="1">
      <alignment horizontal="center" vertical="top" wrapText="1"/>
    </xf>
    <xf numFmtId="0" fontId="3" fillId="0" borderId="69" xfId="0" applyFont="1" applyBorder="1" applyAlignment="1">
      <alignment horizontal="center" vertical="top" wrapText="1"/>
    </xf>
    <xf numFmtId="0" fontId="2" fillId="3" borderId="38" xfId="0" applyFont="1" applyFill="1" applyBorder="1" applyAlignment="1">
      <alignment vertical="top" wrapText="1"/>
    </xf>
    <xf numFmtId="0" fontId="3" fillId="3" borderId="68" xfId="0" applyFont="1" applyFill="1" applyBorder="1" applyAlignment="1">
      <alignment horizontal="center" vertical="top" wrapText="1"/>
    </xf>
    <xf numFmtId="0" fontId="4" fillId="0" borderId="69" xfId="0" applyFont="1" applyBorder="1" applyAlignment="1">
      <alignment horizontal="center" vertical="top" wrapText="1"/>
    </xf>
    <xf numFmtId="0" fontId="3" fillId="0" borderId="70" xfId="0" applyFont="1" applyBorder="1" applyAlignment="1">
      <alignment vertical="top" wrapText="1"/>
    </xf>
    <xf numFmtId="0" fontId="10" fillId="0" borderId="73" xfId="0" applyFont="1" applyBorder="1" applyAlignment="1">
      <alignment wrapText="1"/>
    </xf>
    <xf numFmtId="0" fontId="10" fillId="0" borderId="69" xfId="0" applyFont="1" applyBorder="1" applyAlignment="1">
      <alignment horizontal="center" vertical="top" wrapText="1"/>
    </xf>
    <xf numFmtId="0" fontId="10" fillId="0" borderId="8" xfId="0" applyFont="1" applyBorder="1" applyAlignment="1">
      <alignment wrapText="1"/>
    </xf>
    <xf numFmtId="0" fontId="10" fillId="0" borderId="2" xfId="0" applyFont="1" applyBorder="1" applyAlignment="1">
      <alignment horizontal="center" vertical="top" wrapText="1"/>
    </xf>
    <xf numFmtId="0" fontId="10" fillId="0" borderId="43" xfId="0" applyFont="1" applyBorder="1" applyAlignment="1">
      <alignment horizontal="center" vertical="top" wrapText="1"/>
    </xf>
    <xf numFmtId="0" fontId="2" fillId="0" borderId="38" xfId="0" applyFont="1" applyBorder="1" applyAlignment="1">
      <alignment vertical="top" wrapText="1"/>
    </xf>
    <xf numFmtId="0" fontId="13" fillId="0" borderId="73" xfId="0" applyFont="1" applyBorder="1"/>
    <xf numFmtId="0" fontId="3" fillId="0" borderId="68" xfId="0" applyFont="1" applyBorder="1"/>
    <xf numFmtId="0" fontId="3" fillId="0" borderId="69" xfId="0" applyFont="1" applyBorder="1"/>
    <xf numFmtId="0" fontId="13" fillId="0" borderId="73" xfId="0" applyFont="1" applyBorder="1" applyAlignment="1">
      <alignment vertical="top"/>
    </xf>
    <xf numFmtId="0" fontId="4" fillId="0" borderId="74" xfId="0" applyFont="1" applyBorder="1" applyAlignment="1">
      <alignment vertical="top" wrapText="1"/>
    </xf>
    <xf numFmtId="0" fontId="13" fillId="0" borderId="14" xfId="0" applyFont="1" applyBorder="1"/>
    <xf numFmtId="0" fontId="19" fillId="3" borderId="68" xfId="0" applyFont="1" applyFill="1" applyBorder="1" applyAlignment="1">
      <alignment vertical="top" wrapText="1"/>
    </xf>
    <xf numFmtId="0" fontId="19" fillId="3" borderId="72" xfId="0" applyFont="1" applyFill="1" applyBorder="1" applyAlignment="1">
      <alignment vertical="top" wrapText="1"/>
    </xf>
    <xf numFmtId="0" fontId="10" fillId="3" borderId="25" xfId="0" applyFont="1" applyFill="1" applyBorder="1" applyAlignment="1">
      <alignment vertical="top" wrapText="1"/>
    </xf>
    <xf numFmtId="0" fontId="3" fillId="3" borderId="7" xfId="0" applyFont="1" applyFill="1" applyBorder="1" applyAlignment="1">
      <alignment vertical="top" wrapText="1"/>
    </xf>
    <xf numFmtId="0" fontId="3" fillId="3" borderId="44" xfId="0" applyFont="1" applyFill="1" applyBorder="1" applyAlignment="1">
      <alignment vertical="top" wrapText="1"/>
    </xf>
    <xf numFmtId="0" fontId="3" fillId="0" borderId="75" xfId="0" applyFont="1" applyBorder="1" applyAlignment="1">
      <alignment horizontal="center" vertical="top" wrapText="1"/>
    </xf>
    <xf numFmtId="0" fontId="3" fillId="0" borderId="76" xfId="0" applyFont="1" applyBorder="1" applyAlignment="1">
      <alignment horizontal="center" vertical="top" wrapText="1"/>
    </xf>
    <xf numFmtId="2" fontId="6" fillId="8" borderId="1" xfId="0" applyNumberFormat="1" applyFont="1" applyFill="1" applyBorder="1" applyAlignment="1">
      <alignment horizontal="center" vertical="top" wrapText="1"/>
    </xf>
    <xf numFmtId="0" fontId="16" fillId="3" borderId="58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center" vertical="top" wrapText="1"/>
    </xf>
    <xf numFmtId="0" fontId="6" fillId="0" borderId="18" xfId="0" applyFont="1" applyBorder="1" applyAlignment="1">
      <alignment vertical="top" wrapText="1"/>
    </xf>
    <xf numFmtId="164" fontId="10" fillId="3" borderId="43" xfId="0" applyNumberFormat="1" applyFont="1" applyFill="1" applyBorder="1" applyAlignment="1">
      <alignment horizontal="center" vertical="top" wrapText="1"/>
    </xf>
    <xf numFmtId="0" fontId="3" fillId="3" borderId="78" xfId="0" applyFont="1" applyFill="1" applyBorder="1" applyAlignment="1">
      <alignment horizontal="center" vertical="top" wrapText="1"/>
    </xf>
    <xf numFmtId="0" fontId="3" fillId="3" borderId="48" xfId="0" applyFont="1" applyFill="1" applyBorder="1" applyAlignment="1">
      <alignment horizontal="center" vertical="top" wrapText="1"/>
    </xf>
    <xf numFmtId="0" fontId="4" fillId="3" borderId="79" xfId="0" applyFont="1" applyFill="1" applyBorder="1" applyAlignment="1">
      <alignment horizontal="center" vertical="top" wrapText="1"/>
    </xf>
    <xf numFmtId="0" fontId="6" fillId="3" borderId="18" xfId="0" applyFont="1" applyFill="1" applyBorder="1" applyAlignment="1">
      <alignment vertical="top" wrapText="1"/>
    </xf>
    <xf numFmtId="0" fontId="2" fillId="2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4" fillId="0" borderId="0" xfId="0" applyFont="1" applyAlignment="1">
      <alignment vertical="top"/>
    </xf>
    <xf numFmtId="0" fontId="8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165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3" fillId="0" borderId="14" xfId="0" applyFont="1" applyBorder="1" applyAlignment="1">
      <alignment horizontal="center" vertical="top" wrapText="1"/>
    </xf>
    <xf numFmtId="165" fontId="4" fillId="3" borderId="80" xfId="0" applyNumberFormat="1" applyFont="1" applyFill="1" applyBorder="1" applyAlignment="1">
      <alignment horizontal="left" vertical="top" wrapText="1"/>
    </xf>
    <xf numFmtId="165" fontId="4" fillId="3" borderId="81" xfId="0" applyNumberFormat="1" applyFont="1" applyFill="1" applyBorder="1" applyAlignment="1">
      <alignment horizontal="left" vertical="top" wrapText="1"/>
    </xf>
    <xf numFmtId="0" fontId="3" fillId="0" borderId="34" xfId="0" applyFont="1" applyBorder="1"/>
    <xf numFmtId="0" fontId="3" fillId="0" borderId="8" xfId="0" applyFont="1" applyBorder="1" applyAlignment="1">
      <alignment vertical="top" wrapText="1"/>
    </xf>
    <xf numFmtId="164" fontId="10" fillId="3" borderId="69" xfId="0" applyNumberFormat="1" applyFont="1" applyFill="1" applyBorder="1" applyAlignment="1">
      <alignment horizontal="center" vertical="top" wrapText="1"/>
    </xf>
    <xf numFmtId="164" fontId="10" fillId="3" borderId="71" xfId="0" applyNumberFormat="1" applyFont="1" applyFill="1" applyBorder="1" applyAlignment="1">
      <alignment horizontal="center" vertical="top" wrapText="1"/>
    </xf>
    <xf numFmtId="0" fontId="3" fillId="0" borderId="73" xfId="0" applyFont="1" applyBorder="1" applyAlignment="1">
      <alignment vertical="top" wrapText="1"/>
    </xf>
    <xf numFmtId="164" fontId="19" fillId="3" borderId="82" xfId="0" applyNumberFormat="1" applyFont="1" applyFill="1" applyBorder="1" applyAlignment="1">
      <alignment horizontal="center" vertical="top" wrapText="1"/>
    </xf>
    <xf numFmtId="0" fontId="13" fillId="0" borderId="83" xfId="0" applyFont="1" applyBorder="1"/>
    <xf numFmtId="164" fontId="10" fillId="0" borderId="24" xfId="0" applyNumberFormat="1" applyFont="1" applyBorder="1" applyAlignment="1">
      <alignment horizontal="center" vertical="top" wrapText="1"/>
    </xf>
    <xf numFmtId="2" fontId="1" fillId="5" borderId="45" xfId="0" applyNumberFormat="1" applyFont="1" applyFill="1" applyBorder="1" applyAlignment="1">
      <alignment horizontal="center" vertical="top" wrapText="1"/>
    </xf>
    <xf numFmtId="3" fontId="4" fillId="3" borderId="6" xfId="0" applyNumberFormat="1" applyFont="1" applyFill="1" applyBorder="1" applyAlignment="1">
      <alignment vertical="top" wrapText="1"/>
    </xf>
    <xf numFmtId="164" fontId="13" fillId="0" borderId="11" xfId="0" applyNumberFormat="1" applyFont="1" applyBorder="1"/>
    <xf numFmtId="3" fontId="10" fillId="3" borderId="23" xfId="0" applyNumberFormat="1" applyFont="1" applyFill="1" applyBorder="1" applyAlignment="1">
      <alignment vertical="top" wrapText="1"/>
    </xf>
    <xf numFmtId="0" fontId="13" fillId="0" borderId="39" xfId="0" applyFont="1" applyBorder="1"/>
    <xf numFmtId="165" fontId="4" fillId="3" borderId="8" xfId="0" applyNumberFormat="1" applyFont="1" applyFill="1" applyBorder="1" applyAlignment="1">
      <alignment horizontal="left" vertical="top" wrapText="1"/>
    </xf>
    <xf numFmtId="164" fontId="1" fillId="0" borderId="30" xfId="0" applyNumberFormat="1" applyFont="1" applyBorder="1" applyAlignment="1">
      <alignment horizontal="center" vertical="top" wrapText="1"/>
    </xf>
    <xf numFmtId="165" fontId="10" fillId="3" borderId="26" xfId="0" applyNumberFormat="1" applyFont="1" applyFill="1" applyBorder="1" applyAlignment="1">
      <alignment horizontal="center" vertical="top" wrapText="1"/>
    </xf>
    <xf numFmtId="164" fontId="3" fillId="3" borderId="84" xfId="0" applyNumberFormat="1" applyFont="1" applyFill="1" applyBorder="1" applyAlignment="1">
      <alignment horizontal="center" vertical="top" wrapText="1"/>
    </xf>
    <xf numFmtId="2" fontId="5" fillId="4" borderId="53" xfId="0" applyNumberFormat="1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vertical="top" wrapText="1"/>
    </xf>
    <xf numFmtId="2" fontId="1" fillId="5" borderId="53" xfId="0" applyNumberFormat="1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left" vertical="top" wrapText="1"/>
    </xf>
    <xf numFmtId="0" fontId="3" fillId="3" borderId="23" xfId="0" applyFont="1" applyFill="1" applyBorder="1" applyAlignment="1">
      <alignment vertical="top" wrapText="1"/>
    </xf>
    <xf numFmtId="2" fontId="1" fillId="8" borderId="48" xfId="0" applyNumberFormat="1" applyFont="1" applyFill="1" applyBorder="1" applyAlignment="1">
      <alignment horizontal="center" vertical="top" wrapText="1"/>
    </xf>
    <xf numFmtId="0" fontId="10" fillId="7" borderId="39" xfId="0" applyFont="1" applyFill="1" applyBorder="1" applyAlignment="1">
      <alignment vertical="top" wrapText="1"/>
    </xf>
    <xf numFmtId="0" fontId="10" fillId="7" borderId="8" xfId="0" applyFont="1" applyFill="1" applyBorder="1" applyAlignment="1">
      <alignment vertical="top" wrapText="1"/>
    </xf>
    <xf numFmtId="0" fontId="10" fillId="3" borderId="85" xfId="0" applyFont="1" applyFill="1" applyBorder="1" applyAlignment="1">
      <alignment vertical="top" wrapText="1"/>
    </xf>
    <xf numFmtId="164" fontId="10" fillId="3" borderId="39" xfId="0" applyNumberFormat="1" applyFont="1" applyFill="1" applyBorder="1" applyAlignment="1">
      <alignment horizontal="center" vertical="top" wrapText="1"/>
    </xf>
    <xf numFmtId="0" fontId="10" fillId="7" borderId="12" xfId="0" applyFont="1" applyFill="1" applyBorder="1" applyAlignment="1">
      <alignment vertical="top" wrapText="1"/>
    </xf>
    <xf numFmtId="164" fontId="10" fillId="3" borderId="8" xfId="0" applyNumberFormat="1" applyFont="1" applyFill="1" applyBorder="1" applyAlignment="1">
      <alignment horizontal="center" vertical="top" wrapText="1"/>
    </xf>
    <xf numFmtId="2" fontId="5" fillId="8" borderId="52" xfId="0" applyNumberFormat="1" applyFont="1" applyFill="1" applyBorder="1" applyAlignment="1">
      <alignment horizontal="center" vertical="top" wrapText="1"/>
    </xf>
    <xf numFmtId="164" fontId="5" fillId="3" borderId="24" xfId="0" applyNumberFormat="1" applyFont="1" applyFill="1" applyBorder="1" applyAlignment="1">
      <alignment horizontal="center" vertical="top" wrapText="1"/>
    </xf>
    <xf numFmtId="0" fontId="4" fillId="3" borderId="23" xfId="0" applyFont="1" applyFill="1" applyBorder="1" applyAlignment="1">
      <alignment vertical="top" wrapText="1"/>
    </xf>
    <xf numFmtId="0" fontId="13" fillId="0" borderId="39" xfId="0" applyFont="1" applyBorder="1" applyAlignment="1">
      <alignment vertical="top"/>
    </xf>
    <xf numFmtId="2" fontId="1" fillId="3" borderId="24" xfId="0" applyNumberFormat="1" applyFont="1" applyFill="1" applyBorder="1" applyAlignment="1">
      <alignment horizontal="center" vertical="top" wrapText="1"/>
    </xf>
    <xf numFmtId="3" fontId="4" fillId="3" borderId="23" xfId="0" applyNumberFormat="1" applyFont="1" applyFill="1" applyBorder="1" applyAlignment="1">
      <alignment horizontal="left" vertical="top" wrapText="1"/>
    </xf>
    <xf numFmtId="164" fontId="13" fillId="6" borderId="23" xfId="0" applyNumberFormat="1" applyFont="1" applyFill="1" applyBorder="1"/>
    <xf numFmtId="0" fontId="13" fillId="6" borderId="23" xfId="0" applyFont="1" applyFill="1" applyBorder="1"/>
    <xf numFmtId="164" fontId="6" fillId="3" borderId="29" xfId="0" applyNumberFormat="1" applyFont="1" applyFill="1" applyBorder="1" applyAlignment="1">
      <alignment horizontal="center" vertical="top" wrapText="1"/>
    </xf>
    <xf numFmtId="2" fontId="5" fillId="4" borderId="35" xfId="0" applyNumberFormat="1" applyFont="1" applyFill="1" applyBorder="1" applyAlignment="1">
      <alignment horizontal="center" vertical="top" wrapText="1"/>
    </xf>
    <xf numFmtId="0" fontId="13" fillId="0" borderId="10" xfId="0" applyFont="1" applyBorder="1"/>
    <xf numFmtId="165" fontId="3" fillId="3" borderId="43" xfId="0" applyNumberFormat="1" applyFont="1" applyFill="1" applyBorder="1" applyAlignment="1">
      <alignment horizontal="center" vertical="top" wrapText="1"/>
    </xf>
    <xf numFmtId="0" fontId="3" fillId="0" borderId="39" xfId="0" applyFont="1" applyBorder="1" applyAlignment="1">
      <alignment horizontal="left" vertical="top" wrapText="1"/>
    </xf>
    <xf numFmtId="165" fontId="3" fillId="3" borderId="29" xfId="0" applyNumberFormat="1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3" fillId="0" borderId="87" xfId="0" applyFont="1" applyBorder="1" applyAlignment="1">
      <alignment horizontal="center" vertical="top"/>
    </xf>
    <xf numFmtId="0" fontId="3" fillId="0" borderId="86" xfId="0" applyFont="1" applyBorder="1"/>
    <xf numFmtId="0" fontId="1" fillId="0" borderId="89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/>
    </xf>
    <xf numFmtId="0" fontId="1" fillId="0" borderId="91" xfId="0" applyFont="1" applyBorder="1" applyAlignment="1">
      <alignment horizontal="center" vertical="center" wrapText="1"/>
    </xf>
    <xf numFmtId="0" fontId="14" fillId="0" borderId="89" xfId="0" applyFont="1" applyBorder="1" applyAlignment="1">
      <alignment horizontal="center" vertical="center" wrapText="1"/>
    </xf>
    <xf numFmtId="0" fontId="14" fillId="0" borderId="90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top"/>
    </xf>
    <xf numFmtId="0" fontId="1" fillId="0" borderId="12" xfId="0" applyFont="1" applyBorder="1" applyAlignment="1">
      <alignment horizontal="left" vertical="top" wrapText="1"/>
    </xf>
    <xf numFmtId="165" fontId="1" fillId="0" borderId="30" xfId="0" applyNumberFormat="1" applyFont="1" applyBorder="1" applyAlignment="1">
      <alignment horizontal="center" vertical="top" wrapText="1"/>
    </xf>
    <xf numFmtId="0" fontId="3" fillId="0" borderId="88" xfId="0" applyFont="1" applyBorder="1" applyAlignment="1">
      <alignment horizontal="center" vertical="top"/>
    </xf>
    <xf numFmtId="0" fontId="3" fillId="0" borderId="12" xfId="0" applyFont="1" applyBorder="1" applyAlignment="1">
      <alignment horizontal="left" vertical="top" wrapText="1"/>
    </xf>
    <xf numFmtId="0" fontId="3" fillId="0" borderId="95" xfId="0" applyFont="1" applyBorder="1" applyAlignment="1">
      <alignment horizontal="center" vertical="top"/>
    </xf>
    <xf numFmtId="0" fontId="10" fillId="0" borderId="39" xfId="0" applyFont="1" applyBorder="1" applyAlignment="1">
      <alignment horizontal="left" vertical="top" wrapText="1"/>
    </xf>
    <xf numFmtId="0" fontId="22" fillId="0" borderId="0" xfId="0" applyFont="1" applyAlignment="1">
      <alignment vertical="top"/>
    </xf>
    <xf numFmtId="0" fontId="22" fillId="0" borderId="0" xfId="0" applyFont="1" applyAlignment="1">
      <alignment wrapText="1"/>
    </xf>
    <xf numFmtId="0" fontId="4" fillId="0" borderId="45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10" fillId="0" borderId="0" xfId="0" applyFont="1" applyBorder="1" applyAlignment="1">
      <alignment horizontal="center" vertical="top" wrapText="1"/>
    </xf>
    <xf numFmtId="0" fontId="17" fillId="0" borderId="96" xfId="0" applyFont="1" applyBorder="1" applyAlignment="1">
      <alignment vertical="top" wrapText="1"/>
    </xf>
    <xf numFmtId="0" fontId="3" fillId="0" borderId="97" xfId="0" applyFont="1" applyBorder="1" applyAlignment="1">
      <alignment horizontal="center" vertical="top" wrapText="1"/>
    </xf>
    <xf numFmtId="164" fontId="3" fillId="3" borderId="71" xfId="0" applyNumberFormat="1" applyFont="1" applyFill="1" applyBorder="1" applyAlignment="1">
      <alignment horizontal="center" vertical="top" wrapText="1"/>
    </xf>
    <xf numFmtId="0" fontId="3" fillId="3" borderId="70" xfId="0" applyFont="1" applyFill="1" applyBorder="1" applyAlignment="1">
      <alignment vertical="top" wrapText="1"/>
    </xf>
    <xf numFmtId="0" fontId="23" fillId="0" borderId="83" xfId="0" applyFont="1" applyBorder="1" applyAlignment="1">
      <alignment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wrapText="1"/>
    </xf>
    <xf numFmtId="0" fontId="3" fillId="0" borderId="21" xfId="0" applyFont="1" applyBorder="1" applyAlignment="1">
      <alignment horizontal="left" vertical="top" wrapText="1"/>
    </xf>
    <xf numFmtId="0" fontId="3" fillId="0" borderId="31" xfId="0" applyFont="1" applyBorder="1" applyAlignment="1">
      <alignment horizontal="left" vertical="top" wrapText="1"/>
    </xf>
    <xf numFmtId="0" fontId="18" fillId="0" borderId="65" xfId="0" applyFont="1" applyBorder="1" applyAlignment="1">
      <alignment horizontal="left" vertical="top" wrapText="1"/>
    </xf>
    <xf numFmtId="0" fontId="18" fillId="0" borderId="31" xfId="0" applyFont="1" applyBorder="1" applyAlignment="1">
      <alignment horizontal="left" vertical="top" wrapText="1"/>
    </xf>
    <xf numFmtId="0" fontId="18" fillId="0" borderId="67" xfId="0" applyFont="1" applyBorder="1" applyAlignment="1">
      <alignment horizontal="left" vertical="top" wrapText="1"/>
    </xf>
    <xf numFmtId="0" fontId="18" fillId="3" borderId="31" xfId="0" applyFont="1" applyFill="1" applyBorder="1" applyAlignment="1">
      <alignment horizontal="left" vertical="top" wrapText="1"/>
    </xf>
    <xf numFmtId="0" fontId="18" fillId="3" borderId="67" xfId="0" applyFont="1" applyFill="1" applyBorder="1" applyAlignment="1">
      <alignment horizontal="left" vertical="top" wrapText="1"/>
    </xf>
    <xf numFmtId="0" fontId="20" fillId="3" borderId="31" xfId="0" applyFont="1" applyFill="1" applyBorder="1" applyAlignment="1">
      <alignment horizontal="left" vertical="top" wrapText="1"/>
    </xf>
    <xf numFmtId="0" fontId="20" fillId="3" borderId="67" xfId="0" applyFont="1" applyFill="1" applyBorder="1" applyAlignment="1">
      <alignment horizontal="left" vertical="top" wrapText="1"/>
    </xf>
    <xf numFmtId="0" fontId="19" fillId="3" borderId="31" xfId="0" applyFont="1" applyFill="1" applyBorder="1" applyAlignment="1">
      <alignment horizontal="left" vertical="top" wrapText="1"/>
    </xf>
    <xf numFmtId="0" fontId="19" fillId="3" borderId="67" xfId="0" applyFont="1" applyFill="1" applyBorder="1" applyAlignment="1">
      <alignment horizontal="left" vertical="top" wrapText="1"/>
    </xf>
    <xf numFmtId="0" fontId="10" fillId="0" borderId="77" xfId="0" applyFont="1" applyBorder="1" applyAlignment="1">
      <alignment vertical="top" wrapText="1"/>
    </xf>
    <xf numFmtId="0" fontId="10" fillId="0" borderId="32" xfId="0" applyFont="1" applyBorder="1" applyAlignment="1">
      <alignment vertical="top" wrapText="1"/>
    </xf>
    <xf numFmtId="0" fontId="3" fillId="0" borderId="32" xfId="0" applyFont="1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3" fillId="3" borderId="31" xfId="0" applyFont="1" applyFill="1" applyBorder="1" applyAlignment="1">
      <alignment horizontal="left" vertical="top" wrapText="1"/>
    </xf>
    <xf numFmtId="0" fontId="3" fillId="3" borderId="32" xfId="0" applyFont="1" applyFill="1" applyBorder="1" applyAlignment="1">
      <alignment horizontal="left" vertical="top" wrapText="1"/>
    </xf>
    <xf numFmtId="0" fontId="3" fillId="3" borderId="33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3" fillId="3" borderId="21" xfId="0" applyFont="1" applyFill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10" fillId="0" borderId="0" xfId="0" applyFont="1" applyAlignment="1">
      <alignment horizontal="left" vertical="top"/>
    </xf>
    <xf numFmtId="0" fontId="10" fillId="3" borderId="46" xfId="0" applyFont="1" applyFill="1" applyBorder="1" applyAlignment="1">
      <alignment horizontal="center" vertical="top" wrapText="1"/>
    </xf>
    <xf numFmtId="0" fontId="10" fillId="3" borderId="11" xfId="0" applyFont="1" applyFill="1" applyBorder="1" applyAlignment="1">
      <alignment horizontal="center" vertical="top" wrapText="1"/>
    </xf>
    <xf numFmtId="0" fontId="10" fillId="3" borderId="45" xfId="0" applyFont="1" applyFill="1" applyBorder="1" applyAlignment="1">
      <alignment horizontal="center" vertical="top" wrapText="1"/>
    </xf>
    <xf numFmtId="0" fontId="3" fillId="3" borderId="77" xfId="0" applyFont="1" applyFill="1" applyBorder="1" applyAlignment="1">
      <alignment horizontal="left" vertical="top" wrapText="1"/>
    </xf>
    <xf numFmtId="0" fontId="3" fillId="3" borderId="67" xfId="0" applyFont="1" applyFill="1" applyBorder="1" applyAlignment="1">
      <alignment horizontal="left" vertical="top" wrapText="1"/>
    </xf>
    <xf numFmtId="0" fontId="10" fillId="3" borderId="21" xfId="0" applyFont="1" applyFill="1" applyBorder="1" applyAlignment="1">
      <alignment horizontal="left" vertical="top" wrapText="1"/>
    </xf>
    <xf numFmtId="0" fontId="10" fillId="3" borderId="32" xfId="0" applyFont="1" applyFill="1" applyBorder="1" applyAlignment="1">
      <alignment horizontal="left" vertical="top" wrapText="1"/>
    </xf>
    <xf numFmtId="0" fontId="4" fillId="3" borderId="46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 wrapText="1"/>
    </xf>
    <xf numFmtId="0" fontId="4" fillId="3" borderId="45" xfId="0" applyFont="1" applyFill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0" fillId="3" borderId="31" xfId="0" applyFont="1" applyFill="1" applyBorder="1" applyAlignment="1">
      <alignment horizontal="left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0" fillId="7" borderId="31" xfId="0" applyFont="1" applyFill="1" applyBorder="1" applyAlignment="1">
      <alignment horizontal="left" vertical="top" wrapText="1"/>
    </xf>
    <xf numFmtId="0" fontId="10" fillId="7" borderId="32" xfId="0" applyFont="1" applyFill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45" xfId="0" applyFont="1" applyBorder="1" applyAlignment="1">
      <alignment horizontal="center" vertical="top" wrapText="1"/>
    </xf>
    <xf numFmtId="0" fontId="8" fillId="0" borderId="0" xfId="0" applyFont="1" applyAlignment="1">
      <alignment horizontal="left" vertical="top"/>
    </xf>
    <xf numFmtId="0" fontId="6" fillId="2" borderId="1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31" xfId="0" applyBorder="1" applyAlignment="1">
      <alignment horizontal="left" vertical="top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18" fillId="0" borderId="72" xfId="0" applyFont="1" applyBorder="1" applyAlignment="1">
      <alignment horizontal="center" vertical="top" wrapText="1"/>
    </xf>
    <xf numFmtId="0" fontId="12" fillId="5" borderId="92" xfId="0" applyFont="1" applyFill="1" applyBorder="1" applyAlignment="1">
      <alignment horizontal="center" vertical="center" wrapText="1"/>
    </xf>
    <xf numFmtId="0" fontId="12" fillId="5" borderId="93" xfId="0" applyFont="1" applyFill="1" applyBorder="1" applyAlignment="1">
      <alignment horizontal="center" vertical="center" wrapText="1"/>
    </xf>
    <xf numFmtId="0" fontId="12" fillId="5" borderId="9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I130"/>
  <sheetViews>
    <sheetView tabSelected="1" zoomScaleNormal="100" workbookViewId="0">
      <selection activeCell="B7" sqref="B7:H7"/>
    </sheetView>
  </sheetViews>
  <sheetFormatPr defaultColWidth="9.42578125" defaultRowHeight="12.75" x14ac:dyDescent="0.2"/>
  <cols>
    <col min="1" max="1" width="1.28515625" style="1" customWidth="1"/>
    <col min="2" max="2" width="15.28515625" style="1" customWidth="1"/>
    <col min="3" max="3" width="45.5703125" style="4" customWidth="1"/>
    <col min="4" max="4" width="12.140625" style="4" customWidth="1"/>
    <col min="5" max="5" width="11.28515625" style="1" customWidth="1"/>
    <col min="6" max="6" width="35.7109375" style="17" customWidth="1"/>
    <col min="7" max="7" width="10.85546875" style="1" customWidth="1"/>
    <col min="8" max="8" width="12.7109375" style="1" customWidth="1"/>
    <col min="9" max="16384" width="9.42578125" style="1"/>
  </cols>
  <sheetData>
    <row r="1" spans="2:9" s="298" customFormat="1" ht="18.600000000000001" customHeight="1" x14ac:dyDescent="0.2">
      <c r="B1" s="299"/>
      <c r="C1" s="300"/>
      <c r="D1" s="300"/>
      <c r="E1" s="300"/>
      <c r="F1" s="426" t="s">
        <v>186</v>
      </c>
      <c r="G1" s="426"/>
      <c r="H1" s="426"/>
    </row>
    <row r="2" spans="2:9" s="298" customFormat="1" ht="18" customHeight="1" x14ac:dyDescent="0.2">
      <c r="B2" s="299"/>
      <c r="C2" s="300"/>
      <c r="D2" s="300"/>
      <c r="E2" s="300"/>
      <c r="F2" s="426" t="s">
        <v>187</v>
      </c>
      <c r="G2" s="426"/>
      <c r="H2" s="426"/>
    </row>
    <row r="3" spans="2:9" s="298" customFormat="1" ht="16.149999999999999" customHeight="1" x14ac:dyDescent="0.2">
      <c r="B3" s="299"/>
      <c r="C3" s="299"/>
      <c r="D3" s="301"/>
      <c r="E3" s="302"/>
      <c r="F3" s="426" t="s">
        <v>193</v>
      </c>
      <c r="G3" s="426"/>
      <c r="H3" s="426"/>
    </row>
    <row r="4" spans="2:9" s="298" customFormat="1" ht="16.149999999999999" customHeight="1" x14ac:dyDescent="0.2">
      <c r="B4" s="299"/>
      <c r="C4" s="299"/>
      <c r="D4" s="301"/>
      <c r="E4" s="302"/>
      <c r="F4" s="377" t="s">
        <v>194</v>
      </c>
      <c r="G4" s="377"/>
      <c r="H4" s="377"/>
      <c r="I4" s="367"/>
    </row>
    <row r="5" spans="2:9" s="298" customFormat="1" ht="16.149999999999999" customHeight="1" x14ac:dyDescent="0.25">
      <c r="B5" s="299"/>
      <c r="C5" s="299"/>
      <c r="D5" s="301"/>
      <c r="E5" s="302"/>
      <c r="F5" s="378" t="s">
        <v>200</v>
      </c>
      <c r="G5" s="378"/>
      <c r="H5" s="378"/>
      <c r="I5" s="368"/>
    </row>
    <row r="6" spans="2:9" s="298" customFormat="1" ht="16.149999999999999" customHeight="1" x14ac:dyDescent="0.2">
      <c r="B6" s="299"/>
      <c r="C6" s="299"/>
      <c r="D6" s="301"/>
      <c r="E6" s="302"/>
      <c r="F6" s="303"/>
      <c r="G6" s="303"/>
      <c r="H6" s="303"/>
    </row>
    <row r="7" spans="2:9" ht="34.15" customHeight="1" thickBot="1" x14ac:dyDescent="0.25">
      <c r="B7" s="433" t="s">
        <v>192</v>
      </c>
      <c r="C7" s="433"/>
      <c r="D7" s="433"/>
      <c r="E7" s="433"/>
      <c r="F7" s="433"/>
      <c r="G7" s="433"/>
      <c r="H7" s="433"/>
    </row>
    <row r="8" spans="2:9" ht="54.6" customHeight="1" x14ac:dyDescent="0.2">
      <c r="B8" s="437" t="s">
        <v>0</v>
      </c>
      <c r="C8" s="439" t="s">
        <v>1</v>
      </c>
      <c r="D8" s="427" t="s">
        <v>2</v>
      </c>
      <c r="E8" s="429" t="s">
        <v>3</v>
      </c>
      <c r="F8" s="435" t="s">
        <v>4</v>
      </c>
      <c r="G8" s="297" t="s">
        <v>185</v>
      </c>
      <c r="H8" s="431" t="s">
        <v>5</v>
      </c>
    </row>
    <row r="9" spans="2:9" ht="13.9" customHeight="1" thickBot="1" x14ac:dyDescent="0.25">
      <c r="B9" s="438"/>
      <c r="C9" s="440"/>
      <c r="D9" s="428"/>
      <c r="E9" s="430"/>
      <c r="F9" s="436"/>
      <c r="G9" s="39" t="s">
        <v>6</v>
      </c>
      <c r="H9" s="432"/>
    </row>
    <row r="10" spans="2:9" ht="11.45" customHeight="1" thickBot="1" x14ac:dyDescent="0.25">
      <c r="B10" s="148">
        <v>1</v>
      </c>
      <c r="C10" s="149">
        <v>2</v>
      </c>
      <c r="D10" s="149">
        <v>3</v>
      </c>
      <c r="E10" s="150">
        <v>4</v>
      </c>
      <c r="F10" s="151">
        <v>5</v>
      </c>
      <c r="G10" s="149">
        <v>6</v>
      </c>
      <c r="H10" s="150">
        <v>7</v>
      </c>
    </row>
    <row r="11" spans="2:9" ht="31.15" customHeight="1" thickBot="1" x14ac:dyDescent="0.25">
      <c r="B11" s="143" t="s">
        <v>7</v>
      </c>
      <c r="C11" s="144" t="s">
        <v>8</v>
      </c>
      <c r="D11" s="144"/>
      <c r="E11" s="146"/>
      <c r="F11" s="147"/>
      <c r="G11" s="145"/>
      <c r="H11" s="146"/>
    </row>
    <row r="12" spans="2:9" ht="45" customHeight="1" x14ac:dyDescent="0.2">
      <c r="B12" s="136"/>
      <c r="C12" s="137"/>
      <c r="D12" s="137"/>
      <c r="E12" s="139"/>
      <c r="F12" s="140" t="s">
        <v>9</v>
      </c>
      <c r="G12" s="141" t="s">
        <v>10</v>
      </c>
      <c r="H12" s="142"/>
    </row>
    <row r="13" spans="2:9" ht="43.15" customHeight="1" x14ac:dyDescent="0.2">
      <c r="B13" s="42"/>
      <c r="C13" s="28"/>
      <c r="D13" s="28"/>
      <c r="E13" s="74"/>
      <c r="F13" s="67" t="s">
        <v>11</v>
      </c>
      <c r="G13" s="288">
        <v>3.27</v>
      </c>
      <c r="H13" s="43"/>
    </row>
    <row r="14" spans="2:9" ht="47.45" customHeight="1" thickBot="1" x14ac:dyDescent="0.25">
      <c r="B14" s="130"/>
      <c r="C14" s="131"/>
      <c r="D14" s="131"/>
      <c r="E14" s="132"/>
      <c r="F14" s="133" t="s">
        <v>12</v>
      </c>
      <c r="G14" s="134" t="s">
        <v>13</v>
      </c>
      <c r="H14" s="135" t="s">
        <v>14</v>
      </c>
    </row>
    <row r="15" spans="2:9" ht="30.6" customHeight="1" thickBot="1" x14ac:dyDescent="0.25">
      <c r="B15" s="124" t="s">
        <v>15</v>
      </c>
      <c r="C15" s="125" t="s">
        <v>16</v>
      </c>
      <c r="D15" s="126"/>
      <c r="E15" s="128"/>
      <c r="F15" s="129"/>
      <c r="G15" s="127"/>
      <c r="H15" s="128"/>
    </row>
    <row r="16" spans="2:9" ht="42" customHeight="1" x14ac:dyDescent="0.2">
      <c r="B16" s="379" t="s">
        <v>17</v>
      </c>
      <c r="C16" s="84" t="s">
        <v>18</v>
      </c>
      <c r="D16" s="441" t="s">
        <v>19</v>
      </c>
      <c r="E16" s="78"/>
      <c r="F16" s="68" t="s">
        <v>20</v>
      </c>
      <c r="G16" s="30">
        <v>1</v>
      </c>
      <c r="H16" s="44" t="s">
        <v>21</v>
      </c>
    </row>
    <row r="17" spans="2:9" ht="21" customHeight="1" thickBot="1" x14ac:dyDescent="0.25">
      <c r="B17" s="393"/>
      <c r="C17" s="86" t="s">
        <v>23</v>
      </c>
      <c r="D17" s="442"/>
      <c r="E17" s="83">
        <v>83.9</v>
      </c>
      <c r="F17" s="69"/>
      <c r="G17" s="36"/>
      <c r="H17" s="46"/>
    </row>
    <row r="18" spans="2:9" ht="43.15" customHeight="1" x14ac:dyDescent="0.2">
      <c r="B18" s="379" t="s">
        <v>24</v>
      </c>
      <c r="C18" s="87" t="s">
        <v>25</v>
      </c>
      <c r="D18" s="442"/>
      <c r="E18" s="78"/>
      <c r="F18" s="70" t="s">
        <v>26</v>
      </c>
      <c r="G18" s="26">
        <v>50</v>
      </c>
      <c r="H18" s="47"/>
    </row>
    <row r="19" spans="2:9" ht="28.15" customHeight="1" thickBot="1" x14ac:dyDescent="0.25">
      <c r="B19" s="393"/>
      <c r="C19" s="88" t="s">
        <v>22</v>
      </c>
      <c r="D19" s="442"/>
      <c r="E19" s="80">
        <v>7.5</v>
      </c>
      <c r="F19" s="71" t="s">
        <v>27</v>
      </c>
      <c r="G19" s="36">
        <v>1</v>
      </c>
      <c r="H19" s="46"/>
    </row>
    <row r="20" spans="2:9" ht="20.45" customHeight="1" x14ac:dyDescent="0.2">
      <c r="B20" s="379" t="s">
        <v>28</v>
      </c>
      <c r="C20" s="87" t="s">
        <v>29</v>
      </c>
      <c r="D20" s="442"/>
      <c r="E20" s="75"/>
      <c r="F20" s="225" t="s">
        <v>30</v>
      </c>
      <c r="G20" s="197">
        <v>6</v>
      </c>
      <c r="H20" s="45"/>
    </row>
    <row r="21" spans="2:9" ht="31.9" customHeight="1" thickBot="1" x14ac:dyDescent="0.25">
      <c r="B21" s="393"/>
      <c r="C21" s="88" t="s">
        <v>22</v>
      </c>
      <c r="D21" s="442"/>
      <c r="E21" s="80">
        <f>5.6+1</f>
        <v>6.6</v>
      </c>
      <c r="F21" s="369" t="s">
        <v>195</v>
      </c>
      <c r="G21" s="41">
        <v>100</v>
      </c>
      <c r="H21" s="46"/>
    </row>
    <row r="22" spans="2:9" ht="29.45" customHeight="1" x14ac:dyDescent="0.2">
      <c r="B22" s="380" t="s">
        <v>31</v>
      </c>
      <c r="C22" s="87" t="s">
        <v>32</v>
      </c>
      <c r="D22" s="442"/>
      <c r="E22" s="75"/>
      <c r="F22" s="70" t="s">
        <v>33</v>
      </c>
      <c r="G22" s="26">
        <v>4</v>
      </c>
      <c r="H22" s="47"/>
    </row>
    <row r="23" spans="2:9" ht="30" customHeight="1" thickBot="1" x14ac:dyDescent="0.25">
      <c r="B23" s="434"/>
      <c r="C23" s="89" t="s">
        <v>22</v>
      </c>
      <c r="D23" s="442"/>
      <c r="E23" s="79">
        <f>2.3+2</f>
        <v>4.3</v>
      </c>
      <c r="F23" s="54"/>
      <c r="G23" s="56"/>
      <c r="H23" s="58"/>
    </row>
    <row r="24" spans="2:9" ht="30" customHeight="1" x14ac:dyDescent="0.2">
      <c r="B24" s="401" t="s">
        <v>34</v>
      </c>
      <c r="C24" s="90" t="s">
        <v>35</v>
      </c>
      <c r="D24" s="442"/>
      <c r="E24" s="75"/>
      <c r="F24" s="72" t="s">
        <v>36</v>
      </c>
      <c r="G24" s="53"/>
      <c r="H24" s="44" t="s">
        <v>37</v>
      </c>
    </row>
    <row r="25" spans="2:9" ht="32.450000000000003" customHeight="1" thickBot="1" x14ac:dyDescent="0.25">
      <c r="B25" s="394"/>
      <c r="C25" s="89" t="s">
        <v>22</v>
      </c>
      <c r="D25" s="442"/>
      <c r="E25" s="79"/>
      <c r="F25" s="73" t="s">
        <v>38</v>
      </c>
      <c r="G25" s="51"/>
      <c r="H25" s="64"/>
    </row>
    <row r="26" spans="2:9" ht="29.1" customHeight="1" x14ac:dyDescent="0.2">
      <c r="B26" s="381" t="s">
        <v>39</v>
      </c>
      <c r="C26" s="262" t="s">
        <v>40</v>
      </c>
      <c r="D26" s="442"/>
      <c r="E26" s="112"/>
      <c r="F26" s="68" t="s">
        <v>41</v>
      </c>
      <c r="G26" s="40">
        <v>1</v>
      </c>
      <c r="H26" s="65"/>
      <c r="I26" s="63"/>
    </row>
    <row r="27" spans="2:9" ht="29.25" customHeight="1" x14ac:dyDescent="0.2">
      <c r="B27" s="382"/>
      <c r="C27" s="89" t="s">
        <v>22</v>
      </c>
      <c r="D27" s="442"/>
      <c r="E27" s="292"/>
      <c r="F27" s="304"/>
      <c r="G27" s="25"/>
      <c r="H27" s="172"/>
    </row>
    <row r="28" spans="2:9" ht="18.75" customHeight="1" thickBot="1" x14ac:dyDescent="0.25">
      <c r="B28" s="383"/>
      <c r="C28" s="281" t="s">
        <v>23</v>
      </c>
      <c r="D28" s="442"/>
      <c r="E28" s="309">
        <f>27.6-9.5</f>
        <v>18.100000000000001</v>
      </c>
      <c r="F28" s="261"/>
      <c r="G28" s="263"/>
      <c r="H28" s="264"/>
    </row>
    <row r="29" spans="2:9" ht="29.25" customHeight="1" x14ac:dyDescent="0.2">
      <c r="B29" s="407" t="s">
        <v>42</v>
      </c>
      <c r="C29" s="84" t="s">
        <v>43</v>
      </c>
      <c r="D29" s="442"/>
      <c r="E29" s="99"/>
      <c r="F29" s="305" t="s">
        <v>38</v>
      </c>
      <c r="G29" s="8">
        <v>1</v>
      </c>
      <c r="H29" s="44" t="s">
        <v>44</v>
      </c>
    </row>
    <row r="30" spans="2:9" ht="29.25" customHeight="1" x14ac:dyDescent="0.2">
      <c r="B30" s="394"/>
      <c r="C30" s="85" t="s">
        <v>22</v>
      </c>
      <c r="D30" s="442"/>
      <c r="E30" s="292"/>
      <c r="F30" s="306" t="s">
        <v>45</v>
      </c>
      <c r="G30" s="25"/>
      <c r="H30" s="45"/>
    </row>
    <row r="31" spans="2:9" ht="17.25" customHeight="1" thickBot="1" x14ac:dyDescent="0.25">
      <c r="B31" s="408"/>
      <c r="C31" s="281" t="s">
        <v>23</v>
      </c>
      <c r="D31" s="442"/>
      <c r="E31" s="91">
        <v>45.2</v>
      </c>
      <c r="F31" s="307"/>
      <c r="G31" s="57"/>
      <c r="H31" s="46"/>
    </row>
    <row r="32" spans="2:9" ht="31.5" customHeight="1" x14ac:dyDescent="0.2">
      <c r="B32" s="384" t="s">
        <v>46</v>
      </c>
      <c r="C32" s="265" t="s">
        <v>47</v>
      </c>
      <c r="D32" s="442"/>
      <c r="E32" s="99"/>
      <c r="F32" s="68" t="s">
        <v>36</v>
      </c>
      <c r="G32" s="94">
        <v>1</v>
      </c>
      <c r="H32" s="65"/>
      <c r="I32" s="63"/>
    </row>
    <row r="33" spans="2:9" ht="29.45" customHeight="1" x14ac:dyDescent="0.2">
      <c r="B33" s="384"/>
      <c r="C33" s="97" t="s">
        <v>22</v>
      </c>
      <c r="D33" s="442"/>
      <c r="E33" s="310"/>
      <c r="F33" s="308" t="s">
        <v>38</v>
      </c>
      <c r="G33" s="51"/>
      <c r="H33" s="64" t="s">
        <v>48</v>
      </c>
      <c r="I33" s="63"/>
    </row>
    <row r="34" spans="2:9" ht="19.5" customHeight="1" thickBot="1" x14ac:dyDescent="0.25">
      <c r="B34" s="385"/>
      <c r="C34" s="281" t="s">
        <v>23</v>
      </c>
      <c r="D34" s="442"/>
      <c r="E34" s="312">
        <v>20.399999999999999</v>
      </c>
      <c r="F34" s="311"/>
      <c r="G34" s="266"/>
      <c r="H34" s="267"/>
    </row>
    <row r="35" spans="2:9" ht="54" customHeight="1" x14ac:dyDescent="0.2">
      <c r="B35" s="384" t="s">
        <v>49</v>
      </c>
      <c r="C35" s="291" t="s">
        <v>177</v>
      </c>
      <c r="D35" s="442"/>
      <c r="E35" s="75"/>
      <c r="F35" s="68" t="s">
        <v>38</v>
      </c>
      <c r="G35" s="98">
        <v>1</v>
      </c>
      <c r="H35" s="47"/>
    </row>
    <row r="36" spans="2:9" ht="30" customHeight="1" x14ac:dyDescent="0.2">
      <c r="B36" s="384"/>
      <c r="C36" s="268" t="s">
        <v>22</v>
      </c>
      <c r="D36" s="442"/>
      <c r="E36" s="81"/>
      <c r="F36" s="370" t="s">
        <v>196</v>
      </c>
      <c r="G36" s="271"/>
      <c r="H36" s="273"/>
    </row>
    <row r="37" spans="2:9" ht="18" customHeight="1" thickBot="1" x14ac:dyDescent="0.25">
      <c r="B37" s="385"/>
      <c r="C37" s="282" t="s">
        <v>23</v>
      </c>
      <c r="D37" s="442"/>
      <c r="E37" s="309">
        <v>55</v>
      </c>
      <c r="F37" s="269"/>
      <c r="G37" s="269"/>
      <c r="H37" s="270"/>
    </row>
    <row r="38" spans="2:9" ht="33" customHeight="1" x14ac:dyDescent="0.2">
      <c r="B38" s="390" t="s">
        <v>50</v>
      </c>
      <c r="C38" s="102" t="s">
        <v>197</v>
      </c>
      <c r="D38" s="442"/>
      <c r="E38" s="99"/>
      <c r="F38" s="72" t="s">
        <v>198</v>
      </c>
      <c r="G38" s="96">
        <v>100</v>
      </c>
      <c r="H38" s="100"/>
    </row>
    <row r="39" spans="2:9" ht="28.5" customHeight="1" thickBot="1" x14ac:dyDescent="0.25">
      <c r="B39" s="391"/>
      <c r="C39" s="109" t="s">
        <v>22</v>
      </c>
      <c r="D39" s="442"/>
      <c r="E39" s="101">
        <f>11.9+5.1</f>
        <v>17</v>
      </c>
      <c r="F39" s="110"/>
      <c r="G39" s="56"/>
      <c r="H39" s="58"/>
    </row>
    <row r="40" spans="2:9" ht="47.45" customHeight="1" x14ac:dyDescent="0.2">
      <c r="B40" s="386" t="s">
        <v>51</v>
      </c>
      <c r="C40" s="274" t="s">
        <v>52</v>
      </c>
      <c r="D40" s="442"/>
      <c r="E40" s="314"/>
      <c r="F40" s="72" t="s">
        <v>53</v>
      </c>
      <c r="G40" s="98">
        <v>1</v>
      </c>
      <c r="H40" s="100"/>
    </row>
    <row r="41" spans="2:9" ht="19.5" customHeight="1" thickBot="1" x14ac:dyDescent="0.25">
      <c r="B41" s="387"/>
      <c r="C41" s="282" t="s">
        <v>23</v>
      </c>
      <c r="D41" s="442"/>
      <c r="E41" s="309">
        <f>45+2.6</f>
        <v>47.6</v>
      </c>
      <c r="F41" s="275"/>
      <c r="G41" s="276"/>
      <c r="H41" s="277"/>
    </row>
    <row r="42" spans="2:9" ht="31.5" customHeight="1" x14ac:dyDescent="0.2">
      <c r="B42" s="388" t="s">
        <v>54</v>
      </c>
      <c r="C42" s="274" t="s">
        <v>55</v>
      </c>
      <c r="D42" s="442"/>
      <c r="E42" s="99"/>
      <c r="F42" s="72" t="s">
        <v>56</v>
      </c>
      <c r="G42" s="111"/>
      <c r="H42" s="100"/>
    </row>
    <row r="43" spans="2:9" ht="28.5" customHeight="1" x14ac:dyDescent="0.2">
      <c r="B43" s="388"/>
      <c r="C43" s="279" t="s">
        <v>22</v>
      </c>
      <c r="D43" s="442"/>
      <c r="E43" s="81"/>
      <c r="F43" s="238"/>
      <c r="G43" s="59"/>
      <c r="H43" s="60"/>
    </row>
    <row r="44" spans="2:9" ht="21.75" customHeight="1" thickBot="1" x14ac:dyDescent="0.25">
      <c r="B44" s="389"/>
      <c r="C44" s="282" t="s">
        <v>23</v>
      </c>
      <c r="D44" s="443"/>
      <c r="E44" s="309">
        <v>31.7</v>
      </c>
      <c r="F44" s="278"/>
      <c r="G44" s="276"/>
      <c r="H44" s="277"/>
    </row>
    <row r="45" spans="2:9" ht="17.25" customHeight="1" x14ac:dyDescent="0.2">
      <c r="B45" s="116"/>
      <c r="C45" s="115" t="s">
        <v>57</v>
      </c>
      <c r="D45" s="115"/>
      <c r="E45" s="114">
        <f t="shared" ref="E45" si="0">+E47+E48</f>
        <v>337.29999999999995</v>
      </c>
      <c r="F45" s="155"/>
      <c r="G45" s="115"/>
      <c r="H45" s="188"/>
    </row>
    <row r="46" spans="2:9" ht="17.25" customHeight="1" x14ac:dyDescent="0.2">
      <c r="B46" s="396"/>
      <c r="C46" s="7" t="s">
        <v>58</v>
      </c>
      <c r="D46" s="7"/>
      <c r="E46" s="107"/>
      <c r="F46" s="104"/>
      <c r="G46" s="61"/>
      <c r="H46" s="62"/>
    </row>
    <row r="47" spans="2:9" ht="27.75" customHeight="1" x14ac:dyDescent="0.2">
      <c r="B47" s="397"/>
      <c r="C47" s="5" t="s">
        <v>59</v>
      </c>
      <c r="D47" s="5"/>
      <c r="E47" s="108">
        <f>SUMIF($C16:$C44,$C19,E16:E44)</f>
        <v>35.4</v>
      </c>
      <c r="F47" s="280"/>
      <c r="G47" s="61"/>
      <c r="H47" s="62"/>
    </row>
    <row r="48" spans="2:9" ht="16.5" customHeight="1" thickBot="1" x14ac:dyDescent="0.25">
      <c r="B48" s="398"/>
      <c r="C48" s="117" t="s">
        <v>60</v>
      </c>
      <c r="D48" s="117"/>
      <c r="E48" s="119">
        <f>SUMIF($C16:$C44,$C17,E16:E44)</f>
        <v>301.89999999999998</v>
      </c>
      <c r="F48" s="313"/>
      <c r="G48" s="57"/>
      <c r="H48" s="58"/>
    </row>
    <row r="49" spans="2:9" ht="20.25" customHeight="1" thickBot="1" x14ac:dyDescent="0.25">
      <c r="B49" s="120" t="s">
        <v>61</v>
      </c>
      <c r="C49" s="121" t="s">
        <v>62</v>
      </c>
      <c r="D49" s="121"/>
      <c r="E49" s="187"/>
      <c r="F49" s="315"/>
      <c r="G49" s="122"/>
      <c r="H49" s="123"/>
    </row>
    <row r="50" spans="2:9" ht="28.5" customHeight="1" x14ac:dyDescent="0.2">
      <c r="B50" s="380" t="s">
        <v>63</v>
      </c>
      <c r="C50" s="32" t="s">
        <v>64</v>
      </c>
      <c r="D50" s="417" t="s">
        <v>65</v>
      </c>
      <c r="E50" s="321"/>
      <c r="F50" s="316" t="s">
        <v>66</v>
      </c>
      <c r="G50" s="3">
        <v>70</v>
      </c>
      <c r="H50" s="65"/>
    </row>
    <row r="51" spans="2:9" ht="28.5" customHeight="1" x14ac:dyDescent="0.2">
      <c r="B51" s="380"/>
      <c r="C51" s="2" t="s">
        <v>22</v>
      </c>
      <c r="D51" s="418"/>
      <c r="E51" s="76"/>
      <c r="F51" s="104"/>
      <c r="G51" s="61"/>
      <c r="H51" s="62"/>
    </row>
    <row r="52" spans="2:9" ht="18.600000000000001" customHeight="1" thickBot="1" x14ac:dyDescent="0.25">
      <c r="B52" s="393"/>
      <c r="C52" s="37" t="s">
        <v>23</v>
      </c>
      <c r="D52" s="418"/>
      <c r="E52" s="80">
        <v>32</v>
      </c>
      <c r="F52" s="317"/>
      <c r="G52" s="57"/>
      <c r="H52" s="170"/>
    </row>
    <row r="53" spans="2:9" ht="30.75" customHeight="1" x14ac:dyDescent="0.2">
      <c r="B53" s="394" t="s">
        <v>67</v>
      </c>
      <c r="C53" s="152" t="s">
        <v>68</v>
      </c>
      <c r="D53" s="418"/>
      <c r="E53" s="75"/>
      <c r="F53" s="318" t="s">
        <v>69</v>
      </c>
      <c r="G53" s="26">
        <v>4</v>
      </c>
      <c r="H53" s="65"/>
    </row>
    <row r="54" spans="2:9" ht="29.25" customHeight="1" x14ac:dyDescent="0.2">
      <c r="B54" s="394"/>
      <c r="C54" s="9" t="s">
        <v>22</v>
      </c>
      <c r="D54" s="418"/>
      <c r="E54" s="76"/>
      <c r="F54" s="104"/>
      <c r="G54" s="61"/>
      <c r="H54" s="62"/>
    </row>
    <row r="55" spans="2:9" ht="18.600000000000001" customHeight="1" thickBot="1" x14ac:dyDescent="0.25">
      <c r="B55" s="395"/>
      <c r="C55" s="37" t="s">
        <v>23</v>
      </c>
      <c r="D55" s="418"/>
      <c r="E55" s="80">
        <v>10.4</v>
      </c>
      <c r="F55" s="319"/>
      <c r="G55" s="167"/>
      <c r="H55" s="170"/>
    </row>
    <row r="56" spans="2:9" ht="33" customHeight="1" x14ac:dyDescent="0.2">
      <c r="B56" s="48" t="s">
        <v>70</v>
      </c>
      <c r="C56" s="113" t="s">
        <v>71</v>
      </c>
      <c r="D56" s="418"/>
      <c r="E56" s="75"/>
      <c r="F56" s="70" t="s">
        <v>72</v>
      </c>
      <c r="G56" s="94">
        <v>1</v>
      </c>
      <c r="H56" s="65"/>
    </row>
    <row r="57" spans="2:9" ht="34.15" customHeight="1" x14ac:dyDescent="0.2">
      <c r="B57" s="48"/>
      <c r="C57" s="9" t="s">
        <v>22</v>
      </c>
      <c r="D57" s="418"/>
      <c r="E57" s="322">
        <f>904.9-511</f>
        <v>393.9</v>
      </c>
      <c r="F57" s="320" t="s">
        <v>73</v>
      </c>
      <c r="G57" s="92"/>
      <c r="H57" s="45"/>
    </row>
    <row r="58" spans="2:9" ht="42.6" customHeight="1" x14ac:dyDescent="0.2">
      <c r="B58" s="48"/>
      <c r="C58" s="164" t="s">
        <v>23</v>
      </c>
      <c r="D58" s="418"/>
      <c r="E58" s="83">
        <v>165.1</v>
      </c>
      <c r="F58" s="168" t="s">
        <v>74</v>
      </c>
      <c r="G58" s="92"/>
      <c r="H58" s="45"/>
    </row>
    <row r="59" spans="2:9" ht="17.45" customHeight="1" x14ac:dyDescent="0.2">
      <c r="B59" s="48"/>
      <c r="C59" s="9"/>
      <c r="D59" s="418"/>
      <c r="E59" s="106"/>
      <c r="F59" s="289" t="s">
        <v>75</v>
      </c>
      <c r="G59" s="92">
        <v>1</v>
      </c>
      <c r="H59" s="45"/>
    </row>
    <row r="60" spans="2:9" ht="30" customHeight="1" x14ac:dyDescent="0.2">
      <c r="B60" s="48"/>
      <c r="C60" s="9"/>
      <c r="D60" s="418"/>
      <c r="E60" s="106"/>
      <c r="F60" s="169" t="s">
        <v>76</v>
      </c>
      <c r="G60" s="95"/>
      <c r="H60" s="45"/>
    </row>
    <row r="61" spans="2:9" ht="42.6" customHeight="1" x14ac:dyDescent="0.2">
      <c r="B61" s="48"/>
      <c r="C61" s="164"/>
      <c r="D61" s="418"/>
      <c r="E61" s="83"/>
      <c r="F61" s="165" t="s">
        <v>77</v>
      </c>
      <c r="G61" s="272"/>
      <c r="H61" s="172"/>
    </row>
    <row r="62" spans="2:9" ht="42.6" customHeight="1" x14ac:dyDescent="0.2">
      <c r="B62" s="285"/>
      <c r="C62" s="375"/>
      <c r="D62" s="423"/>
      <c r="E62" s="374"/>
      <c r="F62" s="372" t="s">
        <v>78</v>
      </c>
      <c r="G62" s="371"/>
      <c r="H62" s="373"/>
    </row>
    <row r="63" spans="2:9" ht="42" customHeight="1" thickBot="1" x14ac:dyDescent="0.25">
      <c r="B63" s="285"/>
      <c r="C63" s="284"/>
      <c r="D63" s="424"/>
      <c r="E63" s="323"/>
      <c r="F63" s="376" t="s">
        <v>199</v>
      </c>
      <c r="G63" s="286">
        <v>1</v>
      </c>
      <c r="H63" s="287"/>
    </row>
    <row r="64" spans="2:9" ht="29.45" customHeight="1" x14ac:dyDescent="0.2">
      <c r="B64" s="379" t="s">
        <v>79</v>
      </c>
      <c r="C64" s="171" t="s">
        <v>80</v>
      </c>
      <c r="D64" s="418"/>
      <c r="E64" s="34"/>
      <c r="F64" s="283" t="s">
        <v>81</v>
      </c>
      <c r="G64" s="31">
        <v>0.3</v>
      </c>
      <c r="H64" s="173"/>
      <c r="I64" s="63"/>
    </row>
    <row r="65" spans="2:8" ht="31.9" customHeight="1" thickBot="1" x14ac:dyDescent="0.25">
      <c r="B65" s="392"/>
      <c r="C65" s="153" t="s">
        <v>22</v>
      </c>
      <c r="D65" s="425"/>
      <c r="E65" s="35">
        <v>9</v>
      </c>
      <c r="F65" s="110"/>
      <c r="H65" s="60"/>
    </row>
    <row r="66" spans="2:8" ht="17.25" customHeight="1" x14ac:dyDescent="0.2">
      <c r="B66" s="116"/>
      <c r="C66" s="154" t="s">
        <v>57</v>
      </c>
      <c r="D66" s="155"/>
      <c r="E66" s="156">
        <f t="shared" ref="E66" si="1">+E68+E69</f>
        <v>610.4</v>
      </c>
      <c r="F66" s="252"/>
      <c r="G66" s="250"/>
      <c r="H66" s="251"/>
    </row>
    <row r="67" spans="2:8" ht="17.25" customHeight="1" x14ac:dyDescent="0.2">
      <c r="B67" s="396"/>
      <c r="C67" s="11" t="s">
        <v>58</v>
      </c>
      <c r="D67" s="11"/>
      <c r="E67" s="6"/>
      <c r="F67" s="174"/>
      <c r="G67" s="59"/>
      <c r="H67" s="62"/>
    </row>
    <row r="68" spans="2:8" ht="27.75" customHeight="1" x14ac:dyDescent="0.2">
      <c r="B68" s="397"/>
      <c r="C68" s="10" t="s">
        <v>59</v>
      </c>
      <c r="D68" s="21"/>
      <c r="E68" s="24">
        <f>SUMIF($C50:$C65,$C54,E50:E65)</f>
        <v>402.9</v>
      </c>
      <c r="F68" s="166"/>
      <c r="G68" s="61"/>
      <c r="H68" s="170"/>
    </row>
    <row r="69" spans="2:8" ht="16.5" customHeight="1" thickBot="1" x14ac:dyDescent="0.25">
      <c r="B69" s="398"/>
      <c r="C69" s="50" t="s">
        <v>60</v>
      </c>
      <c r="D69" s="157"/>
      <c r="E69" s="158">
        <f>SUMIF($C50:$C65,$C52,E50:E65)</f>
        <v>207.5</v>
      </c>
      <c r="F69" s="175"/>
      <c r="G69" s="176"/>
      <c r="H69" s="55"/>
    </row>
    <row r="70" spans="2:8" ht="42" customHeight="1" thickBot="1" x14ac:dyDescent="0.25">
      <c r="B70" s="159" t="s">
        <v>82</v>
      </c>
      <c r="C70" s="160" t="s">
        <v>83</v>
      </c>
      <c r="D70" s="160"/>
      <c r="E70" s="163"/>
      <c r="F70" s="324"/>
      <c r="G70" s="161"/>
      <c r="H70" s="163"/>
    </row>
    <row r="71" spans="2:8" ht="31.9" customHeight="1" thickBot="1" x14ac:dyDescent="0.25">
      <c r="B71" s="189"/>
      <c r="C71" s="190"/>
      <c r="D71" s="190"/>
      <c r="E71" s="329"/>
      <c r="F71" s="325" t="s">
        <v>84</v>
      </c>
      <c r="G71" s="192">
        <v>2400</v>
      </c>
      <c r="H71" s="193"/>
    </row>
    <row r="72" spans="2:8" ht="27.75" customHeight="1" thickBot="1" x14ac:dyDescent="0.25">
      <c r="B72" s="120" t="s">
        <v>85</v>
      </c>
      <c r="C72" s="191" t="s">
        <v>86</v>
      </c>
      <c r="D72" s="191"/>
      <c r="E72" s="187"/>
      <c r="F72" s="326"/>
      <c r="G72" s="122"/>
      <c r="H72" s="187"/>
    </row>
    <row r="73" spans="2:8" ht="31.9" customHeight="1" x14ac:dyDescent="0.2">
      <c r="B73" s="379" t="s">
        <v>87</v>
      </c>
      <c r="C73" s="291" t="s">
        <v>178</v>
      </c>
      <c r="D73" s="417" t="s">
        <v>88</v>
      </c>
      <c r="E73" s="182"/>
      <c r="F73" s="227" t="s">
        <v>89</v>
      </c>
      <c r="G73" s="40">
        <v>120</v>
      </c>
      <c r="H73" s="194"/>
    </row>
    <row r="74" spans="2:8" ht="29.25" customHeight="1" thickBot="1" x14ac:dyDescent="0.25">
      <c r="B74" s="380"/>
      <c r="C74" s="52" t="s">
        <v>22</v>
      </c>
      <c r="D74" s="418"/>
      <c r="E74" s="80">
        <v>70</v>
      </c>
      <c r="F74" s="327" t="s">
        <v>90</v>
      </c>
      <c r="G74" s="197">
        <v>6</v>
      </c>
      <c r="H74" s="198"/>
    </row>
    <row r="75" spans="2:8" ht="31.9" customHeight="1" x14ac:dyDescent="0.2">
      <c r="B75" s="379" t="s">
        <v>91</v>
      </c>
      <c r="C75" s="291" t="s">
        <v>179</v>
      </c>
      <c r="D75" s="418"/>
      <c r="E75" s="75"/>
      <c r="F75" s="328" t="s">
        <v>92</v>
      </c>
      <c r="G75" s="40">
        <v>2</v>
      </c>
      <c r="H75" s="195"/>
    </row>
    <row r="76" spans="2:8" ht="29.45" customHeight="1" thickBot="1" x14ac:dyDescent="0.25">
      <c r="B76" s="380"/>
      <c r="C76" s="52" t="s">
        <v>22</v>
      </c>
      <c r="D76" s="418"/>
      <c r="E76" s="80">
        <v>9</v>
      </c>
      <c r="F76" s="330" t="s">
        <v>93</v>
      </c>
      <c r="G76" s="202">
        <v>3</v>
      </c>
      <c r="H76" s="198"/>
    </row>
    <row r="77" spans="2:8" ht="33" customHeight="1" x14ac:dyDescent="0.2">
      <c r="B77" s="401" t="s">
        <v>94</v>
      </c>
      <c r="C77" s="200" t="s">
        <v>180</v>
      </c>
      <c r="D77" s="418"/>
      <c r="E77" s="201"/>
      <c r="F77" s="256" t="s">
        <v>95</v>
      </c>
      <c r="G77" s="53"/>
      <c r="H77" s="195"/>
    </row>
    <row r="78" spans="2:8" ht="45.6" customHeight="1" thickBot="1" x14ac:dyDescent="0.25">
      <c r="B78" s="394"/>
      <c r="C78" s="52" t="s">
        <v>22</v>
      </c>
      <c r="D78" s="418"/>
      <c r="E78" s="83">
        <v>80</v>
      </c>
      <c r="F78" s="331" t="s">
        <v>96</v>
      </c>
      <c r="G78" s="290">
        <v>100</v>
      </c>
      <c r="H78" s="294"/>
    </row>
    <row r="79" spans="2:8" ht="30" customHeight="1" x14ac:dyDescent="0.2">
      <c r="B79" s="409" t="s">
        <v>97</v>
      </c>
      <c r="C79" s="171" t="s">
        <v>98</v>
      </c>
      <c r="D79" s="418"/>
      <c r="E79" s="82"/>
      <c r="F79" s="332" t="s">
        <v>99</v>
      </c>
      <c r="G79" s="293">
        <v>8</v>
      </c>
      <c r="H79" s="295"/>
    </row>
    <row r="80" spans="2:8" ht="29.25" customHeight="1" thickBot="1" x14ac:dyDescent="0.25">
      <c r="B80" s="410"/>
      <c r="C80" s="199" t="s">
        <v>22</v>
      </c>
      <c r="D80" s="418"/>
      <c r="E80" s="91">
        <v>15</v>
      </c>
      <c r="F80" s="333"/>
      <c r="G80" s="66"/>
      <c r="H80" s="91"/>
    </row>
    <row r="81" spans="2:8" ht="32.450000000000003" customHeight="1" x14ac:dyDescent="0.2">
      <c r="B81" s="420" t="s">
        <v>100</v>
      </c>
      <c r="C81" s="200" t="s">
        <v>101</v>
      </c>
      <c r="D81" s="418"/>
      <c r="E81" s="201"/>
      <c r="F81" s="334" t="s">
        <v>102</v>
      </c>
      <c r="G81" s="203">
        <v>100</v>
      </c>
      <c r="H81" s="196"/>
    </row>
    <row r="82" spans="2:8" ht="29.25" customHeight="1" thickBot="1" x14ac:dyDescent="0.25">
      <c r="B82" s="421"/>
      <c r="C82" s="27" t="s">
        <v>22</v>
      </c>
      <c r="D82" s="419"/>
      <c r="E82" s="91">
        <v>28</v>
      </c>
      <c r="F82" s="335"/>
      <c r="G82" s="206"/>
      <c r="H82" s="91"/>
    </row>
    <row r="83" spans="2:8" ht="17.25" customHeight="1" x14ac:dyDescent="0.2">
      <c r="B83" s="116"/>
      <c r="C83" s="154" t="s">
        <v>57</v>
      </c>
      <c r="D83" s="115"/>
      <c r="E83" s="178">
        <f t="shared" ref="E83" si="2">+E85</f>
        <v>202</v>
      </c>
      <c r="F83" s="205"/>
      <c r="G83" s="115"/>
      <c r="H83" s="188"/>
    </row>
    <row r="84" spans="2:8" ht="17.25" customHeight="1" x14ac:dyDescent="0.2">
      <c r="B84" s="396"/>
      <c r="C84" s="13" t="s">
        <v>58</v>
      </c>
      <c r="D84" s="13"/>
      <c r="E84" s="12"/>
      <c r="F84" s="103"/>
      <c r="H84" s="62"/>
    </row>
    <row r="85" spans="2:8" ht="27.75" customHeight="1" thickBot="1" x14ac:dyDescent="0.25">
      <c r="B85" s="398"/>
      <c r="C85" s="50" t="s">
        <v>59</v>
      </c>
      <c r="D85" s="179"/>
      <c r="E85" s="118">
        <f>SUMIF($C73:$C82,$C74,E73:E82)</f>
        <v>202</v>
      </c>
      <c r="F85" s="110"/>
      <c r="G85" s="56"/>
      <c r="H85" s="177"/>
    </row>
    <row r="86" spans="2:8" ht="30.75" customHeight="1" thickBot="1" x14ac:dyDescent="0.25">
      <c r="B86" s="159" t="s">
        <v>103</v>
      </c>
      <c r="C86" s="184" t="s">
        <v>104</v>
      </c>
      <c r="D86" s="184"/>
      <c r="E86" s="186"/>
      <c r="F86" s="345"/>
      <c r="G86" s="161"/>
      <c r="H86" s="163"/>
    </row>
    <row r="87" spans="2:8" ht="60" customHeight="1" x14ac:dyDescent="0.2">
      <c r="B87" s="212"/>
      <c r="C87" s="214"/>
      <c r="D87" s="207"/>
      <c r="E87" s="217"/>
      <c r="F87" s="210" t="s">
        <v>105</v>
      </c>
      <c r="G87" s="138">
        <v>5</v>
      </c>
      <c r="H87" s="208"/>
    </row>
    <row r="88" spans="2:8" ht="45" customHeight="1" thickBot="1" x14ac:dyDescent="0.25">
      <c r="B88" s="213"/>
      <c r="C88" s="215"/>
      <c r="D88" s="216"/>
      <c r="E88" s="336"/>
      <c r="F88" s="211" t="s">
        <v>106</v>
      </c>
      <c r="G88" s="204">
        <v>14</v>
      </c>
      <c r="H88" s="209" t="s">
        <v>107</v>
      </c>
    </row>
    <row r="89" spans="2:8" ht="33" customHeight="1" thickBot="1" x14ac:dyDescent="0.25">
      <c r="B89" s="180" t="s">
        <v>108</v>
      </c>
      <c r="C89" s="181" t="s">
        <v>109</v>
      </c>
      <c r="D89" s="181"/>
      <c r="E89" s="123"/>
      <c r="F89" s="224"/>
      <c r="G89" s="122"/>
      <c r="H89" s="187"/>
    </row>
    <row r="90" spans="2:8" ht="33.6" customHeight="1" x14ac:dyDescent="0.2">
      <c r="B90" s="379" t="s">
        <v>110</v>
      </c>
      <c r="C90" s="183" t="s">
        <v>111</v>
      </c>
      <c r="D90" s="411" t="s">
        <v>112</v>
      </c>
      <c r="E90" s="182"/>
      <c r="F90" s="225" t="s">
        <v>113</v>
      </c>
      <c r="G90" s="3">
        <v>3</v>
      </c>
      <c r="H90" s="65"/>
    </row>
    <row r="91" spans="2:8" ht="29.25" customHeight="1" thickBot="1" x14ac:dyDescent="0.25">
      <c r="B91" s="422"/>
      <c r="C91" s="218" t="s">
        <v>22</v>
      </c>
      <c r="D91" s="412"/>
      <c r="E91" s="79">
        <v>6</v>
      </c>
      <c r="F91" s="226"/>
      <c r="G91" s="222"/>
      <c r="H91" s="170"/>
    </row>
    <row r="92" spans="2:8" ht="43.9" customHeight="1" x14ac:dyDescent="0.2">
      <c r="B92" s="379" t="s">
        <v>114</v>
      </c>
      <c r="C92" s="219" t="s">
        <v>115</v>
      </c>
      <c r="D92" s="412"/>
      <c r="E92" s="75"/>
      <c r="F92" s="227" t="s">
        <v>116</v>
      </c>
      <c r="G92" s="221">
        <v>6</v>
      </c>
      <c r="H92" s="65"/>
    </row>
    <row r="93" spans="2:8" ht="28.5" customHeight="1" thickBot="1" x14ac:dyDescent="0.25">
      <c r="B93" s="380"/>
      <c r="C93" s="37" t="s">
        <v>22</v>
      </c>
      <c r="D93" s="412"/>
      <c r="E93" s="77">
        <v>4</v>
      </c>
      <c r="F93" s="257"/>
      <c r="G93" s="222"/>
      <c r="H93" s="58"/>
    </row>
    <row r="94" spans="2:8" ht="21" customHeight="1" x14ac:dyDescent="0.2">
      <c r="B94" s="409" t="s">
        <v>117</v>
      </c>
      <c r="C94" s="253" t="s">
        <v>118</v>
      </c>
      <c r="D94" s="412"/>
      <c r="E94" s="337"/>
      <c r="F94" s="256" t="s">
        <v>119</v>
      </c>
      <c r="G94" s="221">
        <v>1</v>
      </c>
      <c r="H94" s="47"/>
    </row>
    <row r="95" spans="2:8" ht="31.9" customHeight="1" thickBot="1" x14ac:dyDescent="0.25">
      <c r="B95" s="416"/>
      <c r="C95" s="255" t="s">
        <v>22</v>
      </c>
      <c r="D95" s="412"/>
      <c r="E95" s="91">
        <v>2</v>
      </c>
      <c r="F95" s="259" t="s">
        <v>26</v>
      </c>
      <c r="G95" s="260"/>
      <c r="H95" s="46"/>
    </row>
    <row r="96" spans="2:8" ht="29.25" customHeight="1" x14ac:dyDescent="0.2">
      <c r="B96" s="379" t="s">
        <v>120</v>
      </c>
      <c r="C96" s="254" t="s">
        <v>121</v>
      </c>
      <c r="D96" s="412"/>
      <c r="E96" s="75"/>
      <c r="F96" s="258" t="s">
        <v>122</v>
      </c>
      <c r="G96" s="239">
        <v>1</v>
      </c>
      <c r="H96" s="47"/>
    </row>
    <row r="97" spans="2:8" ht="29.25" customHeight="1" thickBot="1" x14ac:dyDescent="0.25">
      <c r="B97" s="380"/>
      <c r="C97" s="52" t="s">
        <v>22</v>
      </c>
      <c r="D97" s="412"/>
      <c r="E97" s="79">
        <v>5</v>
      </c>
      <c r="F97" s="257"/>
      <c r="G97" s="222"/>
      <c r="H97" s="58"/>
    </row>
    <row r="98" spans="2:8" ht="31.15" customHeight="1" x14ac:dyDescent="0.2">
      <c r="B98" s="379" t="s">
        <v>123</v>
      </c>
      <c r="C98" s="219" t="s">
        <v>124</v>
      </c>
      <c r="D98" s="412"/>
      <c r="E98" s="75"/>
      <c r="F98" s="258" t="s">
        <v>125</v>
      </c>
      <c r="G98" s="239">
        <v>1</v>
      </c>
      <c r="H98" s="47"/>
    </row>
    <row r="99" spans="2:8" ht="30.75" customHeight="1" thickBot="1" x14ac:dyDescent="0.25">
      <c r="B99" s="392"/>
      <c r="C99" s="37" t="s">
        <v>22</v>
      </c>
      <c r="D99" s="413"/>
      <c r="E99" s="77">
        <v>0.3</v>
      </c>
      <c r="F99" s="257"/>
      <c r="G99" s="220"/>
      <c r="H99" s="170"/>
    </row>
    <row r="100" spans="2:8" ht="17.25" customHeight="1" x14ac:dyDescent="0.2">
      <c r="B100" s="223"/>
      <c r="C100" s="115" t="s">
        <v>57</v>
      </c>
      <c r="D100" s="115"/>
      <c r="E100" s="230">
        <f t="shared" ref="E100" si="3">+E102</f>
        <v>17.3</v>
      </c>
      <c r="F100" s="234"/>
      <c r="G100" s="178"/>
      <c r="H100" s="230"/>
    </row>
    <row r="101" spans="2:8" ht="17.25" customHeight="1" x14ac:dyDescent="0.2">
      <c r="B101" s="414"/>
      <c r="C101" s="9" t="s">
        <v>58</v>
      </c>
      <c r="D101" s="9"/>
      <c r="E101" s="107"/>
      <c r="F101" s="104"/>
      <c r="G101" s="61"/>
      <c r="H101" s="62"/>
    </row>
    <row r="102" spans="2:8" ht="30" customHeight="1" thickBot="1" x14ac:dyDescent="0.25">
      <c r="B102" s="415"/>
      <c r="C102" s="179" t="s">
        <v>59</v>
      </c>
      <c r="D102" s="179"/>
      <c r="E102" s="119">
        <f t="shared" ref="E102" si="4">SUMIF($C90:$C99,$C91,E90:E99)</f>
        <v>17.3</v>
      </c>
      <c r="F102" s="319"/>
      <c r="G102" s="61"/>
      <c r="H102" s="62"/>
    </row>
    <row r="103" spans="2:8" ht="23.25" customHeight="1" thickBot="1" x14ac:dyDescent="0.25">
      <c r="B103" s="180" t="s">
        <v>126</v>
      </c>
      <c r="C103" s="231" t="s">
        <v>127</v>
      </c>
      <c r="D103" s="191"/>
      <c r="E103" s="229"/>
      <c r="F103" s="235"/>
      <c r="G103" s="185"/>
      <c r="H103" s="187"/>
    </row>
    <row r="104" spans="2:8" ht="21" customHeight="1" x14ac:dyDescent="0.2">
      <c r="B104" s="401" t="s">
        <v>128</v>
      </c>
      <c r="C104" s="232" t="s">
        <v>129</v>
      </c>
      <c r="D104" s="404" t="s">
        <v>112</v>
      </c>
      <c r="E104" s="340"/>
      <c r="F104" s="338" t="s">
        <v>130</v>
      </c>
      <c r="G104" s="233">
        <v>5</v>
      </c>
      <c r="H104" s="44" t="s">
        <v>131</v>
      </c>
    </row>
    <row r="105" spans="2:8" ht="32.450000000000003" customHeight="1" thickBot="1" x14ac:dyDescent="0.25">
      <c r="B105" s="394"/>
      <c r="C105" s="164" t="s">
        <v>22</v>
      </c>
      <c r="D105" s="405"/>
      <c r="E105" s="83">
        <f>270+22.4</f>
        <v>292.39999999999998</v>
      </c>
      <c r="F105" s="339"/>
      <c r="G105" s="57"/>
      <c r="H105" s="58"/>
    </row>
    <row r="106" spans="2:8" ht="16.5" customHeight="1" x14ac:dyDescent="0.2">
      <c r="B106" s="379" t="s">
        <v>132</v>
      </c>
      <c r="C106" s="232" t="s">
        <v>133</v>
      </c>
      <c r="D106" s="405"/>
      <c r="E106" s="82"/>
      <c r="F106" s="237" t="s">
        <v>134</v>
      </c>
      <c r="G106" s="236">
        <v>32</v>
      </c>
      <c r="H106" s="44" t="s">
        <v>131</v>
      </c>
    </row>
    <row r="107" spans="2:8" ht="28.5" customHeight="1" x14ac:dyDescent="0.2">
      <c r="B107" s="380"/>
      <c r="C107" s="9" t="s">
        <v>22</v>
      </c>
      <c r="D107" s="405"/>
      <c r="E107" s="106">
        <f>600+559.6</f>
        <v>1159.5999999999999</v>
      </c>
      <c r="F107" s="104"/>
      <c r="G107" s="61"/>
      <c r="H107" s="62"/>
    </row>
    <row r="108" spans="2:8" ht="18.600000000000001" customHeight="1" thickBot="1" x14ac:dyDescent="0.25">
      <c r="B108" s="380"/>
      <c r="C108" s="164" t="s">
        <v>23</v>
      </c>
      <c r="D108" s="405"/>
      <c r="E108" s="80"/>
      <c r="F108" s="238"/>
      <c r="G108" s="59"/>
      <c r="H108" s="60"/>
    </row>
    <row r="109" spans="2:8" ht="28.5" customHeight="1" x14ac:dyDescent="0.2">
      <c r="B109" s="401" t="s">
        <v>135</v>
      </c>
      <c r="C109" s="171" t="s">
        <v>136</v>
      </c>
      <c r="D109" s="405"/>
      <c r="E109" s="112"/>
      <c r="F109" s="338" t="s">
        <v>137</v>
      </c>
      <c r="G109" s="233">
        <v>1</v>
      </c>
      <c r="H109" s="173" t="s">
        <v>138</v>
      </c>
    </row>
    <row r="110" spans="2:8" ht="28.5" customHeight="1" x14ac:dyDescent="0.2">
      <c r="B110" s="394"/>
      <c r="C110" s="14" t="s">
        <v>22</v>
      </c>
      <c r="D110" s="405"/>
      <c r="E110" s="106"/>
      <c r="F110" s="105"/>
      <c r="G110" s="61"/>
      <c r="H110" s="62"/>
    </row>
    <row r="111" spans="2:8" ht="20.25" customHeight="1" thickBot="1" x14ac:dyDescent="0.25">
      <c r="B111" s="394"/>
      <c r="C111" s="164" t="s">
        <v>23</v>
      </c>
      <c r="D111" s="405"/>
      <c r="E111" s="80">
        <v>22</v>
      </c>
      <c r="F111" s="238"/>
      <c r="G111" s="59"/>
      <c r="H111" s="58"/>
    </row>
    <row r="112" spans="2:8" ht="46.9" customHeight="1" x14ac:dyDescent="0.2">
      <c r="B112" s="401" t="s">
        <v>139</v>
      </c>
      <c r="C112" s="296" t="s">
        <v>181</v>
      </c>
      <c r="D112" s="405"/>
      <c r="E112" s="29"/>
      <c r="F112" s="93" t="s">
        <v>137</v>
      </c>
      <c r="G112" s="94">
        <v>1</v>
      </c>
      <c r="H112" s="47"/>
    </row>
    <row r="113" spans="2:8" ht="28.5" customHeight="1" thickBot="1" x14ac:dyDescent="0.25">
      <c r="B113" s="394"/>
      <c r="C113" s="240" t="s">
        <v>22</v>
      </c>
      <c r="D113" s="405"/>
      <c r="E113" s="80">
        <f>6.1+1.3</f>
        <v>7.3999999999999995</v>
      </c>
      <c r="F113" s="238"/>
      <c r="G113" s="57"/>
      <c r="H113" s="58"/>
    </row>
    <row r="114" spans="2:8" ht="28.15" customHeight="1" x14ac:dyDescent="0.2">
      <c r="B114" s="401" t="s">
        <v>140</v>
      </c>
      <c r="C114" s="241" t="s">
        <v>141</v>
      </c>
      <c r="D114" s="405"/>
      <c r="E114" s="112"/>
      <c r="F114" s="341" t="s">
        <v>142</v>
      </c>
      <c r="G114" s="236"/>
      <c r="H114" s="242" t="s">
        <v>138</v>
      </c>
    </row>
    <row r="115" spans="2:8" ht="28.5" customHeight="1" thickBot="1" x14ac:dyDescent="0.25">
      <c r="B115" s="394"/>
      <c r="C115" s="33" t="s">
        <v>22</v>
      </c>
      <c r="D115" s="406"/>
      <c r="E115" s="80"/>
      <c r="F115" s="238"/>
      <c r="G115" s="59"/>
      <c r="H115" s="60"/>
    </row>
    <row r="116" spans="2:8" ht="17.25" customHeight="1" x14ac:dyDescent="0.2">
      <c r="B116" s="223"/>
      <c r="C116" s="115" t="s">
        <v>57</v>
      </c>
      <c r="D116" s="115"/>
      <c r="E116" s="114">
        <f>+E118+E119</f>
        <v>1481.4</v>
      </c>
      <c r="F116" s="342"/>
      <c r="G116" s="250"/>
      <c r="H116" s="251"/>
    </row>
    <row r="117" spans="2:8" ht="17.25" customHeight="1" x14ac:dyDescent="0.2">
      <c r="B117" s="396"/>
      <c r="C117" s="13" t="s">
        <v>58</v>
      </c>
      <c r="D117" s="13"/>
      <c r="E117" s="162"/>
      <c r="F117" s="104"/>
      <c r="G117" s="61"/>
      <c r="H117" s="62"/>
    </row>
    <row r="118" spans="2:8" ht="27.75" customHeight="1" x14ac:dyDescent="0.2">
      <c r="B118" s="397"/>
      <c r="C118" s="10" t="s">
        <v>59</v>
      </c>
      <c r="D118" s="10"/>
      <c r="E118" s="108">
        <f>SUMIF($C104:$C115,$C105,E104:E115)</f>
        <v>1459.4</v>
      </c>
      <c r="F118" s="104"/>
      <c r="G118" s="61"/>
      <c r="H118" s="62"/>
    </row>
    <row r="119" spans="2:8" ht="16.5" customHeight="1" thickBot="1" x14ac:dyDescent="0.25">
      <c r="B119" s="397"/>
      <c r="C119" s="179" t="s">
        <v>60</v>
      </c>
      <c r="D119" s="50"/>
      <c r="E119" s="344">
        <f t="shared" ref="E119" si="5">SUMIF($C104:$C115,$C108,E104:E115)</f>
        <v>22</v>
      </c>
      <c r="F119" s="243"/>
      <c r="G119" s="59"/>
      <c r="H119" s="60"/>
    </row>
    <row r="120" spans="2:8" ht="29.45" customHeight="1" x14ac:dyDescent="0.2">
      <c r="B120" s="246"/>
      <c r="C120" s="247" t="s">
        <v>143</v>
      </c>
      <c r="D120" s="248"/>
      <c r="E120" s="249">
        <f>+E45+E66+E83+E100+E116</f>
        <v>2648.3999999999996</v>
      </c>
      <c r="F120" s="343"/>
      <c r="G120" s="250"/>
      <c r="H120" s="251"/>
    </row>
    <row r="121" spans="2:8" ht="15.75" customHeight="1" thickBot="1" x14ac:dyDescent="0.25">
      <c r="B121" s="49"/>
      <c r="C121" s="50" t="s">
        <v>144</v>
      </c>
      <c r="D121" s="50"/>
      <c r="E121" s="245">
        <v>0</v>
      </c>
      <c r="F121" s="104"/>
      <c r="G121" s="61"/>
      <c r="H121" s="62"/>
    </row>
    <row r="122" spans="2:8" ht="15.6" customHeight="1" x14ac:dyDescent="0.2">
      <c r="F122" s="228"/>
      <c r="G122" s="38"/>
      <c r="H122" s="38"/>
    </row>
    <row r="123" spans="2:8" ht="15.6" customHeight="1" x14ac:dyDescent="0.2">
      <c r="B123" s="400" t="s">
        <v>145</v>
      </c>
      <c r="C123" s="400"/>
      <c r="D123" s="400"/>
      <c r="E123" s="400"/>
    </row>
    <row r="124" spans="2:8" ht="15.6" customHeight="1" x14ac:dyDescent="0.2">
      <c r="B124" s="402" t="s">
        <v>146</v>
      </c>
      <c r="C124" s="402"/>
      <c r="D124" s="402"/>
      <c r="E124" s="402"/>
    </row>
    <row r="125" spans="2:8" ht="15.6" customHeight="1" x14ac:dyDescent="0.2">
      <c r="B125" s="400" t="s">
        <v>147</v>
      </c>
      <c r="C125" s="400"/>
      <c r="D125" s="400"/>
      <c r="E125" s="400"/>
    </row>
    <row r="126" spans="2:8" ht="15.6" customHeight="1" x14ac:dyDescent="0.2">
      <c r="B126" s="400" t="s">
        <v>148</v>
      </c>
      <c r="C126" s="400"/>
      <c r="D126" s="400"/>
      <c r="E126" s="400"/>
    </row>
    <row r="127" spans="2:8" ht="15.6" customHeight="1" x14ac:dyDescent="0.2">
      <c r="B127" s="400" t="s">
        <v>149</v>
      </c>
      <c r="C127" s="400"/>
      <c r="D127" s="400"/>
      <c r="E127" s="400"/>
    </row>
    <row r="128" spans="2:8" ht="15.6" customHeight="1" x14ac:dyDescent="0.2">
      <c r="B128" s="403"/>
      <c r="C128" s="403"/>
      <c r="D128" s="403"/>
      <c r="E128" s="403"/>
    </row>
    <row r="129" spans="2:6" ht="15.6" customHeight="1" x14ac:dyDescent="0.2">
      <c r="B129" s="399" t="s">
        <v>150</v>
      </c>
      <c r="C129" s="399"/>
      <c r="D129" s="399"/>
      <c r="E129" s="399"/>
    </row>
    <row r="130" spans="2:6" x14ac:dyDescent="0.2">
      <c r="D130" s="22"/>
      <c r="E130" s="23"/>
      <c r="F130" s="346"/>
    </row>
  </sheetData>
  <mergeCells count="59">
    <mergeCell ref="D50:D65"/>
    <mergeCell ref="F1:H1"/>
    <mergeCell ref="F2:H2"/>
    <mergeCell ref="F3:H3"/>
    <mergeCell ref="D8:D9"/>
    <mergeCell ref="E8:E9"/>
    <mergeCell ref="H8:H9"/>
    <mergeCell ref="B7:H7"/>
    <mergeCell ref="B22:B23"/>
    <mergeCell ref="B20:B21"/>
    <mergeCell ref="B16:B17"/>
    <mergeCell ref="B18:B19"/>
    <mergeCell ref="F8:F9"/>
    <mergeCell ref="B8:B9"/>
    <mergeCell ref="C8:C9"/>
    <mergeCell ref="D16:D44"/>
    <mergeCell ref="B79:B80"/>
    <mergeCell ref="D90:D99"/>
    <mergeCell ref="B101:B102"/>
    <mergeCell ref="B94:B95"/>
    <mergeCell ref="D73:D82"/>
    <mergeCell ref="B81:B82"/>
    <mergeCell ref="B92:B93"/>
    <mergeCell ref="B96:B97"/>
    <mergeCell ref="B98:B99"/>
    <mergeCell ref="B84:B85"/>
    <mergeCell ref="B90:B91"/>
    <mergeCell ref="B77:B78"/>
    <mergeCell ref="B75:B76"/>
    <mergeCell ref="B129:E129"/>
    <mergeCell ref="B125:E125"/>
    <mergeCell ref="B117:B119"/>
    <mergeCell ref="B106:B108"/>
    <mergeCell ref="B112:B113"/>
    <mergeCell ref="B123:E123"/>
    <mergeCell ref="B114:B115"/>
    <mergeCell ref="B124:E124"/>
    <mergeCell ref="B128:E128"/>
    <mergeCell ref="B127:E127"/>
    <mergeCell ref="B126:E126"/>
    <mergeCell ref="D104:D115"/>
    <mergeCell ref="B109:B111"/>
    <mergeCell ref="B104:B105"/>
    <mergeCell ref="F4:H4"/>
    <mergeCell ref="F5:H5"/>
    <mergeCell ref="B73:B74"/>
    <mergeCell ref="B26:B28"/>
    <mergeCell ref="B32:B34"/>
    <mergeCell ref="B35:B37"/>
    <mergeCell ref="B40:B41"/>
    <mergeCell ref="B42:B44"/>
    <mergeCell ref="B38:B39"/>
    <mergeCell ref="B64:B65"/>
    <mergeCell ref="B50:B52"/>
    <mergeCell ref="B53:B55"/>
    <mergeCell ref="B46:B48"/>
    <mergeCell ref="B24:B25"/>
    <mergeCell ref="B29:B31"/>
    <mergeCell ref="B67:B69"/>
  </mergeCells>
  <pageMargins left="0.39370078740157483" right="0.39370078740157483" top="0.59055118110236227" bottom="0.59055118110236227" header="0" footer="0"/>
  <pageSetup paperSize="9" scale="95" fitToHeight="0" orientation="landscape" r:id="rId1"/>
  <rowBreaks count="8" manualBreakCount="8">
    <brk id="17" max="7" man="1"/>
    <brk id="31" max="7" man="1"/>
    <brk id="44" max="7" man="1"/>
    <brk id="58" max="7" man="1"/>
    <brk id="71" max="7" man="1"/>
    <brk id="86" max="7" man="1"/>
    <brk id="97" max="7" man="1"/>
    <brk id="113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A1:E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85546875" style="1" customWidth="1"/>
    <col min="2" max="2" width="4.5703125" style="1" customWidth="1"/>
    <col min="3" max="3" width="46.28515625" style="4" customWidth="1"/>
    <col min="4" max="4" width="12.7109375" style="1" customWidth="1"/>
    <col min="5" max="16384" width="9.42578125" style="1"/>
  </cols>
  <sheetData>
    <row r="1" spans="1:5" ht="21.75" customHeight="1" x14ac:dyDescent="0.2">
      <c r="B1" s="447" t="s">
        <v>188</v>
      </c>
      <c r="C1" s="447"/>
      <c r="D1" s="447"/>
    </row>
    <row r="2" spans="1:5" ht="13.5" thickBot="1" x14ac:dyDescent="0.25">
      <c r="B2" s="307"/>
      <c r="C2" s="1"/>
      <c r="D2" s="307"/>
    </row>
    <row r="3" spans="1:5" ht="63" customHeight="1" thickBot="1" x14ac:dyDescent="0.25">
      <c r="A3" s="353"/>
      <c r="B3" s="354" t="s">
        <v>151</v>
      </c>
      <c r="C3" s="355" t="s">
        <v>152</v>
      </c>
      <c r="D3" s="356" t="s">
        <v>3</v>
      </c>
      <c r="E3" s="63"/>
    </row>
    <row r="4" spans="1:5" ht="12.75" customHeight="1" thickBot="1" x14ac:dyDescent="0.25">
      <c r="A4" s="353"/>
      <c r="B4" s="357">
        <v>1</v>
      </c>
      <c r="C4" s="358">
        <v>2</v>
      </c>
      <c r="D4" s="359">
        <v>3</v>
      </c>
    </row>
    <row r="5" spans="1:5" ht="22.5" customHeight="1" thickBot="1" x14ac:dyDescent="0.25">
      <c r="A5" s="353"/>
      <c r="B5" s="444" t="s">
        <v>153</v>
      </c>
      <c r="C5" s="445"/>
      <c r="D5" s="446"/>
    </row>
    <row r="6" spans="1:5" ht="16.5" customHeight="1" x14ac:dyDescent="0.2">
      <c r="A6" s="353"/>
      <c r="B6" s="360" t="s">
        <v>154</v>
      </c>
      <c r="C6" s="361" t="s">
        <v>57</v>
      </c>
      <c r="D6" s="362">
        <f t="shared" ref="D6" si="0">+D8+D9+D10+D11+D12+D13</f>
        <v>2648.4</v>
      </c>
    </row>
    <row r="7" spans="1:5" ht="15" customHeight="1" x14ac:dyDescent="0.2">
      <c r="A7" s="353"/>
      <c r="B7" s="350"/>
      <c r="C7" s="18" t="s">
        <v>155</v>
      </c>
      <c r="D7" s="244"/>
    </row>
    <row r="8" spans="1:5" ht="28.5" customHeight="1" x14ac:dyDescent="0.2">
      <c r="A8" s="353"/>
      <c r="B8" s="350" t="s">
        <v>156</v>
      </c>
      <c r="C8" s="19" t="s">
        <v>182</v>
      </c>
      <c r="D8" s="347">
        <f>SUMIF('001 programa'!$C11:$C121,'001 programa'!$C19,'001 programa'!E11:E121)</f>
        <v>2117</v>
      </c>
    </row>
    <row r="9" spans="1:5" ht="15" customHeight="1" x14ac:dyDescent="0.2">
      <c r="A9" s="353"/>
      <c r="B9" s="350" t="s">
        <v>157</v>
      </c>
      <c r="C9" s="15" t="s">
        <v>158</v>
      </c>
      <c r="D9" s="347" cm="1">
        <f t="array" ref="D9">SUMIF('001 programa'!$C11:$C121,'001 programa'!C00,'001 programa'!E11:E121)</f>
        <v>0</v>
      </c>
    </row>
    <row r="10" spans="1:5" ht="15" customHeight="1" x14ac:dyDescent="0.2">
      <c r="A10" s="353"/>
      <c r="B10" s="350" t="s">
        <v>159</v>
      </c>
      <c r="C10" s="15" t="s">
        <v>183</v>
      </c>
      <c r="D10" s="347" cm="1">
        <f t="array" ref="D10">SUMIF('001 programa'!$C11:$C121,'001 programa'!C00,'001 programa'!E11:E121)</f>
        <v>0</v>
      </c>
    </row>
    <row r="11" spans="1:5" ht="28.5" customHeight="1" x14ac:dyDescent="0.2">
      <c r="A11" s="353"/>
      <c r="B11" s="350" t="s">
        <v>160</v>
      </c>
      <c r="C11" s="15" t="s">
        <v>161</v>
      </c>
      <c r="D11" s="347" cm="1">
        <f t="array" ref="D11">SUMIF('001 programa'!$C11:$C121,'001 programa'!C00,'001 programa'!E11:E121)</f>
        <v>0</v>
      </c>
    </row>
    <row r="12" spans="1:5" ht="15" customHeight="1" x14ac:dyDescent="0.2">
      <c r="A12" s="353"/>
      <c r="B12" s="350" t="s">
        <v>162</v>
      </c>
      <c r="C12" s="15" t="s">
        <v>184</v>
      </c>
      <c r="D12" s="347" cm="1">
        <f t="array" ref="D12">SUMIF('001 programa'!$C11:$C121,'001 programa'!C00,'001 programa'!E11:E121)</f>
        <v>0</v>
      </c>
    </row>
    <row r="13" spans="1:5" ht="15" customHeight="1" x14ac:dyDescent="0.2">
      <c r="A13" s="353"/>
      <c r="B13" s="350" t="s">
        <v>163</v>
      </c>
      <c r="C13" s="15" t="s">
        <v>23</v>
      </c>
      <c r="D13" s="347">
        <f>SUMIF('001 programa'!$C11:$C121,'001 programa'!$C52,'001 programa'!E11:E121)</f>
        <v>531.4</v>
      </c>
    </row>
    <row r="14" spans="1:5" ht="18.600000000000001" customHeight="1" x14ac:dyDescent="0.2">
      <c r="A14" s="353"/>
      <c r="B14" s="351" t="s">
        <v>164</v>
      </c>
      <c r="C14" s="18" t="s">
        <v>190</v>
      </c>
      <c r="D14" s="244">
        <f t="shared" ref="D14" si="1">+D16+D17+D18+D19+D20+D21</f>
        <v>0</v>
      </c>
    </row>
    <row r="15" spans="1:5" ht="15" customHeight="1" x14ac:dyDescent="0.2">
      <c r="A15" s="353"/>
      <c r="B15" s="350"/>
      <c r="C15" s="18" t="s">
        <v>191</v>
      </c>
      <c r="D15" s="244"/>
    </row>
    <row r="16" spans="1:5" ht="15" customHeight="1" x14ac:dyDescent="0.2">
      <c r="A16" s="353"/>
      <c r="B16" s="350" t="s">
        <v>165</v>
      </c>
      <c r="C16" s="20" t="s">
        <v>166</v>
      </c>
      <c r="D16" s="347" cm="1">
        <f t="array" ref="D16">SUMIF('001 programa'!$C11:$C121,'001 programa'!C00,'001 programa'!E11:E121)</f>
        <v>0</v>
      </c>
    </row>
    <row r="17" spans="1:4" ht="15" customHeight="1" x14ac:dyDescent="0.2">
      <c r="A17" s="353"/>
      <c r="B17" s="350" t="s">
        <v>167</v>
      </c>
      <c r="C17" s="20" t="s">
        <v>168</v>
      </c>
      <c r="D17" s="347" cm="1">
        <f t="array" ref="D17">SUMIF('001 programa'!$C11:$C121,'001 programa'!C00,'001 programa'!E11:E121)</f>
        <v>0</v>
      </c>
    </row>
    <row r="18" spans="1:4" ht="26.25" customHeight="1" x14ac:dyDescent="0.2">
      <c r="A18" s="353"/>
      <c r="B18" s="350" t="s">
        <v>169</v>
      </c>
      <c r="C18" s="20" t="s">
        <v>170</v>
      </c>
      <c r="D18" s="347" cm="1">
        <f t="array" ref="D18">SUMIF('001 programa'!$C11:$C121,'001 programa'!C00,'001 programa'!E11:E121)</f>
        <v>0</v>
      </c>
    </row>
    <row r="19" spans="1:4" ht="15" customHeight="1" x14ac:dyDescent="0.2">
      <c r="A19" s="353"/>
      <c r="B19" s="350" t="s">
        <v>171</v>
      </c>
      <c r="C19" s="20" t="s">
        <v>172</v>
      </c>
      <c r="D19" s="347" cm="1">
        <f t="array" ref="D19">SUMIF('001 programa'!$C11:$C121,'001 programa'!C00,'001 programa'!E11:E121)</f>
        <v>0</v>
      </c>
    </row>
    <row r="20" spans="1:4" ht="15" customHeight="1" x14ac:dyDescent="0.2">
      <c r="A20" s="353"/>
      <c r="B20" s="350" t="s">
        <v>173</v>
      </c>
      <c r="C20" s="20" t="s">
        <v>174</v>
      </c>
      <c r="D20" s="347" cm="1">
        <f t="array" ref="D20">SUMIF('001 programa'!$C11:$C121,'001 programa'!C00,'001 programa'!E11:E121)</f>
        <v>0</v>
      </c>
    </row>
    <row r="21" spans="1:4" ht="15" customHeight="1" thickBot="1" x14ac:dyDescent="0.25">
      <c r="A21" s="353"/>
      <c r="B21" s="365" t="s">
        <v>175</v>
      </c>
      <c r="C21" s="366" t="s">
        <v>176</v>
      </c>
      <c r="D21" s="349">
        <f>SUMIF('001 programa'!$C11:$C121,'001 programa'!D121,'001 programa'!E11:E121)</f>
        <v>0</v>
      </c>
    </row>
    <row r="22" spans="1:4" ht="17.45" customHeight="1" x14ac:dyDescent="0.2">
      <c r="A22" s="353"/>
      <c r="B22" s="363"/>
      <c r="C22" s="364" t="s">
        <v>189</v>
      </c>
      <c r="D22" s="362">
        <f t="shared" ref="D22" si="2">+D6+D14</f>
        <v>2648.4</v>
      </c>
    </row>
    <row r="23" spans="1:4" ht="15.75" customHeight="1" thickBot="1" x14ac:dyDescent="0.25">
      <c r="A23" s="353"/>
      <c r="B23" s="352"/>
      <c r="C23" s="348" t="s">
        <v>144</v>
      </c>
      <c r="D23" s="349">
        <f>SUMIF('001 programa'!$C16:$C123,'001 programa'!$C121,'001 programa'!E16:E123)</f>
        <v>0</v>
      </c>
    </row>
    <row r="24" spans="1:4" x14ac:dyDescent="0.2">
      <c r="B24" s="16"/>
      <c r="C24" s="16"/>
      <c r="D24" s="16"/>
    </row>
  </sheetData>
  <mergeCells count="2">
    <mergeCell ref="B5:D5"/>
    <mergeCell ref="B1:D1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001 programa</vt:lpstr>
      <vt:lpstr>Lėšų suvestinė </vt:lpstr>
      <vt:lpstr>'001 programa'!Print_Area</vt:lpstr>
      <vt:lpstr>'001 programa'!Print_Titles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2026-06-02T10:56:10Z</cp:lastPrinted>
  <dcterms:created xsi:type="dcterms:W3CDTF">2023-07-11T10:34:54Z</dcterms:created>
  <dcterms:modified xsi:type="dcterms:W3CDTF">2026-07-03T11:05:00Z</dcterms:modified>
  <cp:category/>
  <cp:contentStatus/>
</cp:coreProperties>
</file>