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6-2028 SVP keitimas\2026–2028 m. SVP keitimas (birželis)\Sprendimo projektas\"/>
    </mc:Choice>
  </mc:AlternateContent>
  <xr:revisionPtr revIDLastSave="0" documentId="13_ncr:1_{4F6D158E-8943-48FC-9749-4BBF6DC3CF6D}" xr6:coauthVersionLast="47" xr6:coauthVersionMax="47" xr10:uidLastSave="{00000000-0000-0000-0000-000000000000}"/>
  <bookViews>
    <workbookView xWindow="105" yWindow="240" windowWidth="28800" windowHeight="15345" xr2:uid="{EF082B20-5454-481E-8ECF-44F36E11C9BB}"/>
  </bookViews>
  <sheets>
    <sheet name="4 programa 3 lentelė" sheetId="1" r:id="rId1"/>
  </sheets>
  <definedNames>
    <definedName name="_xlnm.Print_Area" localSheetId="0">'4 programa 3 lentelė'!$A$1:$K$218</definedName>
    <definedName name="_xlnm.Print_Titles" localSheetId="0">'4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7" i="1" l="1"/>
  <c r="F177" i="1"/>
  <c r="D177" i="1"/>
  <c r="E173" i="1"/>
  <c r="F173" i="1"/>
  <c r="D173" i="1"/>
  <c r="D157" i="1"/>
  <c r="D156" i="1"/>
  <c r="D146" i="1"/>
  <c r="D144" i="1" s="1"/>
  <c r="D101" i="1"/>
  <c r="D208" i="1" s="1"/>
  <c r="F22" i="1"/>
  <c r="F20" i="1" s="1"/>
  <c r="E22" i="1"/>
  <c r="E20" i="1" s="1"/>
  <c r="D22" i="1"/>
  <c r="D20" i="1" s="1"/>
  <c r="E15" i="1"/>
  <c r="F15" i="1"/>
  <c r="D15" i="1"/>
  <c r="E169" i="1"/>
  <c r="F169" i="1"/>
  <c r="D169" i="1"/>
  <c r="E144" i="1"/>
  <c r="F144" i="1"/>
  <c r="D137" i="1"/>
  <c r="D129" i="1"/>
  <c r="D124" i="1"/>
  <c r="D120" i="1"/>
  <c r="D84" i="1"/>
  <c r="D79" i="1"/>
  <c r="I183" i="1" l="1"/>
  <c r="H183" i="1"/>
  <c r="D148" i="1" l="1"/>
  <c r="D154" i="1" l="1"/>
  <c r="D95" i="1"/>
  <c r="D93" i="1" s="1"/>
  <c r="E154" i="1"/>
  <c r="F154" i="1"/>
  <c r="E148" i="1"/>
  <c r="E129" i="1"/>
  <c r="F129" i="1"/>
  <c r="E124" i="1"/>
  <c r="F124" i="1"/>
  <c r="E120" i="1"/>
  <c r="F120" i="1"/>
  <c r="E97" i="1"/>
  <c r="E93" i="1"/>
  <c r="F93" i="1"/>
  <c r="E89" i="1"/>
  <c r="F89" i="1"/>
  <c r="E79" i="1"/>
  <c r="F79" i="1"/>
  <c r="E75" i="1"/>
  <c r="F75" i="1"/>
  <c r="E71" i="1"/>
  <c r="F71" i="1"/>
  <c r="F159" i="1"/>
  <c r="D115" i="1"/>
  <c r="F115" i="1"/>
  <c r="E115" i="1"/>
  <c r="D89" i="1"/>
  <c r="D97" i="1"/>
  <c r="D71" i="1"/>
  <c r="E204" i="1" l="1"/>
  <c r="D204" i="1"/>
  <c r="F204" i="1"/>
  <c r="D197" i="1"/>
  <c r="F197" i="1"/>
  <c r="E197" i="1"/>
  <c r="D75" i="1"/>
  <c r="E137" i="1"/>
  <c r="F137" i="1"/>
  <c r="D159" i="1"/>
  <c r="E159" i="1"/>
  <c r="F208" i="1" l="1"/>
  <c r="E208" i="1"/>
  <c r="F210" i="1" l="1"/>
  <c r="E2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Rima Ališauskė</author>
  </authors>
  <commentList>
    <comment ref="H100" authorId="0" shapeId="0" xr:uid="{67386162-927B-4755-BDCE-7F39C6C1DBE8}">
      <text>
        <r>
          <rPr>
            <sz val="9"/>
            <color indexed="81"/>
            <rFont val="Tahoma"/>
            <charset val="1"/>
          </rPr>
          <t xml:space="preserve">Onkologinių ligų prevencijos modelis bei 65 metų ir vyresnių asmenų sveikatos stiprinimo bendruomenėje modelis
</t>
        </r>
      </text>
    </comment>
    <comment ref="H176" authorId="0" shapeId="0" xr:uid="{78FBA452-B08D-4526-BADB-5951161FFE32}">
      <text>
        <r>
          <rPr>
            <sz val="9"/>
            <color indexed="81"/>
            <rFont val="Tahoma"/>
            <family val="2"/>
            <charset val="186"/>
          </rPr>
          <t xml:space="preserve">VšĮ Klaipėdos miesto poliklinika, VšĮ Klaipėdos vaikų ligoninė ir VšĮ Jūrininkų poliklinika
</t>
        </r>
      </text>
    </comment>
    <comment ref="J185" authorId="0" shapeId="0" xr:uid="{1348C2D4-A555-44B6-9CA4-24A6E6754B4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Rangos darbai planuojami baigti 2028 m., todėl rodiklio reikšmė pilna apimtimi tikriausiai nebus pasiekta. Jį tikslinsime - rodiklio reikšmė (350 000) bus pasiekta 2029 m.
</t>
        </r>
      </text>
    </comment>
    <comment ref="C193" authorId="1" shapeId="0" xr:uid="{EAA5D620-F9F9-4EB1-93B8-083FF132FADF}">
      <text>
        <r>
          <rPr>
            <sz val="11"/>
            <color theme="1"/>
            <rFont val="Calibri"/>
            <family val="2"/>
            <charset val="186"/>
            <scheme val="minor"/>
          </rPr>
          <t>Rima Ališauskė:
Slaugos ligoninė, Psichikos sveikatos centras ir Jūrininkų poliklinika</t>
        </r>
      </text>
    </comment>
  </commentList>
</comments>
</file>

<file path=xl/sharedStrings.xml><?xml version="1.0" encoding="utf-8"?>
<sst xmlns="http://schemas.openxmlformats.org/spreadsheetml/2006/main" count="400" uniqueCount="263">
  <si>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</si>
  <si>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</si>
  <si>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</si>
  <si>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</si>
  <si>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</si>
  <si>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</si>
  <si>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</si>
  <si>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</si>
  <si>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</si>
  <si>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</si>
  <si>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</si>
  <si>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004-01 (T)</t>
  </si>
  <si>
    <t>Uždavinys: Užtikrinti visuomenės sveikatos priežiūros paslaugų teikimą</t>
  </si>
  <si>
    <t>Prevencinėmis priemonėmis išvengiamas mirtingumas, proc.</t>
  </si>
  <si>
    <t>Išvengiamas mirtingumas (proc.) ir santykis su šalies rodikliu (proc. p.)</t>
  </si>
  <si>
    <t>70,5/09</t>
  </si>
  <si>
    <t>70,0/09</t>
  </si>
  <si>
    <t>69,5/09</t>
  </si>
  <si>
    <t>R-2.3.1-1</t>
  </si>
  <si>
    <t>Visuomenės sveikatos stiprinimo veiklose dalyvavusios tikslinės grupės dalis (proc.):</t>
  </si>
  <si>
    <t>R-2.3.2-1</t>
  </si>
  <si>
    <t>ikimokyklinio ir mokyklinio amžiaus vaikai (0–18 m.)</t>
  </si>
  <si>
    <t>darbingo amžiaus asmenys (19–64 m.)</t>
  </si>
  <si>
    <t>vyresnio amžiaus asmenys (65 m. ir vyresni)</t>
  </si>
  <si>
    <t>Suaugusiųjų, kurie savo dabartinę sveikatos būklę vertina kaip gerą ar labai gerą, dalis, proc.</t>
  </si>
  <si>
    <t>004-01-01 (TP)</t>
  </si>
  <si>
    <t>Priemonė: Klaipėdos miesto savivaldybės visuomenės sveikatos rėmimo specialiosios programos įgyvendinimas prioritetinėse srityse</t>
  </si>
  <si>
    <t>Visuomenės sveikatos rėmimo specialiosios programos įgyvendinimas, proc.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</si>
  <si>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</si>
  <si>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</si>
  <si>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</si>
  <si>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</si>
  <si>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</si>
  <si>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</si>
  <si>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Ugdymo įstaigų, kuriose vykdoma vaikų sveikatos priežiūra, skaičius</t>
  </si>
  <si>
    <t>Švietimo ugdymo įstaigose dirbančių mitybos specialistų skaičius</t>
  </si>
  <si>
    <t>Asmenų, baigusių ankstyvosios intervencijos, skirtos nereguliariai vartojantiems psichoaktyviąsias medžiagas ar eksperimentuojantiems jomis jaunuoliams, programą, skaičius</t>
  </si>
  <si>
    <t>P-2.3.2.1-1</t>
  </si>
  <si>
    <t>Asmenų, baigusių ankstyvosios intervencijos, skirtos nereguliariai vartojantiems psichoaktyviąsias medžiagas ar eksperimentuojantiems jomis jaunuoliams, programą, dalis, proc.</t>
  </si>
  <si>
    <t>Lietuvos Respublikos valstybės biudžeto dotacijos</t>
  </si>
  <si>
    <t>Apsilankymų pas priklausomybės konsultantą skaičius (gyventojai nuo 18 m.+), vnt.</t>
  </si>
  <si>
    <t>Pajamų įmokos ir kitos pajamos</t>
  </si>
  <si>
    <t>Asmenų, gavusių priklausomybės konsultavimo paslaugas, skaičius (gyventojai nuo 18 m.+)</t>
  </si>
  <si>
    <t>Asmenų, dalyvavusių baziniuose savižudybių prevencijos mokymuose, skaičius (gyventojai nuo 16 m.+)</t>
  </si>
  <si>
    <t>P-2.3.2.1-2</t>
  </si>
  <si>
    <t>Suteikta psichologinės gerovės ir psichikos sveikatos stiprinimo paslaugų (gyventojai  nuo 11 m.+), vnt.</t>
  </si>
  <si>
    <t>Asmenų, dalyvavusių socialinio recepto iniciatyvoje, skaičius (gyventojai 65+)</t>
  </si>
  <si>
    <t>Savižudybių prevencijos koordinatoriaus darbo valandų skaičius</t>
  </si>
  <si>
    <t xml:space="preserve">Mokinių, dalyvavusių sveikos mitybos ir maisto švaistymo mažinimo bei švediško stalo principo diegimo užsiėmimuose, skaičius </t>
  </si>
  <si>
    <t>Sveikos mitybos ir maisto švaistymo mažinimo bei švediško stalo principo diegimo užsiėmimų skaičius, vnt.</t>
  </si>
  <si>
    <t>Mokyklų, dalyvaujančių sveikatą stiprinančių mokyklų tinkle, dalis, proc.</t>
  </si>
  <si>
    <t>Mokyklų, dalyvaujančių aktyvių mokyklų tinkle, dalis, proc.</t>
  </si>
  <si>
    <t xml:space="preserve">Mokinių, dalyvavusių traumų  ir sužalojimų prevencijos skatinimo užsiėmimuose, skaičius </t>
  </si>
  <si>
    <t>Traumų  ir sužalojimų prevencijos skatinimo užsiėmimų skaičius, vnt.</t>
  </si>
  <si>
    <t>Mokinių, dalyvavusių  burnos higienos užsiėmimuose, skaičius</t>
  </si>
  <si>
    <t>Burnos higienos užsiėmimų skaičius, vnt.</t>
  </si>
  <si>
    <t>Lėtinėmis neinfekcinėmis ligomis sergančių mokinių, kuriems suteikta savirūpai reikalinga pagalba ugdymo įstaigoje, skaičius</t>
  </si>
  <si>
    <t>Pagal poreikį</t>
  </si>
  <si>
    <t>Mokinių, dalyvavusių užkrečiamųjų ligų prevencijos skaitinimo ir supratimo apie mikroorganizmų atsparumą antimikrobinėms medžiagoms užsiėmimuose, skaičius</t>
  </si>
  <si>
    <t>Užkrečiamųjų ligų prevencijos skaitinimo ir supratimo apie mikroorganizmų atsparumą antimikrobinėms medžiagoms užsiėmimų, kuriuose dalyvavo mokiniai, skaičius, vnt.</t>
  </si>
  <si>
    <t>Asmenų, dalyvavusių  gyventojų sveikos mitybos įgūdžių formavimo ir skatinimo užsiėmimuose, skaičius (gyventojai nuo 18 m.+)</t>
  </si>
  <si>
    <t>Gyventojų sveikos mitybos įgūdžių formavimo ir skatinimo  užsiėmimų skaičius (gyventojai nuo 18 m.+), vnt.</t>
  </si>
  <si>
    <t>Sveikatai palankesnių maisto produktų, pažymėtų „Rakto skylutės“ simboliu, skaičius (gyventojai nuo 18 m.+), vnt.</t>
  </si>
  <si>
    <t>Asmenų, dalyvavusių  traumų  ir sužalojimų prevencijos skatinimo užsiėmimuose, skaičius (gyventojai nuo 18 m.+)</t>
  </si>
  <si>
    <t>Traumų  ir sužalojimų prevencijos skatinimo užsiėmimų skaičius (gyventojai nuo 18 m.+), vnt.</t>
  </si>
  <si>
    <t>Asmenų, dalyvavusių  fizinio aktyvumo skatinimo užsiėmimuose, skaičius (gyventojai iki 64 m. amžiaus)</t>
  </si>
  <si>
    <t>Fizinio aktyvumo skatinimo užsiėmimų skaičius (gyventojai iki 64 m. amžiaus), vnt.</t>
  </si>
  <si>
    <t>Asmenų, dalyvavusių fizinio aktyvumo užsiėmimuose, skaičius (gyventojai 65+)</t>
  </si>
  <si>
    <t>Fizinio aktyvumo skatinimo užsiėmimų skaičius (gyventojai 65+), vnt.</t>
  </si>
  <si>
    <t>Asmenų, baigusių  Sveikatos stiprinimo (širdies ir kraujagyslių ligų ir cukrinio diabeto prevencija) programą, skaičius</t>
  </si>
  <si>
    <t>Sveikatos stiprinimo (širdies ir kraujagyslių ligų ir cukrinio diabeto prevencija) programos grupinių užsiėmimų skaičius, vnt.</t>
  </si>
  <si>
    <t>Asmenų, dalyvavusių užkrečiamųjų ligų prevencijos skaitinimo ir supratimo apie mikroorganizmų atsparumą antimikrobinėms medžiagoms užsiėmimuose, skaičius</t>
  </si>
  <si>
    <t>Užkrečiamųjų ligų prevencijos skaitinimo ir supratimo apie mikroorganizmų atsparumą antimikrobinėms medžiagoms užsiėmimų, kuriuose dalyvavo asmenys, skaičius, vnt.</t>
  </si>
  <si>
    <t>Visuomenės sveikatos stebėsenos tyrimo ataskaitų skaičius, vnt.</t>
  </si>
  <si>
    <t xml:space="preserve">Visuomenės sveikatos specialistų, dirbančių ugdymo įstaigose ir kėlusių kvalifikaciją, skaičius </t>
  </si>
  <si>
    <t>Visuomenės sveikatos specialistų, dirbančių ugdymo įstaigose ir kėlusių kvalifikaciją, dalis, proc.</t>
  </si>
  <si>
    <t>Visuomenės sveikatos specialistų, išskyrus dirbančius ugdymo įstaigose, kėlusių kvalifikaciją, skaičius</t>
  </si>
  <si>
    <t>Visuomenės sveikatos specialistų, išskyrus dirbančius ugdymo įstaigose, kėlusių kvalifikaciją, dalis, proc.</t>
  </si>
  <si>
    <t>Visuomenės sveikatos biuro darbuotojų, išskyrus visuomenės sveikatos specialistus, dirbančius ugdymo įstaigose,  kėlusių kvalifikaciją, skaičius</t>
  </si>
  <si>
    <t>Visuomenės sveikatos biuro darbuotojų, išskyrus visuomenės sveikatos specialistus, dirbančius ugdymo įstaigose,  kėlusių kvalifikaciją, dalis, proc.</t>
  </si>
  <si>
    <t>Informacijos pateikčių skaičius, viešinant  sveiką gyvenseną, vnt.</t>
  </si>
  <si>
    <t>Įsigyta mobiliųjų telefonų, vnt.</t>
  </si>
  <si>
    <t>Įsigyta programinės įrangos, vnt.</t>
  </si>
  <si>
    <t>Įsigyta kompiuterių, vnt.</t>
  </si>
  <si>
    <t>Įsigyta narkotikų aptikimo testų, vnt.</t>
  </si>
  <si>
    <t>Įsigyta baldų, vnt.</t>
  </si>
  <si>
    <t> </t>
  </si>
  <si>
    <t>Įsigyta baldų ir įrangos perkraustymo į kitas patalpas paslauga, vnt.</t>
  </si>
  <si>
    <t>Įsigyta baldų ir įrangos sandėliavimo paslauga, vnt.</t>
  </si>
  <si>
    <t>004-01-03 (TP)</t>
  </si>
  <si>
    <t>Priemonė: Sveikatos ir su sveikata susijusių dienų minėjimo renginių organizavimas</t>
  </si>
  <si>
    <t>Organizuota renginių, skaičius</t>
  </si>
  <si>
    <t>004-01-04 (PP)</t>
  </si>
  <si>
    <t>Priemonė: Projekto ,,Neįtikėtini metai“ įgyvendinimas</t>
  </si>
  <si>
    <t>Apmokytų tėvų skaičius</t>
  </si>
  <si>
    <t xml:space="preserve">Užsiėmimų tėvams skaičius </t>
  </si>
  <si>
    <t>Europos Sąjungos ir kitos tarptautinės finansinės paramos lėšos</t>
  </si>
  <si>
    <t>004-01-05 (RP)</t>
  </si>
  <si>
    <t>Priemonė: Projekto ,,Sveikos gyvensenos skatinimas, sveikatos raštingumo, visuomenės sveikatos paslaugų prieinamumo ir kokybės tikslinėms grupėms didinimas Klaipėdos mieste“ įgyvendinimas</t>
  </si>
  <si>
    <t>Asmenų, dalyvavusių sveikatos raštingumo didinimo veiklose, skaičius</t>
  </si>
  <si>
    <t>Asmenų, po dalyvavimo veiklose pagerinusių sveikatos raštingumo kompetenciją, dalis, proc.</t>
  </si>
  <si>
    <t>Asmenų, palankiai vertinančių visuomenės sveikatos priežiūros paslaugų kokybę, dalis, proc.</t>
  </si>
  <si>
    <t>004-01-06 (PP)</t>
  </si>
  <si>
    <t>Priemonė: Projekto ,,Jungtiniai veiksmai įgyvendinant gerąją praktiką pirminėje sveikatos priežiūroje“ įgyvendinimas</t>
  </si>
  <si>
    <t>Susitikimų su interesuotomis grupėmis skaičius</t>
  </si>
  <si>
    <t>Įdiegtas gerosios praktikos modelis, vnt.</t>
  </si>
  <si>
    <t>004-01-07 (PP)</t>
  </si>
  <si>
    <t>Priemonė: Projekto ,,Holistinis klimato kaitos, aplinkos streso veiksnių ir epidemiologinių modelių Borealiniame regione supratimas – AURORA“ įgyvendinimas</t>
  </si>
  <si>
    <t>Susitikimų su projekto partneriais skaičius</t>
  </si>
  <si>
    <t xml:space="preserve">Kiti šaltiniai </t>
  </si>
  <si>
    <t>Išbandyta demonstracinė prognostinė sistema, vnt.</t>
  </si>
  <si>
    <t>Iš jų:</t>
  </si>
  <si>
    <t>Kiti šaltiniai (Europos Sąjungos paramos lėšos)</t>
  </si>
  <si>
    <t>004-01-08 (TP)</t>
  </si>
  <si>
    <t>Priemonė: Komunalinių paslaugų įsigijimas</t>
  </si>
  <si>
    <t>Šildoma įstaigų, skaičius</t>
  </si>
  <si>
    <t>Įstaigų, kurioms elektros energija įsigyjama centralizuotai, skaičius</t>
  </si>
  <si>
    <t>004-01-09 (PP)</t>
  </si>
  <si>
    <t>Priemonė: Projekto ,,Psichoaktyviųjų medžiagų vartojimo prevencija, ankstyvoji intervencija, pagalba ir žalos mažinimas“ įgyvendinimas</t>
  </si>
  <si>
    <t>Įgyvendinama ankstyvosios intervencijos programa, vnt.</t>
  </si>
  <si>
    <t>Įgyvendinama prevencinė priemonė pasilinksminimo vietose, vnt.</t>
  </si>
  <si>
    <t>004-02 (T)</t>
  </si>
  <si>
    <t>Uždavinys: Užtikrinti asmens sveikatos priežiūros paslaugų teikimą</t>
  </si>
  <si>
    <t xml:space="preserve">Valstybinių sveikatos priežiūros programų, finansuojamų iš PSDF lėšų, įgyvendinimas:
</t>
  </si>
  <si>
    <t>gimdos kaklelio vėžio profilaktinė programa</t>
  </si>
  <si>
    <t>P-2.3.2.2-2</t>
  </si>
  <si>
    <t>krūties vėžio profilaktinė programa</t>
  </si>
  <si>
    <t>P-2.3.2.2-1</t>
  </si>
  <si>
    <t>priešinės liaukos vėžio profilaktinė programa</t>
  </si>
  <si>
    <t>širdies ir kraujagyslių ligų prevencinė programa</t>
  </si>
  <si>
    <t>P-2.3.2.2-4</t>
  </si>
  <si>
    <t>storosios žarnos vėžio ankstyvosios diagnostikos programa</t>
  </si>
  <si>
    <t>P-2.3.2.2-3</t>
  </si>
  <si>
    <t>Bendrasis gyventojų sergamumas, tenkantis 1000 gyventojų (asm.), ir santykis su šalies vidurkiu (koef.)</t>
  </si>
  <si>
    <t>1032,87/1,08</t>
  </si>
  <si>
    <t>1031,87/1,08</t>
  </si>
  <si>
    <t>1030,87/1,08</t>
  </si>
  <si>
    <t>R-2.3.1-2</t>
  </si>
  <si>
    <t>Vienam gyventojui vidutiniškai tenkantis apsilankymų PSPC skaičius, vnt.</t>
  </si>
  <si>
    <t>Sveikatos paslaugų vertinimo indeksas</t>
  </si>
  <si>
    <t>&gt; 74,9</t>
  </si>
  <si>
    <t>004-02-01 (TP)</t>
  </si>
  <si>
    <t>Priemonė: BĮ Klaipėdos sutrikusio vystymosi kūdikių namų išlaikymas ir veiklos organizavimas</t>
  </si>
  <si>
    <t>Lovų skaičius</t>
  </si>
  <si>
    <t>Vaikų, kuriems suteiktos Kompleksinių paslaugų vaikų dienos užimtumo centro paslaugos, skaičius</t>
  </si>
  <si>
    <t>P-2.3.1.3-1</t>
  </si>
  <si>
    <t>Vaikų, gavusių ankstyvosios reabilitacijos paslaugas, skaičius</t>
  </si>
  <si>
    <t>Vaikų, gavusių paliatyvios pagalbos paslaugas, skaičius</t>
  </si>
  <si>
    <t>Kiti šaltiniai (kiti finansavimo šaltiniai)</t>
  </si>
  <si>
    <t>004-02-02 (TP)</t>
  </si>
  <si>
    <t xml:space="preserve">Priemonė: Atokvėpio paslaugos teikimas šeimoms, auginančioms vaiką su negalia (BĮ Klaipėdos sutrikusio vystymosi kūdikių namuose) </t>
  </si>
  <si>
    <t xml:space="preserve">Vietų atokvėpio paslaugai teikti skaičius </t>
  </si>
  <si>
    <t>Lovadienių skaičius</t>
  </si>
  <si>
    <t>004-02-03 (TP)</t>
  </si>
  <si>
    <t xml:space="preserve">Priemonė: Tiesiogiai stebimo trumpo gydymo kurso (DOTS) kabineto paslaugų organizavimas </t>
  </si>
  <si>
    <t>Išlaikoma kabinetų, skaičius</t>
  </si>
  <si>
    <t>Išlaikomas specialisto etatas,vnt.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</si>
  <si>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</si>
  <si>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</si>
  <si>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</si>
  <si>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</si>
  <si>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Parengta išvadų, skaičius</t>
  </si>
  <si>
    <t>540</t>
  </si>
  <si>
    <t>Atstovauta bylose, skaičius</t>
  </si>
  <si>
    <t>004-02-04-02</t>
  </si>
  <si>
    <t xml:space="preserve">Neveiksnių asmenų būklės peržiūrėjimo užtikrinimas </t>
  </si>
  <si>
    <t xml:space="preserve">Neveiksnių asmenų būklės peržiūrėjimo komisijos inicijuotų asmens būklės peržiūrėjimo bylų skaičius </t>
  </si>
  <si>
    <t xml:space="preserve">Išnagrinėtų Neveiksnių asmenų būklės peržiūrėjimo komisijos inicijuotų asmens būklės peržiūrėjimo bylų skaičius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</si>
  <si>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</si>
  <si>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</si>
  <si>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</si>
  <si>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</si>
  <si>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Išlaikomas budinčio odontologo kabinetas, vnt.</t>
  </si>
  <si>
    <t>004-02-05-02</t>
  </si>
  <si>
    <t>Ortodontinių aparatų, naudojamų ortodontiniam gydymui, išlaidų kompensavimas vaikams iki 16 metų</t>
  </si>
  <si>
    <t>Kompensaciją gavusių asmenų, skaičius</t>
  </si>
  <si>
    <t>004-02-06 (PP)</t>
  </si>
  <si>
    <t>Priemonė: Sveikatos centro veiklos modelio diegimas Klaipėdos mieste</t>
  </si>
  <si>
    <t>Specialistai, dalyvavę kvalifikacijos tobulinimo ar perkvalifikavimo veiklose, vnt.</t>
  </si>
  <si>
    <t>Asmenys, dalyvavę veiklose, skirtose lėtinei ligai savarankiškai valdyti, vnt.</t>
  </si>
  <si>
    <t>Paramą gavusių nacionalinio, regionų ar vietos lygmens viešojo administravimo ar viešąsias paslaugas teikiančių įstaigų skaičius, vnt.</t>
  </si>
  <si>
    <t>004-02-07 (PP)</t>
  </si>
  <si>
    <t>Priemonė: Sveikatos priežiūros specialistų rengimas ir pritraukimas į Sveikatos centrą Klaipėdos mieste</t>
  </si>
  <si>
    <t>Asmenys, dalyvavę kvalifikacijos įgijimo veiklose, vnt.</t>
  </si>
  <si>
    <t>Įsigyta medicininė įranga, vnt.</t>
  </si>
  <si>
    <t xml:space="preserve">004-02-08
</t>
  </si>
  <si>
    <t xml:space="preserve">004-02-09
</t>
  </si>
  <si>
    <t>004-02-09-01</t>
  </si>
  <si>
    <t>Pritraukta specialistų, skaičius</t>
  </si>
  <si>
    <t>004-02-09-02</t>
  </si>
  <si>
    <t>Asmens sveikatos priežiūros specialistų pritraukimas ir (ar) išlaikymas VšĮ Klaipėdos miesto poliklinikoje (vykdytoja – VšĮ Klaipėdos miesto poliklinika)</t>
  </si>
  <si>
    <t>004-02-09-03</t>
  </si>
  <si>
    <t>Asmens sveikatos priežiūros specialistų pritraukimas ir (ar) išlaikymas VšĮ Klaipėdos psichikos sveikatos centre (vykdytojas – VšĮ Klaipėdos psichikos sveikatos centras)</t>
  </si>
  <si>
    <t>004-02-09-04</t>
  </si>
  <si>
    <t>Asmens sveikatos priežiūros specialistų pritraukimas ir (ar) išlaikymas VšĮ Klaipėdos vaikų ligoninėje (vykdytoja – VšĮ Klaipėdos vaikų ligoninė)</t>
  </si>
  <si>
    <t>004-02-09-05</t>
  </si>
  <si>
    <t>Asmens sveikatos priežiūros specialistų pritraukimas ir (ar) išlaikymas BĮ Klaipėdos sutrikusio vystymosi kūdikių namuose (vykdytojas – BĮ Klaipėdos sutrikusio vystymosi kūdikių namai)</t>
  </si>
  <si>
    <t>004-02-09-06</t>
  </si>
  <si>
    <t>Asmens sveikatos priežiūros specialistų pritraukimas ir (ar) išlaikymas VšĮ Klaipėdos medicininės slaugos ligoninėje (vykdytoja – VšĮ Klaipėdos medicininės slaugos ligoninė)</t>
  </si>
  <si>
    <t>004-03 (P)</t>
  </si>
  <si>
    <t>Uždavinys: Modernizuoti sveikatos priežiūros įstaigų infrastruktūrą</t>
  </si>
  <si>
    <t>Savivaldybės lėšomis modernizuota sveikatos įstaigų, skaičius</t>
  </si>
  <si>
    <t>004-03-01 (PP)</t>
  </si>
  <si>
    <t>Priemonė: Teikiamų sveikatos priežiūros paslaugų infrastruktūros tobulinimas</t>
  </si>
  <si>
    <t>004-03-01-01 (RP)</t>
  </si>
  <si>
    <t>Sveikatos centro teikiamų sveikatos priežiūros paslaugų prieinamumo ir kokybės gerinimas</t>
  </si>
  <si>
    <t>Parengtas techninis projektas, vnt.</t>
  </si>
  <si>
    <t>P-2.3.1.2-2</t>
  </si>
  <si>
    <t>Atlikta rangos darbų, proc.</t>
  </si>
  <si>
    <t>Metinis konsoliduotų viešųjų paslaugų vartotojų skaičius</t>
  </si>
  <si>
    <t>Parengtas lietaus ir buitinių nuotekų tinklų rekonstravimo projektas, vnt.</t>
  </si>
  <si>
    <t xml:space="preserve">004-03-01-02 (PP)
</t>
  </si>
  <si>
    <t>Sveikatos centro sveikatos priežiūros paslaugoms teikti reikiamos infrastruktūros modernizavimas Klaipėdoje</t>
  </si>
  <si>
    <t>100</t>
  </si>
  <si>
    <t>Įsigyta baldų ir įrangos, proc.</t>
  </si>
  <si>
    <t>74</t>
  </si>
  <si>
    <t>91</t>
  </si>
  <si>
    <t>004-03-01-03</t>
  </si>
  <si>
    <t>Ilgalaikės priežiūros dienos ir reabilitacijos centro įrengimas J. Karoso g. 13, Klaipėdos mieste</t>
  </si>
  <si>
    <t>75</t>
  </si>
  <si>
    <t>004-03-01-04</t>
  </si>
  <si>
    <t>Ilgalaikės priežiūros dienos ir reabilitacijos centro (J. Karoso g. 13) aprūpinimas baldais ir medicinine įranga</t>
  </si>
  <si>
    <t>004-03-01-05</t>
  </si>
  <si>
    <t>Dalies patalpų sujungimas ir infrastruktūros Taikos pr. 107, Klaipėdoje, pritaikymas BĮ Klaipėdos miesto visuomenės sveikatos biuro veiklai</t>
  </si>
  <si>
    <t>004-03-01-06</t>
  </si>
  <si>
    <t>VšĮ Klaipėdos vaikų ligoninės kompiuterinės tomografijos aparato atnaujinimas (vykdytoja – VšĮ Klaipėdos vaikų ligoninė)</t>
  </si>
  <si>
    <t>Įsigytas kompiuterinės tomografijos aparatas, vnt.</t>
  </si>
  <si>
    <t>004-03-01-07</t>
  </si>
  <si>
    <t>Mamografo su tomosintezės programa įsigijimas VšĮ Klaipėdos miesto poliklinikoje (vykdytoja – VšĮ Klaipėdos miesto poliklinika)</t>
  </si>
  <si>
    <t>004-03-01-08</t>
  </si>
  <si>
    <t>Dienos chirurgijos centrui skirtos įrangos įsigijimas VšĮ Klaipėdos miesto poliklinikoje (vykdytoja – VšĮ Klaipėdos miesto poliklinika)</t>
  </si>
  <si>
    <t>Įsigyta medicininės įrangos, vnt.</t>
  </si>
  <si>
    <t>004-03-01-09</t>
  </si>
  <si>
    <t>Sveikatos priežiūros įstaigų komplekso šiaurinėje miesto dalyje projektavimas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</si>
  <si>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</si>
  <si>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</si>
  <si>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</si>
  <si>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</si>
  <si>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</si>
  <si>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</si>
  <si>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</si>
  <si>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</si>
  <si>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2026–2028 metų 004 Sveikatos apsaugos programos uždaviniai, priemonės, asignavimai ir kitos lėšos (tūkst. eurų) ir priemonių stebėsenos rodikliai</t>
  </si>
  <si>
    <t>Išlaikomų patalpų plotas, kv. m.</t>
  </si>
  <si>
    <t>Skolintos lėšos</t>
  </si>
  <si>
    <t>Įsigyta ir įdiegta specializuota maitinimo planavimo ir valgiaraščių sudarymo programinė įranga, vnt.</t>
  </si>
  <si>
    <t>Įdiegtos specializuotos maitinimo planavimo ir valgiaraščių sudarymo programinės įrangos palaikymas, proc.</t>
  </si>
  <si>
    <t>Priemonė: Projekto ,,Kompleksinių ir integruotų, mokslu pagrįstų visuomenės sveikatos paslaugų prieinamumo užtikrinimas, bazinių visuomenės sveikatos paslaugų tikslinėms grupėms teikimas“ įgyvendinimas</t>
  </si>
  <si>
    <t>004-01-10</t>
  </si>
  <si>
    <t>Įgyvendinamų bendruomenėje taikomų sveikatos stiprinimo modelių skaičius</t>
  </si>
  <si>
    <t>Veiklose dalyvavusių asmenų, skaičius</t>
  </si>
  <si>
    <t>Asmens sveikatos priežiūros specialistų pritraukimas ir (ar) išlaikymas VšĮ Jūrininkų poliklinikoje (vykdytoja – VšĮ Jūrininkų poliklinika)</t>
  </si>
  <si>
    <t>Priemonė: Asmens sveikatos priežiūros paslaugų efektyvumo užtikrinimas VšĮ Klaipėdos miesto poliklinikoje (vykdytoja – VšĮ Klaipėdos miesto poliklinika)</t>
  </si>
  <si>
    <t>Priemonė: Gydytojų rezidentų praktinio mokymo modelio įgyvendinimas</t>
  </si>
  <si>
    <t xml:space="preserve">004-02-10
</t>
  </si>
  <si>
    <t xml:space="preserve">004-02-11
</t>
  </si>
  <si>
    <t>Kompensuotų išeitinių išmokų ir kompensacijų už nepanaudotas atostogas dalis, proc.</t>
  </si>
  <si>
    <t>Finansuota rezidentūros bazių, vnt.</t>
  </si>
  <si>
    <t>004-03-01-10</t>
  </si>
  <si>
    <t>VšĮ Klaipėdos vaikų ligoninės šildymo sistemos vamzdynų keitimas (vykdytoja – VšĮ Klaipėdos vaikų ligoninė)</t>
  </si>
  <si>
    <t>Atlikti šildymo sistemos vamzdynų keitimo darbai, proc.</t>
  </si>
  <si>
    <t>Priemonė: Asmens sveikatos priežiūros specialistų pritraukimas ir (ar) išlaikymas</t>
  </si>
  <si>
    <t>Priemonė: VšĮ Jūrininkų poliklinikos patalpų (Pievų Tako g. 38) išlaikymas, vykdant pirminės sveikatos priežiūros funkcijas (vykdytoja – VšĮ Jūrininkų poliklinika)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</si>
</sst>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0"/>
      <color rgb="FF000000"/>
      <name val="Times New Roman"/>
      <family val="1"/>
      <charset val="186"/>
    </font>
    <font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"/>
    </font>
    <font>
      <sz val="10"/>
      <color theme="1"/>
      <name val="Times New Roman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</font>
    <font>
      <sz val="12"/>
      <color rgb="FF000000"/>
      <name val="Calibri"/>
      <family val="2"/>
      <charset val="186"/>
    </font>
    <font>
      <sz val="9"/>
      <color indexed="81"/>
      <name val="Tahoma"/>
      <family val="2"/>
      <charset val="186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DBDBDB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707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5" borderId="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right" vertical="top"/>
    </xf>
    <xf numFmtId="0" fontId="11" fillId="8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164" fontId="11" fillId="8" borderId="6" xfId="0" applyNumberFormat="1" applyFont="1" applyFill="1" applyBorder="1" applyAlignment="1">
      <alignment horizontal="center" vertical="top"/>
    </xf>
    <xf numFmtId="164" fontId="11" fillId="5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164" fontId="13" fillId="0" borderId="0" xfId="0" applyNumberFormat="1" applyFont="1" applyAlignment="1">
      <alignment horizontal="center" vertical="top"/>
    </xf>
    <xf numFmtId="164" fontId="3" fillId="0" borderId="1" xfId="0" applyNumberFormat="1" applyFont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13" fillId="3" borderId="0" xfId="0" applyFont="1" applyFill="1"/>
    <xf numFmtId="164" fontId="3" fillId="8" borderId="6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1" fillId="11" borderId="3" xfId="0" applyFont="1" applyFill="1" applyBorder="1" applyAlignment="1">
      <alignment vertical="top" wrapText="1"/>
    </xf>
    <xf numFmtId="0" fontId="11" fillId="10" borderId="16" xfId="0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16" fillId="0" borderId="0" xfId="0" applyFont="1"/>
    <xf numFmtId="0" fontId="5" fillId="0" borderId="0" xfId="0" applyFont="1"/>
    <xf numFmtId="0" fontId="13" fillId="0" borderId="0" xfId="0" applyFont="1" applyAlignment="1">
      <alignment vertical="top"/>
    </xf>
    <xf numFmtId="164" fontId="13" fillId="0" borderId="17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10" borderId="15" xfId="0" applyFont="1" applyFill="1" applyBorder="1" applyAlignment="1">
      <alignment vertical="top" wrapText="1"/>
    </xf>
    <xf numFmtId="0" fontId="3" fillId="10" borderId="15" xfId="0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8" borderId="5" xfId="0" applyNumberFormat="1" applyFont="1" applyFill="1" applyBorder="1" applyAlignment="1">
      <alignment horizontal="center" vertical="top" wrapText="1"/>
    </xf>
    <xf numFmtId="164" fontId="3" fillId="7" borderId="2" xfId="0" applyNumberFormat="1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top"/>
    </xf>
    <xf numFmtId="164" fontId="10" fillId="3" borderId="6" xfId="0" applyNumberFormat="1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vertical="top" wrapText="1"/>
    </xf>
    <xf numFmtId="0" fontId="4" fillId="12" borderId="12" xfId="0" applyFont="1" applyFill="1" applyBorder="1" applyAlignment="1">
      <alignment horizontal="center" vertical="top" wrapText="1"/>
    </xf>
    <xf numFmtId="0" fontId="4" fillId="12" borderId="11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1" fillId="12" borderId="5" xfId="0" applyFont="1" applyFill="1" applyBorder="1" applyAlignment="1">
      <alignment horizontal="center" vertical="top"/>
    </xf>
    <xf numFmtId="0" fontId="4" fillId="12" borderId="10" xfId="0" applyFont="1" applyFill="1" applyBorder="1" applyAlignment="1">
      <alignment horizontal="center" vertical="top" wrapText="1"/>
    </xf>
    <xf numFmtId="0" fontId="4" fillId="12" borderId="21" xfId="0" applyFont="1" applyFill="1" applyBorder="1" applyAlignment="1">
      <alignment horizontal="center" vertical="top" wrapText="1"/>
    </xf>
    <xf numFmtId="0" fontId="4" fillId="12" borderId="15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10" fillId="12" borderId="20" xfId="0" applyFont="1" applyFill="1" applyBorder="1" applyAlignment="1">
      <alignment horizontal="center" vertical="top" wrapText="1"/>
    </xf>
    <xf numFmtId="0" fontId="10" fillId="12" borderId="10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4" fillId="12" borderId="20" xfId="0" applyFont="1" applyFill="1" applyBorder="1" applyAlignment="1">
      <alignment horizontal="center" vertical="top"/>
    </xf>
    <xf numFmtId="0" fontId="4" fillId="12" borderId="10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4" fillId="12" borderId="20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5" fillId="3" borderId="2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vertical="top"/>
    </xf>
    <xf numFmtId="0" fontId="12" fillId="6" borderId="20" xfId="0" applyFont="1" applyFill="1" applyBorder="1" applyAlignment="1">
      <alignment horizontal="center"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12" fillId="14" borderId="19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7" xfId="0" applyFont="1" applyFill="1" applyBorder="1" applyAlignment="1">
      <alignment horizontal="center" vertical="top" wrapText="1"/>
    </xf>
    <xf numFmtId="0" fontId="12" fillId="14" borderId="3" xfId="0" applyFont="1" applyFill="1" applyBorder="1" applyAlignment="1">
      <alignment horizontal="center" vertical="top" wrapText="1"/>
    </xf>
    <xf numFmtId="0" fontId="5" fillId="8" borderId="20" xfId="0" applyFont="1" applyFill="1" applyBorder="1" applyAlignment="1">
      <alignment horizontal="center" vertical="top" wrapText="1"/>
    </xf>
    <xf numFmtId="0" fontId="5" fillId="8" borderId="10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vertical="top"/>
    </xf>
    <xf numFmtId="0" fontId="12" fillId="8" borderId="10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/>
    <xf numFmtId="0" fontId="12" fillId="8" borderId="15" xfId="0" applyFont="1" applyFill="1" applyBorder="1" applyAlignment="1">
      <alignment horizontal="center" vertical="top"/>
    </xf>
    <xf numFmtId="0" fontId="15" fillId="0" borderId="1" xfId="0" applyFont="1" applyBorder="1"/>
    <xf numFmtId="0" fontId="10" fillId="16" borderId="20" xfId="0" applyFont="1" applyFill="1" applyBorder="1" applyAlignment="1">
      <alignment horizontal="center" vertical="top" wrapText="1"/>
    </xf>
    <xf numFmtId="0" fontId="10" fillId="16" borderId="10" xfId="0" applyFont="1" applyFill="1" applyBorder="1" applyAlignment="1">
      <alignment horizontal="center" vertical="top" wrapText="1"/>
    </xf>
    <xf numFmtId="0" fontId="10" fillId="16" borderId="21" xfId="0" applyFont="1" applyFill="1" applyBorder="1" applyAlignment="1">
      <alignment horizontal="center" vertical="top" wrapText="1"/>
    </xf>
    <xf numFmtId="0" fontId="10" fillId="16" borderId="15" xfId="0" applyFont="1" applyFill="1" applyBorder="1" applyAlignment="1">
      <alignment horizontal="center" vertical="top" wrapText="1"/>
    </xf>
    <xf numFmtId="0" fontId="10" fillId="16" borderId="22" xfId="0" applyFont="1" applyFill="1" applyBorder="1" applyAlignment="1">
      <alignment horizontal="center" vertical="top" wrapText="1"/>
    </xf>
    <xf numFmtId="0" fontId="3" fillId="12" borderId="20" xfId="0" applyFont="1" applyFill="1" applyBorder="1" applyAlignment="1">
      <alignment horizontal="center" vertical="top" wrapText="1"/>
    </xf>
    <xf numFmtId="0" fontId="3" fillId="16" borderId="21" xfId="0" applyFont="1" applyFill="1" applyBorder="1" applyAlignment="1">
      <alignment horizontal="center" vertical="top" wrapText="1"/>
    </xf>
    <xf numFmtId="0" fontId="3" fillId="16" borderId="15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vertical="top"/>
    </xf>
    <xf numFmtId="0" fontId="3" fillId="12" borderId="2" xfId="0" applyFont="1" applyFill="1" applyBorder="1" applyAlignment="1">
      <alignment vertical="top"/>
    </xf>
    <xf numFmtId="0" fontId="5" fillId="0" borderId="21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8" borderId="21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/>
    <xf numFmtId="0" fontId="5" fillId="11" borderId="21" xfId="0" applyFont="1" applyFill="1" applyBorder="1" applyAlignment="1">
      <alignment horizontal="center" vertical="top" wrapText="1"/>
    </xf>
    <xf numFmtId="0" fontId="5" fillId="11" borderId="1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12" fillId="11" borderId="21" xfId="0" applyFont="1" applyFill="1" applyBorder="1" applyAlignment="1">
      <alignment horizontal="center" vertical="top"/>
    </xf>
    <xf numFmtId="0" fontId="12" fillId="11" borderId="15" xfId="0" applyFont="1" applyFill="1" applyBorder="1" applyAlignment="1">
      <alignment horizontal="center" vertical="top"/>
    </xf>
    <xf numFmtId="0" fontId="3" fillId="12" borderId="10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0" fontId="5" fillId="7" borderId="26" xfId="0" applyFont="1" applyFill="1" applyBorder="1" applyAlignment="1">
      <alignment horizontal="center" vertical="top" wrapText="1"/>
    </xf>
    <xf numFmtId="164" fontId="3" fillId="7" borderId="26" xfId="0" applyNumberFormat="1" applyFont="1" applyFill="1" applyBorder="1" applyAlignment="1">
      <alignment horizontal="center" vertical="top" wrapText="1"/>
    </xf>
    <xf numFmtId="0" fontId="5" fillId="7" borderId="27" xfId="0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 wrapText="1"/>
    </xf>
    <xf numFmtId="0" fontId="5" fillId="7" borderId="29" xfId="0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center" vertical="top" wrapText="1"/>
    </xf>
    <xf numFmtId="0" fontId="13" fillId="0" borderId="31" xfId="0" applyFont="1" applyBorder="1"/>
    <xf numFmtId="0" fontId="3" fillId="0" borderId="34" xfId="0" applyFont="1" applyBorder="1" applyAlignment="1">
      <alignment vertical="top" wrapText="1"/>
    </xf>
    <xf numFmtId="0" fontId="13" fillId="0" borderId="34" xfId="0" applyFont="1" applyBorder="1" applyAlignment="1">
      <alignment horizontal="center" vertical="top"/>
    </xf>
    <xf numFmtId="0" fontId="13" fillId="0" borderId="34" xfId="0" applyFont="1" applyBorder="1"/>
    <xf numFmtId="0" fontId="13" fillId="0" borderId="36" xfId="0" applyFont="1" applyBorder="1"/>
    <xf numFmtId="0" fontId="3" fillId="4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vertical="top" wrapText="1"/>
    </xf>
    <xf numFmtId="0" fontId="11" fillId="4" borderId="29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horizontal="left" vertical="top" wrapText="1"/>
    </xf>
    <xf numFmtId="0" fontId="4" fillId="12" borderId="31" xfId="0" applyFont="1" applyFill="1" applyBorder="1" applyAlignment="1">
      <alignment horizontal="center" vertical="top" wrapText="1"/>
    </xf>
    <xf numFmtId="0" fontId="4" fillId="12" borderId="37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horizontal="center" vertical="top" wrapText="1"/>
    </xf>
    <xf numFmtId="0" fontId="3" fillId="12" borderId="33" xfId="0" applyFont="1" applyFill="1" applyBorder="1" applyAlignment="1">
      <alignment horizontal="left" vertical="top" wrapText="1"/>
    </xf>
    <xf numFmtId="0" fontId="3" fillId="12" borderId="34" xfId="0" applyFont="1" applyFill="1" applyBorder="1" applyAlignment="1">
      <alignment vertical="top" wrapText="1"/>
    </xf>
    <xf numFmtId="0" fontId="4" fillId="12" borderId="38" xfId="0" applyFont="1" applyFill="1" applyBorder="1" applyAlignment="1">
      <alignment horizontal="center" vertical="top" wrapText="1"/>
    </xf>
    <xf numFmtId="0" fontId="4" fillId="12" borderId="39" xfId="0" applyFont="1" applyFill="1" applyBorder="1" applyAlignment="1">
      <alignment horizontal="center" vertical="top" wrapText="1"/>
    </xf>
    <xf numFmtId="0" fontId="4" fillId="12" borderId="34" xfId="0" applyFont="1" applyFill="1" applyBorder="1" applyAlignment="1">
      <alignment horizontal="center" vertical="top" wrapText="1"/>
    </xf>
    <xf numFmtId="0" fontId="4" fillId="12" borderId="36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3" fillId="4" borderId="46" xfId="0" applyFont="1" applyFill="1" applyBorder="1" applyAlignment="1">
      <alignment vertical="top" wrapText="1"/>
    </xf>
    <xf numFmtId="0" fontId="3" fillId="12" borderId="14" xfId="0" applyFont="1" applyFill="1" applyBorder="1" applyAlignment="1">
      <alignment vertical="top" wrapText="1"/>
    </xf>
    <xf numFmtId="0" fontId="3" fillId="12" borderId="47" xfId="0" applyFont="1" applyFill="1" applyBorder="1" applyAlignment="1">
      <alignment vertical="top" wrapText="1"/>
    </xf>
    <xf numFmtId="164" fontId="3" fillId="7" borderId="46" xfId="0" applyNumberFormat="1" applyFont="1" applyFill="1" applyBorder="1" applyAlignment="1">
      <alignment horizontal="center" vertical="top" wrapText="1"/>
    </xf>
    <xf numFmtId="164" fontId="3" fillId="8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vertical="top" wrapText="1"/>
    </xf>
    <xf numFmtId="164" fontId="10" fillId="3" borderId="16" xfId="0" applyNumberFormat="1" applyFont="1" applyFill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vertical="top" wrapText="1"/>
    </xf>
    <xf numFmtId="164" fontId="10" fillId="3" borderId="14" xfId="0" applyNumberFormat="1" applyFont="1" applyFill="1" applyBorder="1" applyAlignment="1">
      <alignment horizontal="center" vertical="top"/>
    </xf>
    <xf numFmtId="164" fontId="10" fillId="3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horizontal="center" vertical="top" wrapText="1"/>
    </xf>
    <xf numFmtId="164" fontId="3" fillId="8" borderId="1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vertical="top" wrapText="1"/>
    </xf>
    <xf numFmtId="164" fontId="17" fillId="0" borderId="14" xfId="0" applyNumberFormat="1" applyFont="1" applyBorder="1" applyAlignment="1">
      <alignment horizontal="center" vertical="top" wrapText="1"/>
    </xf>
    <xf numFmtId="166" fontId="3" fillId="10" borderId="17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Border="1" applyAlignment="1">
      <alignment horizontal="center" vertical="top" wrapText="1"/>
    </xf>
    <xf numFmtId="0" fontId="3" fillId="12" borderId="14" xfId="0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horizontal="center" vertical="top" wrapText="1"/>
    </xf>
    <xf numFmtId="164" fontId="11" fillId="8" borderId="14" xfId="0" applyNumberFormat="1" applyFont="1" applyFill="1" applyBorder="1" applyAlignment="1">
      <alignment horizontal="center" vertical="top" wrapText="1"/>
    </xf>
    <xf numFmtId="164" fontId="3" fillId="8" borderId="14" xfId="0" applyNumberFormat="1" applyFont="1" applyFill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/>
    </xf>
    <xf numFmtId="164" fontId="11" fillId="8" borderId="14" xfId="0" applyNumberFormat="1" applyFont="1" applyFill="1" applyBorder="1" applyAlignment="1">
      <alignment horizontal="center" vertical="top"/>
    </xf>
    <xf numFmtId="164" fontId="11" fillId="8" borderId="16" xfId="0" applyNumberFormat="1" applyFont="1" applyFill="1" applyBorder="1" applyAlignment="1">
      <alignment horizontal="center" vertical="top"/>
    </xf>
    <xf numFmtId="164" fontId="11" fillId="5" borderId="7" xfId="0" applyNumberFormat="1" applyFont="1" applyFill="1" applyBorder="1" applyAlignment="1">
      <alignment horizontal="center" vertical="top"/>
    </xf>
    <xf numFmtId="0" fontId="11" fillId="4" borderId="25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vertical="top" wrapText="1"/>
    </xf>
    <xf numFmtId="0" fontId="3" fillId="12" borderId="33" xfId="0" applyFont="1" applyFill="1" applyBorder="1" applyAlignment="1">
      <alignment vertical="top" wrapText="1"/>
    </xf>
    <xf numFmtId="0" fontId="5" fillId="7" borderId="25" xfId="0" applyFont="1" applyFill="1" applyBorder="1" applyAlignment="1">
      <alignment vertical="top" wrapText="1"/>
    </xf>
    <xf numFmtId="0" fontId="3" fillId="8" borderId="30" xfId="0" applyFont="1" applyFill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5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center" vertical="top" wrapText="1"/>
    </xf>
    <xf numFmtId="0" fontId="5" fillId="13" borderId="30" xfId="0" applyFont="1" applyFill="1" applyBorder="1" applyAlignment="1">
      <alignment vertical="top" wrapText="1"/>
    </xf>
    <xf numFmtId="0" fontId="12" fillId="0" borderId="31" xfId="0" applyFont="1" applyBorder="1" applyAlignment="1">
      <alignment horizontal="center" vertical="top" wrapText="1"/>
    </xf>
    <xf numFmtId="0" fontId="5" fillId="13" borderId="53" xfId="0" applyFont="1" applyFill="1" applyBorder="1" applyAlignment="1">
      <alignment vertical="top" wrapText="1"/>
    </xf>
    <xf numFmtId="0" fontId="5" fillId="13" borderId="55" xfId="0" applyFont="1" applyFill="1" applyBorder="1" applyAlignment="1">
      <alignment vertical="top" wrapText="1"/>
    </xf>
    <xf numFmtId="0" fontId="5" fillId="3" borderId="55" xfId="0" applyFont="1" applyFill="1" applyBorder="1" applyAlignment="1">
      <alignment vertical="top" wrapText="1"/>
    </xf>
    <xf numFmtId="0" fontId="12" fillId="0" borderId="37" xfId="0" applyFont="1" applyBorder="1" applyAlignment="1">
      <alignment horizontal="center" vertical="top" wrapText="1"/>
    </xf>
    <xf numFmtId="0" fontId="12" fillId="3" borderId="55" xfId="0" applyFont="1" applyFill="1" applyBorder="1" applyAlignment="1">
      <alignment vertical="top" wrapText="1"/>
    </xf>
    <xf numFmtId="0" fontId="12" fillId="0" borderId="56" xfId="0" applyFont="1" applyBorder="1" applyAlignment="1">
      <alignment horizontal="center" vertical="top" wrapText="1"/>
    </xf>
    <xf numFmtId="0" fontId="5" fillId="8" borderId="30" xfId="0" applyFont="1" applyFill="1" applyBorder="1" applyAlignment="1">
      <alignment horizontal="center" vertical="top" wrapText="1"/>
    </xf>
    <xf numFmtId="0" fontId="5" fillId="8" borderId="31" xfId="0" applyFont="1" applyFill="1" applyBorder="1" applyAlignment="1">
      <alignment horizontal="center" vertical="top" wrapText="1"/>
    </xf>
    <xf numFmtId="0" fontId="5" fillId="8" borderId="30" xfId="0" applyFont="1" applyFill="1" applyBorder="1" applyAlignment="1">
      <alignment vertical="top" wrapText="1"/>
    </xf>
    <xf numFmtId="0" fontId="12" fillId="8" borderId="30" xfId="0" applyFont="1" applyFill="1" applyBorder="1" applyAlignment="1">
      <alignment vertical="top" wrapText="1"/>
    </xf>
    <xf numFmtId="0" fontId="12" fillId="8" borderId="31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vertical="top" wrapText="1"/>
    </xf>
    <xf numFmtId="0" fontId="12" fillId="3" borderId="31" xfId="0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14" fillId="0" borderId="31" xfId="0" applyFont="1" applyBorder="1"/>
    <xf numFmtId="164" fontId="13" fillId="0" borderId="30" xfId="0" applyNumberFormat="1" applyFont="1" applyBorder="1" applyAlignment="1">
      <alignment horizontal="center" vertical="top"/>
    </xf>
    <xf numFmtId="0" fontId="5" fillId="15" borderId="55" xfId="0" applyFont="1" applyFill="1" applyBorder="1" applyAlignment="1">
      <alignment vertical="top" wrapText="1"/>
    </xf>
    <xf numFmtId="0" fontId="12" fillId="8" borderId="56" xfId="0" applyFont="1" applyFill="1" applyBorder="1" applyAlignment="1">
      <alignment vertical="top" wrapText="1"/>
    </xf>
    <xf numFmtId="0" fontId="15" fillId="0" borderId="31" xfId="0" applyFont="1" applyBorder="1"/>
    <xf numFmtId="0" fontId="17" fillId="12" borderId="31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13" fillId="8" borderId="30" xfId="0" applyFont="1" applyFill="1" applyBorder="1" applyAlignment="1">
      <alignment horizontal="center" vertical="top"/>
    </xf>
    <xf numFmtId="0" fontId="13" fillId="8" borderId="31" xfId="0" applyFont="1" applyFill="1" applyBorder="1"/>
    <xf numFmtId="0" fontId="22" fillId="8" borderId="57" xfId="0" applyFont="1" applyFill="1" applyBorder="1" applyAlignment="1">
      <alignment vertical="top" wrapText="1"/>
    </xf>
    <xf numFmtId="0" fontId="22" fillId="3" borderId="58" xfId="0" applyFont="1" applyFill="1" applyBorder="1" applyAlignment="1">
      <alignment vertical="top" wrapText="1"/>
    </xf>
    <xf numFmtId="0" fontId="1" fillId="0" borderId="52" xfId="0" applyFont="1" applyBorder="1" applyAlignment="1">
      <alignment horizontal="center" vertical="top" wrapText="1"/>
    </xf>
    <xf numFmtId="0" fontId="12" fillId="0" borderId="53" xfId="0" applyFont="1" applyBorder="1" applyAlignment="1">
      <alignment vertical="top" wrapText="1"/>
    </xf>
    <xf numFmtId="0" fontId="3" fillId="12" borderId="31" xfId="0" applyFont="1" applyFill="1" applyBorder="1" applyAlignment="1">
      <alignment horizontal="center" vertical="top" wrapText="1"/>
    </xf>
    <xf numFmtId="0" fontId="12" fillId="11" borderId="59" xfId="0" applyFont="1" applyFill="1" applyBorder="1" applyAlignment="1">
      <alignment vertical="top" wrapText="1"/>
    </xf>
    <xf numFmtId="0" fontId="3" fillId="7" borderId="25" xfId="0" applyFont="1" applyFill="1" applyBorder="1" applyAlignment="1">
      <alignment horizontal="justify" vertical="top" wrapText="1"/>
    </xf>
    <xf numFmtId="164" fontId="5" fillId="7" borderId="26" xfId="0" applyNumberFormat="1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center" vertical="top"/>
    </xf>
    <xf numFmtId="0" fontId="1" fillId="7" borderId="25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center" vertical="top" wrapText="1"/>
    </xf>
    <xf numFmtId="0" fontId="1" fillId="7" borderId="29" xfId="0" applyFont="1" applyFill="1" applyBorder="1" applyAlignment="1">
      <alignment horizontal="center" vertical="top" wrapText="1"/>
    </xf>
    <xf numFmtId="164" fontId="10" fillId="3" borderId="34" xfId="0" applyNumberFormat="1" applyFont="1" applyFill="1" applyBorder="1" applyAlignment="1">
      <alignment horizontal="center" vertical="top" wrapText="1"/>
    </xf>
    <xf numFmtId="164" fontId="10" fillId="3" borderId="47" xfId="0" applyNumberFormat="1" applyFont="1" applyFill="1" applyBorder="1" applyAlignment="1">
      <alignment horizontal="center" vertical="top" wrapText="1"/>
    </xf>
    <xf numFmtId="0" fontId="1" fillId="7" borderId="27" xfId="0" applyFont="1" applyFill="1" applyBorder="1" applyAlignment="1">
      <alignment horizontal="center" vertical="top"/>
    </xf>
    <xf numFmtId="0" fontId="1" fillId="7" borderId="28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5" fillId="8" borderId="30" xfId="0" applyFont="1" applyFill="1" applyBorder="1" applyAlignment="1">
      <alignment horizontal="justify" vertical="top" wrapText="1"/>
    </xf>
    <xf numFmtId="164" fontId="19" fillId="3" borderId="34" xfId="0" applyNumberFormat="1" applyFont="1" applyFill="1" applyBorder="1" applyAlignment="1">
      <alignment horizontal="center" vertical="top" wrapText="1"/>
    </xf>
    <xf numFmtId="164" fontId="19" fillId="3" borderId="47" xfId="0" applyNumberFormat="1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/>
    </xf>
    <xf numFmtId="0" fontId="12" fillId="7" borderId="28" xfId="0" applyFont="1" applyFill="1" applyBorder="1" applyAlignment="1">
      <alignment horizontal="center" vertical="top"/>
    </xf>
    <xf numFmtId="0" fontId="12" fillId="7" borderId="26" xfId="0" applyFont="1" applyFill="1" applyBorder="1" applyAlignment="1">
      <alignment horizontal="center" vertical="top"/>
    </xf>
    <xf numFmtId="0" fontId="12" fillId="7" borderId="29" xfId="0" applyFont="1" applyFill="1" applyBorder="1" applyAlignment="1">
      <alignment horizontal="center" vertical="top" wrapText="1"/>
    </xf>
    <xf numFmtId="164" fontId="13" fillId="0" borderId="34" xfId="0" applyNumberFormat="1" applyFont="1" applyBorder="1" applyAlignment="1">
      <alignment horizontal="center" vertical="top"/>
    </xf>
    <xf numFmtId="164" fontId="17" fillId="0" borderId="34" xfId="0" applyNumberFormat="1" applyFont="1" applyBorder="1" applyAlignment="1">
      <alignment horizontal="center" vertical="top" wrapText="1"/>
    </xf>
    <xf numFmtId="164" fontId="17" fillId="0" borderId="47" xfId="0" applyNumberFormat="1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4" xfId="0" applyFont="1" applyBorder="1"/>
    <xf numFmtId="0" fontId="14" fillId="0" borderId="36" xfId="0" applyFont="1" applyBorder="1"/>
    <xf numFmtId="164" fontId="3" fillId="3" borderId="34" xfId="0" applyNumberFormat="1" applyFont="1" applyFill="1" applyBorder="1" applyAlignment="1">
      <alignment horizontal="center" vertical="top"/>
    </xf>
    <xf numFmtId="164" fontId="3" fillId="3" borderId="47" xfId="0" applyNumberFormat="1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vertical="top" wrapText="1"/>
    </xf>
    <xf numFmtId="0" fontId="13" fillId="4" borderId="5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/>
    <xf numFmtId="0" fontId="13" fillId="4" borderId="54" xfId="0" applyFont="1" applyFill="1" applyBorder="1"/>
    <xf numFmtId="0" fontId="10" fillId="9" borderId="25" xfId="0" applyFont="1" applyFill="1" applyBorder="1" applyAlignment="1">
      <alignment vertical="top" wrapText="1"/>
    </xf>
    <xf numFmtId="0" fontId="10" fillId="9" borderId="28" xfId="0" applyFont="1" applyFill="1" applyBorder="1" applyAlignment="1">
      <alignment vertical="top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vertical="top" wrapText="1"/>
    </xf>
    <xf numFmtId="0" fontId="12" fillId="7" borderId="67" xfId="0" applyFont="1" applyFill="1" applyBorder="1" applyAlignment="1">
      <alignment vertical="top" wrapText="1"/>
    </xf>
    <xf numFmtId="0" fontId="12" fillId="10" borderId="53" xfId="0" applyFont="1" applyFill="1" applyBorder="1" applyAlignment="1">
      <alignment wrapText="1"/>
    </xf>
    <xf numFmtId="0" fontId="10" fillId="0" borderId="68" xfId="0" applyFont="1" applyBorder="1" applyAlignment="1">
      <alignment vertical="top" wrapText="1"/>
    </xf>
    <xf numFmtId="0" fontId="10" fillId="11" borderId="68" xfId="0" applyFont="1" applyFill="1" applyBorder="1" applyAlignment="1">
      <alignment horizontal="center" vertical="center" wrapText="1"/>
    </xf>
    <xf numFmtId="166" fontId="17" fillId="11" borderId="63" xfId="0" applyNumberFormat="1" applyFont="1" applyFill="1" applyBorder="1" applyAlignment="1">
      <alignment horizontal="center" vertical="center" wrapText="1"/>
    </xf>
    <xf numFmtId="0" fontId="15" fillId="0" borderId="34" xfId="0" applyFont="1" applyBorder="1"/>
    <xf numFmtId="0" fontId="15" fillId="0" borderId="36" xfId="0" applyFont="1" applyBorder="1"/>
    <xf numFmtId="0" fontId="3" fillId="4" borderId="26" xfId="0" applyFont="1" applyFill="1" applyBorder="1" applyAlignment="1">
      <alignment vertical="top"/>
    </xf>
    <xf numFmtId="0" fontId="3" fillId="4" borderId="46" xfId="0" applyFont="1" applyFill="1" applyBorder="1" applyAlignment="1">
      <alignment vertical="top"/>
    </xf>
    <xf numFmtId="0" fontId="13" fillId="4" borderId="25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center" vertical="top"/>
    </xf>
    <xf numFmtId="0" fontId="13" fillId="4" borderId="26" xfId="0" applyFont="1" applyFill="1" applyBorder="1"/>
    <xf numFmtId="0" fontId="13" fillId="4" borderId="29" xfId="0" applyFont="1" applyFill="1" applyBorder="1"/>
    <xf numFmtId="0" fontId="3" fillId="12" borderId="34" xfId="0" applyFont="1" applyFill="1" applyBorder="1" applyAlignment="1">
      <alignment vertical="top"/>
    </xf>
    <xf numFmtId="0" fontId="3" fillId="12" borderId="47" xfId="0" applyFont="1" applyFill="1" applyBorder="1" applyAlignment="1">
      <alignment vertical="top"/>
    </xf>
    <xf numFmtId="0" fontId="3" fillId="16" borderId="62" xfId="0" applyFont="1" applyFill="1" applyBorder="1" applyAlignment="1">
      <alignment horizontal="center" vertical="top" wrapText="1"/>
    </xf>
    <xf numFmtId="0" fontId="17" fillId="12" borderId="36" xfId="0" applyFont="1" applyFill="1" applyBorder="1" applyAlignment="1">
      <alignment horizontal="center" vertical="top" wrapText="1"/>
    </xf>
    <xf numFmtId="164" fontId="3" fillId="7" borderId="69" xfId="0" applyNumberFormat="1" applyFont="1" applyFill="1" applyBorder="1" applyAlignment="1">
      <alignment horizontal="center" vertical="top" wrapText="1"/>
    </xf>
    <xf numFmtId="0" fontId="5" fillId="9" borderId="27" xfId="0" applyFont="1" applyFill="1" applyBorder="1" applyAlignment="1">
      <alignment horizontal="center" vertical="top"/>
    </xf>
    <xf numFmtId="0" fontId="5" fillId="9" borderId="28" xfId="0" applyFont="1" applyFill="1" applyBorder="1" applyAlignment="1">
      <alignment horizontal="center" vertical="top"/>
    </xf>
    <xf numFmtId="0" fontId="5" fillId="7" borderId="25" xfId="0" applyFont="1" applyFill="1" applyBorder="1" applyAlignment="1">
      <alignment horizontal="left" vertical="top" wrapText="1"/>
    </xf>
    <xf numFmtId="0" fontId="5" fillId="7" borderId="27" xfId="0" applyFont="1" applyFill="1" applyBorder="1" applyAlignment="1">
      <alignment horizontal="center" vertical="top"/>
    </xf>
    <xf numFmtId="0" fontId="5" fillId="7" borderId="28" xfId="0" applyFont="1" applyFill="1" applyBorder="1" applyAlignment="1">
      <alignment horizontal="center" vertical="top"/>
    </xf>
    <xf numFmtId="164" fontId="10" fillId="0" borderId="34" xfId="0" applyNumberFormat="1" applyFont="1" applyBorder="1" applyAlignment="1">
      <alignment horizontal="center" vertical="top" wrapText="1"/>
    </xf>
    <xf numFmtId="164" fontId="10" fillId="0" borderId="47" xfId="0" applyNumberFormat="1" applyFont="1" applyBorder="1" applyAlignment="1">
      <alignment horizontal="center" vertical="top" wrapText="1"/>
    </xf>
    <xf numFmtId="0" fontId="3" fillId="8" borderId="3" xfId="0" applyFont="1" applyFill="1" applyBorder="1" applyAlignment="1">
      <alignment vertical="top" wrapText="1"/>
    </xf>
    <xf numFmtId="0" fontId="13" fillId="8" borderId="5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3" fillId="8" borderId="3" xfId="0" applyFont="1" applyFill="1" applyBorder="1"/>
    <xf numFmtId="0" fontId="13" fillId="8" borderId="54" xfId="0" applyFont="1" applyFill="1" applyBorder="1"/>
    <xf numFmtId="0" fontId="5" fillId="3" borderId="33" xfId="0" applyFont="1" applyFill="1" applyBorder="1" applyAlignment="1">
      <alignment vertical="top" wrapText="1"/>
    </xf>
    <xf numFmtId="0" fontId="5" fillId="11" borderId="62" xfId="0" applyFont="1" applyFill="1" applyBorder="1" applyAlignment="1">
      <alignment horizontal="center" vertical="top" wrapText="1"/>
    </xf>
    <xf numFmtId="0" fontId="5" fillId="11" borderId="68" xfId="0" applyFont="1" applyFill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5" fillId="3" borderId="53" xfId="0" applyFont="1" applyFill="1" applyBorder="1" applyAlignment="1">
      <alignment vertical="top" wrapText="1"/>
    </xf>
    <xf numFmtId="0" fontId="1" fillId="0" borderId="54" xfId="0" applyFont="1" applyBorder="1" applyAlignment="1">
      <alignment horizontal="center" vertical="top" wrapText="1"/>
    </xf>
    <xf numFmtId="0" fontId="3" fillId="7" borderId="40" xfId="0" applyFont="1" applyFill="1" applyBorder="1" applyAlignment="1">
      <alignment horizontal="justify" vertical="top" wrapText="1"/>
    </xf>
    <xf numFmtId="0" fontId="3" fillId="7" borderId="41" xfId="0" applyFont="1" applyFill="1" applyBorder="1" applyAlignment="1">
      <alignment vertical="top" wrapText="1"/>
    </xf>
    <xf numFmtId="0" fontId="5" fillId="7" borderId="41" xfId="0" applyFont="1" applyFill="1" applyBorder="1" applyAlignment="1">
      <alignment horizontal="center" vertical="top" wrapText="1"/>
    </xf>
    <xf numFmtId="164" fontId="3" fillId="7" borderId="41" xfId="0" applyNumberFormat="1" applyFont="1" applyFill="1" applyBorder="1" applyAlignment="1">
      <alignment horizontal="center" vertical="top" wrapText="1"/>
    </xf>
    <xf numFmtId="164" fontId="3" fillId="7" borderId="42" xfId="0" applyNumberFormat="1" applyFont="1" applyFill="1" applyBorder="1" applyAlignment="1">
      <alignment horizontal="center" vertical="top" wrapText="1"/>
    </xf>
    <xf numFmtId="0" fontId="5" fillId="7" borderId="40" xfId="0" applyFont="1" applyFill="1" applyBorder="1" applyAlignment="1">
      <alignment vertical="top" wrapText="1"/>
    </xf>
    <xf numFmtId="49" fontId="5" fillId="7" borderId="43" xfId="0" applyNumberFormat="1" applyFont="1" applyFill="1" applyBorder="1" applyAlignment="1">
      <alignment horizontal="center" vertical="top"/>
    </xf>
    <xf numFmtId="49" fontId="5" fillId="7" borderId="44" xfId="0" applyNumberFormat="1" applyFont="1" applyFill="1" applyBorder="1" applyAlignment="1">
      <alignment horizontal="center" vertical="top"/>
    </xf>
    <xf numFmtId="49" fontId="5" fillId="7" borderId="41" xfId="0" applyNumberFormat="1" applyFont="1" applyFill="1" applyBorder="1" applyAlignment="1">
      <alignment horizontal="center" vertical="top"/>
    </xf>
    <xf numFmtId="0" fontId="1" fillId="7" borderId="45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vertical="top" wrapText="1"/>
    </xf>
    <xf numFmtId="0" fontId="5" fillId="3" borderId="25" xfId="0" applyFont="1" applyFill="1" applyBorder="1" applyAlignment="1">
      <alignment vertical="top" wrapText="1"/>
    </xf>
    <xf numFmtId="49" fontId="5" fillId="3" borderId="27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 wrapText="1"/>
    </xf>
    <xf numFmtId="0" fontId="5" fillId="11" borderId="33" xfId="0" applyFont="1" applyFill="1" applyBorder="1" applyAlignment="1">
      <alignment vertical="top" wrapText="1"/>
    </xf>
    <xf numFmtId="0" fontId="5" fillId="11" borderId="70" xfId="0" applyFont="1" applyFill="1" applyBorder="1" applyAlignment="1">
      <alignment horizontal="center" vertical="top"/>
    </xf>
    <xf numFmtId="0" fontId="5" fillId="11" borderId="39" xfId="0" applyFont="1" applyFill="1" applyBorder="1" applyAlignment="1">
      <alignment horizontal="center" vertical="top"/>
    </xf>
    <xf numFmtId="0" fontId="12" fillId="0" borderId="71" xfId="0" applyFont="1" applyBorder="1" applyAlignment="1">
      <alignment horizontal="center" vertical="top" wrapText="1"/>
    </xf>
    <xf numFmtId="0" fontId="5" fillId="8" borderId="25" xfId="0" applyFont="1" applyFill="1" applyBorder="1" applyAlignment="1">
      <alignment vertical="top" wrapText="1"/>
    </xf>
    <xf numFmtId="0" fontId="3" fillId="8" borderId="26" xfId="0" applyFont="1" applyFill="1" applyBorder="1" applyAlignment="1">
      <alignment vertical="top" wrapText="1"/>
    </xf>
    <xf numFmtId="164" fontId="11" fillId="8" borderId="26" xfId="0" applyNumberFormat="1" applyFont="1" applyFill="1" applyBorder="1" applyAlignment="1">
      <alignment horizontal="center" vertical="top" wrapText="1"/>
    </xf>
    <xf numFmtId="164" fontId="3" fillId="8" borderId="26" xfId="0" applyNumberFormat="1" applyFont="1" applyFill="1" applyBorder="1" applyAlignment="1">
      <alignment horizontal="center" vertical="top" wrapText="1"/>
    </xf>
    <xf numFmtId="0" fontId="13" fillId="8" borderId="25" xfId="0" applyFont="1" applyFill="1" applyBorder="1" applyAlignment="1">
      <alignment horizontal="center" vertical="top"/>
    </xf>
    <xf numFmtId="0" fontId="13" fillId="8" borderId="26" xfId="0" applyFont="1" applyFill="1" applyBorder="1" applyAlignment="1">
      <alignment horizontal="center" vertical="top"/>
    </xf>
    <xf numFmtId="0" fontId="13" fillId="8" borderId="26" xfId="0" applyFont="1" applyFill="1" applyBorder="1"/>
    <xf numFmtId="0" fontId="13" fillId="8" borderId="29" xfId="0" applyFont="1" applyFill="1" applyBorder="1"/>
    <xf numFmtId="0" fontId="5" fillId="8" borderId="53" xfId="0" applyFont="1" applyFill="1" applyBorder="1" applyAlignment="1">
      <alignment vertical="top" wrapText="1"/>
    </xf>
    <xf numFmtId="0" fontId="13" fillId="0" borderId="3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/>
    <xf numFmtId="0" fontId="13" fillId="0" borderId="52" xfId="0" applyFont="1" applyBorder="1"/>
    <xf numFmtId="0" fontId="5" fillId="0" borderId="25" xfId="0" applyFont="1" applyBorder="1" applyAlignment="1">
      <alignment vertical="top" wrapText="1"/>
    </xf>
    <xf numFmtId="0" fontId="13" fillId="7" borderId="40" xfId="0" applyFont="1" applyFill="1" applyBorder="1" applyAlignment="1">
      <alignment horizontal="center" vertical="top"/>
    </xf>
    <xf numFmtId="0" fontId="13" fillId="7" borderId="41" xfId="0" applyFont="1" applyFill="1" applyBorder="1" applyAlignment="1">
      <alignment horizontal="center" vertical="top"/>
    </xf>
    <xf numFmtId="0" fontId="13" fillId="7" borderId="41" xfId="0" applyFont="1" applyFill="1" applyBorder="1"/>
    <xf numFmtId="0" fontId="13" fillId="7" borderId="45" xfId="0" applyFont="1" applyFill="1" applyBorder="1"/>
    <xf numFmtId="0" fontId="11" fillId="7" borderId="49" xfId="0" applyFont="1" applyFill="1" applyBorder="1" applyAlignment="1">
      <alignment horizontal="left" vertical="top" wrapText="1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0" fontId="22" fillId="7" borderId="73" xfId="0" applyFont="1" applyFill="1" applyBorder="1" applyAlignment="1">
      <alignment vertical="top" wrapText="1"/>
    </xf>
    <xf numFmtId="164" fontId="3" fillId="3" borderId="39" xfId="0" applyNumberFormat="1" applyFont="1" applyFill="1" applyBorder="1" applyAlignment="1">
      <alignment horizontal="center" vertical="top"/>
    </xf>
    <xf numFmtId="164" fontId="3" fillId="5" borderId="74" xfId="0" applyNumberFormat="1" applyFont="1" applyFill="1" applyBorder="1" applyAlignment="1">
      <alignment horizontal="center" vertical="top"/>
    </xf>
    <xf numFmtId="0" fontId="11" fillId="9" borderId="49" xfId="0" applyFont="1" applyFill="1" applyBorder="1" applyAlignment="1">
      <alignment vertical="top" wrapText="1"/>
    </xf>
    <xf numFmtId="0" fontId="5" fillId="8" borderId="53" xfId="0" applyFont="1" applyFill="1" applyBorder="1" applyAlignment="1">
      <alignment horizontal="center" vertical="top" wrapText="1"/>
    </xf>
    <xf numFmtId="0" fontId="11" fillId="9" borderId="25" xfId="0" applyFont="1" applyFill="1" applyBorder="1" applyAlignment="1">
      <alignment horizontal="left" vertical="top" wrapText="1"/>
    </xf>
    <xf numFmtId="0" fontId="11" fillId="9" borderId="75" xfId="0" applyFont="1" applyFill="1" applyBorder="1" applyAlignment="1">
      <alignment vertical="top" wrapText="1"/>
    </xf>
    <xf numFmtId="0" fontId="11" fillId="9" borderId="26" xfId="0" applyFont="1" applyFill="1" applyBorder="1" applyAlignment="1">
      <alignment vertical="top" wrapText="1"/>
    </xf>
    <xf numFmtId="0" fontId="12" fillId="7" borderId="76" xfId="0" applyFont="1" applyFill="1" applyBorder="1" applyAlignment="1">
      <alignment horizontal="left" vertical="top" wrapText="1"/>
    </xf>
    <xf numFmtId="0" fontId="12" fillId="9" borderId="77" xfId="0" applyFont="1" applyFill="1" applyBorder="1" applyAlignment="1">
      <alignment horizontal="center" vertical="top"/>
    </xf>
    <xf numFmtId="0" fontId="12" fillId="9" borderId="78" xfId="0" applyFont="1" applyFill="1" applyBorder="1" applyAlignment="1">
      <alignment horizontal="center" vertical="top"/>
    </xf>
    <xf numFmtId="0" fontId="18" fillId="7" borderId="72" xfId="0" applyFont="1" applyFill="1" applyBorder="1" applyAlignment="1">
      <alignment horizontal="center" vertical="top" wrapText="1"/>
    </xf>
    <xf numFmtId="0" fontId="16" fillId="10" borderId="79" xfId="0" applyFont="1" applyFill="1" applyBorder="1" applyAlignment="1">
      <alignment wrapText="1"/>
    </xf>
    <xf numFmtId="0" fontId="3" fillId="0" borderId="81" xfId="0" applyFont="1" applyBorder="1" applyAlignment="1">
      <alignment vertical="top" wrapText="1"/>
    </xf>
    <xf numFmtId="164" fontId="10" fillId="0" borderId="34" xfId="1" applyNumberFormat="1" applyFont="1" applyBorder="1" applyAlignment="1">
      <alignment horizontal="center" vertical="top"/>
    </xf>
    <xf numFmtId="164" fontId="3" fillId="3" borderId="47" xfId="1" applyNumberFormat="1" applyFont="1" applyFill="1" applyBorder="1" applyAlignment="1">
      <alignment horizontal="center" vertical="top"/>
    </xf>
    <xf numFmtId="0" fontId="13" fillId="3" borderId="33" xfId="0" applyFont="1" applyFill="1" applyBorder="1" applyAlignment="1">
      <alignment horizontal="center" vertical="top"/>
    </xf>
    <xf numFmtId="0" fontId="12" fillId="0" borderId="54" xfId="0" applyFont="1" applyBorder="1" applyAlignment="1">
      <alignment horizontal="center" vertical="top" wrapText="1"/>
    </xf>
    <xf numFmtId="0" fontId="11" fillId="9" borderId="40" xfId="0" applyFont="1" applyFill="1" applyBorder="1" applyAlignment="1">
      <alignment horizontal="left" vertical="top" wrapText="1"/>
    </xf>
    <xf numFmtId="0" fontId="11" fillId="9" borderId="82" xfId="0" applyFont="1" applyFill="1" applyBorder="1" applyAlignment="1">
      <alignment vertical="top" wrapText="1"/>
    </xf>
    <xf numFmtId="164" fontId="3" fillId="7" borderId="42" xfId="0" applyNumberFormat="1" applyFont="1" applyFill="1" applyBorder="1" applyAlignment="1">
      <alignment horizontal="center" vertical="top"/>
    </xf>
    <xf numFmtId="0" fontId="11" fillId="0" borderId="26" xfId="0" applyFont="1" applyBorder="1" applyAlignment="1">
      <alignment vertical="top" wrapText="1"/>
    </xf>
    <xf numFmtId="0" fontId="12" fillId="11" borderId="27" xfId="0" applyFont="1" applyFill="1" applyBorder="1" applyAlignment="1">
      <alignment horizontal="center" vertical="top"/>
    </xf>
    <xf numFmtId="0" fontId="12" fillId="11" borderId="28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 wrapText="1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46" xfId="0" applyNumberFormat="1" applyFont="1" applyFill="1" applyBorder="1" applyAlignment="1">
      <alignment horizontal="center" vertical="top"/>
    </xf>
    <xf numFmtId="0" fontId="10" fillId="3" borderId="28" xfId="0" applyFont="1" applyFill="1" applyBorder="1" applyAlignment="1">
      <alignment vertical="top" wrapText="1"/>
    </xf>
    <xf numFmtId="0" fontId="12" fillId="11" borderId="28" xfId="0" applyFont="1" applyFill="1" applyBorder="1" applyAlignment="1">
      <alignment horizontal="center" vertical="center"/>
    </xf>
    <xf numFmtId="0" fontId="12" fillId="11" borderId="50" xfId="0" applyFont="1" applyFill="1" applyBorder="1" applyAlignment="1">
      <alignment horizontal="center" vertical="center"/>
    </xf>
    <xf numFmtId="0" fontId="12" fillId="0" borderId="25" xfId="0" applyFont="1" applyBorder="1" applyAlignment="1">
      <alignment vertical="top" wrapText="1"/>
    </xf>
    <xf numFmtId="0" fontId="12" fillId="11" borderId="66" xfId="0" applyFont="1" applyFill="1" applyBorder="1" applyAlignment="1">
      <alignment horizontal="center" vertical="top"/>
    </xf>
    <xf numFmtId="0" fontId="12" fillId="0" borderId="67" xfId="0" applyFont="1" applyBorder="1" applyAlignment="1">
      <alignment horizontal="center" vertical="top" wrapText="1"/>
    </xf>
    <xf numFmtId="0" fontId="3" fillId="3" borderId="28" xfId="0" applyFont="1" applyFill="1" applyBorder="1" applyAlignment="1">
      <alignment vertical="top" wrapText="1"/>
    </xf>
    <xf numFmtId="166" fontId="12" fillId="3" borderId="28" xfId="0" applyNumberFormat="1" applyFont="1" applyFill="1" applyBorder="1" applyAlignment="1">
      <alignment horizontal="center" vertical="top"/>
    </xf>
    <xf numFmtId="166" fontId="12" fillId="3" borderId="50" xfId="0" applyNumberFormat="1" applyFont="1" applyFill="1" applyBorder="1" applyAlignment="1">
      <alignment horizontal="center" vertical="top"/>
    </xf>
    <xf numFmtId="0" fontId="12" fillId="0" borderId="66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67" xfId="0" applyFont="1" applyBorder="1" applyAlignment="1">
      <alignment vertical="center" wrapText="1"/>
    </xf>
    <xf numFmtId="0" fontId="3" fillId="4" borderId="7" xfId="0" applyFont="1" applyFill="1" applyBorder="1" applyAlignment="1">
      <alignment vertical="top" wrapText="1"/>
    </xf>
    <xf numFmtId="0" fontId="3" fillId="7" borderId="2" xfId="0" applyFont="1" applyFill="1" applyBorder="1" applyAlignment="1">
      <alignment horizontal="justify" vertical="top" wrapText="1"/>
    </xf>
    <xf numFmtId="0" fontId="3" fillId="7" borderId="2" xfId="0" applyFont="1" applyFill="1" applyBorder="1" applyAlignment="1">
      <alignment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0" fontId="13" fillId="7" borderId="32" xfId="0" applyFont="1" applyFill="1" applyBorder="1" applyAlignment="1">
      <alignment horizontal="center" vertical="top"/>
    </xf>
    <xf numFmtId="0" fontId="13" fillId="7" borderId="2" xfId="0" applyFont="1" applyFill="1" applyBorder="1" applyAlignment="1">
      <alignment horizontal="center" vertical="top"/>
    </xf>
    <xf numFmtId="0" fontId="13" fillId="7" borderId="2" xfId="0" applyFont="1" applyFill="1" applyBorder="1"/>
    <xf numFmtId="0" fontId="13" fillId="7" borderId="52" xfId="0" applyFont="1" applyFill="1" applyBorder="1"/>
    <xf numFmtId="164" fontId="5" fillId="3" borderId="26" xfId="1" applyNumberFormat="1" applyFont="1" applyFill="1" applyBorder="1" applyAlignment="1">
      <alignment horizontal="center" vertical="top"/>
    </xf>
    <xf numFmtId="164" fontId="5" fillId="3" borderId="46" xfId="1" applyNumberFormat="1" applyFont="1" applyFill="1" applyBorder="1" applyAlignment="1">
      <alignment horizontal="center" vertical="top"/>
    </xf>
    <xf numFmtId="0" fontId="10" fillId="3" borderId="26" xfId="0" applyFont="1" applyFill="1" applyBorder="1" applyAlignment="1">
      <alignment vertical="top" wrapText="1"/>
    </xf>
    <xf numFmtId="0" fontId="12" fillId="3" borderId="60" xfId="0" applyFont="1" applyFill="1" applyBorder="1" applyAlignment="1">
      <alignment vertical="top" wrapText="1"/>
    </xf>
    <xf numFmtId="0" fontId="12" fillId="3" borderId="62" xfId="0" applyFont="1" applyFill="1" applyBorder="1" applyAlignment="1">
      <alignment horizontal="center" vertical="top"/>
    </xf>
    <xf numFmtId="0" fontId="16" fillId="11" borderId="48" xfId="0" applyFont="1" applyFill="1" applyBorder="1" applyAlignment="1">
      <alignment vertical="top" wrapText="1"/>
    </xf>
    <xf numFmtId="0" fontId="25" fillId="3" borderId="77" xfId="0" applyFont="1" applyFill="1" applyBorder="1" applyAlignment="1">
      <alignment horizontal="center" vertical="top"/>
    </xf>
    <xf numFmtId="0" fontId="24" fillId="0" borderId="87" xfId="0" applyFont="1" applyBorder="1" applyAlignment="1">
      <alignment vertical="top"/>
    </xf>
    <xf numFmtId="0" fontId="24" fillId="0" borderId="77" xfId="0" applyFont="1" applyBorder="1" applyAlignment="1">
      <alignment vertical="top"/>
    </xf>
    <xf numFmtId="0" fontId="24" fillId="0" borderId="88" xfId="0" applyFont="1" applyBorder="1" applyAlignment="1">
      <alignment horizontal="center" vertical="top"/>
    </xf>
    <xf numFmtId="164" fontId="18" fillId="3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Border="1" applyAlignment="1">
      <alignment horizontal="center" vertical="top"/>
    </xf>
    <xf numFmtId="164" fontId="5" fillId="0" borderId="46" xfId="1" applyNumberFormat="1" applyFont="1" applyBorder="1" applyAlignment="1">
      <alignment horizontal="center" vertical="top"/>
    </xf>
    <xf numFmtId="0" fontId="5" fillId="0" borderId="85" xfId="0" applyFont="1" applyBorder="1" applyAlignment="1">
      <alignment vertical="top" wrapText="1"/>
    </xf>
    <xf numFmtId="0" fontId="12" fillId="0" borderId="77" xfId="0" applyFont="1" applyBorder="1" applyAlignment="1">
      <alignment horizontal="center" vertical="top"/>
    </xf>
    <xf numFmtId="0" fontId="26" fillId="0" borderId="88" xfId="0" applyFont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justify" vertical="top" wrapText="1"/>
    </xf>
    <xf numFmtId="164" fontId="3" fillId="3" borderId="34" xfId="0" applyNumberFormat="1" applyFont="1" applyFill="1" applyBorder="1" applyAlignment="1">
      <alignment horizontal="center" vertical="top" wrapText="1"/>
    </xf>
    <xf numFmtId="164" fontId="3" fillId="3" borderId="36" xfId="0" applyNumberFormat="1" applyFont="1" applyFill="1" applyBorder="1" applyAlignment="1">
      <alignment horizontal="center" vertical="top" wrapText="1"/>
    </xf>
    <xf numFmtId="164" fontId="5" fillId="5" borderId="26" xfId="0" applyNumberFormat="1" applyFont="1" applyFill="1" applyBorder="1" applyAlignment="1">
      <alignment horizontal="center" vertical="top"/>
    </xf>
    <xf numFmtId="164" fontId="5" fillId="5" borderId="29" xfId="0" applyNumberFormat="1" applyFont="1" applyFill="1" applyBorder="1" applyAlignment="1">
      <alignment horizontal="center" vertical="top"/>
    </xf>
    <xf numFmtId="0" fontId="22" fillId="7" borderId="25" xfId="0" applyFont="1" applyFill="1" applyBorder="1" applyAlignment="1">
      <alignment vertical="top" wrapText="1"/>
    </xf>
    <xf numFmtId="0" fontId="3" fillId="3" borderId="83" xfId="0" applyFont="1" applyFill="1" applyBorder="1" applyAlignment="1">
      <alignment vertical="top" wrapText="1"/>
    </xf>
    <xf numFmtId="0" fontId="5" fillId="8" borderId="25" xfId="0" applyFont="1" applyFill="1" applyBorder="1" applyAlignment="1">
      <alignment horizontal="justify" vertical="top" wrapText="1"/>
    </xf>
    <xf numFmtId="164" fontId="3" fillId="8" borderId="3" xfId="0" applyNumberFormat="1" applyFont="1" applyFill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164" fontId="5" fillId="8" borderId="53" xfId="0" applyNumberFormat="1" applyFont="1" applyFill="1" applyBorder="1" applyAlignment="1">
      <alignment horizontal="left" vertical="top" wrapText="1"/>
    </xf>
    <xf numFmtId="0" fontId="16" fillId="3" borderId="93" xfId="0" applyFont="1" applyFill="1" applyBorder="1" applyAlignment="1">
      <alignment vertical="top" wrapText="1"/>
    </xf>
    <xf numFmtId="49" fontId="5" fillId="3" borderId="94" xfId="0" applyNumberFormat="1" applyFont="1" applyFill="1" applyBorder="1" applyAlignment="1">
      <alignment horizontal="center" vertical="top"/>
    </xf>
    <xf numFmtId="49" fontId="5" fillId="3" borderId="91" xfId="0" applyNumberFormat="1" applyFont="1" applyFill="1" applyBorder="1" applyAlignment="1">
      <alignment horizontal="center" vertical="top"/>
    </xf>
    <xf numFmtId="49" fontId="5" fillId="3" borderId="92" xfId="0" applyNumberFormat="1" applyFont="1" applyFill="1" applyBorder="1" applyAlignment="1">
      <alignment horizontal="center" vertical="top"/>
    </xf>
    <xf numFmtId="0" fontId="5" fillId="0" borderId="95" xfId="0" applyFont="1" applyBorder="1" applyAlignment="1">
      <alignment horizontal="center" vertical="top" wrapText="1"/>
    </xf>
    <xf numFmtId="0" fontId="3" fillId="0" borderId="84" xfId="0" applyFont="1" applyBorder="1" applyAlignment="1">
      <alignment vertical="top" wrapText="1"/>
    </xf>
    <xf numFmtId="0" fontId="3" fillId="3" borderId="34" xfId="0" applyFont="1" applyFill="1" applyBorder="1" applyAlignment="1">
      <alignment vertical="top" wrapText="1"/>
    </xf>
    <xf numFmtId="164" fontId="5" fillId="3" borderId="59" xfId="0" applyNumberFormat="1" applyFont="1" applyFill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/>
    <xf numFmtId="0" fontId="13" fillId="0" borderId="96" xfId="0" applyFont="1" applyBorder="1"/>
    <xf numFmtId="164" fontId="3" fillId="5" borderId="2" xfId="0" applyNumberFormat="1" applyFont="1" applyFill="1" applyBorder="1" applyAlignment="1">
      <alignment horizontal="center" vertical="top"/>
    </xf>
    <xf numFmtId="164" fontId="3" fillId="5" borderId="8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  <xf numFmtId="164" fontId="3" fillId="5" borderId="97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vertical="top" wrapText="1"/>
    </xf>
    <xf numFmtId="0" fontId="5" fillId="0" borderId="25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/>
    </xf>
    <xf numFmtId="0" fontId="19" fillId="3" borderId="34" xfId="0" applyFont="1" applyFill="1" applyBorder="1" applyAlignment="1">
      <alignment horizontal="left" vertical="top" wrapText="1"/>
    </xf>
    <xf numFmtId="164" fontId="16" fillId="3" borderId="48" xfId="0" applyNumberFormat="1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164" fontId="5" fillId="0" borderId="59" xfId="0" applyNumberFormat="1" applyFont="1" applyBorder="1" applyAlignment="1">
      <alignment horizontal="left" vertical="top" wrapText="1"/>
    </xf>
    <xf numFmtId="164" fontId="5" fillId="0" borderId="48" xfId="0" applyNumberFormat="1" applyFont="1" applyBorder="1" applyAlignment="1">
      <alignment horizontal="left" vertical="top" wrapText="1"/>
    </xf>
    <xf numFmtId="164" fontId="5" fillId="0" borderId="76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2" fillId="3" borderId="98" xfId="0" applyFont="1" applyFill="1" applyBorder="1" applyAlignment="1">
      <alignment horizontal="center" vertical="top" wrapText="1"/>
    </xf>
    <xf numFmtId="0" fontId="12" fillId="3" borderId="99" xfId="0" applyFont="1" applyFill="1" applyBorder="1" applyAlignment="1">
      <alignment horizontal="center" vertical="top" wrapText="1"/>
    </xf>
    <xf numFmtId="0" fontId="12" fillId="3" borderId="100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11" fillId="9" borderId="41" xfId="0" applyFont="1" applyFill="1" applyBorder="1" applyAlignment="1">
      <alignment vertical="top" wrapText="1"/>
    </xf>
    <xf numFmtId="0" fontId="5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vertical="top" wrapText="1"/>
    </xf>
    <xf numFmtId="164" fontId="12" fillId="3" borderId="41" xfId="0" applyNumberFormat="1" applyFont="1" applyFill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0" fontId="5" fillId="0" borderId="40" xfId="0" applyFont="1" applyBorder="1" applyAlignment="1">
      <alignment vertical="top" wrapText="1"/>
    </xf>
    <xf numFmtId="0" fontId="12" fillId="11" borderId="43" xfId="0" applyFont="1" applyFill="1" applyBorder="1" applyAlignment="1">
      <alignment horizontal="center" vertical="top"/>
    </xf>
    <xf numFmtId="0" fontId="12" fillId="11" borderId="44" xfId="0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164" fontId="5" fillId="3" borderId="69" xfId="0" applyNumberFormat="1" applyFont="1" applyFill="1" applyBorder="1" applyAlignment="1">
      <alignment horizontal="center" vertical="top"/>
    </xf>
    <xf numFmtId="164" fontId="5" fillId="3" borderId="72" xfId="0" applyNumberFormat="1" applyFont="1" applyFill="1" applyBorder="1" applyAlignment="1">
      <alignment horizontal="center" vertical="top"/>
    </xf>
    <xf numFmtId="164" fontId="12" fillId="3" borderId="69" xfId="0" applyNumberFormat="1" applyFont="1" applyFill="1" applyBorder="1" applyAlignment="1">
      <alignment horizontal="center" vertical="top"/>
    </xf>
    <xf numFmtId="164" fontId="12" fillId="3" borderId="72" xfId="0" applyNumberFormat="1" applyFont="1" applyFill="1" applyBorder="1" applyAlignment="1">
      <alignment horizontal="center" vertical="top"/>
    </xf>
    <xf numFmtId="164" fontId="5" fillId="3" borderId="40" xfId="0" applyNumberFormat="1" applyFont="1" applyFill="1" applyBorder="1" applyAlignment="1">
      <alignment horizontal="left" vertical="top" wrapText="1"/>
    </xf>
    <xf numFmtId="0" fontId="10" fillId="3" borderId="41" xfId="0" applyFont="1" applyFill="1" applyBorder="1" applyAlignment="1">
      <alignment vertical="top" wrapText="1"/>
    </xf>
    <xf numFmtId="164" fontId="18" fillId="3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Border="1" applyAlignment="1">
      <alignment horizontal="center" vertical="top"/>
    </xf>
    <xf numFmtId="164" fontId="5" fillId="0" borderId="42" xfId="1" applyNumberFormat="1" applyFont="1" applyBorder="1" applyAlignment="1">
      <alignment horizontal="center" vertical="top"/>
    </xf>
    <xf numFmtId="0" fontId="5" fillId="0" borderId="104" xfId="0" applyFont="1" applyBorder="1" applyAlignment="1">
      <alignment vertical="top" wrapText="1"/>
    </xf>
    <xf numFmtId="0" fontId="12" fillId="0" borderId="43" xfId="0" applyFont="1" applyBorder="1" applyAlignment="1">
      <alignment horizontal="center" vertical="top"/>
    </xf>
    <xf numFmtId="0" fontId="26" fillId="0" borderId="105" xfId="0" applyFont="1" applyBorder="1" applyAlignment="1">
      <alignment horizontal="center" vertical="top"/>
    </xf>
    <xf numFmtId="164" fontId="5" fillId="3" borderId="106" xfId="0" applyNumberFormat="1" applyFont="1" applyFill="1" applyBorder="1" applyAlignment="1">
      <alignment horizontal="left" vertical="top" wrapText="1"/>
    </xf>
    <xf numFmtId="0" fontId="10" fillId="3" borderId="43" xfId="0" applyFont="1" applyFill="1" applyBorder="1" applyAlignment="1">
      <alignment horizontal="left" vertical="top" wrapText="1"/>
    </xf>
    <xf numFmtId="164" fontId="12" fillId="3" borderId="41" xfId="1" applyNumberFormat="1" applyFont="1" applyFill="1" applyBorder="1" applyAlignment="1">
      <alignment horizontal="center" vertical="top"/>
    </xf>
    <xf numFmtId="164" fontId="5" fillId="3" borderId="41" xfId="1" applyNumberFormat="1" applyFont="1" applyFill="1" applyBorder="1" applyAlignment="1">
      <alignment horizontal="center" vertical="top"/>
    </xf>
    <xf numFmtId="164" fontId="5" fillId="3" borderId="42" xfId="1" applyNumberFormat="1" applyFont="1" applyFill="1" applyBorder="1" applyAlignment="1">
      <alignment horizontal="center" vertical="top"/>
    </xf>
    <xf numFmtId="0" fontId="12" fillId="3" borderId="40" xfId="0" applyFont="1" applyFill="1" applyBorder="1" applyAlignment="1">
      <alignment vertical="top" wrapText="1"/>
    </xf>
    <xf numFmtId="0" fontId="12" fillId="3" borderId="43" xfId="0" applyFont="1" applyFill="1" applyBorder="1" applyAlignment="1">
      <alignment horizontal="center" vertical="top"/>
    </xf>
    <xf numFmtId="0" fontId="3" fillId="3" borderId="101" xfId="0" applyFont="1" applyFill="1" applyBorder="1" applyAlignment="1">
      <alignment vertical="top" wrapText="1"/>
    </xf>
    <xf numFmtId="164" fontId="5" fillId="3" borderId="3" xfId="1" applyNumberFormat="1" applyFont="1" applyFill="1" applyBorder="1" applyAlignment="1">
      <alignment horizontal="center" vertical="top"/>
    </xf>
    <xf numFmtId="164" fontId="5" fillId="3" borderId="7" xfId="1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center" vertical="top"/>
    </xf>
    <xf numFmtId="0" fontId="5" fillId="0" borderId="96" xfId="0" applyFont="1" applyBorder="1" applyAlignment="1">
      <alignment horizontal="center" vertical="top" wrapText="1"/>
    </xf>
    <xf numFmtId="0" fontId="12" fillId="0" borderId="96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4" fillId="0" borderId="62" xfId="0" applyFont="1" applyBorder="1" applyAlignment="1">
      <alignment vertical="top" wrapText="1"/>
    </xf>
    <xf numFmtId="0" fontId="12" fillId="0" borderId="8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2" fillId="17" borderId="86" xfId="1" applyNumberFormat="1" applyFont="1" applyFill="1" applyBorder="1" applyAlignment="1">
      <alignment vertical="top" wrapText="1"/>
    </xf>
    <xf numFmtId="166" fontId="12" fillId="17" borderId="25" xfId="1" applyNumberFormat="1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/>
    </xf>
    <xf numFmtId="164" fontId="5" fillId="3" borderId="107" xfId="0" applyNumberFormat="1" applyFont="1" applyFill="1" applyBorder="1" applyAlignment="1">
      <alignment horizontal="left" vertical="top" wrapText="1"/>
    </xf>
    <xf numFmtId="0" fontId="3" fillId="3" borderId="108" xfId="0" applyFont="1" applyFill="1" applyBorder="1" applyAlignment="1">
      <alignment vertical="top" wrapText="1"/>
    </xf>
    <xf numFmtId="0" fontId="24" fillId="0" borderId="103" xfId="0" applyFont="1" applyBorder="1" applyAlignment="1">
      <alignment vertical="top"/>
    </xf>
    <xf numFmtId="0" fontId="24" fillId="0" borderId="109" xfId="0" applyFont="1" applyBorder="1" applyAlignment="1">
      <alignment horizontal="center" vertical="top"/>
    </xf>
    <xf numFmtId="0" fontId="12" fillId="0" borderId="106" xfId="0" applyFont="1" applyBorder="1" applyAlignment="1">
      <alignment vertical="top" wrapText="1"/>
    </xf>
    <xf numFmtId="0" fontId="5" fillId="11" borderId="44" xfId="0" applyFont="1" applyFill="1" applyBorder="1" applyAlignment="1">
      <alignment horizontal="center" vertical="top"/>
    </xf>
    <xf numFmtId="0" fontId="5" fillId="11" borderId="82" xfId="0" applyFont="1" applyFill="1" applyBorder="1" applyAlignment="1">
      <alignment horizontal="center" vertical="top"/>
    </xf>
    <xf numFmtId="0" fontId="12" fillId="11" borderId="40" xfId="0" applyFont="1" applyFill="1" applyBorder="1" applyAlignment="1">
      <alignment vertical="top" wrapText="1"/>
    </xf>
    <xf numFmtId="0" fontId="12" fillId="11" borderId="110" xfId="0" applyFont="1" applyFill="1" applyBorder="1" applyAlignment="1">
      <alignment horizontal="center" vertical="top"/>
    </xf>
    <xf numFmtId="49" fontId="5" fillId="3" borderId="44" xfId="0" applyNumberFormat="1" applyFont="1" applyFill="1" applyBorder="1" applyAlignment="1">
      <alignment horizontal="center" vertical="top"/>
    </xf>
    <xf numFmtId="0" fontId="23" fillId="0" borderId="44" xfId="0" applyFont="1" applyBorder="1" applyAlignment="1">
      <alignment horizontal="center" vertical="top" wrapText="1"/>
    </xf>
    <xf numFmtId="0" fontId="23" fillId="0" borderId="111" xfId="0" applyFont="1" applyBorder="1" applyAlignment="1">
      <alignment horizontal="center" vertical="top" wrapText="1"/>
    </xf>
    <xf numFmtId="0" fontId="15" fillId="0" borderId="112" xfId="0" applyFont="1" applyBorder="1"/>
    <xf numFmtId="0" fontId="15" fillId="0" borderId="113" xfId="0" applyFont="1" applyBorder="1"/>
    <xf numFmtId="0" fontId="12" fillId="7" borderId="114" xfId="0" applyFont="1" applyFill="1" applyBorder="1" applyAlignment="1">
      <alignment horizontal="center" vertical="top"/>
    </xf>
    <xf numFmtId="0" fontId="12" fillId="8" borderId="99" xfId="0" applyFont="1" applyFill="1" applyBorder="1" applyAlignment="1">
      <alignment horizontal="center" vertical="top"/>
    </xf>
    <xf numFmtId="0" fontId="3" fillId="0" borderId="42" xfId="0" applyFont="1" applyBorder="1" applyAlignment="1">
      <alignment vertical="top" wrapText="1"/>
    </xf>
    <xf numFmtId="164" fontId="18" fillId="3" borderId="41" xfId="0" applyNumberFormat="1" applyFont="1" applyFill="1" applyBorder="1" applyAlignment="1">
      <alignment horizontal="center" vertical="top"/>
    </xf>
    <xf numFmtId="164" fontId="18" fillId="3" borderId="45" xfId="0" applyNumberFormat="1" applyFont="1" applyFill="1" applyBorder="1" applyAlignment="1">
      <alignment horizontal="center" vertical="top"/>
    </xf>
    <xf numFmtId="0" fontId="5" fillId="0" borderId="43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/>
    </xf>
    <xf numFmtId="0" fontId="10" fillId="11" borderId="34" xfId="0" applyFont="1" applyFill="1" applyBorder="1" applyAlignment="1">
      <alignment horizontal="center" vertical="top"/>
    </xf>
    <xf numFmtId="0" fontId="10" fillId="11" borderId="47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166" fontId="19" fillId="11" borderId="34" xfId="0" applyNumberFormat="1" applyFont="1" applyFill="1" applyBorder="1" applyAlignment="1">
      <alignment horizontal="center" vertical="top"/>
    </xf>
    <xf numFmtId="166" fontId="19" fillId="11" borderId="47" xfId="0" applyNumberFormat="1" applyFont="1" applyFill="1" applyBorder="1" applyAlignment="1">
      <alignment horizontal="center" vertical="top"/>
    </xf>
    <xf numFmtId="164" fontId="11" fillId="11" borderId="1" xfId="0" applyNumberFormat="1" applyFont="1" applyFill="1" applyBorder="1" applyAlignment="1">
      <alignment horizontal="center" vertical="top" wrapText="1"/>
    </xf>
    <xf numFmtId="164" fontId="11" fillId="11" borderId="31" xfId="0" applyNumberFormat="1" applyFont="1" applyFill="1" applyBorder="1" applyAlignment="1">
      <alignment horizontal="center" vertical="top" wrapText="1"/>
    </xf>
    <xf numFmtId="164" fontId="3" fillId="11" borderId="34" xfId="0" applyNumberFormat="1" applyFont="1" applyFill="1" applyBorder="1" applyAlignment="1">
      <alignment horizontal="center" vertical="top" wrapText="1"/>
    </xf>
    <xf numFmtId="164" fontId="10" fillId="3" borderId="4" xfId="0" applyNumberFormat="1" applyFont="1" applyFill="1" applyBorder="1" applyAlignment="1">
      <alignment horizontal="center"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0" fontId="13" fillId="0" borderId="53" xfId="0" applyFont="1" applyBorder="1" applyAlignment="1">
      <alignment horizontal="center" vertical="top"/>
    </xf>
    <xf numFmtId="0" fontId="13" fillId="0" borderId="3" xfId="0" applyFont="1" applyBorder="1"/>
    <xf numFmtId="0" fontId="13" fillId="0" borderId="54" xfId="0" applyFont="1" applyBorder="1"/>
    <xf numFmtId="0" fontId="3" fillId="0" borderId="4" xfId="0" applyFont="1" applyBorder="1" applyAlignment="1">
      <alignment vertical="top" wrapText="1"/>
    </xf>
    <xf numFmtId="0" fontId="12" fillId="14" borderId="0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0" borderId="115" xfId="0" applyFont="1" applyBorder="1" applyAlignment="1">
      <alignment horizontal="center" vertical="top" wrapText="1"/>
    </xf>
    <xf numFmtId="164" fontId="10" fillId="3" borderId="31" xfId="0" applyNumberFormat="1" applyFont="1" applyFill="1" applyBorder="1" applyAlignment="1">
      <alignment horizontal="center" vertical="top" wrapText="1"/>
    </xf>
    <xf numFmtId="0" fontId="5" fillId="3" borderId="116" xfId="0" applyFont="1" applyFill="1" applyBorder="1" applyAlignment="1">
      <alignment vertical="top" wrapText="1"/>
    </xf>
    <xf numFmtId="0" fontId="10" fillId="11" borderId="13" xfId="0" applyFont="1" applyFill="1" applyBorder="1" applyAlignment="1">
      <alignment horizontal="center" vertical="center" wrapText="1"/>
    </xf>
    <xf numFmtId="0" fontId="15" fillId="0" borderId="59" xfId="0" applyFont="1" applyBorder="1"/>
    <xf numFmtId="0" fontId="15" fillId="0" borderId="4" xfId="0" applyFont="1" applyBorder="1"/>
    <xf numFmtId="0" fontId="15" fillId="0" borderId="96" xfId="0" applyFont="1" applyBorder="1"/>
    <xf numFmtId="0" fontId="12" fillId="10" borderId="55" xfId="0" applyFont="1" applyFill="1" applyBorder="1" applyAlignment="1">
      <alignment wrapText="1"/>
    </xf>
    <xf numFmtId="0" fontId="3" fillId="9" borderId="65" xfId="0" applyFont="1" applyFill="1" applyBorder="1" applyAlignment="1">
      <alignment vertical="top" wrapText="1"/>
    </xf>
    <xf numFmtId="0" fontId="10" fillId="9" borderId="28" xfId="0" applyFont="1" applyFill="1" applyBorder="1" applyAlignment="1">
      <alignment horizontal="center" vertical="center" wrapText="1"/>
    </xf>
    <xf numFmtId="166" fontId="17" fillId="9" borderId="50" xfId="0" applyNumberFormat="1" applyFont="1" applyFill="1" applyBorder="1" applyAlignment="1">
      <alignment horizontal="center" vertical="center" wrapText="1"/>
    </xf>
    <xf numFmtId="0" fontId="15" fillId="7" borderId="26" xfId="0" applyFont="1" applyFill="1" applyBorder="1"/>
    <xf numFmtId="0" fontId="15" fillId="7" borderId="29" xfId="0" applyFont="1" applyFill="1" applyBorder="1"/>
    <xf numFmtId="0" fontId="10" fillId="11" borderId="15" xfId="0" applyFont="1" applyFill="1" applyBorder="1" applyAlignment="1">
      <alignment horizontal="center" vertical="center" wrapText="1"/>
    </xf>
    <xf numFmtId="166" fontId="17" fillId="11" borderId="17" xfId="0" applyNumberFormat="1" applyFont="1" applyFill="1" applyBorder="1" applyAlignment="1">
      <alignment horizontal="center" vertical="center" wrapText="1"/>
    </xf>
    <xf numFmtId="0" fontId="15" fillId="0" borderId="55" xfId="0" applyFont="1" applyBorder="1"/>
    <xf numFmtId="0" fontId="15" fillId="0" borderId="3" xfId="0" applyFont="1" applyBorder="1"/>
    <xf numFmtId="0" fontId="15" fillId="0" borderId="54" xfId="0" applyFont="1" applyBorder="1"/>
    <xf numFmtId="0" fontId="5" fillId="7" borderId="26" xfId="0" applyFont="1" applyFill="1" applyBorder="1" applyAlignment="1">
      <alignment horizontal="center" vertical="top"/>
    </xf>
    <xf numFmtId="166" fontId="3" fillId="11" borderId="0" xfId="0" applyNumberFormat="1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166" fontId="19" fillId="11" borderId="4" xfId="0" applyNumberFormat="1" applyFont="1" applyFill="1" applyBorder="1" applyAlignment="1">
      <alignment horizontal="center" vertical="top"/>
    </xf>
    <xf numFmtId="166" fontId="19" fillId="11" borderId="9" xfId="0" applyNumberFormat="1" applyFont="1" applyFill="1" applyBorder="1" applyAlignment="1">
      <alignment horizontal="center" vertical="top"/>
    </xf>
    <xf numFmtId="166" fontId="19" fillId="9" borderId="41" xfId="0" applyNumberFormat="1" applyFont="1" applyFill="1" applyBorder="1" applyAlignment="1">
      <alignment horizontal="center" vertical="top"/>
    </xf>
    <xf numFmtId="166" fontId="19" fillId="9" borderId="42" xfId="0" applyNumberFormat="1" applyFont="1" applyFill="1" applyBorder="1" applyAlignment="1">
      <alignment horizontal="center" vertical="top"/>
    </xf>
    <xf numFmtId="166" fontId="19" fillId="11" borderId="1" xfId="0" applyNumberFormat="1" applyFont="1" applyFill="1" applyBorder="1" applyAlignment="1">
      <alignment horizontal="center" vertical="top"/>
    </xf>
    <xf numFmtId="166" fontId="19" fillId="11" borderId="14" xfId="0" applyNumberFormat="1" applyFont="1" applyFill="1" applyBorder="1" applyAlignment="1">
      <alignment horizontal="center" vertical="top"/>
    </xf>
    <xf numFmtId="166" fontId="19" fillId="11" borderId="35" xfId="0" applyNumberFormat="1" applyFont="1" applyFill="1" applyBorder="1" applyAlignment="1">
      <alignment horizontal="center" vertical="top"/>
    </xf>
    <xf numFmtId="166" fontId="19" fillId="11" borderId="117" xfId="0" applyNumberFormat="1" applyFont="1" applyFill="1" applyBorder="1" applyAlignment="1">
      <alignment horizontal="center" vertical="top"/>
    </xf>
    <xf numFmtId="0" fontId="13" fillId="0" borderId="60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5" xfId="0" applyFont="1" applyBorder="1"/>
    <xf numFmtId="0" fontId="13" fillId="0" borderId="102" xfId="0" applyFont="1" applyBorder="1"/>
    <xf numFmtId="164" fontId="5" fillId="8" borderId="25" xfId="0" applyNumberFormat="1" applyFont="1" applyFill="1" applyBorder="1" applyAlignment="1">
      <alignment horizontal="left" vertical="top" wrapText="1"/>
    </xf>
    <xf numFmtId="0" fontId="5" fillId="8" borderId="26" xfId="0" applyFont="1" applyFill="1" applyBorder="1" applyAlignment="1">
      <alignment horizontal="center" vertical="top"/>
    </xf>
    <xf numFmtId="166" fontId="19" fillId="15" borderId="26" xfId="0" applyNumberFormat="1" applyFont="1" applyFill="1" applyBorder="1" applyAlignment="1">
      <alignment horizontal="center" vertical="top"/>
    </xf>
    <xf numFmtId="166" fontId="19" fillId="15" borderId="28" xfId="0" applyNumberFormat="1" applyFont="1" applyFill="1" applyBorder="1" applyAlignment="1">
      <alignment horizontal="center" vertical="top"/>
    </xf>
    <xf numFmtId="0" fontId="5" fillId="7" borderId="40" xfId="0" applyFont="1" applyFill="1" applyBorder="1" applyAlignment="1">
      <alignment horizontal="left" vertical="top"/>
    </xf>
    <xf numFmtId="0" fontId="11" fillId="9" borderId="106" xfId="0" applyFont="1" applyFill="1" applyBorder="1" applyAlignment="1">
      <alignment horizontal="left" vertical="top" wrapText="1"/>
    </xf>
    <xf numFmtId="0" fontId="16" fillId="8" borderId="65" xfId="0" applyFont="1" applyFill="1" applyBorder="1" applyAlignment="1">
      <alignment vertical="top" wrapText="1"/>
    </xf>
    <xf numFmtId="0" fontId="11" fillId="10" borderId="118" xfId="0" applyFont="1" applyFill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11" fillId="10" borderId="3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5" fillId="7" borderId="40" xfId="0" applyFont="1" applyFill="1" applyBorder="1" applyAlignment="1">
      <alignment horizontal="left" vertical="top" wrapText="1"/>
    </xf>
    <xf numFmtId="0" fontId="5" fillId="7" borderId="41" xfId="0" applyFont="1" applyFill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26" fillId="0" borderId="67" xfId="0" applyFont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5" fillId="3" borderId="14" xfId="1" applyNumberFormat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164" fontId="12" fillId="3" borderId="35" xfId="1" applyNumberFormat="1" applyFont="1" applyFill="1" applyBorder="1" applyAlignment="1">
      <alignment horizontal="center" vertical="top"/>
    </xf>
    <xf numFmtId="164" fontId="5" fillId="3" borderId="35" xfId="1" applyNumberFormat="1" applyFont="1" applyFill="1" applyBorder="1" applyAlignment="1">
      <alignment horizontal="center" vertical="top"/>
    </xf>
    <xf numFmtId="164" fontId="5" fillId="3" borderId="117" xfId="1" applyNumberFormat="1" applyFont="1" applyFill="1" applyBorder="1" applyAlignment="1">
      <alignment horizontal="center" vertical="top"/>
    </xf>
    <xf numFmtId="0" fontId="12" fillId="0" borderId="63" xfId="0" applyFont="1" applyBorder="1" applyAlignment="1">
      <alignment horizontal="center" vertical="top"/>
    </xf>
    <xf numFmtId="0" fontId="26" fillId="0" borderId="64" xfId="0" applyFont="1" applyBorder="1" applyAlignment="1">
      <alignment horizontal="center" vertical="top"/>
    </xf>
    <xf numFmtId="164" fontId="12" fillId="3" borderId="26" xfId="1" applyNumberFormat="1" applyFont="1" applyFill="1" applyBorder="1" applyAlignment="1">
      <alignment horizontal="center" vertical="top"/>
    </xf>
    <xf numFmtId="164" fontId="12" fillId="3" borderId="1" xfId="1" applyNumberFormat="1" applyFont="1" applyFill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35" xfId="0" applyFont="1" applyBorder="1" applyAlignment="1">
      <alignment horizontal="center" vertical="top"/>
    </xf>
    <xf numFmtId="0" fontId="12" fillId="3" borderId="26" xfId="0" applyFont="1" applyFill="1" applyBorder="1" applyAlignment="1">
      <alignment horizontal="center" vertical="top"/>
    </xf>
    <xf numFmtId="0" fontId="12" fillId="3" borderId="35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top"/>
    </xf>
    <xf numFmtId="0" fontId="15" fillId="8" borderId="1" xfId="0" applyFont="1" applyFill="1" applyBorder="1"/>
    <xf numFmtId="0" fontId="15" fillId="8" borderId="31" xfId="0" applyFont="1" applyFill="1" applyBorder="1"/>
    <xf numFmtId="166" fontId="10" fillId="15" borderId="1" xfId="0" applyNumberFormat="1" applyFont="1" applyFill="1" applyBorder="1" applyAlignment="1">
      <alignment horizontal="center" vertical="top" wrapText="1"/>
    </xf>
    <xf numFmtId="166" fontId="10" fillId="11" borderId="3" xfId="0" applyNumberFormat="1" applyFont="1" applyFill="1" applyBorder="1" applyAlignment="1">
      <alignment horizontal="center" vertical="top" wrapText="1"/>
    </xf>
    <xf numFmtId="166" fontId="10" fillId="11" borderId="35" xfId="0" applyNumberFormat="1" applyFont="1" applyFill="1" applyBorder="1" applyAlignment="1">
      <alignment horizontal="center" vertical="top" wrapText="1"/>
    </xf>
    <xf numFmtId="0" fontId="11" fillId="3" borderId="118" xfId="0" applyFont="1" applyFill="1" applyBorder="1" applyAlignment="1">
      <alignment vertical="top" wrapText="1"/>
    </xf>
    <xf numFmtId="0" fontId="16" fillId="3" borderId="101" xfId="0" applyFont="1" applyFill="1" applyBorder="1" applyAlignment="1">
      <alignment vertical="top" wrapText="1"/>
    </xf>
    <xf numFmtId="0" fontId="16" fillId="3" borderId="35" xfId="0" applyFont="1" applyFill="1" applyBorder="1" applyAlignment="1">
      <alignment vertical="top" wrapText="1"/>
    </xf>
    <xf numFmtId="0" fontId="5" fillId="3" borderId="79" xfId="0" applyFont="1" applyFill="1" applyBorder="1" applyAlignment="1">
      <alignment vertical="top" wrapText="1"/>
    </xf>
    <xf numFmtId="164" fontId="11" fillId="8" borderId="3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3" fillId="6" borderId="1" xfId="1" applyNumberFormat="1" applyFont="1" applyFill="1" applyBorder="1" applyAlignment="1">
      <alignment horizontal="center" vertical="top"/>
    </xf>
    <xf numFmtId="164" fontId="3" fillId="6" borderId="31" xfId="1" applyNumberFormat="1" applyFont="1" applyFill="1" applyBorder="1" applyAlignment="1">
      <alignment horizontal="center" vertical="top"/>
    </xf>
    <xf numFmtId="164" fontId="11" fillId="11" borderId="6" xfId="0" applyNumberFormat="1" applyFont="1" applyFill="1" applyBorder="1" applyAlignment="1">
      <alignment horizontal="center" vertical="top"/>
    </xf>
    <xf numFmtId="164" fontId="11" fillId="11" borderId="89" xfId="0" applyNumberFormat="1" applyFont="1" applyFill="1" applyBorder="1" applyAlignment="1">
      <alignment horizontal="center" vertical="top"/>
    </xf>
    <xf numFmtId="164" fontId="11" fillId="11" borderId="1" xfId="0" applyNumberFormat="1" applyFont="1" applyFill="1" applyBorder="1" applyAlignment="1">
      <alignment horizontal="center" vertical="top"/>
    </xf>
    <xf numFmtId="164" fontId="11" fillId="11" borderId="31" xfId="0" applyNumberFormat="1" applyFont="1" applyFill="1" applyBorder="1" applyAlignment="1">
      <alignment horizontal="center" vertical="top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12" fillId="0" borderId="51" xfId="0" applyFont="1" applyBorder="1" applyAlignment="1">
      <alignment wrapText="1"/>
    </xf>
    <xf numFmtId="0" fontId="12" fillId="0" borderId="60" xfId="0" applyFont="1" applyBorder="1" applyAlignment="1">
      <alignment wrapText="1"/>
    </xf>
    <xf numFmtId="0" fontId="16" fillId="0" borderId="32" xfId="0" applyFont="1" applyBorder="1" applyAlignment="1">
      <alignment horizontal="left" vertical="top" wrapText="1"/>
    </xf>
    <xf numFmtId="0" fontId="16" fillId="0" borderId="60" xfId="0" applyFont="1" applyBorder="1" applyAlignment="1">
      <alignment horizontal="left" vertical="top" wrapText="1"/>
    </xf>
    <xf numFmtId="0" fontId="12" fillId="0" borderId="59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6" fillId="0" borderId="112" xfId="0" applyFont="1" applyBorder="1" applyAlignment="1">
      <alignment horizontal="center" vertical="top" wrapText="1"/>
    </xf>
    <xf numFmtId="0" fontId="16" fillId="0" borderId="113" xfId="0" applyFont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32" xfId="0" applyNumberFormat="1" applyFont="1" applyBorder="1" applyAlignment="1">
      <alignment horizontal="center" vertical="top" wrapText="1"/>
    </xf>
    <xf numFmtId="164" fontId="5" fillId="0" borderId="51" xfId="0" applyNumberFormat="1" applyFont="1" applyBorder="1" applyAlignment="1">
      <alignment horizontal="center" vertical="top" wrapText="1"/>
    </xf>
    <xf numFmtId="164" fontId="5" fillId="0" borderId="53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3" borderId="90" xfId="0" applyNumberFormat="1" applyFont="1" applyFill="1" applyBorder="1" applyAlignment="1">
      <alignment horizontal="center" vertical="top" wrapText="1"/>
    </xf>
    <xf numFmtId="164" fontId="5" fillId="3" borderId="5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top" wrapText="1"/>
    </xf>
    <xf numFmtId="0" fontId="10" fillId="2" borderId="52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4" fontId="3" fillId="2" borderId="69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164" fontId="3" fillId="2" borderId="72" xfId="0" applyNumberFormat="1" applyFont="1" applyFill="1" applyBorder="1" applyAlignment="1">
      <alignment horizontal="center" vertical="center" wrapText="1"/>
    </xf>
    <xf numFmtId="164" fontId="3" fillId="2" borderId="102" xfId="0" applyNumberFormat="1" applyFont="1" applyFill="1" applyBorder="1" applyAlignment="1">
      <alignment horizontal="center" vertical="center" wrapText="1"/>
    </xf>
    <xf numFmtId="164" fontId="3" fillId="3" borderId="72" xfId="0" applyNumberFormat="1" applyFont="1" applyFill="1" applyBorder="1" applyAlignment="1">
      <alignment horizontal="center" vertical="top" wrapText="1"/>
    </xf>
    <xf numFmtId="164" fontId="3" fillId="3" borderId="96" xfId="0" applyNumberFormat="1" applyFont="1" applyFill="1" applyBorder="1" applyAlignment="1">
      <alignment horizontal="center" vertical="top" wrapText="1"/>
    </xf>
    <xf numFmtId="164" fontId="3" fillId="3" borderId="102" xfId="0" applyNumberFormat="1" applyFont="1" applyFill="1" applyBorder="1" applyAlignment="1">
      <alignment horizontal="center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164" fontId="3" fillId="3" borderId="69" xfId="0" applyNumberFormat="1" applyFont="1" applyFill="1" applyBorder="1" applyAlignment="1">
      <alignment horizontal="center" vertical="top" wrapText="1"/>
    </xf>
    <xf numFmtId="164" fontId="3" fillId="3" borderId="35" xfId="0" applyNumberFormat="1" applyFont="1" applyFill="1" applyBorder="1" applyAlignment="1">
      <alignment horizontal="center" vertical="top" wrapText="1"/>
    </xf>
    <xf numFmtId="164" fontId="17" fillId="0" borderId="69" xfId="0" applyNumberFormat="1" applyFont="1" applyBorder="1" applyAlignment="1">
      <alignment horizontal="center" vertical="top" wrapText="1"/>
    </xf>
    <xf numFmtId="164" fontId="17" fillId="0" borderId="35" xfId="0" applyNumberFormat="1" applyFont="1" applyBorder="1" applyAlignment="1">
      <alignment horizontal="center" vertical="top" wrapText="1"/>
    </xf>
    <xf numFmtId="164" fontId="17" fillId="0" borderId="72" xfId="0" applyNumberFormat="1" applyFont="1" applyBorder="1" applyAlignment="1">
      <alignment horizontal="center" vertical="top" wrapText="1"/>
    </xf>
    <xf numFmtId="164" fontId="17" fillId="0" borderId="102" xfId="0" applyNumberFormat="1" applyFont="1" applyBorder="1" applyAlignment="1">
      <alignment horizontal="center" vertical="top" wrapText="1"/>
    </xf>
    <xf numFmtId="164" fontId="16" fillId="3" borderId="76" xfId="0" applyNumberFormat="1" applyFont="1" applyFill="1" applyBorder="1" applyAlignment="1">
      <alignment horizontal="left" vertical="top" wrapText="1"/>
    </xf>
    <xf numFmtId="164" fontId="16" fillId="3" borderId="59" xfId="0" applyNumberFormat="1" applyFont="1" applyFill="1" applyBorder="1" applyAlignment="1">
      <alignment horizontal="left" vertical="top" wrapText="1"/>
    </xf>
    <xf numFmtId="164" fontId="16" fillId="3" borderId="61" xfId="0" applyNumberFormat="1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center" vertical="top" wrapText="1"/>
    </xf>
    <xf numFmtId="0" fontId="11" fillId="0" borderId="61" xfId="0" applyFont="1" applyBorder="1" applyAlignment="1">
      <alignment horizontal="center" vertical="top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51" xfId="0" applyFont="1" applyFill="1" applyBorder="1" applyAlignment="1">
      <alignment horizontal="left" vertical="top" wrapText="1"/>
    </xf>
    <xf numFmtId="0" fontId="5" fillId="3" borderId="60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wrapText="1"/>
    </xf>
    <xf numFmtId="0" fontId="5" fillId="0" borderId="51" xfId="0" applyFont="1" applyBorder="1" applyAlignment="1">
      <alignment horizontal="left" wrapText="1"/>
    </xf>
    <xf numFmtId="0" fontId="5" fillId="0" borderId="60" xfId="0" applyFont="1" applyBorder="1" applyAlignment="1">
      <alignment horizontal="left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99FFCC"/>
      <color rgb="FFF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sheetPr>
    <pageSetUpPr fitToPage="1"/>
  </sheetPr>
  <dimension ref="A1:N217"/>
  <sheetViews>
    <sheetView tabSelected="1" zoomScaleNormal="100" zoomScaleSheetLayoutView="100" workbookViewId="0">
      <selection activeCell="B2" sqref="B2:K2"/>
    </sheetView>
  </sheetViews>
  <sheetFormatPr defaultColWidth="9.140625" defaultRowHeight="12.75" x14ac:dyDescent="0.2"/>
  <cols>
    <col min="1" max="1" width="2.5703125" style="21" customWidth="1"/>
    <col min="2" max="2" width="13.42578125" style="37" customWidth="1"/>
    <col min="3" max="3" width="39.140625" style="37" customWidth="1"/>
    <col min="4" max="4" width="10.42578125" style="22" customWidth="1"/>
    <col min="5" max="6" width="10.85546875" style="22" customWidth="1"/>
    <col min="7" max="7" width="39.5703125" style="20" customWidth="1"/>
    <col min="8" max="8" width="12" style="20" customWidth="1"/>
    <col min="9" max="10" width="12" style="21" customWidth="1"/>
    <col min="11" max="11" width="11.85546875" style="21" customWidth="1"/>
    <col min="12" max="16384" width="9.140625" style="21"/>
  </cols>
  <sheetData>
    <row r="1" spans="2:11" ht="16.149999999999999" customHeight="1" x14ac:dyDescent="0.2">
      <c r="B1" s="19"/>
      <c r="C1" s="19"/>
      <c r="D1" s="11"/>
      <c r="E1" s="11"/>
      <c r="F1" s="11"/>
    </row>
    <row r="2" spans="2:11" ht="31.5" customHeight="1" thickBot="1" x14ac:dyDescent="0.25">
      <c r="B2" s="661" t="s">
        <v>242</v>
      </c>
      <c r="C2" s="661"/>
      <c r="D2" s="661"/>
      <c r="E2" s="661"/>
      <c r="F2" s="661"/>
      <c r="G2" s="662"/>
      <c r="H2" s="662"/>
      <c r="I2" s="662"/>
      <c r="J2" s="662"/>
      <c r="K2" s="662"/>
    </row>
    <row r="3" spans="2:11" ht="47.25" customHeight="1" x14ac:dyDescent="0.2">
      <c r="B3" s="670" t="s">
        <v>0</v>
      </c>
      <c r="C3" s="672" t="s">
        <v>1</v>
      </c>
      <c r="D3" s="674" t="s">
        <v>2</v>
      </c>
      <c r="E3" s="674" t="s">
        <v>3</v>
      </c>
      <c r="F3" s="676" t="s">
        <v>4</v>
      </c>
      <c r="G3" s="663" t="s">
        <v>5</v>
      </c>
      <c r="H3" s="665" t="s">
        <v>6</v>
      </c>
      <c r="I3" s="666"/>
      <c r="J3" s="667"/>
      <c r="K3" s="668" t="s">
        <v>7</v>
      </c>
    </row>
    <row r="4" spans="2:11" ht="21" customHeight="1" thickBot="1" x14ac:dyDescent="0.25">
      <c r="B4" s="671"/>
      <c r="C4" s="673"/>
      <c r="D4" s="675"/>
      <c r="E4" s="675"/>
      <c r="F4" s="677"/>
      <c r="G4" s="664"/>
      <c r="H4" s="158" t="s">
        <v>8</v>
      </c>
      <c r="I4" s="159" t="s">
        <v>9</v>
      </c>
      <c r="J4" s="160" t="s">
        <v>10</v>
      </c>
      <c r="K4" s="669"/>
    </row>
    <row r="5" spans="2:11" ht="12.6" customHeight="1" thickBot="1" x14ac:dyDescent="0.25">
      <c r="B5" s="423">
        <v>1</v>
      </c>
      <c r="C5" s="424">
        <v>2</v>
      </c>
      <c r="D5" s="424">
        <v>3</v>
      </c>
      <c r="E5" s="424">
        <v>4</v>
      </c>
      <c r="F5" s="425">
        <v>5</v>
      </c>
      <c r="G5" s="426">
        <v>6</v>
      </c>
      <c r="H5" s="427">
        <v>7</v>
      </c>
      <c r="I5" s="428">
        <v>8</v>
      </c>
      <c r="J5" s="429">
        <v>9</v>
      </c>
      <c r="K5" s="430">
        <v>10</v>
      </c>
    </row>
    <row r="6" spans="2:11" ht="32.25" customHeight="1" x14ac:dyDescent="0.2">
      <c r="B6" s="145" t="s">
        <v>11</v>
      </c>
      <c r="C6" s="146" t="s">
        <v>12</v>
      </c>
      <c r="D6" s="146"/>
      <c r="E6" s="146"/>
      <c r="F6" s="161"/>
      <c r="G6" s="186"/>
      <c r="H6" s="146"/>
      <c r="I6" s="146"/>
      <c r="J6" s="146"/>
      <c r="K6" s="147"/>
    </row>
    <row r="7" spans="2:11" ht="32.25" customHeight="1" x14ac:dyDescent="0.2">
      <c r="B7" s="148"/>
      <c r="C7" s="54"/>
      <c r="D7" s="54"/>
      <c r="E7" s="54"/>
      <c r="F7" s="162"/>
      <c r="G7" s="187" t="s">
        <v>13</v>
      </c>
      <c r="H7" s="55">
        <v>32</v>
      </c>
      <c r="I7" s="56">
        <v>31.5</v>
      </c>
      <c r="J7" s="57">
        <v>31</v>
      </c>
      <c r="K7" s="149"/>
    </row>
    <row r="8" spans="2:11" ht="32.25" customHeight="1" x14ac:dyDescent="0.2">
      <c r="B8" s="148"/>
      <c r="C8" s="54"/>
      <c r="D8" s="54"/>
      <c r="E8" s="54"/>
      <c r="F8" s="162"/>
      <c r="G8" s="187" t="s">
        <v>14</v>
      </c>
      <c r="H8" s="59" t="s">
        <v>15</v>
      </c>
      <c r="I8" s="59" t="s">
        <v>16</v>
      </c>
      <c r="J8" s="59" t="s">
        <v>17</v>
      </c>
      <c r="K8" s="150" t="s">
        <v>18</v>
      </c>
    </row>
    <row r="9" spans="2:11" ht="32.25" customHeight="1" x14ac:dyDescent="0.2">
      <c r="B9" s="148"/>
      <c r="C9" s="54"/>
      <c r="D9" s="54"/>
      <c r="E9" s="54"/>
      <c r="F9" s="162"/>
      <c r="G9" s="187" t="s">
        <v>19</v>
      </c>
      <c r="H9" s="61"/>
      <c r="I9" s="62"/>
      <c r="J9" s="63"/>
      <c r="K9" s="149" t="s">
        <v>20</v>
      </c>
    </row>
    <row r="10" spans="2:11" ht="32.25" customHeight="1" x14ac:dyDescent="0.2">
      <c r="B10" s="148"/>
      <c r="C10" s="54"/>
      <c r="D10" s="54"/>
      <c r="E10" s="54"/>
      <c r="F10" s="162"/>
      <c r="G10" s="187" t="s">
        <v>21</v>
      </c>
      <c r="H10" s="64">
        <v>95</v>
      </c>
      <c r="I10" s="65">
        <v>95</v>
      </c>
      <c r="J10" s="66">
        <v>95</v>
      </c>
      <c r="K10" s="151"/>
    </row>
    <row r="11" spans="2:11" ht="21" customHeight="1" x14ac:dyDescent="0.2">
      <c r="B11" s="148"/>
      <c r="C11" s="54"/>
      <c r="D11" s="54"/>
      <c r="E11" s="54"/>
      <c r="F11" s="162"/>
      <c r="G11" s="187" t="s">
        <v>22</v>
      </c>
      <c r="H11" s="67">
        <v>13</v>
      </c>
      <c r="I11" s="68">
        <v>13</v>
      </c>
      <c r="J11" s="69">
        <v>13</v>
      </c>
      <c r="K11" s="151"/>
    </row>
    <row r="12" spans="2:11" ht="20.25" customHeight="1" x14ac:dyDescent="0.2">
      <c r="B12" s="148"/>
      <c r="C12" s="54"/>
      <c r="D12" s="54"/>
      <c r="E12" s="54"/>
      <c r="F12" s="162"/>
      <c r="G12" s="187" t="s">
        <v>23</v>
      </c>
      <c r="H12" s="67">
        <v>6</v>
      </c>
      <c r="I12" s="68">
        <v>6</v>
      </c>
      <c r="J12" s="69">
        <v>6</v>
      </c>
      <c r="K12" s="151"/>
    </row>
    <row r="13" spans="2:11" ht="42.6" customHeight="1" thickBot="1" x14ac:dyDescent="0.25">
      <c r="B13" s="152"/>
      <c r="C13" s="153"/>
      <c r="D13" s="153"/>
      <c r="E13" s="153"/>
      <c r="F13" s="163"/>
      <c r="G13" s="188" t="s">
        <v>24</v>
      </c>
      <c r="H13" s="154">
        <v>70.400000000000006</v>
      </c>
      <c r="I13" s="155">
        <v>70.400000000000006</v>
      </c>
      <c r="J13" s="156">
        <v>70.400000000000006</v>
      </c>
      <c r="K13" s="157"/>
    </row>
    <row r="14" spans="2:11" ht="42.6" customHeight="1" x14ac:dyDescent="0.2">
      <c r="B14" s="131" t="s">
        <v>25</v>
      </c>
      <c r="C14" s="132" t="s">
        <v>26</v>
      </c>
      <c r="D14" s="134"/>
      <c r="E14" s="134"/>
      <c r="F14" s="164"/>
      <c r="G14" s="189" t="s">
        <v>27</v>
      </c>
      <c r="H14" s="135">
        <v>100</v>
      </c>
      <c r="I14" s="136">
        <v>100</v>
      </c>
      <c r="J14" s="133">
        <v>100</v>
      </c>
      <c r="K14" s="137"/>
    </row>
    <row r="15" spans="2:11" ht="17.45" customHeight="1" x14ac:dyDescent="0.2">
      <c r="B15" s="138"/>
      <c r="C15" s="2" t="s">
        <v>28</v>
      </c>
      <c r="D15" s="3">
        <f>+D17+D18</f>
        <v>362.7</v>
      </c>
      <c r="E15" s="3">
        <f t="shared" ref="E15:F15" si="0">+E17+E18</f>
        <v>321.3</v>
      </c>
      <c r="F15" s="3">
        <f t="shared" si="0"/>
        <v>321.3</v>
      </c>
      <c r="G15" s="190"/>
      <c r="H15" s="10"/>
      <c r="I15" s="10"/>
      <c r="J15" s="10"/>
      <c r="K15" s="139"/>
    </row>
    <row r="16" spans="2:11" ht="15" customHeight="1" x14ac:dyDescent="0.2">
      <c r="B16" s="692"/>
      <c r="C16" s="4" t="s">
        <v>29</v>
      </c>
      <c r="D16" s="23"/>
      <c r="E16" s="23"/>
      <c r="F16" s="166"/>
      <c r="G16" s="191"/>
      <c r="H16" s="72"/>
      <c r="I16" s="73"/>
      <c r="J16" s="73"/>
      <c r="K16" s="140"/>
    </row>
    <row r="17" spans="2:11" ht="28.15" customHeight="1" x14ac:dyDescent="0.2">
      <c r="B17" s="693"/>
      <c r="C17" s="4" t="s">
        <v>30</v>
      </c>
      <c r="D17" s="53">
        <v>321.3</v>
      </c>
      <c r="E17" s="53">
        <v>321.3</v>
      </c>
      <c r="F17" s="167">
        <v>321.3</v>
      </c>
      <c r="G17" s="191"/>
      <c r="H17" s="72"/>
      <c r="I17" s="73"/>
      <c r="J17" s="73"/>
      <c r="K17" s="140"/>
    </row>
    <row r="18" spans="2:11" ht="21.6" customHeight="1" thickBot="1" x14ac:dyDescent="0.25">
      <c r="B18" s="694"/>
      <c r="C18" s="141" t="s">
        <v>31</v>
      </c>
      <c r="D18" s="541">
        <v>41.4</v>
      </c>
      <c r="E18" s="541"/>
      <c r="F18" s="542"/>
      <c r="G18" s="543"/>
      <c r="H18" s="529"/>
      <c r="I18" s="143"/>
      <c r="J18" s="544"/>
      <c r="K18" s="545"/>
    </row>
    <row r="19" spans="2:11" ht="61.5" customHeight="1" x14ac:dyDescent="0.2">
      <c r="B19" s="229" t="s">
        <v>32</v>
      </c>
      <c r="C19" s="132" t="s">
        <v>33</v>
      </c>
      <c r="D19" s="230"/>
      <c r="E19" s="230"/>
      <c r="F19" s="231"/>
      <c r="G19" s="232" t="s">
        <v>34</v>
      </c>
      <c r="H19" s="233">
        <v>103</v>
      </c>
      <c r="I19" s="234">
        <v>103</v>
      </c>
      <c r="J19" s="235">
        <v>103</v>
      </c>
      <c r="K19" s="236"/>
    </row>
    <row r="20" spans="2:11" ht="30" customHeight="1" x14ac:dyDescent="0.2">
      <c r="B20" s="205"/>
      <c r="C20" s="2" t="s">
        <v>28</v>
      </c>
      <c r="D20" s="3">
        <f>SUM(D22:D25)</f>
        <v>2772.9000000000005</v>
      </c>
      <c r="E20" s="3">
        <f t="shared" ref="E20:F20" si="1">SUM(E22:E25)</f>
        <v>2732.9</v>
      </c>
      <c r="F20" s="3">
        <f t="shared" si="1"/>
        <v>2732.9</v>
      </c>
      <c r="G20" s="193" t="s">
        <v>35</v>
      </c>
      <c r="H20" s="90">
        <v>7</v>
      </c>
      <c r="I20" s="91">
        <v>7</v>
      </c>
      <c r="J20" s="25">
        <v>7</v>
      </c>
      <c r="K20" s="194"/>
    </row>
    <row r="21" spans="2:11" ht="67.5" customHeight="1" x14ac:dyDescent="0.2">
      <c r="B21" s="636"/>
      <c r="C21" s="4" t="s">
        <v>29</v>
      </c>
      <c r="D21" s="23"/>
      <c r="E21" s="24"/>
      <c r="F21" s="168"/>
      <c r="G21" s="195" t="s">
        <v>36</v>
      </c>
      <c r="H21" s="74">
        <v>46</v>
      </c>
      <c r="I21" s="75">
        <v>46</v>
      </c>
      <c r="J21" s="75">
        <v>46</v>
      </c>
      <c r="K21" s="196" t="s">
        <v>37</v>
      </c>
    </row>
    <row r="22" spans="2:11" ht="66.75" customHeight="1" x14ac:dyDescent="0.2">
      <c r="B22" s="638"/>
      <c r="C22" s="4" t="s">
        <v>30</v>
      </c>
      <c r="D22" s="50">
        <f>1158.2+13</f>
        <v>1171.2</v>
      </c>
      <c r="E22" s="50">
        <f>1123.9+3.6</f>
        <v>1127.5</v>
      </c>
      <c r="F22" s="169">
        <f>1123.9+3.6</f>
        <v>1127.5</v>
      </c>
      <c r="G22" s="197" t="s">
        <v>38</v>
      </c>
      <c r="H22" s="76">
        <v>100</v>
      </c>
      <c r="I22" s="52">
        <v>100</v>
      </c>
      <c r="J22" s="52">
        <v>100</v>
      </c>
      <c r="K22" s="196" t="s">
        <v>37</v>
      </c>
    </row>
    <row r="23" spans="2:11" ht="31.5" customHeight="1" x14ac:dyDescent="0.2">
      <c r="B23" s="638"/>
      <c r="C23" s="4" t="s">
        <v>39</v>
      </c>
      <c r="D23" s="50">
        <v>1580.9</v>
      </c>
      <c r="E23" s="50">
        <v>1592.6</v>
      </c>
      <c r="F23" s="169">
        <v>1592.6</v>
      </c>
      <c r="G23" s="197" t="s">
        <v>40</v>
      </c>
      <c r="H23" s="77">
        <v>806</v>
      </c>
      <c r="I23" s="78">
        <v>806</v>
      </c>
      <c r="J23" s="79">
        <v>806</v>
      </c>
      <c r="K23" s="196"/>
    </row>
    <row r="24" spans="2:11" ht="31.5" customHeight="1" x14ac:dyDescent="0.2">
      <c r="B24" s="638"/>
      <c r="C24" s="4" t="s">
        <v>41</v>
      </c>
      <c r="D24" s="50">
        <v>12.8</v>
      </c>
      <c r="E24" s="50">
        <v>12.8</v>
      </c>
      <c r="F24" s="169">
        <v>12.8</v>
      </c>
      <c r="G24" s="197" t="s">
        <v>42</v>
      </c>
      <c r="H24" s="77">
        <v>200</v>
      </c>
      <c r="I24" s="78">
        <v>200</v>
      </c>
      <c r="J24" s="79">
        <v>200</v>
      </c>
      <c r="K24" s="196" t="s">
        <v>37</v>
      </c>
    </row>
    <row r="25" spans="2:11" ht="39" customHeight="1" x14ac:dyDescent="0.2">
      <c r="B25" s="638"/>
      <c r="C25" s="4" t="s">
        <v>31</v>
      </c>
      <c r="D25" s="51">
        <v>8</v>
      </c>
      <c r="E25" s="51"/>
      <c r="F25" s="170"/>
      <c r="G25" s="197" t="s">
        <v>43</v>
      </c>
      <c r="H25" s="77">
        <v>161</v>
      </c>
      <c r="I25" s="78">
        <v>161</v>
      </c>
      <c r="J25" s="79">
        <v>161</v>
      </c>
      <c r="K25" s="196" t="s">
        <v>44</v>
      </c>
    </row>
    <row r="26" spans="2:11" ht="40.5" customHeight="1" x14ac:dyDescent="0.2">
      <c r="B26" s="638"/>
      <c r="C26" s="4"/>
      <c r="D26" s="51"/>
      <c r="E26" s="51"/>
      <c r="F26" s="170"/>
      <c r="G26" s="197" t="s">
        <v>45</v>
      </c>
      <c r="H26" s="77">
        <v>3745</v>
      </c>
      <c r="I26" s="78">
        <v>3745</v>
      </c>
      <c r="J26" s="79">
        <v>3745</v>
      </c>
      <c r="K26" s="196"/>
    </row>
    <row r="27" spans="2:11" ht="33.75" customHeight="1" x14ac:dyDescent="0.2">
      <c r="B27" s="638"/>
      <c r="C27" s="4"/>
      <c r="D27" s="51"/>
      <c r="E27" s="51"/>
      <c r="F27" s="170"/>
      <c r="G27" s="197" t="s">
        <v>46</v>
      </c>
      <c r="H27" s="77">
        <v>250</v>
      </c>
      <c r="I27" s="78">
        <v>250</v>
      </c>
      <c r="J27" s="79">
        <v>250</v>
      </c>
      <c r="K27" s="196" t="s">
        <v>37</v>
      </c>
    </row>
    <row r="28" spans="2:11" ht="32.25" customHeight="1" x14ac:dyDescent="0.2">
      <c r="B28" s="638"/>
      <c r="C28" s="4"/>
      <c r="D28" s="51"/>
      <c r="E28" s="51"/>
      <c r="F28" s="170"/>
      <c r="G28" s="197" t="s">
        <v>47</v>
      </c>
      <c r="H28" s="77">
        <v>2000</v>
      </c>
      <c r="I28" s="78">
        <v>2000</v>
      </c>
      <c r="J28" s="79">
        <v>2000</v>
      </c>
      <c r="K28" s="196"/>
    </row>
    <row r="29" spans="2:11" ht="44.45" customHeight="1" x14ac:dyDescent="0.2">
      <c r="B29" s="638"/>
      <c r="C29" s="4"/>
      <c r="D29" s="51"/>
      <c r="E29" s="51"/>
      <c r="F29" s="170"/>
      <c r="G29" s="197" t="s">
        <v>48</v>
      </c>
      <c r="H29" s="77">
        <v>18809</v>
      </c>
      <c r="I29" s="78">
        <v>18809</v>
      </c>
      <c r="J29" s="79">
        <v>18809</v>
      </c>
      <c r="K29" s="196" t="s">
        <v>37</v>
      </c>
    </row>
    <row r="30" spans="2:11" ht="42" customHeight="1" x14ac:dyDescent="0.2">
      <c r="B30" s="638"/>
      <c r="C30" s="4"/>
      <c r="D30" s="51"/>
      <c r="E30" s="51"/>
      <c r="F30" s="170"/>
      <c r="G30" s="197" t="s">
        <v>49</v>
      </c>
      <c r="H30" s="77">
        <v>1000</v>
      </c>
      <c r="I30" s="78">
        <v>1000</v>
      </c>
      <c r="J30" s="79">
        <v>1000</v>
      </c>
      <c r="K30" s="196"/>
    </row>
    <row r="31" spans="2:11" ht="30" customHeight="1" x14ac:dyDescent="0.2">
      <c r="B31" s="638"/>
      <c r="C31" s="4"/>
      <c r="D31" s="51"/>
      <c r="E31" s="51"/>
      <c r="F31" s="170"/>
      <c r="G31" s="197" t="s">
        <v>50</v>
      </c>
      <c r="H31" s="77">
        <v>46</v>
      </c>
      <c r="I31" s="78">
        <v>46</v>
      </c>
      <c r="J31" s="79">
        <v>46</v>
      </c>
      <c r="K31" s="196"/>
    </row>
    <row r="32" spans="2:11" ht="30" customHeight="1" x14ac:dyDescent="0.2">
      <c r="B32" s="638"/>
      <c r="C32" s="4"/>
      <c r="D32" s="51"/>
      <c r="E32" s="51"/>
      <c r="F32" s="170"/>
      <c r="G32" s="197" t="s">
        <v>51</v>
      </c>
      <c r="H32" s="77">
        <v>20</v>
      </c>
      <c r="I32" s="78">
        <v>20</v>
      </c>
      <c r="J32" s="79">
        <v>20</v>
      </c>
      <c r="K32" s="196"/>
    </row>
    <row r="33" spans="2:11" ht="31.5" customHeight="1" x14ac:dyDescent="0.2">
      <c r="B33" s="638"/>
      <c r="C33" s="4"/>
      <c r="D33" s="51"/>
      <c r="E33" s="51"/>
      <c r="F33" s="170"/>
      <c r="G33" s="197" t="s">
        <v>52</v>
      </c>
      <c r="H33" s="77">
        <v>18809</v>
      </c>
      <c r="I33" s="78">
        <v>18809</v>
      </c>
      <c r="J33" s="79">
        <v>18809</v>
      </c>
      <c r="K33" s="196" t="s">
        <v>37</v>
      </c>
    </row>
    <row r="34" spans="2:11" ht="28.5" customHeight="1" x14ac:dyDescent="0.2">
      <c r="B34" s="638"/>
      <c r="C34" s="4"/>
      <c r="D34" s="51"/>
      <c r="E34" s="51"/>
      <c r="F34" s="170"/>
      <c r="G34" s="195" t="s">
        <v>53</v>
      </c>
      <c r="H34" s="77">
        <v>600</v>
      </c>
      <c r="I34" s="78">
        <v>600</v>
      </c>
      <c r="J34" s="79">
        <v>600</v>
      </c>
      <c r="K34" s="196"/>
    </row>
    <row r="35" spans="2:11" ht="28.5" customHeight="1" x14ac:dyDescent="0.2">
      <c r="B35" s="638"/>
      <c r="C35" s="4"/>
      <c r="D35" s="51"/>
      <c r="E35" s="51"/>
      <c r="F35" s="170"/>
      <c r="G35" s="197" t="s">
        <v>54</v>
      </c>
      <c r="H35" s="77">
        <v>18809</v>
      </c>
      <c r="I35" s="78">
        <v>18809</v>
      </c>
      <c r="J35" s="79">
        <v>18809</v>
      </c>
      <c r="K35" s="196" t="s">
        <v>37</v>
      </c>
    </row>
    <row r="36" spans="2:11" ht="15.75" customHeight="1" x14ac:dyDescent="0.2">
      <c r="B36" s="638"/>
      <c r="C36" s="4"/>
      <c r="D36" s="51"/>
      <c r="E36" s="51"/>
      <c r="F36" s="170"/>
      <c r="G36" s="197" t="s">
        <v>55</v>
      </c>
      <c r="H36" s="77">
        <v>700</v>
      </c>
      <c r="I36" s="78">
        <v>700</v>
      </c>
      <c r="J36" s="79">
        <v>700</v>
      </c>
      <c r="K36" s="196"/>
    </row>
    <row r="37" spans="2:11" ht="42" customHeight="1" x14ac:dyDescent="0.2">
      <c r="B37" s="638"/>
      <c r="C37" s="4"/>
      <c r="D37" s="51"/>
      <c r="E37" s="51"/>
      <c r="F37" s="170"/>
      <c r="G37" s="197" t="s">
        <v>56</v>
      </c>
      <c r="H37" s="77" t="s">
        <v>57</v>
      </c>
      <c r="I37" s="78" t="s">
        <v>57</v>
      </c>
      <c r="J37" s="79" t="s">
        <v>57</v>
      </c>
      <c r="K37" s="196"/>
    </row>
    <row r="38" spans="2:11" ht="54.75" customHeight="1" x14ac:dyDescent="0.2">
      <c r="B38" s="638"/>
      <c r="C38" s="4"/>
      <c r="D38" s="51"/>
      <c r="E38" s="51"/>
      <c r="F38" s="170"/>
      <c r="G38" s="197" t="s">
        <v>58</v>
      </c>
      <c r="H38" s="77">
        <v>18809</v>
      </c>
      <c r="I38" s="78">
        <v>18809</v>
      </c>
      <c r="J38" s="79">
        <v>18809</v>
      </c>
      <c r="K38" s="196" t="s">
        <v>37</v>
      </c>
    </row>
    <row r="39" spans="2:11" ht="55.5" customHeight="1" x14ac:dyDescent="0.2">
      <c r="B39" s="638"/>
      <c r="C39" s="4"/>
      <c r="D39" s="51"/>
      <c r="E39" s="51"/>
      <c r="F39" s="170"/>
      <c r="G39" s="197" t="s">
        <v>59</v>
      </c>
      <c r="H39" s="77">
        <v>1000</v>
      </c>
      <c r="I39" s="78">
        <v>1000</v>
      </c>
      <c r="J39" s="79">
        <v>1000</v>
      </c>
      <c r="K39" s="196"/>
    </row>
    <row r="40" spans="2:11" ht="43.5" customHeight="1" x14ac:dyDescent="0.2">
      <c r="B40" s="638"/>
      <c r="C40" s="4"/>
      <c r="D40" s="51"/>
      <c r="E40" s="51"/>
      <c r="F40" s="170"/>
      <c r="G40" s="197" t="s">
        <v>60</v>
      </c>
      <c r="H40" s="77">
        <v>1050</v>
      </c>
      <c r="I40" s="78">
        <v>1050</v>
      </c>
      <c r="J40" s="79">
        <v>1050</v>
      </c>
      <c r="K40" s="196" t="s">
        <v>37</v>
      </c>
    </row>
    <row r="41" spans="2:11" ht="42" customHeight="1" x14ac:dyDescent="0.2">
      <c r="B41" s="638"/>
      <c r="C41" s="4"/>
      <c r="D41" s="51"/>
      <c r="E41" s="51"/>
      <c r="F41" s="170"/>
      <c r="G41" s="197" t="s">
        <v>61</v>
      </c>
      <c r="H41" s="77">
        <v>50</v>
      </c>
      <c r="I41" s="78">
        <v>50</v>
      </c>
      <c r="J41" s="79">
        <v>50</v>
      </c>
      <c r="K41" s="196"/>
    </row>
    <row r="42" spans="2:11" ht="41.25" customHeight="1" x14ac:dyDescent="0.2">
      <c r="B42" s="638"/>
      <c r="C42" s="4"/>
      <c r="D42" s="51"/>
      <c r="E42" s="51"/>
      <c r="F42" s="170"/>
      <c r="G42" s="197" t="s">
        <v>62</v>
      </c>
      <c r="H42" s="77">
        <v>6</v>
      </c>
      <c r="I42" s="78">
        <v>6</v>
      </c>
      <c r="J42" s="79">
        <v>6</v>
      </c>
      <c r="K42" s="196"/>
    </row>
    <row r="43" spans="2:11" ht="44.25" customHeight="1" x14ac:dyDescent="0.2">
      <c r="B43" s="638"/>
      <c r="C43" s="4"/>
      <c r="D43" s="51"/>
      <c r="E43" s="51"/>
      <c r="F43" s="170"/>
      <c r="G43" s="197" t="s">
        <v>63</v>
      </c>
      <c r="H43" s="80">
        <v>500</v>
      </c>
      <c r="I43" s="81">
        <v>500</v>
      </c>
      <c r="J43" s="82">
        <v>500</v>
      </c>
      <c r="K43" s="196" t="s">
        <v>37</v>
      </c>
    </row>
    <row r="44" spans="2:11" ht="30.75" customHeight="1" x14ac:dyDescent="0.2">
      <c r="B44" s="638"/>
      <c r="C44" s="4"/>
      <c r="D44" s="51"/>
      <c r="E44" s="51"/>
      <c r="F44" s="170"/>
      <c r="G44" s="197" t="s">
        <v>64</v>
      </c>
      <c r="H44" s="80">
        <v>30</v>
      </c>
      <c r="I44" s="81">
        <v>30</v>
      </c>
      <c r="J44" s="82">
        <v>30</v>
      </c>
      <c r="K44" s="196"/>
    </row>
    <row r="45" spans="2:11" ht="39.75" customHeight="1" x14ac:dyDescent="0.2">
      <c r="B45" s="638"/>
      <c r="C45" s="4"/>
      <c r="D45" s="51"/>
      <c r="E45" s="51"/>
      <c r="F45" s="170"/>
      <c r="G45" s="197" t="s">
        <v>65</v>
      </c>
      <c r="H45" s="77">
        <v>120</v>
      </c>
      <c r="I45" s="78">
        <v>120</v>
      </c>
      <c r="J45" s="79">
        <v>120</v>
      </c>
      <c r="K45" s="196" t="s">
        <v>37</v>
      </c>
    </row>
    <row r="46" spans="2:11" ht="27.75" customHeight="1" x14ac:dyDescent="0.2">
      <c r="B46" s="638"/>
      <c r="C46" s="4"/>
      <c r="D46" s="51"/>
      <c r="E46" s="51"/>
      <c r="F46" s="170"/>
      <c r="G46" s="197" t="s">
        <v>66</v>
      </c>
      <c r="H46" s="77">
        <v>100</v>
      </c>
      <c r="I46" s="78">
        <v>100</v>
      </c>
      <c r="J46" s="79">
        <v>100</v>
      </c>
      <c r="K46" s="196"/>
    </row>
    <row r="47" spans="2:11" ht="29.25" customHeight="1" x14ac:dyDescent="0.2">
      <c r="B47" s="638"/>
      <c r="C47" s="4"/>
      <c r="D47" s="51"/>
      <c r="E47" s="51"/>
      <c r="F47" s="170"/>
      <c r="G47" s="197" t="s">
        <v>67</v>
      </c>
      <c r="H47" s="80">
        <v>50</v>
      </c>
      <c r="I47" s="81">
        <v>50</v>
      </c>
      <c r="J47" s="82">
        <v>50</v>
      </c>
      <c r="K47" s="196" t="s">
        <v>37</v>
      </c>
    </row>
    <row r="48" spans="2:11" ht="28.5" customHeight="1" x14ac:dyDescent="0.2">
      <c r="B48" s="638"/>
      <c r="C48" s="4"/>
      <c r="D48" s="51"/>
      <c r="E48" s="51"/>
      <c r="F48" s="170"/>
      <c r="G48" s="197" t="s">
        <v>68</v>
      </c>
      <c r="H48" s="80">
        <v>160</v>
      </c>
      <c r="I48" s="81">
        <v>160</v>
      </c>
      <c r="J48" s="82">
        <v>160</v>
      </c>
      <c r="K48" s="196"/>
    </row>
    <row r="49" spans="2:11" ht="39.75" customHeight="1" x14ac:dyDescent="0.2">
      <c r="B49" s="638"/>
      <c r="C49" s="4"/>
      <c r="D49" s="51"/>
      <c r="E49" s="51"/>
      <c r="F49" s="170"/>
      <c r="G49" s="197" t="s">
        <v>69</v>
      </c>
      <c r="H49" s="83">
        <v>130</v>
      </c>
      <c r="I49" s="84">
        <v>130</v>
      </c>
      <c r="J49" s="85">
        <v>130</v>
      </c>
      <c r="K49" s="196" t="s">
        <v>37</v>
      </c>
    </row>
    <row r="50" spans="2:11" ht="42.75" customHeight="1" x14ac:dyDescent="0.2">
      <c r="B50" s="638"/>
      <c r="C50" s="4"/>
      <c r="D50" s="51"/>
      <c r="E50" s="51"/>
      <c r="F50" s="170"/>
      <c r="G50" s="195" t="s">
        <v>70</v>
      </c>
      <c r="H50" s="83">
        <v>54</v>
      </c>
      <c r="I50" s="84">
        <v>54</v>
      </c>
      <c r="J50" s="85">
        <v>54</v>
      </c>
      <c r="K50" s="196"/>
    </row>
    <row r="51" spans="2:11" ht="54.75" customHeight="1" x14ac:dyDescent="0.2">
      <c r="B51" s="638"/>
      <c r="C51" s="4"/>
      <c r="D51" s="51"/>
      <c r="E51" s="51"/>
      <c r="F51" s="170"/>
      <c r="G51" s="197" t="s">
        <v>71</v>
      </c>
      <c r="H51" s="83">
        <v>150</v>
      </c>
      <c r="I51" s="84">
        <v>150</v>
      </c>
      <c r="J51" s="85">
        <v>150</v>
      </c>
      <c r="K51" s="196" t="s">
        <v>37</v>
      </c>
    </row>
    <row r="52" spans="2:11" ht="57.75" customHeight="1" x14ac:dyDescent="0.2">
      <c r="B52" s="638"/>
      <c r="C52" s="4"/>
      <c r="D52" s="51"/>
      <c r="E52" s="51"/>
      <c r="F52" s="170"/>
      <c r="G52" s="197" t="s">
        <v>72</v>
      </c>
      <c r="H52" s="83">
        <v>10</v>
      </c>
      <c r="I52" s="84">
        <v>10</v>
      </c>
      <c r="J52" s="85">
        <v>10</v>
      </c>
      <c r="K52" s="196"/>
    </row>
    <row r="53" spans="2:11" ht="30.75" customHeight="1" x14ac:dyDescent="0.2">
      <c r="B53" s="638"/>
      <c r="C53" s="4"/>
      <c r="D53" s="51"/>
      <c r="E53" s="51"/>
      <c r="F53" s="170"/>
      <c r="G53" s="197" t="s">
        <v>73</v>
      </c>
      <c r="H53" s="77">
        <v>1</v>
      </c>
      <c r="I53" s="78">
        <v>1</v>
      </c>
      <c r="J53" s="79">
        <v>1</v>
      </c>
      <c r="K53" s="196"/>
    </row>
    <row r="54" spans="2:11" ht="32.25" customHeight="1" x14ac:dyDescent="0.2">
      <c r="B54" s="638"/>
      <c r="C54" s="4"/>
      <c r="D54" s="51"/>
      <c r="E54" s="51"/>
      <c r="F54" s="170"/>
      <c r="G54" s="197" t="s">
        <v>74</v>
      </c>
      <c r="H54" s="77">
        <v>60</v>
      </c>
      <c r="I54" s="78">
        <v>60</v>
      </c>
      <c r="J54" s="79">
        <v>60</v>
      </c>
      <c r="K54" s="196"/>
    </row>
    <row r="55" spans="2:11" ht="38.25" customHeight="1" x14ac:dyDescent="0.2">
      <c r="B55" s="638"/>
      <c r="C55" s="4"/>
      <c r="D55" s="51"/>
      <c r="E55" s="51"/>
      <c r="F55" s="170"/>
      <c r="G55" s="197" t="s">
        <v>75</v>
      </c>
      <c r="H55" s="77">
        <v>80</v>
      </c>
      <c r="I55" s="78">
        <v>80</v>
      </c>
      <c r="J55" s="79">
        <v>80</v>
      </c>
      <c r="K55" s="196"/>
    </row>
    <row r="56" spans="2:11" ht="40.5" customHeight="1" x14ac:dyDescent="0.2">
      <c r="B56" s="638"/>
      <c r="C56" s="4"/>
      <c r="D56" s="51"/>
      <c r="E56" s="51"/>
      <c r="F56" s="170"/>
      <c r="G56" s="197" t="s">
        <v>76</v>
      </c>
      <c r="H56" s="77">
        <v>2</v>
      </c>
      <c r="I56" s="78">
        <v>2</v>
      </c>
      <c r="J56" s="79">
        <v>2</v>
      </c>
      <c r="K56" s="196"/>
    </row>
    <row r="57" spans="2:11" ht="39.75" customHeight="1" x14ac:dyDescent="0.2">
      <c r="B57" s="638"/>
      <c r="C57" s="4"/>
      <c r="D57" s="51"/>
      <c r="E57" s="51"/>
      <c r="F57" s="170"/>
      <c r="G57" s="197" t="s">
        <v>77</v>
      </c>
      <c r="H57" s="77">
        <v>66.599999999999994</v>
      </c>
      <c r="I57" s="78">
        <v>66.599999999999994</v>
      </c>
      <c r="J57" s="79">
        <v>66.599999999999994</v>
      </c>
      <c r="K57" s="196"/>
    </row>
    <row r="58" spans="2:11" ht="43.5" customHeight="1" x14ac:dyDescent="0.2">
      <c r="B58" s="638"/>
      <c r="C58" s="4"/>
      <c r="D58" s="51"/>
      <c r="E58" s="51"/>
      <c r="F58" s="170"/>
      <c r="G58" s="197" t="s">
        <v>78</v>
      </c>
      <c r="H58" s="77">
        <v>15</v>
      </c>
      <c r="I58" s="78">
        <v>15</v>
      </c>
      <c r="J58" s="79">
        <v>15</v>
      </c>
      <c r="K58" s="196"/>
    </row>
    <row r="59" spans="2:11" ht="56.45" customHeight="1" x14ac:dyDescent="0.2">
      <c r="B59" s="638"/>
      <c r="C59" s="4"/>
      <c r="D59" s="51"/>
      <c r="E59" s="51"/>
      <c r="F59" s="170"/>
      <c r="G59" s="197" t="s">
        <v>79</v>
      </c>
      <c r="H59" s="77">
        <v>83.3</v>
      </c>
      <c r="I59" s="78">
        <v>83.3</v>
      </c>
      <c r="J59" s="79">
        <v>83.3</v>
      </c>
      <c r="K59" s="196"/>
    </row>
    <row r="60" spans="2:11" ht="32.25" customHeight="1" x14ac:dyDescent="0.2">
      <c r="B60" s="638"/>
      <c r="C60" s="4"/>
      <c r="D60" s="51"/>
      <c r="E60" s="51"/>
      <c r="F60" s="170"/>
      <c r="G60" s="197" t="s">
        <v>80</v>
      </c>
      <c r="H60" s="77">
        <v>3110</v>
      </c>
      <c r="I60" s="78">
        <v>3110</v>
      </c>
      <c r="J60" s="79">
        <v>3110</v>
      </c>
      <c r="K60" s="196"/>
    </row>
    <row r="61" spans="2:11" ht="18.75" customHeight="1" x14ac:dyDescent="0.2">
      <c r="B61" s="638"/>
      <c r="C61" s="4"/>
      <c r="D61" s="51"/>
      <c r="E61" s="51"/>
      <c r="F61" s="170"/>
      <c r="G61" s="198" t="s">
        <v>81</v>
      </c>
      <c r="H61" s="77">
        <v>5</v>
      </c>
      <c r="I61" s="78">
        <v>5</v>
      </c>
      <c r="J61" s="79">
        <v>5</v>
      </c>
      <c r="K61" s="196"/>
    </row>
    <row r="62" spans="2:11" ht="15.75" customHeight="1" x14ac:dyDescent="0.2">
      <c r="B62" s="638"/>
      <c r="C62" s="4"/>
      <c r="D62" s="51"/>
      <c r="E62" s="51"/>
      <c r="F62" s="170"/>
      <c r="G62" s="198" t="s">
        <v>82</v>
      </c>
      <c r="H62" s="80">
        <v>25</v>
      </c>
      <c r="I62" s="81">
        <v>25</v>
      </c>
      <c r="J62" s="82">
        <v>25</v>
      </c>
      <c r="K62" s="196"/>
    </row>
    <row r="63" spans="2:11" ht="15.75" customHeight="1" x14ac:dyDescent="0.2">
      <c r="B63" s="638"/>
      <c r="C63" s="4"/>
      <c r="D63" s="51"/>
      <c r="E63" s="51"/>
      <c r="F63" s="170"/>
      <c r="G63" s="198" t="s">
        <v>83</v>
      </c>
      <c r="H63" s="77">
        <v>3</v>
      </c>
      <c r="I63" s="78">
        <v>3</v>
      </c>
      <c r="J63" s="79">
        <v>3</v>
      </c>
      <c r="K63" s="196"/>
    </row>
    <row r="64" spans="2:11" ht="15.75" customHeight="1" x14ac:dyDescent="0.2">
      <c r="B64" s="638"/>
      <c r="C64" s="4"/>
      <c r="D64" s="51"/>
      <c r="E64" s="51"/>
      <c r="F64" s="170"/>
      <c r="G64" s="198" t="s">
        <v>84</v>
      </c>
      <c r="H64" s="77">
        <v>360</v>
      </c>
      <c r="I64" s="78"/>
      <c r="J64" s="79"/>
      <c r="K64" s="196"/>
    </row>
    <row r="65" spans="2:11" ht="15.75" customHeight="1" x14ac:dyDescent="0.2">
      <c r="B65" s="638"/>
      <c r="C65" s="4"/>
      <c r="D65" s="51"/>
      <c r="E65" s="51"/>
      <c r="F65" s="170"/>
      <c r="G65" s="199" t="s">
        <v>85</v>
      </c>
      <c r="H65" s="458">
        <v>47</v>
      </c>
      <c r="I65" s="86" t="s">
        <v>86</v>
      </c>
      <c r="J65" s="87" t="s">
        <v>86</v>
      </c>
      <c r="K65" s="200" t="s">
        <v>86</v>
      </c>
    </row>
    <row r="66" spans="2:11" ht="30.75" customHeight="1" x14ac:dyDescent="0.2">
      <c r="B66" s="638"/>
      <c r="C66" s="4"/>
      <c r="D66" s="51"/>
      <c r="E66" s="51"/>
      <c r="F66" s="170"/>
      <c r="G66" s="201" t="s">
        <v>87</v>
      </c>
      <c r="H66" s="459">
        <v>1</v>
      </c>
      <c r="I66" s="88"/>
      <c r="J66" s="89"/>
      <c r="K66" s="202"/>
    </row>
    <row r="67" spans="2:11" ht="27" customHeight="1" x14ac:dyDescent="0.2">
      <c r="B67" s="638"/>
      <c r="C67" s="4"/>
      <c r="D67" s="51"/>
      <c r="E67" s="51"/>
      <c r="F67" s="170"/>
      <c r="G67" s="201" t="s">
        <v>88</v>
      </c>
      <c r="H67" s="459">
        <v>1</v>
      </c>
      <c r="I67" s="88"/>
      <c r="J67" s="89"/>
      <c r="K67" s="202"/>
    </row>
    <row r="68" spans="2:11" ht="31.5" customHeight="1" x14ac:dyDescent="0.2">
      <c r="B68" s="638"/>
      <c r="C68" s="4"/>
      <c r="D68" s="51"/>
      <c r="E68" s="51"/>
      <c r="F68" s="550"/>
      <c r="G68" s="551" t="s">
        <v>245</v>
      </c>
      <c r="H68" s="458">
        <v>1</v>
      </c>
      <c r="I68" s="86"/>
      <c r="J68" s="87"/>
      <c r="K68" s="200"/>
    </row>
    <row r="69" spans="2:11" ht="42" customHeight="1" thickBot="1" x14ac:dyDescent="0.25">
      <c r="B69" s="639"/>
      <c r="C69" s="546"/>
      <c r="D69" s="541"/>
      <c r="E69" s="541"/>
      <c r="F69" s="542"/>
      <c r="G69" s="551" t="s">
        <v>246</v>
      </c>
      <c r="H69" s="460">
        <v>100</v>
      </c>
      <c r="I69" s="547">
        <v>100</v>
      </c>
      <c r="J69" s="548">
        <v>100</v>
      </c>
      <c r="K69" s="549"/>
    </row>
    <row r="70" spans="2:11" ht="35.25" customHeight="1" x14ac:dyDescent="0.2">
      <c r="B70" s="229" t="s">
        <v>89</v>
      </c>
      <c r="C70" s="132" t="s">
        <v>90</v>
      </c>
      <c r="D70" s="134"/>
      <c r="E70" s="134"/>
      <c r="F70" s="164"/>
      <c r="G70" s="189" t="s">
        <v>91</v>
      </c>
      <c r="H70" s="239">
        <v>1</v>
      </c>
      <c r="I70" s="240">
        <v>1</v>
      </c>
      <c r="J70" s="241">
        <v>1</v>
      </c>
      <c r="K70" s="236"/>
    </row>
    <row r="71" spans="2:11" ht="31.15" customHeight="1" x14ac:dyDescent="0.2">
      <c r="B71" s="242"/>
      <c r="C71" s="2" t="s">
        <v>28</v>
      </c>
      <c r="D71" s="3">
        <f t="shared" ref="D71:F71" si="2">+D73</f>
        <v>30</v>
      </c>
      <c r="E71" s="3">
        <f t="shared" si="2"/>
        <v>30</v>
      </c>
      <c r="F71" s="165">
        <f t="shared" si="2"/>
        <v>30</v>
      </c>
      <c r="G71" s="203"/>
      <c r="H71" s="25"/>
      <c r="I71" s="25"/>
      <c r="J71" s="25"/>
      <c r="K71" s="204"/>
    </row>
    <row r="72" spans="2:11" ht="14.45" customHeight="1" x14ac:dyDescent="0.2">
      <c r="B72" s="636"/>
      <c r="C72" s="4" t="s">
        <v>29</v>
      </c>
      <c r="D72" s="23"/>
      <c r="E72" s="23"/>
      <c r="F72" s="166"/>
      <c r="G72" s="191"/>
      <c r="H72" s="72"/>
      <c r="I72" s="73"/>
      <c r="J72" s="73"/>
      <c r="K72" s="140"/>
    </row>
    <row r="73" spans="2:11" ht="31.5" customHeight="1" thickBot="1" x14ac:dyDescent="0.25">
      <c r="B73" s="637"/>
      <c r="C73" s="141" t="s">
        <v>30</v>
      </c>
      <c r="D73" s="237">
        <v>30</v>
      </c>
      <c r="E73" s="237">
        <v>30</v>
      </c>
      <c r="F73" s="238">
        <v>30</v>
      </c>
      <c r="G73" s="192"/>
      <c r="H73" s="142"/>
      <c r="I73" s="143"/>
      <c r="J73" s="143"/>
      <c r="K73" s="144"/>
    </row>
    <row r="74" spans="2:11" ht="33.75" customHeight="1" x14ac:dyDescent="0.2">
      <c r="B74" s="229" t="s">
        <v>92</v>
      </c>
      <c r="C74" s="132" t="s">
        <v>93</v>
      </c>
      <c r="D74" s="134"/>
      <c r="E74" s="134"/>
      <c r="F74" s="164"/>
      <c r="G74" s="189" t="s">
        <v>94</v>
      </c>
      <c r="H74" s="239">
        <v>90</v>
      </c>
      <c r="I74" s="240">
        <v>90</v>
      </c>
      <c r="J74" s="241">
        <v>90</v>
      </c>
      <c r="K74" s="236"/>
    </row>
    <row r="75" spans="2:11" ht="26.45" customHeight="1" x14ac:dyDescent="0.2">
      <c r="B75" s="205"/>
      <c r="C75" s="2" t="s">
        <v>28</v>
      </c>
      <c r="D75" s="3">
        <f t="shared" ref="D75:F75" si="3">D77</f>
        <v>41.4</v>
      </c>
      <c r="E75" s="3">
        <f t="shared" si="3"/>
        <v>41.4</v>
      </c>
      <c r="F75" s="165">
        <f t="shared" si="3"/>
        <v>41.4</v>
      </c>
      <c r="G75" s="205" t="s">
        <v>95</v>
      </c>
      <c r="H75" s="92">
        <v>116</v>
      </c>
      <c r="I75" s="93">
        <v>116</v>
      </c>
      <c r="J75" s="94">
        <v>116</v>
      </c>
      <c r="K75" s="194"/>
    </row>
    <row r="76" spans="2:11" ht="15.6" customHeight="1" x14ac:dyDescent="0.2">
      <c r="B76" s="641"/>
      <c r="C76" s="9" t="s">
        <v>29</v>
      </c>
      <c r="D76" s="1"/>
      <c r="E76" s="1"/>
      <c r="F76" s="171"/>
      <c r="G76" s="191"/>
      <c r="H76" s="72"/>
      <c r="I76" s="73"/>
      <c r="J76" s="73"/>
      <c r="K76" s="140"/>
    </row>
    <row r="77" spans="2:11" ht="30.6" customHeight="1" thickBot="1" x14ac:dyDescent="0.25">
      <c r="B77" s="698"/>
      <c r="C77" s="141" t="s">
        <v>96</v>
      </c>
      <c r="D77" s="243">
        <v>41.4</v>
      </c>
      <c r="E77" s="243">
        <v>41.4</v>
      </c>
      <c r="F77" s="244">
        <v>41.4</v>
      </c>
      <c r="G77" s="192"/>
      <c r="H77" s="142"/>
      <c r="I77" s="143"/>
      <c r="J77" s="143"/>
      <c r="K77" s="144"/>
    </row>
    <row r="78" spans="2:11" ht="72.75" customHeight="1" x14ac:dyDescent="0.2">
      <c r="B78" s="229" t="s">
        <v>97</v>
      </c>
      <c r="C78" s="132" t="s">
        <v>98</v>
      </c>
      <c r="D78" s="134"/>
      <c r="E78" s="134"/>
      <c r="F78" s="164"/>
      <c r="G78" s="189" t="s">
        <v>99</v>
      </c>
      <c r="H78" s="245">
        <v>4018</v>
      </c>
      <c r="I78" s="246">
        <v>4018</v>
      </c>
      <c r="J78" s="247"/>
      <c r="K78" s="248" t="s">
        <v>37</v>
      </c>
    </row>
    <row r="79" spans="2:11" ht="33" customHeight="1" x14ac:dyDescent="0.2">
      <c r="B79" s="203"/>
      <c r="C79" s="2" t="s">
        <v>28</v>
      </c>
      <c r="D79" s="3">
        <f>D81+D82</f>
        <v>285.2</v>
      </c>
      <c r="E79" s="3">
        <f t="shared" ref="E79:F79" si="4">E81+E82</f>
        <v>285.2</v>
      </c>
      <c r="F79" s="165">
        <f t="shared" si="4"/>
        <v>1.3</v>
      </c>
      <c r="G79" s="206" t="s">
        <v>100</v>
      </c>
      <c r="H79" s="98">
        <v>80</v>
      </c>
      <c r="I79" s="99">
        <v>80</v>
      </c>
      <c r="J79" s="100"/>
      <c r="K79" s="207"/>
    </row>
    <row r="80" spans="2:11" ht="30.75" customHeight="1" x14ac:dyDescent="0.2">
      <c r="B80" s="641"/>
      <c r="C80" s="4" t="s">
        <v>29</v>
      </c>
      <c r="D80" s="8"/>
      <c r="E80" s="8"/>
      <c r="F80" s="172"/>
      <c r="G80" s="208" t="s">
        <v>101</v>
      </c>
      <c r="H80" s="95">
        <v>80</v>
      </c>
      <c r="I80" s="96">
        <v>80</v>
      </c>
      <c r="J80" s="97"/>
      <c r="K80" s="209"/>
    </row>
    <row r="81" spans="1:14" ht="28.5" customHeight="1" x14ac:dyDescent="0.2">
      <c r="B81" s="642"/>
      <c r="C81" s="4" t="s">
        <v>30</v>
      </c>
      <c r="D81" s="51">
        <v>42.8</v>
      </c>
      <c r="E81" s="51">
        <v>42.8</v>
      </c>
      <c r="F81" s="170">
        <v>0.2</v>
      </c>
      <c r="G81" s="191"/>
      <c r="H81" s="101"/>
      <c r="I81" s="73"/>
      <c r="J81" s="73"/>
      <c r="K81" s="140"/>
    </row>
    <row r="82" spans="1:14" ht="28.5" customHeight="1" thickBot="1" x14ac:dyDescent="0.25">
      <c r="B82" s="643"/>
      <c r="C82" s="141" t="s">
        <v>96</v>
      </c>
      <c r="D82" s="237">
        <v>242.4</v>
      </c>
      <c r="E82" s="237">
        <v>242.4</v>
      </c>
      <c r="F82" s="238">
        <v>1.1000000000000001</v>
      </c>
      <c r="G82" s="192"/>
      <c r="H82" s="249"/>
      <c r="I82" s="143"/>
      <c r="J82" s="143"/>
      <c r="K82" s="144"/>
    </row>
    <row r="83" spans="1:14" s="26" customFormat="1" ht="44.25" customHeight="1" x14ac:dyDescent="0.2">
      <c r="B83" s="229" t="s">
        <v>102</v>
      </c>
      <c r="C83" s="132" t="s">
        <v>103</v>
      </c>
      <c r="D83" s="134"/>
      <c r="E83" s="134"/>
      <c r="F83" s="164"/>
      <c r="G83" s="189" t="s">
        <v>104</v>
      </c>
      <c r="H83" s="239">
        <v>1</v>
      </c>
      <c r="I83" s="240"/>
      <c r="J83" s="241"/>
      <c r="K83" s="236"/>
    </row>
    <row r="84" spans="1:14" ht="29.45" customHeight="1" x14ac:dyDescent="0.2">
      <c r="B84" s="205"/>
      <c r="C84" s="2" t="s">
        <v>28</v>
      </c>
      <c r="D84" s="27">
        <f>SUM(D86:D87)</f>
        <v>47</v>
      </c>
      <c r="E84" s="27"/>
      <c r="F84" s="173"/>
      <c r="G84" s="206" t="s">
        <v>105</v>
      </c>
      <c r="H84" s="92">
        <v>1</v>
      </c>
      <c r="I84" s="93"/>
      <c r="J84" s="94"/>
      <c r="K84" s="194"/>
    </row>
    <row r="85" spans="1:14" ht="14.45" customHeight="1" x14ac:dyDescent="0.2">
      <c r="B85" s="640"/>
      <c r="C85" s="4" t="s">
        <v>29</v>
      </c>
      <c r="D85" s="28"/>
      <c r="E85" s="28"/>
      <c r="F85" s="174"/>
      <c r="G85" s="191"/>
      <c r="H85" s="72"/>
      <c r="I85" s="73"/>
      <c r="J85" s="73"/>
      <c r="K85" s="140"/>
    </row>
    <row r="86" spans="1:14" ht="28.15" customHeight="1" x14ac:dyDescent="0.2">
      <c r="B86" s="640"/>
      <c r="C86" s="4" t="s">
        <v>30</v>
      </c>
      <c r="D86" s="51">
        <v>9.1</v>
      </c>
      <c r="E86" s="43"/>
      <c r="F86" s="175"/>
      <c r="G86" s="210"/>
      <c r="H86" s="72"/>
      <c r="I86" s="73"/>
      <c r="J86" s="73"/>
      <c r="K86" s="140"/>
    </row>
    <row r="87" spans="1:14" ht="27.6" customHeight="1" thickBot="1" x14ac:dyDescent="0.25">
      <c r="B87" s="637"/>
      <c r="C87" s="141" t="s">
        <v>96</v>
      </c>
      <c r="D87" s="237">
        <v>37.9</v>
      </c>
      <c r="E87" s="250"/>
      <c r="F87" s="251"/>
      <c r="G87" s="192"/>
      <c r="H87" s="142"/>
      <c r="I87" s="143"/>
      <c r="J87" s="143"/>
      <c r="K87" s="144"/>
    </row>
    <row r="88" spans="1:14" s="29" customFormat="1" ht="57" customHeight="1" x14ac:dyDescent="0.2">
      <c r="B88" s="229" t="s">
        <v>106</v>
      </c>
      <c r="C88" s="132" t="s">
        <v>107</v>
      </c>
      <c r="D88" s="134"/>
      <c r="E88" s="134"/>
      <c r="F88" s="164"/>
      <c r="G88" s="189" t="s">
        <v>108</v>
      </c>
      <c r="H88" s="239">
        <v>2</v>
      </c>
      <c r="I88" s="240">
        <v>2</v>
      </c>
      <c r="J88" s="241"/>
      <c r="K88" s="236"/>
    </row>
    <row r="89" spans="1:14" s="29" customFormat="1" ht="27" customHeight="1" x14ac:dyDescent="0.2">
      <c r="B89" s="205"/>
      <c r="C89" s="2" t="s">
        <v>109</v>
      </c>
      <c r="D89" s="3">
        <f t="shared" ref="D89:F89" si="5">+D91</f>
        <v>29.5</v>
      </c>
      <c r="E89" s="3">
        <f t="shared" si="5"/>
        <v>29.5</v>
      </c>
      <c r="F89" s="165">
        <f t="shared" si="5"/>
        <v>4.4000000000000004</v>
      </c>
      <c r="G89" s="205" t="s">
        <v>110</v>
      </c>
      <c r="H89" s="92"/>
      <c r="I89" s="93"/>
      <c r="J89" s="94">
        <v>1</v>
      </c>
      <c r="K89" s="194"/>
    </row>
    <row r="90" spans="1:14" s="29" customFormat="1" ht="15.75" customHeight="1" x14ac:dyDescent="0.2">
      <c r="B90" s="640"/>
      <c r="C90" s="4" t="s">
        <v>111</v>
      </c>
      <c r="D90" s="1"/>
      <c r="E90" s="1"/>
      <c r="F90" s="171"/>
      <c r="G90" s="211"/>
      <c r="H90" s="102"/>
      <c r="I90" s="103"/>
      <c r="J90" s="103"/>
      <c r="K90" s="212"/>
    </row>
    <row r="91" spans="1:14" s="29" customFormat="1" ht="18.75" customHeight="1" thickBot="1" x14ac:dyDescent="0.25">
      <c r="B91" s="637"/>
      <c r="C91" s="141" t="s">
        <v>112</v>
      </c>
      <c r="D91" s="237">
        <v>29.5</v>
      </c>
      <c r="E91" s="237">
        <v>29.5</v>
      </c>
      <c r="F91" s="238">
        <v>4.4000000000000004</v>
      </c>
      <c r="G91" s="252"/>
      <c r="H91" s="253"/>
      <c r="I91" s="254"/>
      <c r="J91" s="254"/>
      <c r="K91" s="255"/>
    </row>
    <row r="92" spans="1:14" ht="24" customHeight="1" x14ac:dyDescent="0.2">
      <c r="B92" s="229" t="s">
        <v>113</v>
      </c>
      <c r="C92" s="132" t="s">
        <v>114</v>
      </c>
      <c r="D92" s="134"/>
      <c r="E92" s="134"/>
      <c r="F92" s="164"/>
      <c r="G92" s="189" t="s">
        <v>115</v>
      </c>
      <c r="H92" s="239">
        <v>2</v>
      </c>
      <c r="I92" s="239">
        <v>2</v>
      </c>
      <c r="J92" s="239">
        <v>2</v>
      </c>
      <c r="K92" s="236"/>
    </row>
    <row r="93" spans="1:14" ht="30" customHeight="1" x14ac:dyDescent="0.2">
      <c r="B93" s="205"/>
      <c r="C93" s="2" t="s">
        <v>28</v>
      </c>
      <c r="D93" s="3">
        <f>+D95</f>
        <v>43.5</v>
      </c>
      <c r="E93" s="3">
        <f t="shared" ref="E93:F93" si="6">+E95</f>
        <v>45</v>
      </c>
      <c r="F93" s="165">
        <f t="shared" si="6"/>
        <v>47</v>
      </c>
      <c r="G93" s="205" t="s">
        <v>116</v>
      </c>
      <c r="H93" s="92">
        <v>2</v>
      </c>
      <c r="I93" s="92">
        <v>2</v>
      </c>
      <c r="J93" s="92">
        <v>2</v>
      </c>
      <c r="K93" s="194"/>
    </row>
    <row r="94" spans="1:14" ht="15.6" customHeight="1" x14ac:dyDescent="0.2">
      <c r="B94" s="640"/>
      <c r="C94" s="4" t="s">
        <v>29</v>
      </c>
      <c r="D94" s="1"/>
      <c r="E94" s="1"/>
      <c r="F94" s="171"/>
      <c r="G94" s="213"/>
      <c r="H94" s="72"/>
      <c r="I94" s="73"/>
      <c r="J94" s="73"/>
      <c r="K94" s="140"/>
    </row>
    <row r="95" spans="1:14" ht="28.15" customHeight="1" thickBot="1" x14ac:dyDescent="0.25">
      <c r="B95" s="637"/>
      <c r="C95" s="141" t="s">
        <v>30</v>
      </c>
      <c r="D95" s="237">
        <f>44.3-0.8</f>
        <v>43.5</v>
      </c>
      <c r="E95" s="237">
        <v>45</v>
      </c>
      <c r="F95" s="238">
        <v>47</v>
      </c>
      <c r="G95" s="192"/>
      <c r="H95" s="142"/>
      <c r="I95" s="143"/>
      <c r="J95" s="143"/>
      <c r="K95" s="144"/>
    </row>
    <row r="96" spans="1:14" ht="44.25" customHeight="1" x14ac:dyDescent="0.2">
      <c r="A96" s="30"/>
      <c r="B96" s="264" t="s">
        <v>117</v>
      </c>
      <c r="C96" s="265" t="s">
        <v>118</v>
      </c>
      <c r="D96" s="266" t="s">
        <v>86</v>
      </c>
      <c r="E96" s="266" t="s">
        <v>86</v>
      </c>
      <c r="F96" s="267" t="s">
        <v>86</v>
      </c>
      <c r="G96" s="268" t="s">
        <v>119</v>
      </c>
      <c r="H96" s="521">
        <v>1</v>
      </c>
      <c r="I96" s="246">
        <v>1</v>
      </c>
      <c r="J96" s="246"/>
      <c r="K96" s="269" t="s">
        <v>86</v>
      </c>
      <c r="L96" s="30"/>
      <c r="M96" s="30"/>
      <c r="N96" s="30"/>
    </row>
    <row r="97" spans="1:14" ht="30" customHeight="1" x14ac:dyDescent="0.2">
      <c r="A97" s="30"/>
      <c r="B97" s="270" t="s">
        <v>86</v>
      </c>
      <c r="C97" s="45" t="s">
        <v>28</v>
      </c>
      <c r="D97" s="46">
        <f t="shared" ref="D97:E97" si="7">+D99</f>
        <v>27.7</v>
      </c>
      <c r="E97" s="46">
        <f t="shared" si="7"/>
        <v>27.7</v>
      </c>
      <c r="F97" s="176"/>
      <c r="G97" s="214" t="s">
        <v>120</v>
      </c>
      <c r="H97" s="522">
        <v>1</v>
      </c>
      <c r="I97" s="104">
        <v>1</v>
      </c>
      <c r="J97" s="104"/>
      <c r="K97" s="215" t="s">
        <v>86</v>
      </c>
      <c r="L97" s="30"/>
      <c r="M97" s="30"/>
      <c r="N97" s="30"/>
    </row>
    <row r="98" spans="1:14" ht="15" customHeight="1" x14ac:dyDescent="0.2">
      <c r="A98" s="30"/>
      <c r="B98" s="644" t="s">
        <v>86</v>
      </c>
      <c r="C98" s="44" t="s">
        <v>29</v>
      </c>
      <c r="D98" s="39" t="s">
        <v>86</v>
      </c>
      <c r="E98" s="39" t="s">
        <v>86</v>
      </c>
      <c r="F98" s="177" t="s">
        <v>86</v>
      </c>
      <c r="G98" s="519"/>
      <c r="H98" s="105"/>
      <c r="I98" s="105"/>
      <c r="J98" s="105"/>
      <c r="K98" s="216"/>
      <c r="L98" s="30"/>
      <c r="M98" s="30"/>
      <c r="N98" s="30"/>
    </row>
    <row r="99" spans="1:14" ht="31.5" customHeight="1" thickBot="1" x14ac:dyDescent="0.25">
      <c r="A99" s="30"/>
      <c r="B99" s="645"/>
      <c r="C99" s="271" t="s">
        <v>96</v>
      </c>
      <c r="D99" s="272">
        <v>27.7</v>
      </c>
      <c r="E99" s="272">
        <v>27.7</v>
      </c>
      <c r="F99" s="273"/>
      <c r="G99" s="520"/>
      <c r="H99" s="274"/>
      <c r="I99" s="274"/>
      <c r="J99" s="274"/>
      <c r="K99" s="275"/>
      <c r="L99" s="30"/>
      <c r="M99" s="30"/>
      <c r="N99" s="30"/>
    </row>
    <row r="100" spans="1:14" ht="71.25" customHeight="1" x14ac:dyDescent="0.2">
      <c r="A100" s="30"/>
      <c r="B100" s="557" t="s">
        <v>248</v>
      </c>
      <c r="C100" s="613" t="s">
        <v>247</v>
      </c>
      <c r="D100" s="569"/>
      <c r="E100" s="558"/>
      <c r="F100" s="559"/>
      <c r="G100" s="268" t="s">
        <v>249</v>
      </c>
      <c r="H100" s="567">
        <v>2</v>
      </c>
      <c r="I100" s="560"/>
      <c r="J100" s="560"/>
      <c r="K100" s="561"/>
      <c r="L100" s="30"/>
      <c r="M100" s="30"/>
      <c r="N100" s="30"/>
    </row>
    <row r="101" spans="1:14" ht="26.25" customHeight="1" x14ac:dyDescent="0.2">
      <c r="A101" s="30"/>
      <c r="B101" s="556" t="s">
        <v>86</v>
      </c>
      <c r="C101" s="615" t="s">
        <v>28</v>
      </c>
      <c r="D101" s="621">
        <f>D103</f>
        <v>46.3</v>
      </c>
      <c r="E101" s="616"/>
      <c r="F101" s="617"/>
      <c r="G101" s="214" t="s">
        <v>250</v>
      </c>
      <c r="H101" s="618">
        <v>70</v>
      </c>
      <c r="I101" s="619"/>
      <c r="J101" s="619"/>
      <c r="K101" s="620"/>
      <c r="L101" s="30"/>
      <c r="M101" s="30"/>
      <c r="N101" s="30"/>
    </row>
    <row r="102" spans="1:14" ht="22.5" customHeight="1" x14ac:dyDescent="0.2">
      <c r="A102" s="30"/>
      <c r="B102" s="648" t="s">
        <v>86</v>
      </c>
      <c r="C102" s="34" t="s">
        <v>29</v>
      </c>
      <c r="D102" s="622"/>
      <c r="E102" s="562"/>
      <c r="F102" s="563"/>
      <c r="G102" s="564"/>
      <c r="H102" s="565"/>
      <c r="I102" s="565"/>
      <c r="J102" s="565"/>
      <c r="K102" s="566"/>
      <c r="L102" s="30"/>
      <c r="M102" s="30"/>
      <c r="N102" s="30"/>
    </row>
    <row r="103" spans="1:14" ht="25.5" customHeight="1" thickBot="1" x14ac:dyDescent="0.25">
      <c r="A103" s="30"/>
      <c r="B103" s="649"/>
      <c r="C103" s="614" t="s">
        <v>39</v>
      </c>
      <c r="D103" s="623">
        <v>46.3</v>
      </c>
      <c r="E103" s="552"/>
      <c r="F103" s="568"/>
      <c r="G103" s="553"/>
      <c r="H103" s="554"/>
      <c r="I103" s="554"/>
      <c r="J103" s="554"/>
      <c r="K103" s="555"/>
      <c r="L103" s="30"/>
      <c r="M103" s="30"/>
      <c r="N103" s="30"/>
    </row>
    <row r="104" spans="1:14" ht="30.6" customHeight="1" x14ac:dyDescent="0.2">
      <c r="B104" s="145" t="s">
        <v>121</v>
      </c>
      <c r="C104" s="146" t="s">
        <v>122</v>
      </c>
      <c r="D104" s="276"/>
      <c r="E104" s="276"/>
      <c r="F104" s="277"/>
      <c r="G104" s="278"/>
      <c r="H104" s="279"/>
      <c r="I104" s="280"/>
      <c r="J104" s="280"/>
      <c r="K104" s="281"/>
    </row>
    <row r="105" spans="1:14" ht="30.6" customHeight="1" x14ac:dyDescent="0.2">
      <c r="B105" s="148"/>
      <c r="C105" s="54"/>
      <c r="D105" s="115"/>
      <c r="E105" s="114"/>
      <c r="F105" s="178"/>
      <c r="G105" s="187" t="s">
        <v>123</v>
      </c>
      <c r="H105" s="70"/>
      <c r="I105" s="60"/>
      <c r="J105" s="58"/>
      <c r="K105" s="149"/>
    </row>
    <row r="106" spans="1:14" ht="23.25" customHeight="1" x14ac:dyDescent="0.2">
      <c r="B106" s="148"/>
      <c r="C106" s="54"/>
      <c r="D106" s="115"/>
      <c r="E106" s="114"/>
      <c r="F106" s="178"/>
      <c r="G106" s="187" t="s">
        <v>124</v>
      </c>
      <c r="H106" s="106">
        <v>66</v>
      </c>
      <c r="I106" s="107">
        <v>66</v>
      </c>
      <c r="J106" s="107">
        <v>66</v>
      </c>
      <c r="K106" s="149" t="s">
        <v>125</v>
      </c>
    </row>
    <row r="107" spans="1:14" ht="21.75" customHeight="1" x14ac:dyDescent="0.2">
      <c r="B107" s="148"/>
      <c r="C107" s="54"/>
      <c r="D107" s="115"/>
      <c r="E107" s="114"/>
      <c r="F107" s="178"/>
      <c r="G107" s="187" t="s">
        <v>126</v>
      </c>
      <c r="H107" s="108">
        <v>68</v>
      </c>
      <c r="I107" s="109">
        <v>68.5</v>
      </c>
      <c r="J107" s="109">
        <v>69</v>
      </c>
      <c r="K107" s="149" t="s">
        <v>127</v>
      </c>
    </row>
    <row r="108" spans="1:14" ht="23.25" customHeight="1" x14ac:dyDescent="0.2">
      <c r="B108" s="148"/>
      <c r="C108" s="54"/>
      <c r="D108" s="115"/>
      <c r="E108" s="114"/>
      <c r="F108" s="178"/>
      <c r="G108" s="187" t="s">
        <v>128</v>
      </c>
      <c r="H108" s="108">
        <v>25</v>
      </c>
      <c r="I108" s="109">
        <v>25</v>
      </c>
      <c r="J108" s="109">
        <v>25</v>
      </c>
      <c r="K108" s="149"/>
    </row>
    <row r="109" spans="1:14" ht="31.15" customHeight="1" x14ac:dyDescent="0.2">
      <c r="B109" s="148"/>
      <c r="C109" s="54"/>
      <c r="D109" s="115"/>
      <c r="E109" s="114"/>
      <c r="F109" s="178"/>
      <c r="G109" s="187" t="s">
        <v>129</v>
      </c>
      <c r="H109" s="108">
        <v>77.2</v>
      </c>
      <c r="I109" s="109">
        <v>77.2</v>
      </c>
      <c r="J109" s="109">
        <v>77.2</v>
      </c>
      <c r="K109" s="149" t="s">
        <v>130</v>
      </c>
    </row>
    <row r="110" spans="1:14" ht="30.6" customHeight="1" x14ac:dyDescent="0.2">
      <c r="B110" s="148"/>
      <c r="C110" s="54"/>
      <c r="D110" s="115"/>
      <c r="E110" s="114"/>
      <c r="F110" s="178"/>
      <c r="G110" s="187" t="s">
        <v>131</v>
      </c>
      <c r="H110" s="108">
        <v>52</v>
      </c>
      <c r="I110" s="109">
        <v>52</v>
      </c>
      <c r="J110" s="109">
        <v>52</v>
      </c>
      <c r="K110" s="149" t="s">
        <v>132</v>
      </c>
    </row>
    <row r="111" spans="1:14" ht="40.5" customHeight="1" x14ac:dyDescent="0.2">
      <c r="B111" s="148"/>
      <c r="C111" s="54"/>
      <c r="D111" s="115"/>
      <c r="E111" s="114"/>
      <c r="F111" s="178"/>
      <c r="G111" s="187" t="s">
        <v>133</v>
      </c>
      <c r="H111" s="108" t="s">
        <v>134</v>
      </c>
      <c r="I111" s="110" t="s">
        <v>135</v>
      </c>
      <c r="J111" s="110" t="s">
        <v>136</v>
      </c>
      <c r="K111" s="149" t="s">
        <v>137</v>
      </c>
    </row>
    <row r="112" spans="1:14" ht="30.6" customHeight="1" x14ac:dyDescent="0.2">
      <c r="B112" s="148"/>
      <c r="C112" s="54"/>
      <c r="D112" s="115"/>
      <c r="E112" s="114"/>
      <c r="F112" s="178"/>
      <c r="G112" s="187" t="s">
        <v>138</v>
      </c>
      <c r="H112" s="112">
        <v>9.5</v>
      </c>
      <c r="I112" s="113">
        <v>9.5</v>
      </c>
      <c r="J112" s="113">
        <v>9.5</v>
      </c>
      <c r="K112" s="217"/>
    </row>
    <row r="113" spans="2:11" ht="20.25" customHeight="1" thickBot="1" x14ac:dyDescent="0.25">
      <c r="B113" s="152"/>
      <c r="C113" s="153"/>
      <c r="D113" s="282"/>
      <c r="E113" s="282"/>
      <c r="F113" s="283"/>
      <c r="G113" s="188" t="s">
        <v>139</v>
      </c>
      <c r="H113" s="284" t="s">
        <v>140</v>
      </c>
      <c r="I113" s="284" t="s">
        <v>140</v>
      </c>
      <c r="J113" s="284" t="s">
        <v>140</v>
      </c>
      <c r="K113" s="285"/>
    </row>
    <row r="114" spans="2:11" ht="45.75" customHeight="1" x14ac:dyDescent="0.2">
      <c r="B114" s="229" t="s">
        <v>141</v>
      </c>
      <c r="C114" s="132" t="s">
        <v>142</v>
      </c>
      <c r="D114" s="286"/>
      <c r="E114" s="134"/>
      <c r="F114" s="164"/>
      <c r="G114" s="189" t="s">
        <v>143</v>
      </c>
      <c r="H114" s="287">
        <v>3</v>
      </c>
      <c r="I114" s="288">
        <v>3</v>
      </c>
      <c r="J114" s="288">
        <v>3</v>
      </c>
      <c r="K114" s="236"/>
    </row>
    <row r="115" spans="2:11" ht="30.75" customHeight="1" x14ac:dyDescent="0.2">
      <c r="B115" s="205"/>
      <c r="C115" s="2" t="s">
        <v>28</v>
      </c>
      <c r="D115" s="48">
        <f>SUM(D117:D119)</f>
        <v>2747.6</v>
      </c>
      <c r="E115" s="48">
        <f t="shared" ref="E115:F115" si="8">SUM(E117:E119)</f>
        <v>1981</v>
      </c>
      <c r="F115" s="179">
        <f t="shared" si="8"/>
        <v>2014.5</v>
      </c>
      <c r="G115" s="205" t="s">
        <v>144</v>
      </c>
      <c r="H115" s="118">
        <v>60</v>
      </c>
      <c r="I115" s="119">
        <v>60</v>
      </c>
      <c r="J115" s="119">
        <v>60</v>
      </c>
      <c r="K115" s="194" t="s">
        <v>145</v>
      </c>
    </row>
    <row r="116" spans="2:11" ht="30" customHeight="1" x14ac:dyDescent="0.2">
      <c r="B116" s="640"/>
      <c r="C116" s="4" t="s">
        <v>29</v>
      </c>
      <c r="D116" s="47"/>
      <c r="E116" s="1"/>
      <c r="F116" s="171"/>
      <c r="G116" s="218" t="s">
        <v>146</v>
      </c>
      <c r="H116" s="116">
        <v>557</v>
      </c>
      <c r="I116" s="117">
        <v>557</v>
      </c>
      <c r="J116" s="117">
        <v>580</v>
      </c>
      <c r="K116" s="219"/>
    </row>
    <row r="117" spans="2:11" ht="29.45" customHeight="1" x14ac:dyDescent="0.2">
      <c r="B117" s="640"/>
      <c r="C117" s="4" t="s">
        <v>30</v>
      </c>
      <c r="D117" s="51">
        <v>778.3</v>
      </c>
      <c r="E117" s="51">
        <v>778.3</v>
      </c>
      <c r="F117" s="170">
        <v>778.3</v>
      </c>
      <c r="G117" s="220" t="s">
        <v>147</v>
      </c>
      <c r="H117" s="116">
        <v>8</v>
      </c>
      <c r="I117" s="117">
        <v>8</v>
      </c>
      <c r="J117" s="117">
        <v>8</v>
      </c>
      <c r="K117" s="219"/>
    </row>
    <row r="118" spans="2:11" ht="16.899999999999999" customHeight="1" x14ac:dyDescent="0.2">
      <c r="B118" s="640"/>
      <c r="C118" s="4" t="s">
        <v>41</v>
      </c>
      <c r="D118" s="50">
        <v>1625.7</v>
      </c>
      <c r="E118" s="50">
        <v>1202.7</v>
      </c>
      <c r="F118" s="169">
        <v>1236.2</v>
      </c>
      <c r="G118" s="191"/>
      <c r="H118" s="72"/>
      <c r="I118" s="73"/>
      <c r="J118" s="73"/>
      <c r="K118" s="140"/>
    </row>
    <row r="119" spans="2:11" ht="15.6" customHeight="1" x14ac:dyDescent="0.2">
      <c r="B119" s="640"/>
      <c r="C119" s="4" t="s">
        <v>31</v>
      </c>
      <c r="D119" s="51">
        <v>343.6</v>
      </c>
      <c r="E119" s="51"/>
      <c r="F119" s="170"/>
      <c r="G119" s="191"/>
      <c r="H119" s="72"/>
      <c r="I119" s="73"/>
      <c r="J119" s="73"/>
      <c r="K119" s="140"/>
    </row>
    <row r="120" spans="2:11" ht="17.25" customHeight="1" x14ac:dyDescent="0.2">
      <c r="B120" s="242"/>
      <c r="C120" s="2" t="s">
        <v>109</v>
      </c>
      <c r="D120" s="42">
        <f>SUM(D122:D122)</f>
        <v>10</v>
      </c>
      <c r="E120" s="42">
        <f>SUM(E122:E122)</f>
        <v>10</v>
      </c>
      <c r="F120" s="180">
        <f>SUM(F122:F122)</f>
        <v>10</v>
      </c>
      <c r="G120" s="221"/>
      <c r="H120" s="120"/>
      <c r="I120" s="121"/>
      <c r="J120" s="121"/>
      <c r="K120" s="222"/>
    </row>
    <row r="121" spans="2:11" ht="15.6" customHeight="1" x14ac:dyDescent="0.2">
      <c r="B121" s="646"/>
      <c r="C121" s="4" t="s">
        <v>111</v>
      </c>
      <c r="D121" s="1"/>
      <c r="E121" s="1"/>
      <c r="F121" s="171"/>
      <c r="G121" s="213"/>
      <c r="H121" s="72"/>
      <c r="I121" s="73"/>
      <c r="J121" s="73"/>
      <c r="K121" s="140"/>
    </row>
    <row r="122" spans="2:11" s="29" customFormat="1" ht="16.149999999999999" customHeight="1" thickBot="1" x14ac:dyDescent="0.25">
      <c r="B122" s="647"/>
      <c r="C122" s="438" t="s">
        <v>148</v>
      </c>
      <c r="D122" s="237">
        <v>10</v>
      </c>
      <c r="E122" s="237">
        <v>10</v>
      </c>
      <c r="F122" s="238">
        <v>10</v>
      </c>
      <c r="G122" s="252"/>
      <c r="H122" s="253"/>
      <c r="I122" s="254"/>
      <c r="J122" s="254"/>
      <c r="K122" s="255"/>
    </row>
    <row r="123" spans="2:11" ht="56.25" customHeight="1" x14ac:dyDescent="0.2">
      <c r="B123" s="229" t="s">
        <v>149</v>
      </c>
      <c r="C123" s="132" t="s">
        <v>150</v>
      </c>
      <c r="D123" s="134"/>
      <c r="E123" s="134"/>
      <c r="F123" s="164"/>
      <c r="G123" s="289" t="s">
        <v>151</v>
      </c>
      <c r="H123" s="290">
        <v>8</v>
      </c>
      <c r="I123" s="291">
        <v>8</v>
      </c>
      <c r="J123" s="291">
        <v>8</v>
      </c>
      <c r="K123" s="236"/>
    </row>
    <row r="124" spans="2:11" ht="27.6" customHeight="1" x14ac:dyDescent="0.2">
      <c r="B124" s="205"/>
      <c r="C124" s="2" t="s">
        <v>28</v>
      </c>
      <c r="D124" s="3">
        <f>SUM(D125:D127)</f>
        <v>54.2</v>
      </c>
      <c r="E124" s="3">
        <f t="shared" ref="E124:F124" si="9">SUM(E125:E127)</f>
        <v>40</v>
      </c>
      <c r="F124" s="165">
        <f t="shared" si="9"/>
        <v>40</v>
      </c>
      <c r="G124" s="205" t="s">
        <v>152</v>
      </c>
      <c r="H124" s="118">
        <v>1569</v>
      </c>
      <c r="I124" s="119">
        <v>1614</v>
      </c>
      <c r="J124" s="119">
        <v>1664</v>
      </c>
      <c r="K124" s="194"/>
    </row>
    <row r="125" spans="2:11" ht="15.6" customHeight="1" x14ac:dyDescent="0.2">
      <c r="B125" s="640"/>
      <c r="C125" s="4" t="s">
        <v>29</v>
      </c>
      <c r="D125" s="1"/>
      <c r="E125" s="1"/>
      <c r="F125" s="171"/>
      <c r="G125" s="191"/>
      <c r="H125" s="72"/>
      <c r="I125" s="73"/>
      <c r="J125" s="73"/>
      <c r="K125" s="140"/>
    </row>
    <row r="126" spans="2:11" ht="16.899999999999999" customHeight="1" x14ac:dyDescent="0.2">
      <c r="B126" s="640"/>
      <c r="C126" s="4" t="s">
        <v>41</v>
      </c>
      <c r="D126" s="51">
        <v>40</v>
      </c>
      <c r="E126" s="51">
        <v>40</v>
      </c>
      <c r="F126" s="170">
        <v>40</v>
      </c>
      <c r="G126" s="191"/>
      <c r="H126" s="72"/>
      <c r="I126" s="73"/>
      <c r="J126" s="73"/>
      <c r="K126" s="140"/>
    </row>
    <row r="127" spans="2:11" ht="15.6" customHeight="1" thickBot="1" x14ac:dyDescent="0.25">
      <c r="B127" s="637"/>
      <c r="C127" s="141" t="s">
        <v>31</v>
      </c>
      <c r="D127" s="237">
        <v>14.2</v>
      </c>
      <c r="E127" s="237"/>
      <c r="F127" s="238"/>
      <c r="G127" s="192"/>
      <c r="H127" s="142"/>
      <c r="I127" s="143"/>
      <c r="J127" s="143"/>
      <c r="K127" s="144"/>
    </row>
    <row r="128" spans="2:11" ht="42" customHeight="1" x14ac:dyDescent="0.2">
      <c r="B128" s="229" t="s">
        <v>153</v>
      </c>
      <c r="C128" s="132" t="s">
        <v>154</v>
      </c>
      <c r="D128" s="134"/>
      <c r="E128" s="134"/>
      <c r="F128" s="164"/>
      <c r="G128" s="189" t="s">
        <v>155</v>
      </c>
      <c r="H128" s="135">
        <v>1</v>
      </c>
      <c r="I128" s="136">
        <v>1</v>
      </c>
      <c r="J128" s="136">
        <v>1</v>
      </c>
      <c r="K128" s="236"/>
    </row>
    <row r="129" spans="2:11" ht="28.15" customHeight="1" x14ac:dyDescent="0.2">
      <c r="B129" s="205"/>
      <c r="C129" s="2" t="s">
        <v>28</v>
      </c>
      <c r="D129" s="3">
        <f>SUM(D131)</f>
        <v>23.5</v>
      </c>
      <c r="E129" s="3">
        <f t="shared" ref="E129:F129" si="10">SUM(E131)</f>
        <v>23.5</v>
      </c>
      <c r="F129" s="165">
        <f t="shared" si="10"/>
        <v>23.5</v>
      </c>
      <c r="G129" s="205" t="s">
        <v>156</v>
      </c>
      <c r="H129" s="118">
        <v>1</v>
      </c>
      <c r="I129" s="119">
        <v>1</v>
      </c>
      <c r="J129" s="119">
        <v>1</v>
      </c>
      <c r="K129" s="194"/>
    </row>
    <row r="130" spans="2:11" ht="15.6" customHeight="1" x14ac:dyDescent="0.2">
      <c r="B130" s="640"/>
      <c r="C130" s="4" t="s">
        <v>29</v>
      </c>
      <c r="D130" s="1"/>
      <c r="E130" s="1"/>
      <c r="F130" s="171"/>
      <c r="G130" s="191"/>
      <c r="H130" s="72"/>
      <c r="I130" s="73"/>
      <c r="J130" s="73"/>
      <c r="K130" s="140"/>
    </row>
    <row r="131" spans="2:11" ht="29.45" customHeight="1" thickBot="1" x14ac:dyDescent="0.25">
      <c r="B131" s="637"/>
      <c r="C131" s="141" t="s">
        <v>30</v>
      </c>
      <c r="D131" s="292">
        <v>23.5</v>
      </c>
      <c r="E131" s="292">
        <v>23.5</v>
      </c>
      <c r="F131" s="293">
        <v>23.5</v>
      </c>
      <c r="G131" s="192"/>
      <c r="H131" s="142"/>
      <c r="I131" s="143"/>
      <c r="J131" s="143"/>
      <c r="K131" s="144"/>
    </row>
    <row r="132" spans="2:11" ht="30.6" customHeight="1" thickBot="1" x14ac:dyDescent="0.25">
      <c r="B132" s="305" t="s">
        <v>157</v>
      </c>
      <c r="C132" s="306" t="s">
        <v>158</v>
      </c>
      <c r="D132" s="308"/>
      <c r="E132" s="308"/>
      <c r="F132" s="309"/>
      <c r="G132" s="310"/>
      <c r="H132" s="311"/>
      <c r="I132" s="312"/>
      <c r="J132" s="313"/>
      <c r="K132" s="314"/>
    </row>
    <row r="133" spans="2:11" ht="24.75" customHeight="1" x14ac:dyDescent="0.2">
      <c r="B133" s="697" t="s">
        <v>159</v>
      </c>
      <c r="C133" s="681" t="s">
        <v>160</v>
      </c>
      <c r="D133" s="683"/>
      <c r="E133" s="683"/>
      <c r="F133" s="678"/>
      <c r="G133" s="316" t="s">
        <v>161</v>
      </c>
      <c r="H133" s="317" t="s">
        <v>162</v>
      </c>
      <c r="I133" s="318" t="s">
        <v>162</v>
      </c>
      <c r="J133" s="319" t="s">
        <v>162</v>
      </c>
      <c r="K133" s="320"/>
    </row>
    <row r="134" spans="2:11" ht="33.6" customHeight="1" thickBot="1" x14ac:dyDescent="0.25">
      <c r="B134" s="641"/>
      <c r="C134" s="682"/>
      <c r="D134" s="684"/>
      <c r="E134" s="684"/>
      <c r="F134" s="680"/>
      <c r="G134" s="322" t="s">
        <v>163</v>
      </c>
      <c r="H134" s="323">
        <v>200</v>
      </c>
      <c r="I134" s="324">
        <v>200</v>
      </c>
      <c r="J134" s="324">
        <v>200</v>
      </c>
      <c r="K134" s="325" t="s">
        <v>86</v>
      </c>
    </row>
    <row r="135" spans="2:11" ht="41.45" customHeight="1" x14ac:dyDescent="0.2">
      <c r="B135" s="697" t="s">
        <v>164</v>
      </c>
      <c r="C135" s="681" t="s">
        <v>165</v>
      </c>
      <c r="D135" s="685"/>
      <c r="E135" s="685"/>
      <c r="F135" s="687"/>
      <c r="G135" s="303" t="s">
        <v>166</v>
      </c>
      <c r="H135" s="122">
        <v>350</v>
      </c>
      <c r="I135" s="123">
        <v>360</v>
      </c>
      <c r="J135" s="123">
        <v>370</v>
      </c>
      <c r="K135" s="304"/>
    </row>
    <row r="136" spans="2:11" ht="46.5" customHeight="1" thickBot="1" x14ac:dyDescent="0.25">
      <c r="B136" s="698"/>
      <c r="C136" s="682"/>
      <c r="D136" s="686"/>
      <c r="E136" s="686"/>
      <c r="F136" s="688"/>
      <c r="G136" s="299" t="s">
        <v>167</v>
      </c>
      <c r="H136" s="300">
        <v>350</v>
      </c>
      <c r="I136" s="301">
        <v>360</v>
      </c>
      <c r="J136" s="301">
        <v>370</v>
      </c>
      <c r="K136" s="302"/>
    </row>
    <row r="137" spans="2:11" ht="27.6" customHeight="1" x14ac:dyDescent="0.2">
      <c r="B137" s="326"/>
      <c r="C137" s="327" t="s">
        <v>28</v>
      </c>
      <c r="D137" s="329">
        <f>SUM(D139:D140)</f>
        <v>60.5</v>
      </c>
      <c r="E137" s="329">
        <f>SUM(E139:E140)</f>
        <v>60.9</v>
      </c>
      <c r="F137" s="329">
        <f>SUM(F139:F140)</f>
        <v>61.199999999999996</v>
      </c>
      <c r="G137" s="330"/>
      <c r="H137" s="331"/>
      <c r="I137" s="332"/>
      <c r="J137" s="332"/>
      <c r="K137" s="333"/>
    </row>
    <row r="138" spans="2:11" ht="13.9" customHeight="1" x14ac:dyDescent="0.2">
      <c r="B138" s="640"/>
      <c r="C138" s="4" t="s">
        <v>29</v>
      </c>
      <c r="D138" s="1"/>
      <c r="E138" s="1"/>
      <c r="F138" s="171"/>
      <c r="G138" s="191"/>
      <c r="H138" s="72"/>
      <c r="I138" s="73"/>
      <c r="J138" s="73"/>
      <c r="K138" s="140"/>
    </row>
    <row r="139" spans="2:11" ht="28.15" customHeight="1" x14ac:dyDescent="0.2">
      <c r="B139" s="640"/>
      <c r="C139" s="4" t="s">
        <v>30</v>
      </c>
      <c r="D139" s="532">
        <v>42.8</v>
      </c>
      <c r="E139" s="532">
        <v>42.8</v>
      </c>
      <c r="F139" s="533">
        <v>42.8</v>
      </c>
      <c r="G139" s="191"/>
      <c r="H139" s="72"/>
      <c r="I139" s="73"/>
      <c r="J139" s="73"/>
      <c r="K139" s="140"/>
    </row>
    <row r="140" spans="2:11" ht="29.45" customHeight="1" thickBot="1" x14ac:dyDescent="0.25">
      <c r="B140" s="637"/>
      <c r="C140" s="141" t="s">
        <v>39</v>
      </c>
      <c r="D140" s="534">
        <v>17.7</v>
      </c>
      <c r="E140" s="534">
        <v>18.100000000000001</v>
      </c>
      <c r="F140" s="535">
        <v>18.399999999999999</v>
      </c>
      <c r="G140" s="192"/>
      <c r="H140" s="142"/>
      <c r="I140" s="143"/>
      <c r="J140" s="143"/>
      <c r="K140" s="144"/>
    </row>
    <row r="141" spans="2:11" ht="28.9" customHeight="1" thickBot="1" x14ac:dyDescent="0.25">
      <c r="B141" s="305" t="s">
        <v>168</v>
      </c>
      <c r="C141" s="306" t="s">
        <v>169</v>
      </c>
      <c r="D141" s="308"/>
      <c r="E141" s="308"/>
      <c r="F141" s="309"/>
      <c r="G141" s="340"/>
      <c r="H141" s="341"/>
      <c r="I141" s="342"/>
      <c r="J141" s="342"/>
      <c r="K141" s="343"/>
    </row>
    <row r="142" spans="2:11" ht="33" customHeight="1" thickBot="1" x14ac:dyDescent="0.25">
      <c r="B142" s="453" t="s">
        <v>170</v>
      </c>
      <c r="C142" s="321" t="s">
        <v>171</v>
      </c>
      <c r="D142" s="415"/>
      <c r="E142" s="415"/>
      <c r="F142" s="416"/>
      <c r="G142" s="339" t="s">
        <v>172</v>
      </c>
      <c r="H142" s="421">
        <v>1</v>
      </c>
      <c r="I142" s="422">
        <v>1</v>
      </c>
      <c r="J142" s="422">
        <v>1</v>
      </c>
      <c r="K142" s="320"/>
    </row>
    <row r="143" spans="2:11" ht="42" customHeight="1" thickBot="1" x14ac:dyDescent="0.25">
      <c r="B143" s="463" t="s">
        <v>173</v>
      </c>
      <c r="C143" s="523" t="s">
        <v>174</v>
      </c>
      <c r="D143" s="524"/>
      <c r="E143" s="524"/>
      <c r="F143" s="525"/>
      <c r="G143" s="467" t="s">
        <v>175</v>
      </c>
      <c r="H143" s="526">
        <v>207</v>
      </c>
      <c r="I143" s="527">
        <v>213</v>
      </c>
      <c r="J143" s="527">
        <v>213</v>
      </c>
      <c r="K143" s="528"/>
    </row>
    <row r="144" spans="2:11" ht="28.15" customHeight="1" x14ac:dyDescent="0.2">
      <c r="B144" s="334"/>
      <c r="C144" s="294" t="s">
        <v>28</v>
      </c>
      <c r="D144" s="420">
        <f>D146</f>
        <v>115.6</v>
      </c>
      <c r="E144" s="420">
        <f t="shared" ref="E144:F144" si="11">E146</f>
        <v>153.30000000000001</v>
      </c>
      <c r="F144" s="420">
        <f t="shared" si="11"/>
        <v>153.30000000000001</v>
      </c>
      <c r="G144" s="295"/>
      <c r="H144" s="296"/>
      <c r="I144" s="297"/>
      <c r="J144" s="297"/>
      <c r="K144" s="298"/>
    </row>
    <row r="145" spans="2:11" ht="15.6" customHeight="1" x14ac:dyDescent="0.2">
      <c r="B145" s="640"/>
      <c r="C145" s="4" t="s">
        <v>29</v>
      </c>
      <c r="D145" s="1"/>
      <c r="E145" s="1"/>
      <c r="F145" s="171"/>
      <c r="G145" s="191"/>
      <c r="H145" s="72"/>
      <c r="I145" s="73"/>
      <c r="J145" s="73"/>
      <c r="K145" s="140"/>
    </row>
    <row r="146" spans="2:11" ht="29.45" customHeight="1" thickBot="1" x14ac:dyDescent="0.25">
      <c r="B146" s="637"/>
      <c r="C146" s="141" t="s">
        <v>30</v>
      </c>
      <c r="D146" s="530">
        <f>153.6-38</f>
        <v>115.6</v>
      </c>
      <c r="E146" s="530">
        <v>153.30000000000001</v>
      </c>
      <c r="F146" s="531">
        <v>153.30000000000001</v>
      </c>
      <c r="G146" s="192"/>
      <c r="H146" s="142"/>
      <c r="I146" s="143"/>
      <c r="J146" s="143"/>
      <c r="K146" s="144"/>
    </row>
    <row r="147" spans="2:11" ht="34.5" customHeight="1" x14ac:dyDescent="0.2">
      <c r="B147" s="229" t="s">
        <v>176</v>
      </c>
      <c r="C147" s="344" t="s">
        <v>177</v>
      </c>
      <c r="D147" s="345"/>
      <c r="E147" s="345"/>
      <c r="F147" s="346"/>
      <c r="G147" s="347" t="s">
        <v>178</v>
      </c>
      <c r="H147" s="135">
        <v>56</v>
      </c>
      <c r="I147" s="136">
        <v>56</v>
      </c>
      <c r="J147" s="133"/>
      <c r="K147" s="236"/>
    </row>
    <row r="148" spans="2:11" ht="27.75" customHeight="1" x14ac:dyDescent="0.2">
      <c r="B148" s="203"/>
      <c r="C148" s="12" t="s">
        <v>28</v>
      </c>
      <c r="D148" s="6">
        <f>D150+D152+D151</f>
        <v>1071.3</v>
      </c>
      <c r="E148" s="6">
        <f>E150+E152</f>
        <v>427.7</v>
      </c>
      <c r="F148" s="181"/>
      <c r="G148" s="223" t="s">
        <v>179</v>
      </c>
      <c r="H148" s="90"/>
      <c r="I148" s="91">
        <v>497</v>
      </c>
      <c r="J148" s="25"/>
      <c r="K148" s="194"/>
    </row>
    <row r="149" spans="2:11" ht="42" customHeight="1" x14ac:dyDescent="0.2">
      <c r="B149" s="704" t="s">
        <v>86</v>
      </c>
      <c r="C149" s="13" t="s">
        <v>29</v>
      </c>
      <c r="D149" s="5"/>
      <c r="E149" s="5"/>
      <c r="F149" s="182"/>
      <c r="G149" s="224" t="s">
        <v>180</v>
      </c>
      <c r="H149" s="124"/>
      <c r="I149" s="125">
        <v>9</v>
      </c>
      <c r="J149" s="126"/>
      <c r="K149" s="225"/>
    </row>
    <row r="150" spans="2:11" ht="29.45" customHeight="1" x14ac:dyDescent="0.2">
      <c r="B150" s="705"/>
      <c r="C150" s="13" t="s">
        <v>30</v>
      </c>
      <c r="D150" s="7"/>
      <c r="E150" s="7">
        <v>3</v>
      </c>
      <c r="F150" s="182"/>
      <c r="G150" s="191"/>
      <c r="H150" s="72"/>
      <c r="I150" s="73"/>
      <c r="J150" s="73"/>
      <c r="K150" s="140"/>
    </row>
    <row r="151" spans="2:11" ht="24" customHeight="1" x14ac:dyDescent="0.2">
      <c r="B151" s="705"/>
      <c r="C151" s="461" t="s">
        <v>31</v>
      </c>
      <c r="D151" s="446"/>
      <c r="E151" s="446"/>
      <c r="F151" s="447"/>
      <c r="G151" s="335"/>
      <c r="H151" s="336"/>
      <c r="I151" s="337"/>
      <c r="J151" s="337"/>
      <c r="K151" s="338"/>
    </row>
    <row r="152" spans="2:11" ht="29.45" customHeight="1" thickBot="1" x14ac:dyDescent="0.25">
      <c r="B152" s="706"/>
      <c r="C152" s="451" t="s">
        <v>96</v>
      </c>
      <c r="D152" s="348">
        <v>1071.3</v>
      </c>
      <c r="E152" s="348">
        <v>424.7</v>
      </c>
      <c r="F152" s="349"/>
      <c r="G152" s="192"/>
      <c r="H152" s="142"/>
      <c r="I152" s="143"/>
      <c r="J152" s="143"/>
      <c r="K152" s="144"/>
    </row>
    <row r="153" spans="2:11" ht="46.5" customHeight="1" x14ac:dyDescent="0.2">
      <c r="B153" s="229" t="s">
        <v>181</v>
      </c>
      <c r="C153" s="350" t="s">
        <v>182</v>
      </c>
      <c r="D153" s="345"/>
      <c r="E153" s="345"/>
      <c r="F153" s="346"/>
      <c r="G153" s="417" t="s">
        <v>183</v>
      </c>
      <c r="H153" s="133">
        <v>3</v>
      </c>
      <c r="I153" s="133">
        <v>3</v>
      </c>
      <c r="J153" s="133">
        <v>3</v>
      </c>
      <c r="K153" s="236"/>
    </row>
    <row r="154" spans="2:11" ht="29.45" customHeight="1" x14ac:dyDescent="0.2">
      <c r="B154" s="351"/>
      <c r="C154" s="12" t="s">
        <v>28</v>
      </c>
      <c r="D154" s="41">
        <f>+D157++D156</f>
        <v>174.7</v>
      </c>
      <c r="E154" s="41">
        <f t="shared" ref="E154:F154" si="12">+E157</f>
        <v>76</v>
      </c>
      <c r="F154" s="183">
        <f t="shared" si="12"/>
        <v>76</v>
      </c>
      <c r="G154" s="221"/>
      <c r="H154" s="120"/>
      <c r="I154" s="121"/>
      <c r="J154" s="121"/>
      <c r="K154" s="222"/>
    </row>
    <row r="155" spans="2:11" ht="19.149999999999999" customHeight="1" x14ac:dyDescent="0.2">
      <c r="B155" s="641"/>
      <c r="C155" s="13" t="s">
        <v>29</v>
      </c>
      <c r="D155" s="5"/>
      <c r="E155" s="5"/>
      <c r="F155" s="182"/>
      <c r="G155" s="191"/>
      <c r="H155" s="72"/>
      <c r="I155" s="73"/>
      <c r="J155" s="73"/>
      <c r="K155" s="140"/>
    </row>
    <row r="156" spans="2:11" ht="19.149999999999999" customHeight="1" x14ac:dyDescent="0.2">
      <c r="B156" s="642"/>
      <c r="C156" s="461" t="s">
        <v>31</v>
      </c>
      <c r="D156" s="450">
        <f>63.6+11.2+0.1</f>
        <v>74.899999999999991</v>
      </c>
      <c r="E156" s="444"/>
      <c r="F156" s="445"/>
      <c r="G156" s="335"/>
      <c r="H156" s="336"/>
      <c r="I156" s="337"/>
      <c r="J156" s="337"/>
      <c r="K156" s="338"/>
    </row>
    <row r="157" spans="2:11" ht="29.45" customHeight="1" thickBot="1" x14ac:dyDescent="0.25">
      <c r="B157" s="643"/>
      <c r="C157" s="451" t="s">
        <v>96</v>
      </c>
      <c r="D157" s="256">
        <f>76-63.6-11.2+98.6</f>
        <v>99.8</v>
      </c>
      <c r="E157" s="256">
        <v>76</v>
      </c>
      <c r="F157" s="257">
        <v>76</v>
      </c>
      <c r="G157" s="192"/>
      <c r="H157" s="142"/>
      <c r="I157" s="143"/>
      <c r="J157" s="143"/>
      <c r="K157" s="144"/>
    </row>
    <row r="158" spans="2:11" ht="63.75" customHeight="1" x14ac:dyDescent="0.2">
      <c r="B158" s="352" t="s">
        <v>185</v>
      </c>
      <c r="C158" s="353" t="s">
        <v>262</v>
      </c>
      <c r="D158" s="354"/>
      <c r="E158" s="133"/>
      <c r="F158" s="346"/>
      <c r="G158" s="355" t="s">
        <v>243</v>
      </c>
      <c r="H158" s="356">
        <v>2245.56</v>
      </c>
      <c r="I158" s="357">
        <v>2245.56</v>
      </c>
      <c r="J158" s="357">
        <v>2245.56</v>
      </c>
      <c r="K158" s="358"/>
    </row>
    <row r="159" spans="2:11" ht="28.9" customHeight="1" x14ac:dyDescent="0.2">
      <c r="B159" s="359" t="s">
        <v>86</v>
      </c>
      <c r="C159" s="32" t="s">
        <v>28</v>
      </c>
      <c r="D159" s="15">
        <f>D161</f>
        <v>82.3</v>
      </c>
      <c r="E159" s="15">
        <f>E161</f>
        <v>82.3</v>
      </c>
      <c r="F159" s="184">
        <f>F161</f>
        <v>82.3</v>
      </c>
      <c r="G159" s="221"/>
      <c r="H159" s="120"/>
      <c r="I159" s="121"/>
      <c r="J159" s="121"/>
      <c r="K159" s="222"/>
    </row>
    <row r="160" spans="2:11" ht="22.5" customHeight="1" x14ac:dyDescent="0.2">
      <c r="B160" s="699"/>
      <c r="C160" s="31" t="s">
        <v>29</v>
      </c>
      <c r="D160" s="16"/>
      <c r="E160" s="16"/>
      <c r="F160" s="185"/>
      <c r="G160" s="191"/>
      <c r="H160" s="72"/>
      <c r="I160" s="73"/>
      <c r="J160" s="73"/>
      <c r="K160" s="140"/>
    </row>
    <row r="161" spans="1:14" ht="27.75" customHeight="1" thickBot="1" x14ac:dyDescent="0.25">
      <c r="B161" s="700"/>
      <c r="C161" s="360" t="s">
        <v>30</v>
      </c>
      <c r="D161" s="361">
        <v>82.3</v>
      </c>
      <c r="E161" s="361">
        <v>82.3</v>
      </c>
      <c r="F161" s="362">
        <v>82.3</v>
      </c>
      <c r="G161" s="363"/>
      <c r="H161" s="142"/>
      <c r="I161" s="143"/>
      <c r="J161" s="143"/>
      <c r="K161" s="144"/>
    </row>
    <row r="162" spans="1:14" ht="27.75" customHeight="1" thickBot="1" x14ac:dyDescent="0.25">
      <c r="B162" s="365" t="s">
        <v>186</v>
      </c>
      <c r="C162" s="366" t="s">
        <v>261</v>
      </c>
      <c r="D162" s="462"/>
      <c r="E162" s="307"/>
      <c r="F162" s="367"/>
      <c r="G162" s="340"/>
      <c r="H162" s="341"/>
      <c r="I162" s="342"/>
      <c r="J162" s="342"/>
      <c r="K162" s="343"/>
    </row>
    <row r="163" spans="1:14" ht="57" customHeight="1" thickBot="1" x14ac:dyDescent="0.25">
      <c r="B163" s="453" t="s">
        <v>187</v>
      </c>
      <c r="C163" s="471" t="s">
        <v>251</v>
      </c>
      <c r="D163" s="472"/>
      <c r="E163" s="472"/>
      <c r="F163" s="473"/>
      <c r="G163" s="339" t="s">
        <v>188</v>
      </c>
      <c r="H163" s="369">
        <v>3</v>
      </c>
      <c r="I163" s="370">
        <v>3</v>
      </c>
      <c r="J163" s="370">
        <v>3</v>
      </c>
      <c r="K163" s="371"/>
    </row>
    <row r="164" spans="1:14" ht="56.25" customHeight="1" thickBot="1" x14ac:dyDescent="0.25">
      <c r="B164" s="449" t="s">
        <v>189</v>
      </c>
      <c r="C164" s="368" t="s">
        <v>190</v>
      </c>
      <c r="D164" s="372"/>
      <c r="E164" s="372"/>
      <c r="F164" s="373"/>
      <c r="G164" s="339" t="s">
        <v>188</v>
      </c>
      <c r="H164" s="369">
        <v>2</v>
      </c>
      <c r="I164" s="370">
        <v>2</v>
      </c>
      <c r="J164" s="370">
        <v>2</v>
      </c>
      <c r="K164" s="371"/>
    </row>
    <row r="165" spans="1:14" ht="55.5" customHeight="1" thickBot="1" x14ac:dyDescent="0.25">
      <c r="B165" s="463" t="s">
        <v>191</v>
      </c>
      <c r="C165" s="464" t="s">
        <v>192</v>
      </c>
      <c r="D165" s="465"/>
      <c r="E165" s="465"/>
      <c r="F165" s="466"/>
      <c r="G165" s="467" t="s">
        <v>188</v>
      </c>
      <c r="H165" s="468">
        <v>3</v>
      </c>
      <c r="I165" s="469">
        <v>3</v>
      </c>
      <c r="J165" s="469">
        <v>3</v>
      </c>
      <c r="K165" s="470"/>
    </row>
    <row r="166" spans="1:14" ht="56.25" customHeight="1" thickBot="1" x14ac:dyDescent="0.25">
      <c r="B166" s="457" t="s">
        <v>193</v>
      </c>
      <c r="C166" s="471" t="s">
        <v>194</v>
      </c>
      <c r="D166" s="474"/>
      <c r="E166" s="474"/>
      <c r="F166" s="475"/>
      <c r="G166" s="226" t="s">
        <v>188</v>
      </c>
      <c r="H166" s="127">
        <v>2</v>
      </c>
      <c r="I166" s="128">
        <v>3</v>
      </c>
      <c r="J166" s="128">
        <v>2</v>
      </c>
      <c r="K166" s="364"/>
    </row>
    <row r="167" spans="1:14" ht="69.75" customHeight="1" thickBot="1" x14ac:dyDescent="0.25">
      <c r="A167" s="30"/>
      <c r="B167" s="448" t="s">
        <v>195</v>
      </c>
      <c r="C167" s="374" t="s">
        <v>196</v>
      </c>
      <c r="D167" s="375"/>
      <c r="E167" s="375"/>
      <c r="F167" s="376"/>
      <c r="G167" s="377" t="s">
        <v>188</v>
      </c>
      <c r="H167" s="378">
        <v>1</v>
      </c>
      <c r="I167" s="370">
        <v>1</v>
      </c>
      <c r="J167" s="370">
        <v>1</v>
      </c>
      <c r="K167" s="379" t="s">
        <v>86</v>
      </c>
      <c r="L167" s="30"/>
      <c r="M167" s="30"/>
      <c r="N167" s="30"/>
    </row>
    <row r="168" spans="1:14" ht="56.25" customHeight="1" thickBot="1" x14ac:dyDescent="0.25">
      <c r="A168" s="30"/>
      <c r="B168" s="448" t="s">
        <v>197</v>
      </c>
      <c r="C168" s="380" t="s">
        <v>198</v>
      </c>
      <c r="D168" s="381" t="s">
        <v>86</v>
      </c>
      <c r="E168" s="381" t="s">
        <v>86</v>
      </c>
      <c r="F168" s="382" t="s">
        <v>86</v>
      </c>
      <c r="G168" s="377" t="s">
        <v>188</v>
      </c>
      <c r="H168" s="383">
        <v>1</v>
      </c>
      <c r="I168" s="384">
        <v>1</v>
      </c>
      <c r="J168" s="384">
        <v>1</v>
      </c>
      <c r="K168" s="385" t="s">
        <v>86</v>
      </c>
      <c r="L168" s="30"/>
      <c r="M168" s="30"/>
      <c r="N168" s="30"/>
    </row>
    <row r="169" spans="1:14" ht="27" customHeight="1" x14ac:dyDescent="0.2">
      <c r="B169" s="326"/>
      <c r="C169" s="327" t="s">
        <v>28</v>
      </c>
      <c r="D169" s="328">
        <f>D171</f>
        <v>360</v>
      </c>
      <c r="E169" s="328">
        <f t="shared" ref="E169:F169" si="13">E171</f>
        <v>360</v>
      </c>
      <c r="F169" s="328">
        <f t="shared" si="13"/>
        <v>360</v>
      </c>
      <c r="G169" s="582"/>
      <c r="H169" s="583"/>
      <c r="I169" s="332"/>
      <c r="J169" s="332"/>
      <c r="K169" s="333"/>
    </row>
    <row r="170" spans="1:14" ht="15.6" customHeight="1" x14ac:dyDescent="0.2">
      <c r="B170" s="640"/>
      <c r="C170" s="4" t="s">
        <v>29</v>
      </c>
      <c r="D170" s="1"/>
      <c r="E170" s="1"/>
      <c r="F170" s="171"/>
      <c r="G170" s="191"/>
      <c r="H170" s="72"/>
      <c r="I170" s="73"/>
      <c r="J170" s="73"/>
      <c r="K170" s="140"/>
    </row>
    <row r="171" spans="1:14" ht="29.45" customHeight="1" thickBot="1" x14ac:dyDescent="0.25">
      <c r="B171" s="637"/>
      <c r="C171" s="141" t="s">
        <v>30</v>
      </c>
      <c r="D171" s="536">
        <v>360</v>
      </c>
      <c r="E171" s="536">
        <v>360</v>
      </c>
      <c r="F171" s="537">
        <v>360</v>
      </c>
      <c r="G171" s="192"/>
      <c r="H171" s="142"/>
      <c r="I171" s="143"/>
      <c r="J171" s="143"/>
      <c r="K171" s="144"/>
    </row>
    <row r="172" spans="1:14" ht="59.25" customHeight="1" thickBot="1" x14ac:dyDescent="0.25">
      <c r="B172" s="587" t="s">
        <v>254</v>
      </c>
      <c r="C172" s="462" t="s">
        <v>252</v>
      </c>
      <c r="D172" s="572"/>
      <c r="E172" s="572"/>
      <c r="F172" s="573"/>
      <c r="G172" s="593" t="s">
        <v>256</v>
      </c>
      <c r="H172" s="594">
        <v>100</v>
      </c>
      <c r="I172" s="342"/>
      <c r="J172" s="342"/>
      <c r="K172" s="343"/>
    </row>
    <row r="173" spans="1:14" ht="24" customHeight="1" x14ac:dyDescent="0.2">
      <c r="B173" s="588"/>
      <c r="C173" s="589" t="s">
        <v>28</v>
      </c>
      <c r="D173" s="584">
        <f>D175</f>
        <v>218.2</v>
      </c>
      <c r="E173" s="584">
        <f t="shared" ref="E173:F173" si="14">E175</f>
        <v>0</v>
      </c>
      <c r="F173" s="585">
        <f t="shared" si="14"/>
        <v>0</v>
      </c>
      <c r="G173" s="582"/>
      <c r="H173" s="583"/>
      <c r="I173" s="332"/>
      <c r="J173" s="332"/>
      <c r="K173" s="333"/>
    </row>
    <row r="174" spans="1:14" ht="21" customHeight="1" x14ac:dyDescent="0.2">
      <c r="B174" s="650"/>
      <c r="C174" s="31" t="s">
        <v>29</v>
      </c>
      <c r="D174" s="574"/>
      <c r="E174" s="574"/>
      <c r="F174" s="575"/>
      <c r="G174" s="191"/>
      <c r="H174" s="72"/>
      <c r="I174" s="73"/>
      <c r="J174" s="73"/>
      <c r="K174" s="140"/>
    </row>
    <row r="175" spans="1:14" ht="29.45" customHeight="1" thickBot="1" x14ac:dyDescent="0.25">
      <c r="B175" s="651"/>
      <c r="C175" s="590" t="s">
        <v>30</v>
      </c>
      <c r="D175" s="570">
        <v>218.2</v>
      </c>
      <c r="E175" s="570"/>
      <c r="F175" s="571"/>
      <c r="G175" s="440"/>
      <c r="H175" s="441"/>
      <c r="I175" s="442"/>
      <c r="J175" s="442"/>
      <c r="K175" s="443"/>
    </row>
    <row r="176" spans="1:14" ht="29.45" customHeight="1" thickBot="1" x14ac:dyDescent="0.25">
      <c r="B176" s="587" t="s">
        <v>255</v>
      </c>
      <c r="C176" s="462" t="s">
        <v>253</v>
      </c>
      <c r="D176" s="572"/>
      <c r="E176" s="572"/>
      <c r="F176" s="573"/>
      <c r="G176" s="586" t="s">
        <v>257</v>
      </c>
      <c r="H176" s="594">
        <v>3</v>
      </c>
      <c r="I176" s="342"/>
      <c r="J176" s="342"/>
      <c r="K176" s="343"/>
    </row>
    <row r="177" spans="1:14" ht="23.25" customHeight="1" x14ac:dyDescent="0.2">
      <c r="B177" s="588"/>
      <c r="C177" s="591" t="s">
        <v>28</v>
      </c>
      <c r="D177" s="584">
        <f>D179</f>
        <v>110</v>
      </c>
      <c r="E177" s="584">
        <f t="shared" ref="E177:F177" si="15">E179</f>
        <v>0</v>
      </c>
      <c r="F177" s="584">
        <f t="shared" si="15"/>
        <v>0</v>
      </c>
      <c r="G177" s="330"/>
      <c r="H177" s="331"/>
      <c r="I177" s="332"/>
      <c r="J177" s="332"/>
      <c r="K177" s="333"/>
    </row>
    <row r="178" spans="1:14" ht="24" customHeight="1" x14ac:dyDescent="0.2">
      <c r="B178" s="650"/>
      <c r="C178" s="592" t="s">
        <v>29</v>
      </c>
      <c r="D178" s="574"/>
      <c r="E178" s="574"/>
      <c r="F178" s="575"/>
      <c r="G178" s="191"/>
      <c r="H178" s="72"/>
      <c r="I178" s="73"/>
      <c r="J178" s="73"/>
      <c r="K178" s="140"/>
    </row>
    <row r="179" spans="1:14" ht="22.5" customHeight="1" thickBot="1" x14ac:dyDescent="0.25">
      <c r="B179" s="651"/>
      <c r="C179" s="590" t="s">
        <v>39</v>
      </c>
      <c r="D179" s="576">
        <v>110</v>
      </c>
      <c r="E179" s="576"/>
      <c r="F179" s="577"/>
      <c r="G179" s="578"/>
      <c r="H179" s="579"/>
      <c r="I179" s="580"/>
      <c r="J179" s="580"/>
      <c r="K179" s="581"/>
    </row>
    <row r="180" spans="1:14" ht="32.25" customHeight="1" x14ac:dyDescent="0.2">
      <c r="B180" s="258" t="s">
        <v>199</v>
      </c>
      <c r="C180" s="259" t="s">
        <v>200</v>
      </c>
      <c r="D180" s="259"/>
      <c r="E180" s="259"/>
      <c r="F180" s="386"/>
      <c r="G180" s="260"/>
      <c r="H180" s="261"/>
      <c r="I180" s="262"/>
      <c r="J180" s="262"/>
      <c r="K180" s="263"/>
    </row>
    <row r="181" spans="1:14" ht="32.25" customHeight="1" x14ac:dyDescent="0.2">
      <c r="B181" s="71"/>
      <c r="C181" s="54"/>
      <c r="D181" s="54"/>
      <c r="E181" s="54"/>
      <c r="F181" s="162"/>
      <c r="G181" s="187" t="s">
        <v>201</v>
      </c>
      <c r="H181" s="111">
        <v>2</v>
      </c>
      <c r="I181" s="129">
        <v>2</v>
      </c>
      <c r="J181" s="130">
        <v>1</v>
      </c>
      <c r="K181" s="227"/>
    </row>
    <row r="182" spans="1:14" ht="28.9" customHeight="1" thickBot="1" x14ac:dyDescent="0.25">
      <c r="B182" s="387" t="s">
        <v>202</v>
      </c>
      <c r="C182" s="388" t="s">
        <v>203</v>
      </c>
      <c r="D182" s="49"/>
      <c r="E182" s="49"/>
      <c r="F182" s="389"/>
      <c r="G182" s="390"/>
      <c r="H182" s="391"/>
      <c r="I182" s="392"/>
      <c r="J182" s="392"/>
      <c r="K182" s="393"/>
    </row>
    <row r="183" spans="1:14" ht="25.5" customHeight="1" x14ac:dyDescent="0.2">
      <c r="B183" s="701" t="s">
        <v>204</v>
      </c>
      <c r="C183" s="681" t="s">
        <v>205</v>
      </c>
      <c r="D183" s="683"/>
      <c r="E183" s="683"/>
      <c r="F183" s="678"/>
      <c r="G183" s="504" t="s">
        <v>208</v>
      </c>
      <c r="H183" s="505">
        <f>35-35+10</f>
        <v>10</v>
      </c>
      <c r="I183" s="505">
        <f>90-90+70</f>
        <v>70</v>
      </c>
      <c r="J183" s="505">
        <v>100</v>
      </c>
      <c r="K183" s="506" t="s">
        <v>207</v>
      </c>
    </row>
    <row r="184" spans="1:14" ht="31.5" customHeight="1" x14ac:dyDescent="0.2">
      <c r="B184" s="702"/>
      <c r="C184" s="695"/>
      <c r="D184" s="696"/>
      <c r="E184" s="696"/>
      <c r="F184" s="679"/>
      <c r="G184" s="208" t="s">
        <v>210</v>
      </c>
      <c r="H184" s="82">
        <v>1</v>
      </c>
      <c r="I184" s="502"/>
      <c r="J184" s="502"/>
      <c r="K184" s="498"/>
    </row>
    <row r="185" spans="1:14" ht="31.5" customHeight="1" thickBot="1" x14ac:dyDescent="0.25">
      <c r="B185" s="703"/>
      <c r="C185" s="682"/>
      <c r="D185" s="684"/>
      <c r="E185" s="684"/>
      <c r="F185" s="680"/>
      <c r="G185" s="503" t="s">
        <v>209</v>
      </c>
      <c r="H185" s="500"/>
      <c r="I185" s="500"/>
      <c r="J185" s="501"/>
      <c r="K185" s="499"/>
    </row>
    <row r="186" spans="1:14" ht="42.75" customHeight="1" thickBot="1" x14ac:dyDescent="0.25">
      <c r="B186" s="454" t="s">
        <v>211</v>
      </c>
      <c r="C186" s="491" t="s">
        <v>212</v>
      </c>
      <c r="D186" s="492"/>
      <c r="E186" s="492"/>
      <c r="F186" s="493"/>
      <c r="G186" s="228" t="s">
        <v>214</v>
      </c>
      <c r="H186" s="494" t="s">
        <v>215</v>
      </c>
      <c r="I186" s="495" t="s">
        <v>216</v>
      </c>
      <c r="J186" s="496" t="s">
        <v>213</v>
      </c>
      <c r="K186" s="497"/>
      <c r="N186" s="33"/>
    </row>
    <row r="187" spans="1:14" ht="42.75" customHeight="1" thickBot="1" x14ac:dyDescent="0.25">
      <c r="B187" s="456" t="s">
        <v>217</v>
      </c>
      <c r="C187" s="437" t="s">
        <v>218</v>
      </c>
      <c r="D187" s="394"/>
      <c r="E187" s="394"/>
      <c r="F187" s="395"/>
      <c r="G187" s="432" t="s">
        <v>208</v>
      </c>
      <c r="H187" s="433" t="s">
        <v>219</v>
      </c>
      <c r="I187" s="434" t="s">
        <v>213</v>
      </c>
      <c r="J187" s="435"/>
      <c r="K187" s="436"/>
    </row>
    <row r="188" spans="1:14" s="37" customFormat="1" ht="40.5" customHeight="1" thickBot="1" x14ac:dyDescent="0.3">
      <c r="A188" s="40"/>
      <c r="B188" s="511" t="s">
        <v>220</v>
      </c>
      <c r="C188" s="477" t="s">
        <v>221</v>
      </c>
      <c r="D188" s="512" t="s">
        <v>86</v>
      </c>
      <c r="E188" s="512" t="s">
        <v>86</v>
      </c>
      <c r="F188" s="513" t="s">
        <v>86</v>
      </c>
      <c r="G188" s="514" t="s">
        <v>214</v>
      </c>
      <c r="H188" s="515">
        <v>30</v>
      </c>
      <c r="I188" s="516" t="s">
        <v>213</v>
      </c>
      <c r="J188" s="517" t="s">
        <v>86</v>
      </c>
      <c r="K188" s="518" t="s">
        <v>86</v>
      </c>
      <c r="L188" s="40"/>
      <c r="M188" s="40"/>
      <c r="N188" s="40"/>
    </row>
    <row r="189" spans="1:14" ht="54.75" customHeight="1" thickBot="1" x14ac:dyDescent="0.25">
      <c r="B189" s="507" t="s">
        <v>222</v>
      </c>
      <c r="C189" s="508" t="s">
        <v>223</v>
      </c>
      <c r="D189" s="492"/>
      <c r="E189" s="492"/>
      <c r="F189" s="493"/>
      <c r="G189" s="397" t="s">
        <v>208</v>
      </c>
      <c r="H189" s="398">
        <v>100</v>
      </c>
      <c r="I189" s="52"/>
      <c r="J189" s="509"/>
      <c r="K189" s="510"/>
    </row>
    <row r="190" spans="1:14" ht="45" customHeight="1" thickBot="1" x14ac:dyDescent="0.25">
      <c r="B190" s="455" t="s">
        <v>224</v>
      </c>
      <c r="C190" s="315" t="s">
        <v>225</v>
      </c>
      <c r="D190" s="394"/>
      <c r="E190" s="394"/>
      <c r="F190" s="395"/>
      <c r="G190" s="399" t="s">
        <v>226</v>
      </c>
      <c r="H190" s="400">
        <v>1</v>
      </c>
      <c r="I190" s="401"/>
      <c r="J190" s="402"/>
      <c r="K190" s="403"/>
    </row>
    <row r="191" spans="1:14" ht="47.25" customHeight="1" thickBot="1" x14ac:dyDescent="0.25">
      <c r="B191" s="452" t="s">
        <v>227</v>
      </c>
      <c r="C191" s="396" t="s">
        <v>228</v>
      </c>
      <c r="D191" s="404"/>
      <c r="E191" s="405"/>
      <c r="F191" s="406"/>
      <c r="G191" s="407" t="s">
        <v>184</v>
      </c>
      <c r="H191" s="408">
        <v>1</v>
      </c>
      <c r="I191" s="408"/>
      <c r="J191" s="408"/>
      <c r="K191" s="409"/>
    </row>
    <row r="192" spans="1:14" ht="45.75" customHeight="1" thickBot="1" x14ac:dyDescent="0.25">
      <c r="B192" s="476" t="s">
        <v>229</v>
      </c>
      <c r="C192" s="477" t="s">
        <v>230</v>
      </c>
      <c r="D192" s="478"/>
      <c r="E192" s="479"/>
      <c r="F192" s="480"/>
      <c r="G192" s="481" t="s">
        <v>231</v>
      </c>
      <c r="H192" s="482">
        <v>77</v>
      </c>
      <c r="I192" s="482"/>
      <c r="J192" s="482"/>
      <c r="K192" s="483"/>
    </row>
    <row r="193" spans="2:11" ht="33" customHeight="1" thickBot="1" x14ac:dyDescent="0.25">
      <c r="B193" s="484" t="s">
        <v>232</v>
      </c>
      <c r="C193" s="485" t="s">
        <v>233</v>
      </c>
      <c r="D193" s="486"/>
      <c r="E193" s="487"/>
      <c r="F193" s="488"/>
      <c r="G193" s="489" t="s">
        <v>206</v>
      </c>
      <c r="H193" s="482"/>
      <c r="I193" s="482"/>
      <c r="J193" s="490">
        <v>1</v>
      </c>
      <c r="K193" s="483"/>
    </row>
    <row r="194" spans="2:11" ht="42.75" customHeight="1" x14ac:dyDescent="0.2">
      <c r="B194" s="689" t="s">
        <v>258</v>
      </c>
      <c r="C194" s="624" t="s">
        <v>259</v>
      </c>
      <c r="D194" s="606"/>
      <c r="E194" s="394"/>
      <c r="F194" s="395"/>
      <c r="G194" s="627" t="s">
        <v>260</v>
      </c>
      <c r="H194" s="595">
        <v>100</v>
      </c>
      <c r="I194" s="608"/>
      <c r="J194" s="611"/>
      <c r="K194" s="596"/>
    </row>
    <row r="195" spans="2:11" ht="33" customHeight="1" x14ac:dyDescent="0.2">
      <c r="B195" s="690"/>
      <c r="C195" s="625" t="s">
        <v>30</v>
      </c>
      <c r="D195" s="607"/>
      <c r="E195" s="597"/>
      <c r="F195" s="598"/>
      <c r="G195" s="208"/>
      <c r="H195" s="599"/>
      <c r="I195" s="609"/>
      <c r="J195" s="97"/>
      <c r="K195" s="600"/>
    </row>
    <row r="196" spans="2:11" ht="24" customHeight="1" thickBot="1" x14ac:dyDescent="0.25">
      <c r="B196" s="691"/>
      <c r="C196" s="626" t="s">
        <v>31</v>
      </c>
      <c r="D196" s="601"/>
      <c r="E196" s="602"/>
      <c r="F196" s="603"/>
      <c r="G196" s="397"/>
      <c r="H196" s="604"/>
      <c r="I196" s="610"/>
      <c r="J196" s="612"/>
      <c r="K196" s="605"/>
    </row>
    <row r="197" spans="2:11" ht="21.75" customHeight="1" x14ac:dyDescent="0.2">
      <c r="B197" s="431"/>
      <c r="C197" s="294" t="s">
        <v>28</v>
      </c>
      <c r="D197" s="628">
        <f t="shared" ref="D197:F197" si="16">SUM(D198:D203)</f>
        <v>9484.3000000000011</v>
      </c>
      <c r="E197" s="628">
        <f t="shared" si="16"/>
        <v>11203.6</v>
      </c>
      <c r="F197" s="629">
        <f t="shared" si="16"/>
        <v>4286.2</v>
      </c>
      <c r="G197" s="295"/>
      <c r="H197" s="296"/>
      <c r="I197" s="297"/>
      <c r="J197" s="297"/>
      <c r="K197" s="298"/>
    </row>
    <row r="198" spans="2:11" ht="15" customHeight="1" x14ac:dyDescent="0.2">
      <c r="B198" s="654"/>
      <c r="C198" s="4" t="s">
        <v>29</v>
      </c>
      <c r="D198" s="630"/>
      <c r="E198" s="630"/>
      <c r="F198" s="631"/>
      <c r="G198" s="191"/>
      <c r="H198" s="72"/>
      <c r="I198" s="73"/>
      <c r="J198" s="73"/>
      <c r="K198" s="140"/>
    </row>
    <row r="199" spans="2:11" ht="29.45" customHeight="1" x14ac:dyDescent="0.2">
      <c r="B199" s="655"/>
      <c r="C199" s="4" t="s">
        <v>30</v>
      </c>
      <c r="D199" s="632">
        <v>2662.3</v>
      </c>
      <c r="E199" s="632">
        <v>9428.9</v>
      </c>
      <c r="F199" s="633">
        <v>4286.2</v>
      </c>
      <c r="G199" s="191"/>
      <c r="H199" s="72"/>
      <c r="I199" s="73"/>
      <c r="J199" s="73"/>
      <c r="K199" s="140"/>
    </row>
    <row r="200" spans="2:11" ht="20.25" customHeight="1" x14ac:dyDescent="0.2">
      <c r="B200" s="655"/>
      <c r="C200" s="34" t="s">
        <v>244</v>
      </c>
      <c r="D200" s="634">
        <v>2561</v>
      </c>
      <c r="E200" s="634">
        <v>0</v>
      </c>
      <c r="F200" s="635">
        <v>0</v>
      </c>
      <c r="G200" s="191"/>
      <c r="H200" s="72"/>
      <c r="I200" s="73"/>
      <c r="J200" s="73"/>
      <c r="K200" s="140"/>
    </row>
    <row r="201" spans="2:11" ht="22.5" customHeight="1" x14ac:dyDescent="0.2">
      <c r="B201" s="655"/>
      <c r="C201" s="14" t="s">
        <v>39</v>
      </c>
      <c r="D201" s="634">
        <v>0</v>
      </c>
      <c r="E201" s="634">
        <v>0</v>
      </c>
      <c r="F201" s="635">
        <v>0</v>
      </c>
      <c r="G201" s="191"/>
      <c r="H201" s="72"/>
      <c r="I201" s="73"/>
      <c r="J201" s="73"/>
      <c r="K201" s="140"/>
    </row>
    <row r="202" spans="2:11" ht="27" customHeight="1" x14ac:dyDescent="0.2">
      <c r="B202" s="655"/>
      <c r="C202" s="13" t="s">
        <v>96</v>
      </c>
      <c r="D202" s="634">
        <v>3136.8</v>
      </c>
      <c r="E202" s="634">
        <v>1774.7</v>
      </c>
      <c r="F202" s="635">
        <v>0</v>
      </c>
      <c r="G202" s="191"/>
      <c r="H202" s="72"/>
      <c r="I202" s="73"/>
      <c r="J202" s="73"/>
      <c r="K202" s="140"/>
    </row>
    <row r="203" spans="2:11" ht="16.899999999999999" customHeight="1" x14ac:dyDescent="0.2">
      <c r="B203" s="656"/>
      <c r="C203" s="4" t="s">
        <v>31</v>
      </c>
      <c r="D203" s="634">
        <v>1124.2</v>
      </c>
      <c r="E203" s="634">
        <v>0</v>
      </c>
      <c r="F203" s="635">
        <v>0</v>
      </c>
      <c r="G203" s="191"/>
      <c r="H203" s="72"/>
      <c r="I203" s="73"/>
      <c r="J203" s="73"/>
      <c r="K203" s="140"/>
    </row>
    <row r="204" spans="2:11" ht="18.75" customHeight="1" x14ac:dyDescent="0.2">
      <c r="B204" s="410"/>
      <c r="C204" s="2" t="s">
        <v>109</v>
      </c>
      <c r="D204" s="41">
        <f>SUM(D205:D207)</f>
        <v>1061</v>
      </c>
      <c r="E204" s="41">
        <f>SUM(E205:E207)</f>
        <v>6382.1</v>
      </c>
      <c r="F204" s="41">
        <f>SUM(F205:F207)</f>
        <v>3182.9</v>
      </c>
      <c r="G204" s="221"/>
      <c r="H204" s="120"/>
      <c r="I204" s="121"/>
      <c r="J204" s="121"/>
      <c r="K204" s="222"/>
    </row>
    <row r="205" spans="2:11" ht="15.6" customHeight="1" x14ac:dyDescent="0.2">
      <c r="B205" s="658"/>
      <c r="C205" s="9" t="s">
        <v>111</v>
      </c>
      <c r="D205" s="630"/>
      <c r="E205" s="630"/>
      <c r="F205" s="631"/>
      <c r="G205" s="191"/>
      <c r="H205" s="72"/>
      <c r="I205" s="73"/>
      <c r="J205" s="73"/>
      <c r="K205" s="140"/>
    </row>
    <row r="206" spans="2:11" ht="28.15" customHeight="1" x14ac:dyDescent="0.2">
      <c r="B206" s="659"/>
      <c r="C206" s="9" t="s">
        <v>112</v>
      </c>
      <c r="D206" s="634">
        <v>1061</v>
      </c>
      <c r="E206" s="634">
        <v>6365.8</v>
      </c>
      <c r="F206" s="635">
        <v>3182.9</v>
      </c>
      <c r="G206" s="191"/>
      <c r="H206" s="72"/>
      <c r="I206" s="73"/>
      <c r="J206" s="73"/>
      <c r="K206" s="140"/>
    </row>
    <row r="207" spans="2:11" ht="23.25" customHeight="1" thickBot="1" x14ac:dyDescent="0.25">
      <c r="B207" s="439"/>
      <c r="C207" s="418" t="s">
        <v>148</v>
      </c>
      <c r="D207" s="632">
        <v>0</v>
      </c>
      <c r="E207" s="632">
        <v>16.3</v>
      </c>
      <c r="F207" s="632">
        <v>0</v>
      </c>
      <c r="G207" s="440"/>
      <c r="H207" s="441"/>
      <c r="I207" s="442"/>
      <c r="J207" s="442"/>
      <c r="K207" s="443"/>
    </row>
    <row r="208" spans="2:11" ht="27.75" customHeight="1" x14ac:dyDescent="0.2">
      <c r="B208" s="419"/>
      <c r="C208" s="327" t="s">
        <v>234</v>
      </c>
      <c r="D208" s="328">
        <f>D15+D20+D71+D75+D93+D115+D120+D124+D129+D137+D144+D197+D204+D89+D84+D79+D154+D148+D159+D169+D97+D177+D173+D101</f>
        <v>19259.400000000001</v>
      </c>
      <c r="E208" s="328">
        <f>E15+E20+E71+E75+E93+E115+E120+E124+E129+E137+E144+E197+E204+E89+E84+E79+E154+E148+E159+E169+E97</f>
        <v>24313.4</v>
      </c>
      <c r="F208" s="328">
        <f>F15+F20+F71+F75+F93+F115+F120+F124+F129+F137+F144+F197+F204+F89+F84+F79+F154+F148+F159+F169+F97</f>
        <v>13468.199999999997</v>
      </c>
      <c r="G208" s="330"/>
      <c r="H208" s="331"/>
      <c r="I208" s="332"/>
      <c r="J208" s="332"/>
      <c r="K208" s="333"/>
    </row>
    <row r="209" spans="2:11" ht="17.45" customHeight="1" x14ac:dyDescent="0.2">
      <c r="B209" s="411"/>
      <c r="C209" s="4" t="s">
        <v>235</v>
      </c>
      <c r="D209" s="538">
        <v>3048.6</v>
      </c>
      <c r="E209" s="538">
        <v>14285.6</v>
      </c>
      <c r="F209" s="539">
        <v>7001.5</v>
      </c>
      <c r="G209" s="191"/>
      <c r="H209" s="72"/>
      <c r="I209" s="73"/>
      <c r="J209" s="73"/>
      <c r="K209" s="140"/>
    </row>
    <row r="210" spans="2:11" ht="40.15" customHeight="1" thickBot="1" x14ac:dyDescent="0.25">
      <c r="B210" s="412"/>
      <c r="C210" s="141" t="s">
        <v>236</v>
      </c>
      <c r="D210" s="540"/>
      <c r="E210" s="413">
        <f>E208-D208</f>
        <v>5054</v>
      </c>
      <c r="F210" s="414">
        <f>F208-E208</f>
        <v>-10845.200000000004</v>
      </c>
      <c r="G210" s="192"/>
      <c r="H210" s="142"/>
      <c r="I210" s="143"/>
      <c r="J210" s="143"/>
      <c r="K210" s="144"/>
    </row>
    <row r="211" spans="2:11" ht="15" customHeight="1" x14ac:dyDescent="0.2">
      <c r="B211" s="660"/>
      <c r="C211" s="660"/>
      <c r="D211" s="660"/>
      <c r="E211" s="660"/>
      <c r="F211" s="660"/>
    </row>
    <row r="212" spans="2:11" s="36" customFormat="1" ht="15" customHeight="1" x14ac:dyDescent="0.2">
      <c r="B212" s="653" t="s">
        <v>237</v>
      </c>
      <c r="C212" s="653"/>
      <c r="D212" s="653"/>
      <c r="E212" s="653"/>
      <c r="F212" s="653"/>
      <c r="G212" s="18"/>
      <c r="H212" s="35"/>
    </row>
    <row r="213" spans="2:11" s="36" customFormat="1" ht="15" customHeight="1" x14ac:dyDescent="0.2">
      <c r="B213" s="657" t="s">
        <v>238</v>
      </c>
      <c r="C213" s="657"/>
      <c r="D213" s="657"/>
      <c r="E213" s="657"/>
      <c r="F213" s="657"/>
      <c r="G213" s="18"/>
      <c r="H213" s="35"/>
    </row>
    <row r="214" spans="2:11" s="36" customFormat="1" ht="15" customHeight="1" x14ac:dyDescent="0.2">
      <c r="B214" s="653" t="s">
        <v>239</v>
      </c>
      <c r="C214" s="653"/>
      <c r="D214" s="653"/>
      <c r="E214" s="653"/>
      <c r="F214" s="653"/>
      <c r="G214" s="18"/>
      <c r="H214" s="35"/>
    </row>
    <row r="215" spans="2:11" s="36" customFormat="1" ht="15" customHeight="1" x14ac:dyDescent="0.2">
      <c r="B215" s="653" t="s">
        <v>240</v>
      </c>
      <c r="C215" s="653"/>
      <c r="D215" s="653"/>
      <c r="E215" s="653"/>
      <c r="F215" s="653"/>
      <c r="G215" s="18"/>
      <c r="H215" s="35"/>
    </row>
    <row r="216" spans="2:11" s="36" customFormat="1" ht="15" customHeight="1" x14ac:dyDescent="0.2">
      <c r="B216" s="652" t="s">
        <v>241</v>
      </c>
      <c r="C216" s="652"/>
      <c r="D216" s="17"/>
      <c r="E216" s="17"/>
      <c r="F216" s="17"/>
      <c r="G216" s="18"/>
      <c r="H216" s="35"/>
    </row>
    <row r="217" spans="2:11" x14ac:dyDescent="0.2">
      <c r="D217" s="38"/>
      <c r="E217" s="38"/>
      <c r="F217" s="38"/>
      <c r="G217" s="529"/>
    </row>
  </sheetData>
  <mergeCells count="55">
    <mergeCell ref="B194:B196"/>
    <mergeCell ref="B16:B18"/>
    <mergeCell ref="C183:C185"/>
    <mergeCell ref="D183:D185"/>
    <mergeCell ref="E183:E185"/>
    <mergeCell ref="B135:B136"/>
    <mergeCell ref="B160:B161"/>
    <mergeCell ref="B170:B171"/>
    <mergeCell ref="B183:B185"/>
    <mergeCell ref="B130:B131"/>
    <mergeCell ref="B155:B157"/>
    <mergeCell ref="B76:B77"/>
    <mergeCell ref="B138:B140"/>
    <mergeCell ref="B145:B146"/>
    <mergeCell ref="B149:B152"/>
    <mergeCell ref="B133:B134"/>
    <mergeCell ref="F183:F185"/>
    <mergeCell ref="C133:C134"/>
    <mergeCell ref="D133:D134"/>
    <mergeCell ref="E133:E134"/>
    <mergeCell ref="F133:F134"/>
    <mergeCell ref="C135:C136"/>
    <mergeCell ref="D135:D136"/>
    <mergeCell ref="E135:E136"/>
    <mergeCell ref="F135:F136"/>
    <mergeCell ref="B2:K2"/>
    <mergeCell ref="G3:G4"/>
    <mergeCell ref="H3:J3"/>
    <mergeCell ref="K3:K4"/>
    <mergeCell ref="B3:B4"/>
    <mergeCell ref="C3:C4"/>
    <mergeCell ref="D3:D4"/>
    <mergeCell ref="E3:E4"/>
    <mergeCell ref="F3:F4"/>
    <mergeCell ref="B216:C216"/>
    <mergeCell ref="B215:F215"/>
    <mergeCell ref="B198:B203"/>
    <mergeCell ref="B214:F214"/>
    <mergeCell ref="B212:F212"/>
    <mergeCell ref="B213:F213"/>
    <mergeCell ref="B205:B206"/>
    <mergeCell ref="B211:F211"/>
    <mergeCell ref="B125:B127"/>
    <mergeCell ref="B121:B122"/>
    <mergeCell ref="B102:B103"/>
    <mergeCell ref="B174:B175"/>
    <mergeCell ref="B178:B179"/>
    <mergeCell ref="B72:B73"/>
    <mergeCell ref="B21:B69"/>
    <mergeCell ref="B85:B87"/>
    <mergeCell ref="B80:B82"/>
    <mergeCell ref="B116:B119"/>
    <mergeCell ref="B90:B91"/>
    <mergeCell ref="B94:B95"/>
    <mergeCell ref="B98:B99"/>
  </mergeCells>
  <printOptions horizontalCentered="1"/>
  <pageMargins left="0.39370078740157483" right="0.39370078740157483" top="0.59055118110236227" bottom="0.59055118110236227" header="0" footer="0"/>
  <pageSetup paperSize="9" scale="79" fitToHeight="0" orientation="landscape" r:id="rId1"/>
  <rowBreaks count="13" manualBreakCount="13">
    <brk id="19" max="10" man="1"/>
    <brk id="31" max="10" man="1"/>
    <brk id="44" max="10" man="1"/>
    <brk id="57" max="10" man="1"/>
    <brk id="74" max="10" man="1"/>
    <brk id="89" max="10" man="1"/>
    <brk id="107" max="10" man="1"/>
    <brk id="127" max="10" man="1"/>
    <brk id="143" max="10" man="1"/>
    <brk id="159" max="10" man="1"/>
    <brk id="171" max="10" man="1"/>
    <brk id="187" max="10" man="1"/>
    <brk id="20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2026-06-03T05:49:58Z</cp:lastPrinted>
  <dcterms:created xsi:type="dcterms:W3CDTF">2023-07-10T07:04:14Z</dcterms:created>
  <dcterms:modified xsi:type="dcterms:W3CDTF">2026-06-03T13:00:47Z</dcterms:modified>
  <cp:category/>
  <cp:contentStatus/>
</cp:coreProperties>
</file>