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valdyba\kmsa\Savivaldybės administracija\BENDROSIOS VALDYMO FUNKCIJOS\Strateginio planavimo skyrius\SVP KEITIMAI\2026-2028 SVP keitimas\2026–2028 m. SVP keitimas (birželis)\Sprendimo projektas\Gerieji variantai\"/>
    </mc:Choice>
  </mc:AlternateContent>
  <xr:revisionPtr revIDLastSave="0" documentId="13_ncr:1_{FF7D49A0-1723-4075-BB93-37C9945814FC}" xr6:coauthVersionLast="47" xr6:coauthVersionMax="47" xr10:uidLastSave="{00000000-0000-0000-0000-000000000000}"/>
  <bookViews>
    <workbookView xWindow="-135" yWindow="-135" windowWidth="38670" windowHeight="21150" xr2:uid="{FEA9E383-1DE5-4AFE-98A8-7A94D3659092}"/>
  </bookViews>
  <sheets>
    <sheet name="005 programa 3 lentelė" sheetId="1" r:id="rId1"/>
  </sheets>
  <definedNames>
    <definedName name="_xlnm.Print_Area" localSheetId="0">'005 programa 3 lentelė'!$A$1:$K$164</definedName>
    <definedName name="_xlnm.Print_Titles" localSheetId="0">'005 programa 3 lentelė'!$3:$5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6" i="1" l="1"/>
  <c r="F58" i="1"/>
  <c r="D103" i="1"/>
  <c r="D101" i="1"/>
  <c r="F154" i="1"/>
  <c r="E154" i="1"/>
  <c r="D154" i="1"/>
  <c r="D132" i="1"/>
  <c r="F116" i="1"/>
  <c r="E116" i="1"/>
  <c r="D116" i="1"/>
  <c r="F97" i="1"/>
  <c r="F103" i="1"/>
  <c r="E103" i="1"/>
  <c r="E97" i="1"/>
  <c r="D100" i="1"/>
  <c r="D97" i="1"/>
  <c r="D95" i="1" s="1"/>
  <c r="E80" i="1"/>
  <c r="D80" i="1"/>
  <c r="F95" i="1"/>
  <c r="I68" i="1"/>
  <c r="D78" i="1"/>
  <c r="E121" i="1" l="1"/>
  <c r="E95" i="1" l="1"/>
  <c r="E26" i="1"/>
  <c r="D145" i="1"/>
  <c r="E114" i="1"/>
  <c r="E145" i="1" l="1"/>
  <c r="F145" i="1"/>
  <c r="D114" i="1"/>
  <c r="F114" i="1"/>
  <c r="D56" i="1" l="1"/>
  <c r="E56" i="1"/>
  <c r="D52" i="1"/>
  <c r="E52" i="1"/>
  <c r="F52" i="1"/>
  <c r="F150" i="1" l="1"/>
  <c r="F129" i="1"/>
  <c r="F101" i="1"/>
  <c r="F26" i="1"/>
  <c r="F78" i="1" l="1"/>
  <c r="F121" i="1"/>
  <c r="F31" i="1"/>
  <c r="F153" i="1" s="1"/>
  <c r="D26" i="1" l="1"/>
  <c r="D150" i="1" l="1"/>
  <c r="E150" i="1"/>
  <c r="D129" i="1"/>
  <c r="E129" i="1"/>
  <c r="E101" i="1"/>
  <c r="D121" i="1" l="1"/>
  <c r="E78" i="1"/>
  <c r="D31" i="1"/>
  <c r="E31" i="1"/>
  <c r="E153" i="1" l="1"/>
  <c r="F155" i="1" s="1"/>
  <c r="D153" i="1" l="1"/>
  <c r="E15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Saulina Paulauskienė</author>
    <author>Violeta Pronskuvienė</author>
  </authors>
  <commentList>
    <comment ref="H16" authorId="0" shapeId="0" xr:uid="{1A661502-B016-4F38-8997-25C7B24F4F56}">
      <text>
        <r>
          <rPr>
            <sz val="11"/>
            <color theme="1"/>
            <rFont val="Calibri"/>
            <family val="2"/>
            <charset val="186"/>
            <scheme val="minor"/>
          </rPr>
          <t>10 įrengtų naujų stendų 
20 atnaujintų stendų, pakeičiant po du lipdukus
10 atnaujintų stendų pakeičiant jų plokštumas</t>
        </r>
      </text>
    </comment>
    <comment ref="G68" authorId="0" shapeId="0" xr:uid="{0B36EABC-186B-476A-99B7-0AA472D99D08}">
      <text>
        <r>
          <rPr>
            <sz val="11"/>
            <color theme="1"/>
            <rFont val="Calibri"/>
            <family val="2"/>
            <charset val="186"/>
            <scheme val="minor"/>
          </rPr>
          <t>Iki Minijos g. tilto tvarkymo darbai</t>
        </r>
      </text>
    </comment>
    <comment ref="H69" authorId="0" shapeId="0" xr:uid="{081DDA8A-38C2-4C81-9720-A840C34539AE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1. Smeltalės upės prieplaukos akvatorijos ir upės dalies iki Minijos g. tilto valymo / gilinimo  projekto parengimas
</t>
        </r>
      </text>
    </comment>
    <comment ref="I69" authorId="0" shapeId="0" xr:uid="{8CEBA037-3C4E-45D8-A068-B6FF17A70CBD}">
      <text>
        <r>
          <rPr>
            <sz val="11"/>
            <color theme="1"/>
            <rFont val="Calibri"/>
            <family val="2"/>
            <charset val="186"/>
            <scheme val="minor"/>
          </rPr>
          <t>Smeltalės upės nuo Minijos g. iki Klaipėdos miesto savivaldybės teritorijos ribos periodinio valymo projektas</t>
        </r>
      </text>
    </comment>
    <comment ref="G88" authorId="1" shapeId="0" xr:uid="{E6AD2848-1A3D-43B8-AAC9-04BC222D1165}">
      <text>
        <r>
          <rPr>
            <sz val="9"/>
            <color indexed="81"/>
            <rFont val="Tahoma"/>
            <family val="2"/>
            <charset val="186"/>
          </rPr>
          <t xml:space="preserve">Bus pasiekta 30 000 2029 m., kai baigsis projektas.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89" authorId="1" shapeId="0" xr:uid="{2B4A2A71-FD08-42AB-B780-EA8137FD790F}">
      <text>
        <r>
          <rPr>
            <sz val="9"/>
            <color indexed="81"/>
            <rFont val="Tahoma"/>
            <family val="2"/>
            <charset val="186"/>
          </rPr>
          <t xml:space="preserve">Bus pasiektas 2 vnt. 2029 m., kai baigsis projektas.
</t>
        </r>
      </text>
    </comment>
    <comment ref="G90" authorId="1" shapeId="0" xr:uid="{62EC9F38-7A8C-4472-9373-3EA740C5EB12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Tako ilgis –6 km.
</t>
        </r>
      </text>
    </comment>
    <comment ref="H94" authorId="1" shapeId="0" xr:uid="{E47938CB-0B8A-4684-82DE-DBDD119EF8D0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Dvi apželdinimo schemos atkarpoje tarp Statybininkų pr. ir Baltijos pr.
</t>
        </r>
      </text>
    </comment>
    <comment ref="I94" authorId="1" shapeId="0" xr:uid="{646A4E3D-3704-428F-AFF2-E7215BFDC718}">
      <text>
        <r>
          <rPr>
            <sz val="11"/>
            <color theme="1"/>
            <rFont val="Calibri"/>
            <family val="2"/>
            <charset val="186"/>
            <scheme val="minor"/>
          </rPr>
          <t>1.1 apželdinimo schema 
atkarpoje tarp Statybininkų pr. ir Baltijos pr.
2. M. Mažvydo alėjos apželdinimo schema.
3. Priestočio g., Liepų g. ir Artojų g. skirtingų lygių sankryžos apželdinimo schema.</t>
        </r>
      </text>
    </comment>
    <comment ref="J94" authorId="1" shapeId="0" xr:uid="{986A20CE-ED37-4F47-89BB-069A82B64D2D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Smiltelės g. atkarpos nuo Šilutės pl. iki Taikos pr. apželdinimo schema
</t>
        </r>
      </text>
    </comment>
  </commentList>
</comments>
</file>

<file path=xl/sharedStrings.xml><?xml version="1.0" encoding="utf-8"?>
<sst xmlns="http://schemas.openxmlformats.org/spreadsheetml/2006/main" count="289" uniqueCount="232">
  <si>
    <t>Programos uždavinio, priemonės kodas ir požymis</t>
  </si>
  <si>
    <t>Uždavinio, priemonės pavadinimas, finansavimo šaltiniai</t>
  </si>
  <si>
    <t>2026 metų asignavimai ir kitos lėšos</t>
  </si>
  <si>
    <t>2027 metų asignavimai ir kitos lėšos</t>
  </si>
  <si>
    <t>2028 metų asignavimai ir kitos lėšos</t>
  </si>
  <si>
    <t>Stebėsenos rodiklio pavadinimas (matavimo vnt.)</t>
  </si>
  <si>
    <t>Siektinos stebėsenos rodiklių reikšmės</t>
  </si>
  <si>
    <t>Savivaldybės strateginio plėtros plano rodiklis</t>
  </si>
  <si>
    <t>2026 m.</t>
  </si>
  <si>
    <t>2027 m.</t>
  </si>
  <si>
    <t>2028 m.</t>
  </si>
  <si>
    <t>005-01 (T)</t>
  </si>
  <si>
    <t>Uždavinys: Tobulinti atliekų tvarkymo sistemą</t>
  </si>
  <si>
    <t>Planuojamas susidarymo vietoje sutvarkyti biologinių atliekų ir rūšiuojamuoju būdu surinkti Klaipėdos miesto savivaldybės komunalinių atliekų kiekis, proc. (vertinant nuo susidarančių komunalinių atliekų)</t>
  </si>
  <si>
    <t>Planuojamas šalinti Klaipėdos miesto savivaldybės komunalinių atliekų kiekis, proc. (vertinant nuo susidarančių komunalinių atliekų)</t>
  </si>
  <si>
    <t>005-01-01 (TP)</t>
  </si>
  <si>
    <t>Priemonė: Komunalinių atliekų tvarkymo organizavimas</t>
  </si>
  <si>
    <t>005-01-01-01</t>
  </si>
  <si>
    <t>Komunalinių atliekų surinkimas ir tvarkymas</t>
  </si>
  <si>
    <t>Priimta į sąvartyną atliekų, tūkst. t</t>
  </si>
  <si>
    <t xml:space="preserve">Savivaldybės biudžeto lėšos (nuosavos, be ankstesnių metų likučio) </t>
  </si>
  <si>
    <t>005-01-01-02</t>
  </si>
  <si>
    <t>005-01-01-03</t>
  </si>
  <si>
    <t>Savavališkai užterštų teritorijų sutvarkymas</t>
  </si>
  <si>
    <t>Išvežta statybinių, biologiškai skaidžių ir kitų atliekų, t</t>
  </si>
  <si>
    <t>Išvežta padangų, t</t>
  </si>
  <si>
    <t>005-01-01-04</t>
  </si>
  <si>
    <t>Pavojingų atliekų šalinimas</t>
  </si>
  <si>
    <t>Surinkta pavojingų atliekų, t</t>
  </si>
  <si>
    <t>Vykdoma programų, vnt.</t>
  </si>
  <si>
    <t>005-01-01-05</t>
  </si>
  <si>
    <t xml:space="preserve">Visuomenės švietimo atliekų tvarkymo klausimais vykdymas </t>
  </si>
  <si>
    <t>Įrengta ar atnaujinta informacinių stendų prie atliekų surinkimo konteinerių aikštelių, vnt.</t>
  </si>
  <si>
    <t>005-01-01-06</t>
  </si>
  <si>
    <t>Asbesto turinčių gaminių atliekų surinkimas apvažiavimo būdu, transportavimas ir šalinimas iš gyvenamųjų bei viešosios paskirties pastatų</t>
  </si>
  <si>
    <t>Sutvarkyta asbestinių atliekų, t</t>
  </si>
  <si>
    <t>005-01-01-07</t>
  </si>
  <si>
    <t>Atliekų surinkimo priemonių įsigijimas</t>
  </si>
  <si>
    <t>Įsigyta atliekų surinkimo priemonių, vnt.</t>
  </si>
  <si>
    <t>005-01-01-08 (RP)</t>
  </si>
  <si>
    <t>Atliekų tvarkymo sistemos plėtra</t>
  </si>
  <si>
    <t>Parengtas techninis projektas, vnt.</t>
  </si>
  <si>
    <t>Atlikta rangos darbų. Užbaigtumas, proc.</t>
  </si>
  <si>
    <t>P-3.3.4.1-3</t>
  </si>
  <si>
    <t>Įgyvendintos viešinimo kampanijos atliekų prevencijos ir tvarkymo temomis, vnt.</t>
  </si>
  <si>
    <t xml:space="preserve">Surinktos atskirai išrūšiuotos atliekos, t/metus </t>
  </si>
  <si>
    <t>Investicijos į rūšiuojamojo atliekų surinkimo įrenginius (Eur)</t>
  </si>
  <si>
    <t>005-01-01-09</t>
  </si>
  <si>
    <t xml:space="preserve">Komunalinių atliekų tvarkymo infrastruktūros plėtra </t>
  </si>
  <si>
    <t>Parengtas projektas, vnt.</t>
  </si>
  <si>
    <t>Įrengta požeminių atliekų surinkimo konteinerių aikštelė, vnt.</t>
  </si>
  <si>
    <t>Savivaldybės biudžetas (įskaitant skolintas lėšas)</t>
  </si>
  <si>
    <t>Iš jo:</t>
  </si>
  <si>
    <t xml:space="preserve">Savivaldybės biudžeto lėšos (nuosavos, be ankstesnių metų likučio)' </t>
  </si>
  <si>
    <t>Skolintos lėšos'</t>
  </si>
  <si>
    <t>Ankstesnių metų likučiai'</t>
  </si>
  <si>
    <t xml:space="preserve">Kiti šaltiniai </t>
  </si>
  <si>
    <t>Iš jų:</t>
  </si>
  <si>
    <t>Kiti šaltiniai (Europos Sąjungos paramos lėšos)'</t>
  </si>
  <si>
    <t>Kiti šaltiniai (valstybės biudžeto lėšos)'</t>
  </si>
  <si>
    <t>005-02 (T)</t>
  </si>
  <si>
    <t xml:space="preserve">Uždavinys: Vykdyti gamtinės aplinkos stebėsenos ir gyventojų ekologinio švietimo priemones </t>
  </si>
  <si>
    <t>Atlikti aplinkos oro matavimai (4 kartai per metus) Aplinkos monitoringo programoje nustatytose vietose, skaičius</t>
  </si>
  <si>
    <t>Atlikti triukšmo matavimai (3 kartai per metus) Aplinkos monitoringo programoje nustatytose vietose, skaičius</t>
  </si>
  <si>
    <t>005-02-01 (TP)</t>
  </si>
  <si>
    <t>Priemonė: Gamtinės aplinkos stebėsenos ir ekologinio švietimo vykdymas</t>
  </si>
  <si>
    <t>005-02-01-01</t>
  </si>
  <si>
    <t>Klaipėdos miesto savivaldybės aplinkos monitoringo vykdymas</t>
  </si>
  <si>
    <t>Parengta ataskaitų, vnt.</t>
  </si>
  <si>
    <t>P-3.3.5.1-2</t>
  </si>
  <si>
    <t>Parengta 2027–2031 m. aplinkos monitoringo programa, vnt.</t>
  </si>
  <si>
    <t>Prižiūrima automatinių (stacionarių) aplinkos oro kokybės stebėjimo stotelių, vnt.</t>
  </si>
  <si>
    <t>005-02-01-02</t>
  </si>
  <si>
    <t>Visuomenės aplinkosauginis švietimas</t>
  </si>
  <si>
    <t>Įgyvendinta aplinkosauginių švietimo priemonių, vnt.</t>
  </si>
  <si>
    <t xml:space="preserve">P-3.3.2.6-1
P-3.3.5.1-1
</t>
  </si>
  <si>
    <t>005-02-01-03</t>
  </si>
  <si>
    <t>Želdynų ir želdinių būklės įvertinimas ir ekspertizė</t>
  </si>
  <si>
    <t>Ištirtų medžių kiekis, vnt.</t>
  </si>
  <si>
    <t>Atlikta želdynų ir želdinių būklės ekspertizių, vnt.</t>
  </si>
  <si>
    <t>005-02-01-04</t>
  </si>
  <si>
    <t xml:space="preserve">Želdynų ir želdinių inventorizavimas </t>
  </si>
  <si>
    <t> </t>
  </si>
  <si>
    <t>Atlikta inventorizacija. Užbaigtumas, proc.</t>
  </si>
  <si>
    <t>Želdynų ir želdinių apsaugos, priežiūros ir tvarkymo komisijos narių veiklos užtikrinimas</t>
  </si>
  <si>
    <t>Komisijos narių, kuriems mokamas atlygis, skaičius, vnt.</t>
  </si>
  <si>
    <t>Sukurta informacinė sistema, vnt.</t>
  </si>
  <si>
    <t>P-3.3.5.2-1</t>
  </si>
  <si>
    <t>Informacinės sistemos palaikymas, mėnesių per metus</t>
  </si>
  <si>
    <t>Kiti finansavimo šaltiniai'</t>
  </si>
  <si>
    <t>005-03 (T)</t>
  </si>
  <si>
    <t xml:space="preserve">Uždavinys: Prižiūrėti, saugoti ir gausinti miesto poilsio zonų gamtinę aplinką </t>
  </si>
  <si>
    <t>Dviračių takų ilgis, km</t>
  </si>
  <si>
    <t>Apsauginę funkciją atliekančių želdynų ir želdinių, tenkančių 1 gyventojui, plotas, kv. m</t>
  </si>
  <si>
    <t>R-3.3.1-1</t>
  </si>
  <si>
    <t>005-03-01 (TP)</t>
  </si>
  <si>
    <t>Priemonė: Miesto vandens telkinių priežiūra</t>
  </si>
  <si>
    <t>005-03-01-01</t>
  </si>
  <si>
    <t>Sanitarinis vandens telkinių valymas</t>
  </si>
  <si>
    <t>Valoma vandens telkinių, vnt.</t>
  </si>
  <si>
    <t>005-03-01-02</t>
  </si>
  <si>
    <t>Helofitų (nendrių, švendrių) šalinimas iš vandens telkinių</t>
  </si>
  <si>
    <r>
      <t>Pašalinti helofitai iš vandens telkinių ploto, tūkst. m</t>
    </r>
    <r>
      <rPr>
        <vertAlign val="superscript"/>
        <sz val="10"/>
        <rFont val="Times New Roman"/>
        <family val="1"/>
        <charset val="186"/>
      </rPr>
      <t>2</t>
    </r>
  </si>
  <si>
    <t xml:space="preserve">Atlikta rangos darbų. Užbaigtumas, proc. </t>
  </si>
  <si>
    <t>Batimetrinių matavimų atlikimas</t>
  </si>
  <si>
    <t>Atnaujintas Danės upės dugno žemėlapis, vnt.</t>
  </si>
  <si>
    <t>Malūno tvenkinio priežiūra ir tvarkymas</t>
  </si>
  <si>
    <t>Atnaujintos tvenkinio naudojimo ir priežiūros taisyklės, vnt.</t>
  </si>
  <si>
    <t>Parengtas valymo darbų projektas, vnt.</t>
  </si>
  <si>
    <t>Atlikta vandens valymo darbų. Užbaigtumas, proc.</t>
  </si>
  <si>
    <t>Danės upės valymas</t>
  </si>
  <si>
    <t>P-3.3.1.4-1</t>
  </si>
  <si>
    <t>005-03-01-07</t>
  </si>
  <si>
    <t>005-03-02 (PP)</t>
  </si>
  <si>
    <t>Priemonė: Miesto želdynų ir želdinių tvarkymas ir kūrimas</t>
  </si>
  <si>
    <t>005-03-02-01</t>
  </si>
  <si>
    <t>Naujų ir esamų želdynų tvarkymas ir kūrimas</t>
  </si>
  <si>
    <t>Pasodinta medžių, vnt.</t>
  </si>
  <si>
    <t xml:space="preserve">P-3.3.1.2-1
</t>
  </si>
  <si>
    <t>Pasodinta krūmų, tūkst. vnt.</t>
  </si>
  <si>
    <t>005-03-02-02 (RP)</t>
  </si>
  <si>
    <t>Žaliosios infrastruktūros plėtojimas Klaipėdos mieste</t>
  </si>
  <si>
    <t>P-3.3.1.1-1</t>
  </si>
  <si>
    <t>Gyventojai, galintys naudotis nauja ar patobulinta žaliąja infrastruktūra</t>
  </si>
  <si>
    <t>Žalioji infrastruktūra, kuriai suteikta parama kitais nei prisitaikymo prie klimato kaitos tikslais</t>
  </si>
  <si>
    <t xml:space="preserve">005-03-02-03 </t>
  </si>
  <si>
    <t>Projekto „Miško parkas“ pėsčiųjų ir dviračių takų įrengimas Smiltynėje</t>
  </si>
  <si>
    <t>P-1.2.1.1-5</t>
  </si>
  <si>
    <t>Projekto I etapo – tako „Mintys jūrai“ įrengimas, proc.</t>
  </si>
  <si>
    <t>005-03-02-04 (RP)</t>
  </si>
  <si>
    <t>Urbanizuotos teritorijos  sutvarkymas, įrengiant parką, palei Šilutės plentą</t>
  </si>
  <si>
    <t xml:space="preserve">Atlikta rangos darbų. Užbaigtumas, proc.  </t>
  </si>
  <si>
    <t>P-3.3.1.2-2</t>
  </si>
  <si>
    <t xml:space="preserve">Atviros erdvės, sukurtos arba atkurtos miestų teritorijose, kv. m </t>
  </si>
  <si>
    <t>Europos Sąjungos ir kitos tarptautinės finansinės paramos lėšos</t>
  </si>
  <si>
    <t>Rekultivuota žemė, naudojama žaliesiems plotams, socialiniams būstams, ekonominei arba kitai paskirčiai, ha</t>
  </si>
  <si>
    <t>005-03-02-05</t>
  </si>
  <si>
    <t xml:space="preserve">Žalinimo plano įgyvendinimas  </t>
  </si>
  <si>
    <t>Parengta apželdinimo schemų, vnt.</t>
  </si>
  <si>
    <t>Europos Sąjungos ir kitos tarptautinės finansinės paramos lėšos'</t>
  </si>
  <si>
    <t>005-03-03 (PP)</t>
  </si>
  <si>
    <t>Priemonė: Dviračių ir pėsčiųjų takų plėtra</t>
  </si>
  <si>
    <t>005-03-03-01</t>
  </si>
  <si>
    <t>Pėsčiųjų ir dviračių takų ties Baltijos pr., Šilutės pl., Varpų g., Dubysos g., Liubeko g., Naująja Uosto g. kapitalinis remontas, siekiant didinti rišlumą</t>
  </si>
  <si>
    <t>Atlikta rangos darbų. Užbaigtumas, proc. (V etapas)</t>
  </si>
  <si>
    <t>P-3.1.1.2-3</t>
  </si>
  <si>
    <t>005-03-03-02 (RP)</t>
  </si>
  <si>
    <t>Pėsčiųjų ir dviračių takų Minijos g. nuo Baltijos pr. iki Priešpilio g. kapitalinis remontas</t>
  </si>
  <si>
    <t>Atlikta rangos darbų. Užbaigtumas, proc. (II etapas)</t>
  </si>
  <si>
    <t xml:space="preserve">Dviračiams skirta infrastruktūra, kuriai suteikta parama, km </t>
  </si>
  <si>
    <t>Dviračiams skirtos infrastruktūros naudotojų skaičius per metus</t>
  </si>
  <si>
    <t>Dviračiams skirta infrastruktūra, kuriai suteikta parama, km</t>
  </si>
  <si>
    <t xml:space="preserve">Dviračiams skirtos infrastruktūros naudotojų skaičius per metus </t>
  </si>
  <si>
    <t>Dviračių ir pėsčiųjų takų remontas H. Manto g. ties Dariaus ir Girėno g. viaduku</t>
  </si>
  <si>
    <t>Dviračių ir pėsčiųjų tako įrengimas Smiltelės g. nuo Šilutės pl. iki Minijos g.</t>
  </si>
  <si>
    <t>Lietuvos Respublikos valstybės biudžeto dotacijos'</t>
  </si>
  <si>
    <t>Kiti šaltiniai (KPP)'</t>
  </si>
  <si>
    <t>005-03-04 (TP)</t>
  </si>
  <si>
    <t>Priemonė: Pajūrio juostos priežiūra ir apsauga</t>
  </si>
  <si>
    <t>005-03-04-01</t>
  </si>
  <si>
    <t>Medinių laiptų ir takų, vedančių per apsauginį kopagūbrį, įrengimas ir remontas</t>
  </si>
  <si>
    <r>
      <t>Pakeista medinių takų ir laiptų, tūkst. m</t>
    </r>
    <r>
      <rPr>
        <vertAlign val="superscript"/>
        <sz val="10"/>
        <rFont val="Times New Roman"/>
        <family val="1"/>
        <charset val="186"/>
      </rPr>
      <t>2</t>
    </r>
  </si>
  <si>
    <t>005-03-04-02</t>
  </si>
  <si>
    <t>Projekto „Pajūrio juostos tvarkymo priemonių įgyvendinimas Klaipėdos miesto savivaldybės teritorijoje“ įgyvendinimas</t>
  </si>
  <si>
    <t>Sutvirtinta kopagūbrio, pinant tvoreles iš žabų, m</t>
  </si>
  <si>
    <r>
      <rPr>
        <sz val="10"/>
        <color rgb="FF000000"/>
        <rFont val="Times New Roman"/>
        <family val="1"/>
        <charset val="186"/>
      </rPr>
      <t>Sutvirtinta kopagūbrio šakų klojiniais, tūkst. m</t>
    </r>
    <r>
      <rPr>
        <vertAlign val="superscript"/>
        <sz val="10"/>
        <color rgb="FF000000"/>
        <rFont val="Times New Roman"/>
        <family val="1"/>
        <charset val="186"/>
      </rPr>
      <t>2</t>
    </r>
  </si>
  <si>
    <t>005-04 (P)</t>
  </si>
  <si>
    <t>Uždavinys: Mažinti aplinkos taršą vykdant infrastruktūros plėtros bei diegiant prevencijos  priemones</t>
  </si>
  <si>
    <t>Iš stacionarių šaltinių į atmosferą išmestų teršalų kiekio, tenkančio vienam gyventojui, Klaipėdos miesto savivaldybėje santykis su šalies rodikliu, proc.</t>
  </si>
  <si>
    <t>E-3.3-1</t>
  </si>
  <si>
    <t>Parų skaičius, kai buvo viršijamos ribinės teršalų vertės per metus (KD10; matavimų oro kokybės stotyse duomenys), (matavimo stotis „Klaipėda, Šilutės plentas“ / matavimo stotis „Klaipėda, Centras“), vnt.</t>
  </si>
  <si>
    <t>5/4</t>
  </si>
  <si>
    <t>4/3</t>
  </si>
  <si>
    <t>3/3</t>
  </si>
  <si>
    <t>E-3.3-2</t>
  </si>
  <si>
    <t>Paviršinio vandens telkinių (miesto teritorijoje esančių upių, ežerų bei dirbtinių vandens telkinių, kurių ekologinė būklė (ekologinis potencialas) pagal fizikinius-cheminius bei biologinius kokybės elementus priskiriama klasei „bloga“ arba „labai bloga“, skaičius, vnt.</t>
  </si>
  <si>
    <t>E-3.3-3</t>
  </si>
  <si>
    <t>Vidutinis ekvivalentinis garso lygis gyvenamųjų namų bei ikimokyklinio ugdymo įstaigų teritorijose (dBA):</t>
  </si>
  <si>
    <t>E-3.3-4</t>
  </si>
  <si>
    <t xml:space="preserve">07–19 val. </t>
  </si>
  <si>
    <t>19–22 val.</t>
  </si>
  <si>
    <t>52,2</t>
  </si>
  <si>
    <t>52,0</t>
  </si>
  <si>
    <t>51,7</t>
  </si>
  <si>
    <t>22–07 val.</t>
  </si>
  <si>
    <t>45,5</t>
  </si>
  <si>
    <t>45,3</t>
  </si>
  <si>
    <t>45,0</t>
  </si>
  <si>
    <t>005-04-01 (PP)</t>
  </si>
  <si>
    <t>Priemonė: Aplinkos taršos infrastruktūros ir prevencijos priemonių įgyvendinimas</t>
  </si>
  <si>
    <t>005-04-01-01 (RP)</t>
  </si>
  <si>
    <t>Klaipėdos miesto savivaldybės automatinių (stacionarių) aplinkos oro kokybės stebėjimo stotelių įrengimas</t>
  </si>
  <si>
    <t>Automatinių (stacionarių) aplinkos oro kokybės stebėjimo stotelių įrengimas, vnt.</t>
  </si>
  <si>
    <t>P-3.3.5.1-8</t>
  </si>
  <si>
    <t>Teritorijos, kurioms taikomos oro taršos stebėsenos sistemos, oro kokybės zonos, skaičius</t>
  </si>
  <si>
    <t xml:space="preserve">Miestai, kuriuose įrengta ar modernizuota oro monitoringo infrastruktūra, skaičius </t>
  </si>
  <si>
    <t xml:space="preserve">IŠ VISO programai finansuoti pagal finansavimo šaltinius </t>
  </si>
  <si>
    <t>Iš jų: regioninių pažangos priemonių lėšos</t>
  </si>
  <si>
    <t>Asignavimų ir kitų lėšų pokytis, palyginti su ankstesnių metų patvirtintų asignavimų ir kitų lėšų planu</t>
  </si>
  <si>
    <t xml:space="preserve">T – tęstinės veiklos uždavinys. </t>
  </si>
  <si>
    <t>P – pažangos uždavinys.</t>
  </si>
  <si>
    <t>TP – tęstinės veiklos priemonė.</t>
  </si>
  <si>
    <t>PP – pažangos priemonė.</t>
  </si>
  <si>
    <t>RP – regioninė pažangos priemonė.</t>
  </si>
  <si>
    <t>Komunalinių atliekų surinkimas ir tvarkymas kapinėse</t>
  </si>
  <si>
    <t>005-02-01-05</t>
  </si>
  <si>
    <t>005-02-01-06</t>
  </si>
  <si>
    <t>005-03-03-03</t>
  </si>
  <si>
    <t>005-03-03-04 (RP)</t>
  </si>
  <si>
    <t>005-03-01-04</t>
  </si>
  <si>
    <t>005-03-01-05</t>
  </si>
  <si>
    <t>005-03-01-06</t>
  </si>
  <si>
    <t xml:space="preserve">3 lentelė. Klaipėdos miesto savivaldybės 2026–2028 metų 005 Aplinkos apsaugos programos uždaviniai, priemonės, asignavimai ir kitos lėšos (tūkst. eurų) bei priemonių stebėsenos rodikliai												</t>
  </si>
  <si>
    <t>005-03-01-03</t>
  </si>
  <si>
    <t>Smeltalės upės valymo darbai</t>
  </si>
  <si>
    <t>Atlikta rangos darbų. Užbaigtumas, proc. (II dalis)</t>
  </si>
  <si>
    <t>Klaipėdos miesto savivaldybės aplinkos monitoringo informacinės sistemos sukūrimas, įdiegimas ir palaikymas</t>
  </si>
  <si>
    <t>005-02-01-07</t>
  </si>
  <si>
    <t>Klaipėdos miesto paviršinių vandens telkinių biologinės įvairovės apsaugos užtikrinimas</t>
  </si>
  <si>
    <t xml:space="preserve">Parengta žuvų išteklių būklės tyrimų ir žuvų įveisimo planų, vnt.  </t>
  </si>
  <si>
    <t>Atlikta žuvų išteklių būklės tyrimų, vnt.</t>
  </si>
  <si>
    <t>Įrengta interaktyvių informacinių stendų prie vandens telkinių, vnt.</t>
  </si>
  <si>
    <t xml:space="preserve">Potvynių rizikos mažinimo priemonių įgyvendinimas </t>
  </si>
  <si>
    <t>Parengti priešprojektiniai pasiūlymai, vnt.</t>
  </si>
  <si>
    <t>Poveikio aplinkai vertinimo dokumentas vnt.</t>
  </si>
  <si>
    <t>Europos Sąjungos paramos lėšos'</t>
  </si>
  <si>
    <t>2</t>
  </si>
  <si>
    <t>90</t>
  </si>
  <si>
    <t>100</t>
  </si>
  <si>
    <t xml:space="preserve">Atlikta suplanuotų rangos darbų  Debreceno skvere proc. </t>
  </si>
  <si>
    <t xml:space="preserve">Atlikta suplanuotų rangos darbų Sąjūdžio parke proc. 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</si>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</sst>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6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theme="0" tint="-0.14999847407452621"/>
      <name val="Times New Roman"/>
      <family val="1"/>
      <charset val="186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rgb="FFFF0000"/>
      <name val="Times New Roman"/>
      <family val="1"/>
    </font>
    <font>
      <b/>
      <sz val="10"/>
      <color rgb="FF000000"/>
      <name val="Times New Roman"/>
      <family val="1"/>
      <charset val="186"/>
    </font>
    <font>
      <sz val="9"/>
      <color rgb="FF515967"/>
      <name val="Arial"/>
      <family val="2"/>
      <charset val="186"/>
    </font>
    <font>
      <b/>
      <sz val="10"/>
      <color theme="1"/>
      <name val="Times New Roman"/>
      <family val="1"/>
    </font>
    <font>
      <vertAlign val="superscript"/>
      <sz val="10"/>
      <name val="Times New Roman"/>
      <family val="1"/>
      <charset val="186"/>
    </font>
    <font>
      <vertAlign val="superscript"/>
      <sz val="10"/>
      <color rgb="FF000000"/>
      <name val="Times New Roman"/>
      <family val="1"/>
      <charset val="186"/>
    </font>
    <font>
      <sz val="11"/>
      <name val="Calibri"/>
      <family val="2"/>
      <charset val="186"/>
      <scheme val="minor"/>
    </font>
    <font>
      <strike/>
      <sz val="10"/>
      <name val="Times New Roman"/>
      <family val="1"/>
      <charset val="186"/>
    </font>
    <font>
      <sz val="9"/>
      <color indexed="81"/>
      <name val="Tahoma"/>
      <charset val="1"/>
    </font>
    <font>
      <sz val="9"/>
      <color indexed="81"/>
      <name val="Tahoma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FF"/>
        <bgColor rgb="FF000000"/>
      </patternFill>
    </fill>
  </fills>
  <borders count="1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54">
    <xf numFmtId="0" fontId="0" fillId="0" borderId="0" xfId="0"/>
    <xf numFmtId="0" fontId="3" fillId="0" borderId="0" xfId="0" applyFont="1"/>
    <xf numFmtId="0" fontId="3" fillId="0" borderId="0" xfId="0" applyFont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6" fillId="6" borderId="1" xfId="0" applyFont="1" applyFill="1" applyBorder="1" applyAlignment="1">
      <alignment vertical="top" wrapText="1"/>
    </xf>
    <xf numFmtId="164" fontId="6" fillId="3" borderId="1" xfId="0" applyNumberFormat="1" applyFont="1" applyFill="1" applyBorder="1" applyAlignment="1">
      <alignment horizontal="center" vertical="top" wrapText="1"/>
    </xf>
    <xf numFmtId="164" fontId="1" fillId="3" borderId="1" xfId="0" applyNumberFormat="1" applyFont="1" applyFill="1" applyBorder="1" applyAlignment="1">
      <alignment horizontal="center"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164" fontId="6" fillId="6" borderId="1" xfId="0" applyNumberFormat="1" applyFont="1" applyFill="1" applyBorder="1" applyAlignment="1">
      <alignment horizontal="center" vertical="top" wrapText="1"/>
    </xf>
    <xf numFmtId="0" fontId="10" fillId="3" borderId="6" xfId="0" applyFont="1" applyFill="1" applyBorder="1" applyAlignment="1">
      <alignment horizontal="center" vertical="top" wrapText="1"/>
    </xf>
    <xf numFmtId="0" fontId="11" fillId="0" borderId="0" xfId="0" applyFont="1"/>
    <xf numFmtId="165" fontId="10" fillId="3" borderId="6" xfId="0" applyNumberFormat="1" applyFont="1" applyFill="1" applyBorder="1" applyAlignment="1">
      <alignment horizontal="center" vertical="top" wrapText="1"/>
    </xf>
    <xf numFmtId="164" fontId="3" fillId="3" borderId="1" xfId="0" applyNumberFormat="1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top" wrapText="1"/>
    </xf>
    <xf numFmtId="0" fontId="11" fillId="0" borderId="0" xfId="0" applyFont="1" applyAlignment="1">
      <alignment vertical="top"/>
    </xf>
    <xf numFmtId="164" fontId="11" fillId="0" borderId="0" xfId="0" applyNumberFormat="1" applyFont="1"/>
    <xf numFmtId="0" fontId="2" fillId="0" borderId="1" xfId="0" applyFont="1" applyBorder="1" applyAlignment="1">
      <alignment vertical="top" wrapText="1"/>
    </xf>
    <xf numFmtId="164" fontId="3" fillId="0" borderId="0" xfId="0" applyNumberFormat="1" applyFont="1"/>
    <xf numFmtId="165" fontId="3" fillId="0" borderId="0" xfId="0" applyNumberFormat="1" applyFont="1"/>
    <xf numFmtId="0" fontId="2" fillId="3" borderId="1" xfId="0" applyFont="1" applyFill="1" applyBorder="1" applyAlignment="1">
      <alignment horizontal="left" vertical="top" wrapText="1"/>
    </xf>
    <xf numFmtId="0" fontId="9" fillId="0" borderId="0" xfId="0" applyFont="1" applyAlignment="1">
      <alignment horizontal="left"/>
    </xf>
    <xf numFmtId="0" fontId="1" fillId="6" borderId="1" xfId="0" applyFont="1" applyFill="1" applyBorder="1" applyAlignment="1">
      <alignment vertical="top"/>
    </xf>
    <xf numFmtId="0" fontId="6" fillId="6" borderId="1" xfId="0" applyFont="1" applyFill="1" applyBorder="1" applyAlignment="1">
      <alignment vertical="top"/>
    </xf>
    <xf numFmtId="0" fontId="18" fillId="8" borderId="0" xfId="0" applyFont="1" applyFill="1" applyAlignment="1">
      <alignment wrapText="1"/>
    </xf>
    <xf numFmtId="164" fontId="10" fillId="3" borderId="1" xfId="0" applyNumberFormat="1" applyFont="1" applyFill="1" applyBorder="1" applyAlignment="1">
      <alignment horizontal="center" vertical="top" wrapText="1"/>
    </xf>
    <xf numFmtId="0" fontId="3" fillId="0" borderId="9" xfId="0" applyFont="1" applyBorder="1"/>
    <xf numFmtId="0" fontId="14" fillId="0" borderId="5" xfId="0" applyFont="1" applyBorder="1" applyAlignment="1">
      <alignment horizontal="left" vertical="top" wrapText="1"/>
    </xf>
    <xf numFmtId="165" fontId="10" fillId="3" borderId="1" xfId="0" applyNumberFormat="1" applyFont="1" applyFill="1" applyBorder="1" applyAlignment="1">
      <alignment horizontal="center" vertical="top" wrapText="1"/>
    </xf>
    <xf numFmtId="0" fontId="3" fillId="0" borderId="5" xfId="0" applyFont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vertical="top" wrapText="1"/>
    </xf>
    <xf numFmtId="0" fontId="6" fillId="4" borderId="11" xfId="0" applyFont="1" applyFill="1" applyBorder="1" applyAlignment="1">
      <alignment vertical="top" wrapText="1"/>
    </xf>
    <xf numFmtId="0" fontId="1" fillId="4" borderId="11" xfId="0" applyFont="1" applyFill="1" applyBorder="1" applyAlignment="1">
      <alignment horizontal="center" vertical="top" wrapText="1"/>
    </xf>
    <xf numFmtId="0" fontId="3" fillId="4" borderId="21" xfId="0" applyFont="1" applyFill="1" applyBorder="1"/>
    <xf numFmtId="0" fontId="3" fillId="5" borderId="17" xfId="0" applyFont="1" applyFill="1" applyBorder="1"/>
    <xf numFmtId="0" fontId="6" fillId="9" borderId="24" xfId="0" applyFont="1" applyFill="1" applyBorder="1" applyAlignment="1">
      <alignment vertical="top" wrapText="1"/>
    </xf>
    <xf numFmtId="0" fontId="1" fillId="9" borderId="24" xfId="0" applyFont="1" applyFill="1" applyBorder="1" applyAlignment="1">
      <alignment horizontal="center" vertical="top" wrapText="1"/>
    </xf>
    <xf numFmtId="0" fontId="2" fillId="10" borderId="24" xfId="0" applyFont="1" applyFill="1" applyBorder="1" applyAlignment="1">
      <alignment horizontal="center" vertical="top" wrapText="1"/>
    </xf>
    <xf numFmtId="0" fontId="6" fillId="9" borderId="25" xfId="0" applyFont="1" applyFill="1" applyBorder="1" applyAlignment="1">
      <alignment vertical="top" wrapText="1"/>
    </xf>
    <xf numFmtId="0" fontId="1" fillId="9" borderId="25" xfId="0" applyFont="1" applyFill="1" applyBorder="1" applyAlignment="1">
      <alignment horizontal="center" vertical="top" wrapText="1"/>
    </xf>
    <xf numFmtId="0" fontId="2" fillId="10" borderId="25" xfId="0" applyFont="1" applyFill="1" applyBorder="1" applyAlignment="1">
      <alignment horizontal="center" vertical="top" wrapText="1"/>
    </xf>
    <xf numFmtId="0" fontId="1" fillId="5" borderId="4" xfId="0" applyFont="1" applyFill="1" applyBorder="1" applyAlignment="1">
      <alignment vertical="top" wrapText="1"/>
    </xf>
    <xf numFmtId="0" fontId="1" fillId="5" borderId="4" xfId="0" applyFont="1" applyFill="1" applyBorder="1" applyAlignment="1">
      <alignment horizontal="center" vertical="top" wrapText="1"/>
    </xf>
    <xf numFmtId="0" fontId="3" fillId="5" borderId="4" xfId="0" applyFont="1" applyFill="1" applyBorder="1"/>
    <xf numFmtId="0" fontId="3" fillId="0" borderId="1" xfId="0" applyFont="1" applyBorder="1"/>
    <xf numFmtId="0" fontId="6" fillId="0" borderId="24" xfId="0" applyFont="1" applyBorder="1" applyAlignment="1">
      <alignment vertical="top" wrapText="1"/>
    </xf>
    <xf numFmtId="164" fontId="1" fillId="0" borderId="24" xfId="0" applyNumberFormat="1" applyFont="1" applyBorder="1" applyAlignment="1">
      <alignment horizontal="center" vertical="top" wrapText="1"/>
    </xf>
    <xf numFmtId="165" fontId="3" fillId="3" borderId="24" xfId="0" applyNumberFormat="1" applyFont="1" applyFill="1" applyBorder="1" applyAlignment="1">
      <alignment horizontal="center" vertical="top" wrapText="1"/>
    </xf>
    <xf numFmtId="164" fontId="3" fillId="3" borderId="25" xfId="0" applyNumberFormat="1" applyFont="1" applyFill="1" applyBorder="1" applyAlignment="1">
      <alignment horizontal="center" vertical="top" wrapText="1"/>
    </xf>
    <xf numFmtId="0" fontId="3" fillId="0" borderId="25" xfId="0" applyFont="1" applyBorder="1"/>
    <xf numFmtId="0" fontId="3" fillId="0" borderId="2" xfId="0" applyFont="1" applyBorder="1"/>
    <xf numFmtId="0" fontId="10" fillId="3" borderId="24" xfId="0" applyFont="1" applyFill="1" applyBorder="1" applyAlignment="1">
      <alignment horizontal="center" vertical="top" wrapText="1"/>
    </xf>
    <xf numFmtId="2" fontId="10" fillId="3" borderId="24" xfId="0" applyNumberFormat="1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  <xf numFmtId="165" fontId="2" fillId="0" borderId="24" xfId="0" applyNumberFormat="1" applyFont="1" applyBorder="1" applyAlignment="1">
      <alignment horizontal="center" vertical="top" wrapText="1"/>
    </xf>
    <xf numFmtId="0" fontId="3" fillId="3" borderId="24" xfId="0" applyFont="1" applyFill="1" applyBorder="1" applyAlignment="1">
      <alignment horizontal="center" vertical="top" wrapText="1"/>
    </xf>
    <xf numFmtId="165" fontId="2" fillId="3" borderId="24" xfId="0" applyNumberFormat="1" applyFont="1" applyFill="1" applyBorder="1" applyAlignment="1">
      <alignment horizontal="center" vertical="top" wrapText="1"/>
    </xf>
    <xf numFmtId="165" fontId="10" fillId="3" borderId="24" xfId="0" applyNumberFormat="1" applyFont="1" applyFill="1" applyBorder="1" applyAlignment="1">
      <alignment horizontal="center" vertical="top" wrapText="1"/>
    </xf>
    <xf numFmtId="0" fontId="1" fillId="0" borderId="24" xfId="0" applyFont="1" applyBorder="1" applyAlignment="1">
      <alignment vertical="top" wrapText="1"/>
    </xf>
    <xf numFmtId="0" fontId="10" fillId="3" borderId="14" xfId="0" applyFont="1" applyFill="1" applyBorder="1" applyAlignment="1">
      <alignment horizontal="center" vertical="top" wrapText="1"/>
    </xf>
    <xf numFmtId="0" fontId="3" fillId="0" borderId="24" xfId="0" applyFont="1" applyBorder="1"/>
    <xf numFmtId="3" fontId="10" fillId="3" borderId="1" xfId="0" applyNumberFormat="1" applyFont="1" applyFill="1" applyBorder="1" applyAlignment="1">
      <alignment horizontal="center" vertical="top" wrapText="1"/>
    </xf>
    <xf numFmtId="0" fontId="4" fillId="3" borderId="15" xfId="0" applyFont="1" applyFill="1" applyBorder="1" applyAlignment="1">
      <alignment horizontal="center" vertical="top" wrapText="1"/>
    </xf>
    <xf numFmtId="0" fontId="1" fillId="6" borderId="3" xfId="0" applyFont="1" applyFill="1" applyBorder="1" applyAlignment="1">
      <alignment vertical="top" wrapText="1"/>
    </xf>
    <xf numFmtId="164" fontId="1" fillId="6" borderId="3" xfId="0" applyNumberFormat="1" applyFont="1" applyFill="1" applyBorder="1" applyAlignment="1">
      <alignment horizontal="center" vertical="top" wrapText="1"/>
    </xf>
    <xf numFmtId="164" fontId="3" fillId="0" borderId="24" xfId="0" applyNumberFormat="1" applyFont="1" applyBorder="1" applyAlignment="1">
      <alignment horizontal="center" vertical="top" wrapText="1"/>
    </xf>
    <xf numFmtId="164" fontId="3" fillId="0" borderId="25" xfId="0" applyNumberFormat="1" applyFont="1" applyBorder="1" applyAlignment="1">
      <alignment horizontal="center" vertical="top" wrapText="1"/>
    </xf>
    <xf numFmtId="164" fontId="3" fillId="0" borderId="1" xfId="0" applyNumberFormat="1" applyFont="1" applyBorder="1"/>
    <xf numFmtId="0" fontId="1" fillId="6" borderId="24" xfId="0" applyFont="1" applyFill="1" applyBorder="1" applyAlignment="1">
      <alignment vertical="top" wrapText="1"/>
    </xf>
    <xf numFmtId="164" fontId="1" fillId="6" borderId="24" xfId="0" applyNumberFormat="1" applyFont="1" applyFill="1" applyBorder="1" applyAlignment="1">
      <alignment horizontal="center" vertical="top" wrapText="1"/>
    </xf>
    <xf numFmtId="0" fontId="3" fillId="6" borderId="24" xfId="0" applyFont="1" applyFill="1" applyBorder="1"/>
    <xf numFmtId="164" fontId="3" fillId="6" borderId="24" xfId="0" applyNumberFormat="1" applyFont="1" applyFill="1" applyBorder="1"/>
    <xf numFmtId="0" fontId="3" fillId="6" borderId="1" xfId="0" applyFont="1" applyFill="1" applyBorder="1"/>
    <xf numFmtId="0" fontId="1" fillId="3" borderId="2" xfId="0" applyFont="1" applyFill="1" applyBorder="1" applyAlignment="1">
      <alignment vertical="top"/>
    </xf>
    <xf numFmtId="164" fontId="6" fillId="0" borderId="2" xfId="0" applyNumberFormat="1" applyFont="1" applyBorder="1" applyAlignment="1">
      <alignment horizontal="center" vertical="top" wrapText="1"/>
    </xf>
    <xf numFmtId="164" fontId="1" fillId="4" borderId="17" xfId="0" applyNumberFormat="1" applyFont="1" applyFill="1" applyBorder="1" applyAlignment="1">
      <alignment horizontal="center" vertical="top" wrapText="1"/>
    </xf>
    <xf numFmtId="0" fontId="3" fillId="4" borderId="17" xfId="0" applyFont="1" applyFill="1" applyBorder="1"/>
    <xf numFmtId="164" fontId="1" fillId="9" borderId="24" xfId="0" applyNumberFormat="1" applyFont="1" applyFill="1" applyBorder="1" applyAlignment="1">
      <alignment horizontal="center" vertical="top" wrapText="1"/>
    </xf>
    <xf numFmtId="0" fontId="1" fillId="9" borderId="24" xfId="0" applyFont="1" applyFill="1" applyBorder="1" applyAlignment="1">
      <alignment vertical="top" wrapText="1"/>
    </xf>
    <xf numFmtId="0" fontId="2" fillId="10" borderId="14" xfId="0" applyFont="1" applyFill="1" applyBorder="1" applyAlignment="1">
      <alignment horizontal="center" vertical="top" wrapText="1"/>
    </xf>
    <xf numFmtId="0" fontId="1" fillId="9" borderId="25" xfId="0" applyFont="1" applyFill="1" applyBorder="1" applyAlignment="1">
      <alignment vertical="top" wrapText="1"/>
    </xf>
    <xf numFmtId="0" fontId="2" fillId="10" borderId="10" xfId="0" applyFont="1" applyFill="1" applyBorder="1" applyAlignment="1">
      <alignment horizontal="center" vertical="top" wrapText="1"/>
    </xf>
    <xf numFmtId="0" fontId="6" fillId="9" borderId="2" xfId="0" applyFont="1" applyFill="1" applyBorder="1" applyAlignment="1">
      <alignment vertical="top" wrapText="1"/>
    </xf>
    <xf numFmtId="164" fontId="1" fillId="9" borderId="2" xfId="0" applyNumberFormat="1" applyFont="1" applyFill="1" applyBorder="1" applyAlignment="1">
      <alignment horizontal="center" vertical="top" wrapText="1"/>
    </xf>
    <xf numFmtId="164" fontId="1" fillId="5" borderId="17" xfId="0" applyNumberFormat="1" applyFont="1" applyFill="1" applyBorder="1" applyAlignment="1">
      <alignment horizontal="center" vertical="top" wrapText="1"/>
    </xf>
    <xf numFmtId="0" fontId="1" fillId="5" borderId="11" xfId="0" applyFont="1" applyFill="1" applyBorder="1" applyAlignment="1">
      <alignment vertical="top" wrapText="1"/>
    </xf>
    <xf numFmtId="164" fontId="1" fillId="5" borderId="11" xfId="0" applyNumberFormat="1" applyFont="1" applyFill="1" applyBorder="1" applyAlignment="1">
      <alignment horizontal="center" vertical="top" wrapText="1"/>
    </xf>
    <xf numFmtId="0" fontId="3" fillId="5" borderId="11" xfId="0" applyFont="1" applyFill="1" applyBorder="1"/>
    <xf numFmtId="0" fontId="10" fillId="3" borderId="1" xfId="0" applyFont="1" applyFill="1" applyBorder="1" applyAlignment="1">
      <alignment horizontal="center" vertical="top"/>
    </xf>
    <xf numFmtId="0" fontId="17" fillId="3" borderId="24" xfId="0" applyFont="1" applyFill="1" applyBorder="1" applyAlignment="1">
      <alignment vertical="top" wrapText="1"/>
    </xf>
    <xf numFmtId="0" fontId="10" fillId="3" borderId="32" xfId="0" applyFont="1" applyFill="1" applyBorder="1" applyAlignment="1">
      <alignment horizontal="center" vertical="top" wrapText="1"/>
    </xf>
    <xf numFmtId="0" fontId="17" fillId="3" borderId="11" xfId="0" applyFont="1" applyFill="1" applyBorder="1" applyAlignment="1">
      <alignment vertical="top" wrapText="1"/>
    </xf>
    <xf numFmtId="165" fontId="10" fillId="3" borderId="32" xfId="0" applyNumberFormat="1" applyFont="1" applyFill="1" applyBorder="1" applyAlignment="1">
      <alignment horizontal="center" vertical="top" wrapText="1"/>
    </xf>
    <xf numFmtId="0" fontId="10" fillId="0" borderId="24" xfId="0" applyFont="1" applyBorder="1" applyAlignment="1">
      <alignment horizontal="center" vertical="top" wrapText="1"/>
    </xf>
    <xf numFmtId="0" fontId="10" fillId="3" borderId="3" xfId="0" applyFont="1" applyFill="1" applyBorder="1" applyAlignment="1">
      <alignment horizontal="center" vertical="top" wrapText="1"/>
    </xf>
    <xf numFmtId="0" fontId="14" fillId="3" borderId="24" xfId="0" applyFont="1" applyFill="1" applyBorder="1" applyAlignment="1">
      <alignment horizontal="center" vertical="top" wrapText="1"/>
    </xf>
    <xf numFmtId="0" fontId="6" fillId="7" borderId="1" xfId="0" applyFont="1" applyFill="1" applyBorder="1" applyAlignment="1">
      <alignment vertical="top" wrapText="1"/>
    </xf>
    <xf numFmtId="0" fontId="6" fillId="0" borderId="25" xfId="0" applyFont="1" applyBorder="1" applyAlignment="1">
      <alignment vertical="top" wrapText="1"/>
    </xf>
    <xf numFmtId="164" fontId="6" fillId="0" borderId="25" xfId="0" applyNumberFormat="1" applyFont="1" applyBorder="1" applyAlignment="1">
      <alignment horizontal="center" vertical="top" wrapText="1"/>
    </xf>
    <xf numFmtId="0" fontId="1" fillId="4" borderId="18" xfId="0" applyFont="1" applyFill="1" applyBorder="1" applyAlignment="1">
      <alignment vertical="top" wrapText="1"/>
    </xf>
    <xf numFmtId="164" fontId="5" fillId="4" borderId="17" xfId="0" applyNumberFormat="1" applyFont="1" applyFill="1" applyBorder="1" applyAlignment="1">
      <alignment horizontal="center" vertical="top" wrapText="1"/>
    </xf>
    <xf numFmtId="0" fontId="6" fillId="5" borderId="17" xfId="0" applyFont="1" applyFill="1" applyBorder="1" applyAlignment="1">
      <alignment vertical="top" wrapText="1"/>
    </xf>
    <xf numFmtId="0" fontId="3" fillId="5" borderId="20" xfId="0" applyFont="1" applyFill="1" applyBorder="1"/>
    <xf numFmtId="165" fontId="6" fillId="9" borderId="1" xfId="0" applyNumberFormat="1" applyFont="1" applyFill="1" applyBorder="1" applyAlignment="1">
      <alignment horizontal="center" vertical="top"/>
    </xf>
    <xf numFmtId="0" fontId="6" fillId="9" borderId="1" xfId="0" applyFont="1" applyFill="1" applyBorder="1" applyAlignment="1">
      <alignment horizontal="center" vertical="top" wrapText="1"/>
    </xf>
    <xf numFmtId="164" fontId="5" fillId="9" borderId="24" xfId="0" applyNumberFormat="1" applyFont="1" applyFill="1" applyBorder="1" applyAlignment="1">
      <alignment horizontal="center" vertical="top" wrapText="1"/>
    </xf>
    <xf numFmtId="165" fontId="1" fillId="9" borderId="24" xfId="0" applyNumberFormat="1" applyFont="1" applyFill="1" applyBorder="1" applyAlignment="1">
      <alignment horizontal="center" vertical="top" wrapText="1"/>
    </xf>
    <xf numFmtId="164" fontId="5" fillId="9" borderId="25" xfId="0" applyNumberFormat="1" applyFont="1" applyFill="1" applyBorder="1" applyAlignment="1">
      <alignment horizontal="center" vertical="top" wrapText="1"/>
    </xf>
    <xf numFmtId="165" fontId="6" fillId="9" borderId="25" xfId="0" applyNumberFormat="1" applyFont="1" applyFill="1" applyBorder="1" applyAlignment="1">
      <alignment horizontal="center" vertical="top"/>
    </xf>
    <xf numFmtId="164" fontId="1" fillId="3" borderId="3" xfId="0" applyNumberFormat="1" applyFont="1" applyFill="1" applyBorder="1" applyAlignment="1">
      <alignment horizontal="center" vertical="top" wrapText="1"/>
    </xf>
    <xf numFmtId="0" fontId="3" fillId="3" borderId="25" xfId="0" applyFont="1" applyFill="1" applyBorder="1" applyAlignment="1">
      <alignment horizontal="center" vertical="top" wrapText="1"/>
    </xf>
    <xf numFmtId="0" fontId="6" fillId="3" borderId="24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wrapText="1"/>
    </xf>
    <xf numFmtId="164" fontId="1" fillId="3" borderId="24" xfId="0" applyNumberFormat="1" applyFont="1" applyFill="1" applyBorder="1" applyAlignment="1">
      <alignment horizontal="center" vertical="top" wrapText="1"/>
    </xf>
    <xf numFmtId="0" fontId="3" fillId="7" borderId="5" xfId="0" applyFont="1" applyFill="1" applyBorder="1" applyAlignment="1">
      <alignment vertical="top" wrapText="1"/>
    </xf>
    <xf numFmtId="0" fontId="2" fillId="3" borderId="14" xfId="0" applyFont="1" applyFill="1" applyBorder="1" applyAlignment="1">
      <alignment wrapText="1"/>
    </xf>
    <xf numFmtId="0" fontId="3" fillId="7" borderId="14" xfId="0" applyFont="1" applyFill="1" applyBorder="1" applyAlignment="1">
      <alignment vertical="top" wrapText="1"/>
    </xf>
    <xf numFmtId="0" fontId="4" fillId="3" borderId="14" xfId="0" applyFont="1" applyFill="1" applyBorder="1" applyAlignment="1">
      <alignment horizontal="center" vertical="top" wrapText="1"/>
    </xf>
    <xf numFmtId="0" fontId="3" fillId="3" borderId="22" xfId="0" applyFont="1" applyFill="1" applyBorder="1" applyAlignment="1">
      <alignment horizontal="center" vertical="top" wrapText="1"/>
    </xf>
    <xf numFmtId="0" fontId="10" fillId="3" borderId="4" xfId="0" applyFont="1" applyFill="1" applyBorder="1" applyAlignment="1">
      <alignment horizontal="center" vertical="top" wrapText="1"/>
    </xf>
    <xf numFmtId="0" fontId="10" fillId="3" borderId="10" xfId="0" applyFont="1" applyFill="1" applyBorder="1" applyAlignment="1">
      <alignment horizontal="center" vertical="top" wrapText="1"/>
    </xf>
    <xf numFmtId="0" fontId="10" fillId="7" borderId="42" xfId="0" applyFont="1" applyFill="1" applyBorder="1" applyAlignment="1">
      <alignment horizontal="center" vertical="top" wrapText="1"/>
    </xf>
    <xf numFmtId="0" fontId="1" fillId="3" borderId="25" xfId="0" applyFont="1" applyFill="1" applyBorder="1" applyAlignment="1">
      <alignment vertical="top" wrapText="1"/>
    </xf>
    <xf numFmtId="0" fontId="3" fillId="0" borderId="43" xfId="0" applyFont="1" applyBorder="1"/>
    <xf numFmtId="49" fontId="4" fillId="3" borderId="1" xfId="0" applyNumberFormat="1" applyFont="1" applyFill="1" applyBorder="1" applyAlignment="1">
      <alignment horizontal="center" vertical="top" wrapText="1"/>
    </xf>
    <xf numFmtId="49" fontId="4" fillId="3" borderId="25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/>
    </xf>
    <xf numFmtId="164" fontId="4" fillId="3" borderId="1" xfId="0" applyNumberFormat="1" applyFont="1" applyFill="1" applyBorder="1" applyAlignment="1">
      <alignment horizontal="center" vertical="top" wrapText="1"/>
    </xf>
    <xf numFmtId="0" fontId="4" fillId="3" borderId="24" xfId="0" applyFont="1" applyFill="1" applyBorder="1" applyAlignment="1">
      <alignment horizontal="center" vertical="top"/>
    </xf>
    <xf numFmtId="0" fontId="15" fillId="0" borderId="1" xfId="0" applyFont="1" applyBorder="1" applyAlignment="1">
      <alignment horizontal="left" vertical="top" wrapText="1"/>
    </xf>
    <xf numFmtId="0" fontId="2" fillId="0" borderId="25" xfId="0" applyFont="1" applyBorder="1" applyAlignment="1">
      <alignment vertical="top" wrapText="1"/>
    </xf>
    <xf numFmtId="0" fontId="3" fillId="6" borderId="3" xfId="0" applyFont="1" applyFill="1" applyBorder="1"/>
    <xf numFmtId="164" fontId="3" fillId="6" borderId="3" xfId="0" applyNumberFormat="1" applyFont="1" applyFill="1" applyBorder="1"/>
    <xf numFmtId="0" fontId="3" fillId="0" borderId="24" xfId="0" applyFont="1" applyBorder="1" applyAlignment="1">
      <alignment horizontal="center" vertical="top"/>
    </xf>
    <xf numFmtId="0" fontId="3" fillId="3" borderId="24" xfId="0" applyFont="1" applyFill="1" applyBorder="1" applyAlignment="1">
      <alignment horizontal="center" vertical="top"/>
    </xf>
    <xf numFmtId="165" fontId="4" fillId="3" borderId="1" xfId="0" applyNumberFormat="1" applyFont="1" applyFill="1" applyBorder="1" applyAlignment="1">
      <alignment horizontal="center" vertical="top"/>
    </xf>
    <xf numFmtId="3" fontId="10" fillId="3" borderId="1" xfId="0" applyNumberFormat="1" applyFont="1" applyFill="1" applyBorder="1" applyAlignment="1">
      <alignment horizontal="center" vertical="top"/>
    </xf>
    <xf numFmtId="3" fontId="4" fillId="3" borderId="1" xfId="0" applyNumberFormat="1" applyFont="1" applyFill="1" applyBorder="1" applyAlignment="1">
      <alignment horizontal="center" vertical="top"/>
    </xf>
    <xf numFmtId="0" fontId="4" fillId="3" borderId="47" xfId="0" applyFont="1" applyFill="1" applyBorder="1" applyAlignment="1">
      <alignment horizontal="center" vertical="top" wrapText="1"/>
    </xf>
    <xf numFmtId="0" fontId="4" fillId="3" borderId="48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wrapText="1"/>
    </xf>
    <xf numFmtId="0" fontId="1" fillId="0" borderId="25" xfId="0" applyFont="1" applyBorder="1" applyAlignment="1">
      <alignment vertical="top" wrapText="1"/>
    </xf>
    <xf numFmtId="165" fontId="3" fillId="3" borderId="24" xfId="0" applyNumberFormat="1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165" fontId="2" fillId="3" borderId="14" xfId="0" applyNumberFormat="1" applyFont="1" applyFill="1" applyBorder="1" applyAlignment="1">
      <alignment horizontal="center" vertical="top" wrapText="1"/>
    </xf>
    <xf numFmtId="3" fontId="3" fillId="3" borderId="14" xfId="0" applyNumberFormat="1" applyFont="1" applyFill="1" applyBorder="1" applyAlignment="1">
      <alignment horizontal="center" vertical="top"/>
    </xf>
    <xf numFmtId="49" fontId="6" fillId="9" borderId="1" xfId="0" applyNumberFormat="1" applyFont="1" applyFill="1" applyBorder="1" applyAlignment="1">
      <alignment horizontal="center" vertical="top"/>
    </xf>
    <xf numFmtId="0" fontId="6" fillId="9" borderId="2" xfId="0" applyFont="1" applyFill="1" applyBorder="1" applyAlignment="1">
      <alignment horizontal="center" vertical="top" wrapText="1"/>
    </xf>
    <xf numFmtId="0" fontId="6" fillId="9" borderId="7" xfId="0" applyFont="1" applyFill="1" applyBorder="1" applyAlignment="1">
      <alignment vertical="top" wrapText="1"/>
    </xf>
    <xf numFmtId="164" fontId="5" fillId="9" borderId="3" xfId="0" applyNumberFormat="1" applyFont="1" applyFill="1" applyBorder="1" applyAlignment="1">
      <alignment horizontal="center" vertical="top" wrapText="1"/>
    </xf>
    <xf numFmtId="0" fontId="6" fillId="9" borderId="12" xfId="0" applyFont="1" applyFill="1" applyBorder="1" applyAlignment="1">
      <alignment vertical="top" wrapText="1"/>
    </xf>
    <xf numFmtId="165" fontId="6" fillId="9" borderId="11" xfId="0" applyNumberFormat="1" applyFont="1" applyFill="1" applyBorder="1" applyAlignment="1">
      <alignment horizontal="center" vertical="top" wrapText="1"/>
    </xf>
    <xf numFmtId="0" fontId="6" fillId="9" borderId="35" xfId="0" applyFont="1" applyFill="1" applyBorder="1" applyAlignment="1">
      <alignment vertical="top" wrapText="1"/>
    </xf>
    <xf numFmtId="164" fontId="5" fillId="9" borderId="22" xfId="0" applyNumberFormat="1" applyFont="1" applyFill="1" applyBorder="1" applyAlignment="1">
      <alignment horizontal="center" vertical="top" wrapText="1"/>
    </xf>
    <xf numFmtId="49" fontId="6" fillId="9" borderId="25" xfId="0" applyNumberFormat="1" applyFont="1" applyFill="1" applyBorder="1" applyAlignment="1">
      <alignment horizontal="center" vertical="top"/>
    </xf>
    <xf numFmtId="0" fontId="13" fillId="3" borderId="1" xfId="0" applyFont="1" applyFill="1" applyBorder="1" applyAlignment="1">
      <alignment horizontal="center" vertical="top"/>
    </xf>
    <xf numFmtId="0" fontId="13" fillId="3" borderId="24" xfId="0" applyFont="1" applyFill="1" applyBorder="1" applyAlignment="1">
      <alignment horizontal="center" vertical="top"/>
    </xf>
    <xf numFmtId="0" fontId="1" fillId="5" borderId="50" xfId="0" applyFont="1" applyFill="1" applyBorder="1" applyAlignment="1">
      <alignment horizontal="center" vertical="top" wrapText="1"/>
    </xf>
    <xf numFmtId="0" fontId="4" fillId="3" borderId="14" xfId="0" applyFont="1" applyFill="1" applyBorder="1" applyAlignment="1">
      <alignment vertical="top" wrapText="1"/>
    </xf>
    <xf numFmtId="0" fontId="4" fillId="3" borderId="5" xfId="0" applyFont="1" applyFill="1" applyBorder="1" applyAlignment="1">
      <alignment vertical="top" wrapText="1"/>
    </xf>
    <xf numFmtId="0" fontId="6" fillId="3" borderId="5" xfId="0" applyFont="1" applyFill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6" borderId="5" xfId="0" applyFont="1" applyFill="1" applyBorder="1" applyAlignment="1">
      <alignment horizontal="center" vertical="top" wrapText="1"/>
    </xf>
    <xf numFmtId="0" fontId="1" fillId="6" borderId="5" xfId="0" applyFont="1" applyFill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164" fontId="3" fillId="3" borderId="28" xfId="0" applyNumberFormat="1" applyFont="1" applyFill="1" applyBorder="1" applyAlignment="1">
      <alignment horizontal="center" vertical="top" wrapText="1"/>
    </xf>
    <xf numFmtId="164" fontId="1" fillId="6" borderId="28" xfId="0" applyNumberFormat="1" applyFont="1" applyFill="1" applyBorder="1" applyAlignment="1">
      <alignment horizontal="center" vertical="top" wrapText="1"/>
    </xf>
    <xf numFmtId="164" fontId="6" fillId="3" borderId="28" xfId="0" applyNumberFormat="1" applyFont="1" applyFill="1" applyBorder="1" applyAlignment="1">
      <alignment horizontal="center" vertical="top" wrapText="1"/>
    </xf>
    <xf numFmtId="164" fontId="6" fillId="0" borderId="28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6" fillId="6" borderId="28" xfId="0" applyNumberFormat="1" applyFont="1" applyFill="1" applyBorder="1" applyAlignment="1">
      <alignment horizontal="center" vertical="top" wrapText="1"/>
    </xf>
    <xf numFmtId="164" fontId="19" fillId="3" borderId="1" xfId="0" applyNumberFormat="1" applyFont="1" applyFill="1" applyBorder="1" applyAlignment="1">
      <alignment horizontal="center" vertical="top" wrapText="1"/>
    </xf>
    <xf numFmtId="164" fontId="19" fillId="3" borderId="28" xfId="0" applyNumberFormat="1" applyFont="1" applyFill="1" applyBorder="1" applyAlignment="1">
      <alignment horizontal="center" vertical="top" wrapText="1"/>
    </xf>
    <xf numFmtId="164" fontId="1" fillId="5" borderId="19" xfId="0" applyNumberFormat="1" applyFont="1" applyFill="1" applyBorder="1" applyAlignment="1">
      <alignment horizontal="center" vertical="top" wrapText="1"/>
    </xf>
    <xf numFmtId="164" fontId="1" fillId="6" borderId="37" xfId="0" applyNumberFormat="1" applyFont="1" applyFill="1" applyBorder="1" applyAlignment="1">
      <alignment horizontal="center" vertical="top" wrapText="1"/>
    </xf>
    <xf numFmtId="164" fontId="3" fillId="0" borderId="15" xfId="0" applyNumberFormat="1" applyFont="1" applyBorder="1" applyAlignment="1">
      <alignment horizontal="center" vertical="top" wrapText="1"/>
    </xf>
    <xf numFmtId="164" fontId="3" fillId="3" borderId="26" xfId="0" applyNumberFormat="1" applyFont="1" applyFill="1" applyBorder="1" applyAlignment="1">
      <alignment horizontal="center" vertical="top" wrapText="1"/>
    </xf>
    <xf numFmtId="0" fontId="6" fillId="3" borderId="14" xfId="0" applyFont="1" applyFill="1" applyBorder="1" applyAlignment="1">
      <alignment horizontal="left" vertical="top" wrapText="1"/>
    </xf>
    <xf numFmtId="0" fontId="10" fillId="0" borderId="36" xfId="0" applyFont="1" applyBorder="1" applyAlignment="1">
      <alignment vertical="top" wrapText="1"/>
    </xf>
    <xf numFmtId="0" fontId="7" fillId="2" borderId="50" xfId="0" applyFont="1" applyFill="1" applyBorder="1" applyAlignment="1">
      <alignment horizontal="center" vertical="center" wrapText="1"/>
    </xf>
    <xf numFmtId="0" fontId="1" fillId="4" borderId="33" xfId="0" applyFont="1" applyFill="1" applyBorder="1" applyAlignment="1">
      <alignment horizontal="center" vertical="top" wrapText="1"/>
    </xf>
    <xf numFmtId="0" fontId="6" fillId="10" borderId="14" xfId="0" applyFont="1" applyFill="1" applyBorder="1" applyAlignment="1">
      <alignment horizontal="left" vertical="top" wrapText="1"/>
    </xf>
    <xf numFmtId="0" fontId="6" fillId="10" borderId="36" xfId="0" applyFont="1" applyFill="1" applyBorder="1" applyAlignment="1">
      <alignment vertical="top" wrapText="1"/>
    </xf>
    <xf numFmtId="0" fontId="1" fillId="5" borderId="10" xfId="0" applyFont="1" applyFill="1" applyBorder="1" applyAlignment="1">
      <alignment horizontal="center" vertical="top" wrapText="1"/>
    </xf>
    <xf numFmtId="0" fontId="4" fillId="0" borderId="14" xfId="0" applyFont="1" applyBorder="1" applyAlignment="1">
      <alignment vertical="top" wrapText="1"/>
    </xf>
    <xf numFmtId="164" fontId="4" fillId="3" borderId="5" xfId="0" applyNumberFormat="1" applyFont="1" applyFill="1" applyBorder="1" applyAlignment="1">
      <alignment horizontal="left" vertical="top" wrapText="1"/>
    </xf>
    <xf numFmtId="3" fontId="4" fillId="3" borderId="14" xfId="0" applyNumberFormat="1" applyFont="1" applyFill="1" applyBorder="1" applyAlignment="1">
      <alignment horizontal="left" vertical="top" wrapText="1"/>
    </xf>
    <xf numFmtId="0" fontId="14" fillId="3" borderId="5" xfId="0" applyFont="1" applyFill="1" applyBorder="1" applyAlignment="1">
      <alignment horizontal="left" vertical="top" wrapText="1"/>
    </xf>
    <xf numFmtId="164" fontId="10" fillId="3" borderId="14" xfId="0" applyNumberFormat="1" applyFont="1" applyFill="1" applyBorder="1" applyAlignment="1">
      <alignment horizontal="left" vertical="top" wrapText="1"/>
    </xf>
    <xf numFmtId="3" fontId="4" fillId="3" borderId="5" xfId="0" applyNumberFormat="1" applyFont="1" applyFill="1" applyBorder="1" applyAlignment="1">
      <alignment horizontal="left" vertical="top" wrapText="1"/>
    </xf>
    <xf numFmtId="0" fontId="4" fillId="3" borderId="33" xfId="0" applyFont="1" applyFill="1" applyBorder="1" applyAlignment="1">
      <alignment horizontal="left" vertical="top" wrapText="1"/>
    </xf>
    <xf numFmtId="0" fontId="1" fillId="6" borderId="14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top" wrapText="1"/>
    </xf>
    <xf numFmtId="0" fontId="1" fillId="3" borderId="8" xfId="0" applyFont="1" applyFill="1" applyBorder="1" applyAlignment="1">
      <alignment horizontal="center" vertical="top" wrapText="1"/>
    </xf>
    <xf numFmtId="0" fontId="1" fillId="4" borderId="50" xfId="0" applyFont="1" applyFill="1" applyBorder="1" applyAlignment="1">
      <alignment horizontal="center" vertical="top" wrapText="1"/>
    </xf>
    <xf numFmtId="0" fontId="1" fillId="9" borderId="14" xfId="0" applyFont="1" applyFill="1" applyBorder="1" applyAlignment="1">
      <alignment vertical="top" wrapText="1"/>
    </xf>
    <xf numFmtId="0" fontId="1" fillId="9" borderId="8" xfId="0" applyFont="1" applyFill="1" applyBorder="1" applyAlignment="1">
      <alignment vertical="top" wrapText="1"/>
    </xf>
    <xf numFmtId="0" fontId="1" fillId="5" borderId="33" xfId="0" applyFont="1" applyFill="1" applyBorder="1" applyAlignment="1">
      <alignment horizontal="center" vertical="top" wrapText="1"/>
    </xf>
    <xf numFmtId="3" fontId="4" fillId="3" borderId="14" xfId="0" applyNumberFormat="1" applyFont="1" applyFill="1" applyBorder="1" applyAlignment="1">
      <alignment vertical="top" wrapText="1"/>
    </xf>
    <xf numFmtId="0" fontId="10" fillId="3" borderId="5" xfId="0" applyFont="1" applyFill="1" applyBorder="1" applyAlignment="1">
      <alignment vertical="top" wrapText="1"/>
    </xf>
    <xf numFmtId="0" fontId="14" fillId="3" borderId="5" xfId="0" applyFont="1" applyFill="1" applyBorder="1" applyAlignment="1">
      <alignment vertical="top" wrapText="1"/>
    </xf>
    <xf numFmtId="3" fontId="10" fillId="3" borderId="14" xfId="0" applyNumberFormat="1" applyFont="1" applyFill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164" fontId="4" fillId="3" borderId="14" xfId="0" applyNumberFormat="1" applyFont="1" applyFill="1" applyBorder="1" applyAlignment="1">
      <alignment horizontal="left" vertical="top" wrapText="1"/>
    </xf>
    <xf numFmtId="0" fontId="6" fillId="0" borderId="36" xfId="0" applyFont="1" applyBorder="1" applyAlignment="1">
      <alignment horizontal="center" vertical="top" wrapText="1"/>
    </xf>
    <xf numFmtId="0" fontId="6" fillId="9" borderId="36" xfId="0" applyFont="1" applyFill="1" applyBorder="1" applyAlignment="1">
      <alignment vertical="top" wrapText="1"/>
    </xf>
    <xf numFmtId="0" fontId="3" fillId="0" borderId="14" xfId="0" applyFont="1" applyBorder="1" applyAlignment="1">
      <alignment horizontal="center" vertical="top" wrapText="1"/>
    </xf>
    <xf numFmtId="0" fontId="4" fillId="3" borderId="36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vertical="top" wrapText="1"/>
    </xf>
    <xf numFmtId="0" fontId="4" fillId="3" borderId="36" xfId="0" applyFont="1" applyFill="1" applyBorder="1" applyAlignment="1">
      <alignment vertical="top" wrapText="1"/>
    </xf>
    <xf numFmtId="165" fontId="6" fillId="3" borderId="5" xfId="0" applyNumberFormat="1" applyFont="1" applyFill="1" applyBorder="1" applyAlignment="1">
      <alignment horizontal="center" vertical="top" wrapText="1"/>
    </xf>
    <xf numFmtId="165" fontId="6" fillId="0" borderId="5" xfId="0" applyNumberFormat="1" applyFont="1" applyBorder="1" applyAlignment="1">
      <alignment horizontal="center" vertical="top" wrapText="1"/>
    </xf>
    <xf numFmtId="165" fontId="6" fillId="0" borderId="36" xfId="0" applyNumberFormat="1" applyFont="1" applyBorder="1" applyAlignment="1">
      <alignment horizontal="center" vertical="top" wrapText="1"/>
    </xf>
    <xf numFmtId="0" fontId="4" fillId="3" borderId="5" xfId="0" applyFont="1" applyFill="1" applyBorder="1" applyAlignment="1">
      <alignment horizontal="left" vertical="top" wrapText="1"/>
    </xf>
    <xf numFmtId="0" fontId="1" fillId="3" borderId="36" xfId="0" applyFont="1" applyFill="1" applyBorder="1" applyAlignment="1">
      <alignment horizontal="center" vertical="top" wrapText="1"/>
    </xf>
    <xf numFmtId="0" fontId="1" fillId="6" borderId="6" xfId="0" applyFont="1" applyFill="1" applyBorder="1" applyAlignment="1">
      <alignment horizontal="center" vertical="top" wrapText="1"/>
    </xf>
    <xf numFmtId="164" fontId="3" fillId="3" borderId="14" xfId="0" applyNumberFormat="1" applyFont="1" applyFill="1" applyBorder="1" applyAlignment="1">
      <alignment vertical="top" wrapText="1"/>
    </xf>
    <xf numFmtId="0" fontId="4" fillId="3" borderId="14" xfId="0" applyFont="1" applyFill="1" applyBorder="1" applyAlignment="1">
      <alignment horizontal="left" vertical="top" wrapText="1"/>
    </xf>
    <xf numFmtId="3" fontId="4" fillId="3" borderId="5" xfId="0" applyNumberFormat="1" applyFont="1" applyFill="1" applyBorder="1" applyAlignment="1">
      <alignment vertical="top" wrapText="1"/>
    </xf>
    <xf numFmtId="3" fontId="4" fillId="3" borderId="14" xfId="0" applyNumberFormat="1" applyFont="1" applyFill="1" applyBorder="1" applyAlignment="1">
      <alignment vertical="top"/>
    </xf>
    <xf numFmtId="165" fontId="1" fillId="6" borderId="14" xfId="0" applyNumberFormat="1" applyFont="1" applyFill="1" applyBorder="1" applyAlignment="1">
      <alignment horizontal="center" vertical="top" wrapText="1"/>
    </xf>
    <xf numFmtId="0" fontId="6" fillId="9" borderId="13" xfId="0" applyFont="1" applyFill="1" applyBorder="1" applyAlignment="1">
      <alignment vertical="top" wrapText="1"/>
    </xf>
    <xf numFmtId="0" fontId="6" fillId="9" borderId="51" xfId="0" applyFont="1" applyFill="1" applyBorder="1" applyAlignment="1">
      <alignment vertical="top" wrapText="1"/>
    </xf>
    <xf numFmtId="0" fontId="6" fillId="9" borderId="8" xfId="0" applyFont="1" applyFill="1" applyBorder="1" applyAlignment="1">
      <alignment vertical="top" wrapText="1"/>
    </xf>
    <xf numFmtId="0" fontId="6" fillId="9" borderId="5" xfId="0" applyFont="1" applyFill="1" applyBorder="1" applyAlignment="1">
      <alignment horizontal="left" vertical="center" wrapText="1"/>
    </xf>
    <xf numFmtId="0" fontId="6" fillId="9" borderId="36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horizontal="center" vertical="top" wrapText="1"/>
    </xf>
    <xf numFmtId="0" fontId="1" fillId="9" borderId="15" xfId="0" applyFont="1" applyFill="1" applyBorder="1" applyAlignment="1">
      <alignment horizontal="center" vertical="top" wrapText="1"/>
    </xf>
    <xf numFmtId="0" fontId="1" fillId="9" borderId="26" xfId="0" applyFont="1" applyFill="1" applyBorder="1" applyAlignment="1">
      <alignment horizontal="center" vertical="top" wrapText="1"/>
    </xf>
    <xf numFmtId="0" fontId="1" fillId="5" borderId="27" xfId="0" applyFont="1" applyFill="1" applyBorder="1" applyAlignment="1">
      <alignment horizontal="center" vertical="top" wrapText="1"/>
    </xf>
    <xf numFmtId="164" fontId="1" fillId="0" borderId="15" xfId="0" applyNumberFormat="1" applyFont="1" applyBorder="1" applyAlignment="1">
      <alignment horizontal="center" vertical="top" wrapText="1"/>
    </xf>
    <xf numFmtId="164" fontId="10" fillId="3" borderId="28" xfId="0" applyNumberFormat="1" applyFont="1" applyFill="1" applyBorder="1" applyAlignment="1">
      <alignment horizontal="center" vertical="top" wrapText="1"/>
    </xf>
    <xf numFmtId="165" fontId="2" fillId="0" borderId="15" xfId="0" applyNumberFormat="1" applyFont="1" applyBorder="1" applyAlignment="1">
      <alignment horizontal="center" vertical="top" wrapText="1"/>
    </xf>
    <xf numFmtId="165" fontId="2" fillId="3" borderId="15" xfId="0" applyNumberFormat="1" applyFont="1" applyFill="1" applyBorder="1" applyAlignment="1">
      <alignment horizontal="center" vertical="top" wrapText="1"/>
    </xf>
    <xf numFmtId="164" fontId="1" fillId="6" borderId="15" xfId="0" applyNumberFormat="1" applyFont="1" applyFill="1" applyBorder="1" applyAlignment="1">
      <alignment horizontal="center" vertical="top" wrapText="1"/>
    </xf>
    <xf numFmtId="164" fontId="1" fillId="3" borderId="28" xfId="0" applyNumberFormat="1" applyFont="1" applyFill="1" applyBorder="1" applyAlignment="1">
      <alignment horizontal="center" vertical="top" wrapText="1"/>
    </xf>
    <xf numFmtId="164" fontId="6" fillId="0" borderId="16" xfId="0" applyNumberFormat="1" applyFont="1" applyBorder="1" applyAlignment="1">
      <alignment horizontal="center" vertical="top" wrapText="1"/>
    </xf>
    <xf numFmtId="164" fontId="1" fillId="4" borderId="19" xfId="0" applyNumberFormat="1" applyFont="1" applyFill="1" applyBorder="1" applyAlignment="1">
      <alignment horizontal="center" vertical="top" wrapText="1"/>
    </xf>
    <xf numFmtId="164" fontId="1" fillId="9" borderId="15" xfId="0" applyNumberFormat="1" applyFont="1" applyFill="1" applyBorder="1" applyAlignment="1">
      <alignment horizontal="center" vertical="top" wrapText="1"/>
    </xf>
    <xf numFmtId="164" fontId="1" fillId="9" borderId="16" xfId="0" applyNumberFormat="1" applyFont="1" applyFill="1" applyBorder="1" applyAlignment="1">
      <alignment horizontal="center" vertical="top" wrapText="1"/>
    </xf>
    <xf numFmtId="164" fontId="1" fillId="5" borderId="31" xfId="0" applyNumberFormat="1" applyFont="1" applyFill="1" applyBorder="1" applyAlignment="1">
      <alignment horizontal="center" vertical="top" wrapText="1"/>
    </xf>
    <xf numFmtId="0" fontId="10" fillId="3" borderId="15" xfId="0" applyFont="1" applyFill="1" applyBorder="1" applyAlignment="1">
      <alignment horizontal="center" vertical="top" wrapText="1"/>
    </xf>
    <xf numFmtId="0" fontId="10" fillId="3" borderId="34" xfId="0" applyFont="1" applyFill="1" applyBorder="1" applyAlignment="1">
      <alignment horizontal="center" vertical="top" wrapText="1"/>
    </xf>
    <xf numFmtId="0" fontId="10" fillId="3" borderId="52" xfId="0" applyFont="1" applyFill="1" applyBorder="1" applyAlignment="1">
      <alignment horizontal="center" vertical="top" wrapText="1"/>
    </xf>
    <xf numFmtId="0" fontId="10" fillId="3" borderId="30" xfId="0" applyFont="1" applyFill="1" applyBorder="1" applyAlignment="1">
      <alignment horizontal="center" vertical="top" wrapText="1"/>
    </xf>
    <xf numFmtId="164" fontId="6" fillId="0" borderId="26" xfId="0" applyNumberFormat="1" applyFont="1" applyBorder="1" applyAlignment="1">
      <alignment horizontal="center" vertical="top" wrapText="1"/>
    </xf>
    <xf numFmtId="164" fontId="5" fillId="4" borderId="19" xfId="0" applyNumberFormat="1" applyFont="1" applyFill="1" applyBorder="1" applyAlignment="1">
      <alignment horizontal="center" vertical="top" wrapText="1"/>
    </xf>
    <xf numFmtId="164" fontId="5" fillId="9" borderId="15" xfId="0" applyNumberFormat="1" applyFont="1" applyFill="1" applyBorder="1" applyAlignment="1">
      <alignment horizontal="center" vertical="top" wrapText="1"/>
    </xf>
    <xf numFmtId="164" fontId="5" fillId="9" borderId="26" xfId="0" applyNumberFormat="1" applyFont="1" applyFill="1" applyBorder="1" applyAlignment="1">
      <alignment horizontal="center" vertical="top" wrapText="1"/>
    </xf>
    <xf numFmtId="164" fontId="3" fillId="0" borderId="26" xfId="0" applyNumberFormat="1" applyFont="1" applyBorder="1" applyAlignment="1">
      <alignment horizontal="center" vertical="top" wrapText="1"/>
    </xf>
    <xf numFmtId="0" fontId="2" fillId="3" borderId="52" xfId="0" applyFont="1" applyFill="1" applyBorder="1" applyAlignment="1">
      <alignment wrapText="1"/>
    </xf>
    <xf numFmtId="0" fontId="2" fillId="3" borderId="34" xfId="0" applyFont="1" applyFill="1" applyBorder="1" applyAlignment="1">
      <alignment wrapText="1"/>
    </xf>
    <xf numFmtId="165" fontId="10" fillId="3" borderId="28" xfId="0" applyNumberFormat="1" applyFont="1" applyFill="1" applyBorder="1" applyAlignment="1">
      <alignment horizontal="center" vertical="top" wrapText="1"/>
    </xf>
    <xf numFmtId="164" fontId="5" fillId="9" borderId="37" xfId="0" applyNumberFormat="1" applyFont="1" applyFill="1" applyBorder="1" applyAlignment="1">
      <alignment horizontal="center" vertical="top" wrapText="1"/>
    </xf>
    <xf numFmtId="164" fontId="5" fillId="9" borderId="23" xfId="0" applyNumberFormat="1" applyFont="1" applyFill="1" applyBorder="1" applyAlignment="1">
      <alignment horizontal="center" vertical="top" wrapText="1"/>
    </xf>
    <xf numFmtId="165" fontId="10" fillId="3" borderId="1" xfId="0" applyNumberFormat="1" applyFont="1" applyFill="1" applyBorder="1" applyAlignment="1">
      <alignment horizontal="center" vertical="top"/>
    </xf>
    <xf numFmtId="165" fontId="10" fillId="3" borderId="28" xfId="0" applyNumberFormat="1" applyFont="1" applyFill="1" applyBorder="1" applyAlignment="1">
      <alignment horizontal="center" vertical="top"/>
    </xf>
    <xf numFmtId="0" fontId="3" fillId="0" borderId="48" xfId="0" applyFont="1" applyBorder="1"/>
    <xf numFmtId="0" fontId="3" fillId="0" borderId="44" xfId="0" applyFont="1" applyBorder="1"/>
    <xf numFmtId="0" fontId="6" fillId="5" borderId="50" xfId="0" applyFont="1" applyFill="1" applyBorder="1" applyAlignment="1">
      <alignment vertical="top" wrapText="1"/>
    </xf>
    <xf numFmtId="165" fontId="1" fillId="0" borderId="54" xfId="0" applyNumberFormat="1" applyFont="1" applyBorder="1" applyAlignment="1">
      <alignment horizontal="center" vertical="top" wrapText="1"/>
    </xf>
    <xf numFmtId="0" fontId="3" fillId="0" borderId="55" xfId="0" applyFont="1" applyBorder="1"/>
    <xf numFmtId="0" fontId="3" fillId="4" borderId="56" xfId="0" applyFont="1" applyFill="1" applyBorder="1"/>
    <xf numFmtId="165" fontId="1" fillId="9" borderId="1" xfId="0" applyNumberFormat="1" applyFont="1" applyFill="1" applyBorder="1" applyAlignment="1">
      <alignment horizontal="center" vertical="top" wrapText="1"/>
    </xf>
    <xf numFmtId="165" fontId="1" fillId="6" borderId="45" xfId="0" applyNumberFormat="1" applyFont="1" applyFill="1" applyBorder="1" applyAlignment="1">
      <alignment horizontal="center" vertical="top" wrapText="1"/>
    </xf>
    <xf numFmtId="0" fontId="3" fillId="6" borderId="57" xfId="0" applyFont="1" applyFill="1" applyBorder="1"/>
    <xf numFmtId="0" fontId="6" fillId="3" borderId="6" xfId="0" applyFont="1" applyFill="1" applyBorder="1" applyAlignment="1">
      <alignment horizontal="center" vertical="top" wrapText="1"/>
    </xf>
    <xf numFmtId="0" fontId="3" fillId="0" borderId="3" xfId="0" applyFont="1" applyBorder="1"/>
    <xf numFmtId="0" fontId="7" fillId="2" borderId="64" xfId="0" applyFont="1" applyFill="1" applyBorder="1" applyAlignment="1">
      <alignment horizontal="center" vertical="center" wrapText="1"/>
    </xf>
    <xf numFmtId="0" fontId="7" fillId="2" borderId="65" xfId="0" applyFont="1" applyFill="1" applyBorder="1" applyAlignment="1">
      <alignment horizontal="center" vertical="center" wrapText="1"/>
    </xf>
    <xf numFmtId="0" fontId="6" fillId="4" borderId="66" xfId="0" applyFont="1" applyFill="1" applyBorder="1" applyAlignment="1">
      <alignment vertical="top" wrapText="1"/>
    </xf>
    <xf numFmtId="0" fontId="3" fillId="4" borderId="67" xfId="0" applyFont="1" applyFill="1" applyBorder="1"/>
    <xf numFmtId="0" fontId="6" fillId="9" borderId="68" xfId="0" applyFont="1" applyFill="1" applyBorder="1" applyAlignment="1">
      <alignment vertical="top" wrapText="1"/>
    </xf>
    <xf numFmtId="0" fontId="3" fillId="9" borderId="47" xfId="0" applyFont="1" applyFill="1" applyBorder="1" applyAlignment="1">
      <alignment horizontal="center" vertical="top" wrapText="1"/>
    </xf>
    <xf numFmtId="0" fontId="6" fillId="9" borderId="69" xfId="0" applyFont="1" applyFill="1" applyBorder="1" applyAlignment="1">
      <alignment vertical="top" wrapText="1"/>
    </xf>
    <xf numFmtId="0" fontId="3" fillId="9" borderId="70" xfId="0" applyFont="1" applyFill="1" applyBorder="1" applyAlignment="1">
      <alignment horizontal="center" vertical="top" wrapText="1"/>
    </xf>
    <xf numFmtId="0" fontId="6" fillId="5" borderId="62" xfId="0" applyFont="1" applyFill="1" applyBorder="1" applyAlignment="1">
      <alignment horizontal="justify" vertical="top" wrapText="1"/>
    </xf>
    <xf numFmtId="0" fontId="3" fillId="5" borderId="71" xfId="0" applyFont="1" applyFill="1" applyBorder="1"/>
    <xf numFmtId="0" fontId="3" fillId="0" borderId="47" xfId="0" applyFont="1" applyBorder="1" applyAlignment="1">
      <alignment horizontal="center" vertical="top" wrapText="1"/>
    </xf>
    <xf numFmtId="0" fontId="3" fillId="0" borderId="63" xfId="0" applyFont="1" applyBorder="1"/>
    <xf numFmtId="0" fontId="3" fillId="0" borderId="48" xfId="0" applyFont="1" applyBorder="1" applyAlignment="1">
      <alignment horizontal="center" vertical="top" wrapText="1"/>
    </xf>
    <xf numFmtId="0" fontId="3" fillId="0" borderId="70" xfId="0" applyFont="1" applyBorder="1"/>
    <xf numFmtId="0" fontId="3" fillId="0" borderId="47" xfId="0" applyFont="1" applyBorder="1"/>
    <xf numFmtId="0" fontId="4" fillId="3" borderId="70" xfId="0" applyFont="1" applyFill="1" applyBorder="1" applyAlignment="1">
      <alignment horizontal="center" vertical="top" wrapText="1"/>
    </xf>
    <xf numFmtId="0" fontId="3" fillId="6" borderId="68" xfId="0" applyFont="1" applyFill="1" applyBorder="1" applyAlignment="1">
      <alignment horizontal="justify" vertical="center" wrapText="1"/>
    </xf>
    <xf numFmtId="164" fontId="3" fillId="6" borderId="47" xfId="0" applyNumberFormat="1" applyFont="1" applyFill="1" applyBorder="1"/>
    <xf numFmtId="0" fontId="3" fillId="6" borderId="72" xfId="0" applyFont="1" applyFill="1" applyBorder="1" applyAlignment="1">
      <alignment horizontal="justify" vertical="center" wrapText="1"/>
    </xf>
    <xf numFmtId="0" fontId="3" fillId="6" borderId="48" xfId="0" applyFont="1" applyFill="1" applyBorder="1"/>
    <xf numFmtId="0" fontId="6" fillId="4" borderId="64" xfId="0" applyFont="1" applyFill="1" applyBorder="1" applyAlignment="1">
      <alignment vertical="top" wrapText="1"/>
    </xf>
    <xf numFmtId="0" fontId="3" fillId="4" borderId="65" xfId="0" applyFont="1" applyFill="1" applyBorder="1"/>
    <xf numFmtId="0" fontId="6" fillId="9" borderId="75" xfId="0" applyFont="1" applyFill="1" applyBorder="1" applyAlignment="1">
      <alignment vertical="top" wrapText="1"/>
    </xf>
    <xf numFmtId="0" fontId="3" fillId="9" borderId="63" xfId="0" applyFont="1" applyFill="1" applyBorder="1" applyAlignment="1">
      <alignment horizontal="center" vertical="top" wrapText="1"/>
    </xf>
    <xf numFmtId="0" fontId="6" fillId="5" borderId="66" xfId="0" applyFont="1" applyFill="1" applyBorder="1" applyAlignment="1">
      <alignment horizontal="justify" vertical="top" wrapText="1"/>
    </xf>
    <xf numFmtId="0" fontId="3" fillId="5" borderId="74" xfId="0" applyFont="1" applyFill="1" applyBorder="1"/>
    <xf numFmtId="0" fontId="3" fillId="0" borderId="70" xfId="0" applyFont="1" applyBorder="1" applyAlignment="1">
      <alignment horizontal="center" vertical="top" wrapText="1"/>
    </xf>
    <xf numFmtId="0" fontId="3" fillId="6" borderId="72" xfId="0" applyFont="1" applyFill="1" applyBorder="1" applyAlignment="1">
      <alignment horizontal="center" vertical="center" wrapText="1"/>
    </xf>
    <xf numFmtId="0" fontId="3" fillId="4" borderId="76" xfId="0" applyFont="1" applyFill="1" applyBorder="1"/>
    <xf numFmtId="0" fontId="6" fillId="9" borderId="70" xfId="0" applyFont="1" applyFill="1" applyBorder="1" applyAlignment="1">
      <alignment horizontal="center" vertical="top" wrapText="1"/>
    </xf>
    <xf numFmtId="0" fontId="6" fillId="5" borderId="64" xfId="0" applyFont="1" applyFill="1" applyBorder="1" applyAlignment="1">
      <alignment horizontal="justify" vertical="top" wrapText="1"/>
    </xf>
    <xf numFmtId="0" fontId="3" fillId="5" borderId="77" xfId="0" applyFont="1" applyFill="1" applyBorder="1"/>
    <xf numFmtId="0" fontId="3" fillId="3" borderId="70" xfId="0" applyFont="1" applyFill="1" applyBorder="1" applyAlignment="1">
      <alignment horizontal="center" vertical="top" wrapText="1"/>
    </xf>
    <xf numFmtId="0" fontId="3" fillId="3" borderId="42" xfId="0" applyFont="1" applyFill="1" applyBorder="1" applyAlignment="1">
      <alignment horizontal="center" vertical="top" wrapText="1"/>
    </xf>
    <xf numFmtId="0" fontId="3" fillId="0" borderId="78" xfId="0" applyFont="1" applyBorder="1"/>
    <xf numFmtId="0" fontId="10" fillId="7" borderId="71" xfId="0" applyFont="1" applyFill="1" applyBorder="1" applyAlignment="1">
      <alignment horizontal="center" vertical="top" wrapText="1"/>
    </xf>
    <xf numFmtId="0" fontId="3" fillId="5" borderId="65" xfId="0" applyFont="1" applyFill="1" applyBorder="1"/>
    <xf numFmtId="0" fontId="3" fillId="3" borderId="47" xfId="0" applyFont="1" applyFill="1" applyBorder="1" applyAlignment="1">
      <alignment horizontal="center" vertical="top" wrapText="1"/>
    </xf>
    <xf numFmtId="164" fontId="3" fillId="6" borderId="42" xfId="0" applyNumberFormat="1" applyFont="1" applyFill="1" applyBorder="1"/>
    <xf numFmtId="164" fontId="3" fillId="0" borderId="48" xfId="0" applyNumberFormat="1" applyFont="1" applyBorder="1"/>
    <xf numFmtId="0" fontId="3" fillId="3" borderId="48" xfId="0" applyFont="1" applyFill="1" applyBorder="1" applyAlignment="1">
      <alignment horizontal="center" vertical="top" wrapText="1"/>
    </xf>
    <xf numFmtId="0" fontId="3" fillId="6" borderId="47" xfId="0" applyFont="1" applyFill="1" applyBorder="1"/>
    <xf numFmtId="0" fontId="6" fillId="9" borderId="74" xfId="0" applyFont="1" applyFill="1" applyBorder="1" applyAlignment="1">
      <alignment horizontal="center" vertical="top" wrapText="1"/>
    </xf>
    <xf numFmtId="0" fontId="6" fillId="9" borderId="79" xfId="0" applyFont="1" applyFill="1" applyBorder="1" applyAlignment="1">
      <alignment vertical="top" wrapText="1"/>
    </xf>
    <xf numFmtId="0" fontId="6" fillId="9" borderId="48" xfId="0" applyFont="1" applyFill="1" applyBorder="1" applyAlignment="1">
      <alignment horizontal="center" vertical="top" wrapText="1"/>
    </xf>
    <xf numFmtId="0" fontId="6" fillId="9" borderId="63" xfId="0" applyFont="1" applyFill="1" applyBorder="1" applyAlignment="1">
      <alignment horizontal="center" vertical="top" wrapText="1"/>
    </xf>
    <xf numFmtId="0" fontId="4" fillId="9" borderId="48" xfId="0" applyFont="1" applyFill="1" applyBorder="1" applyAlignment="1">
      <alignment horizontal="center" vertical="top" wrapText="1"/>
    </xf>
    <xf numFmtId="0" fontId="6" fillId="9" borderId="73" xfId="0" applyFont="1" applyFill="1" applyBorder="1" applyAlignment="1">
      <alignment vertical="top" wrapText="1"/>
    </xf>
    <xf numFmtId="0" fontId="4" fillId="9" borderId="70" xfId="0" applyFont="1" applyFill="1" applyBorder="1" applyAlignment="1">
      <alignment horizontal="center" vertical="top" wrapText="1"/>
    </xf>
    <xf numFmtId="0" fontId="3" fillId="6" borderId="80" xfId="0" applyFont="1" applyFill="1" applyBorder="1"/>
    <xf numFmtId="0" fontId="3" fillId="0" borderId="42" xfId="0" applyFont="1" applyBorder="1"/>
    <xf numFmtId="0" fontId="3" fillId="6" borderId="72" xfId="0" applyFont="1" applyFill="1" applyBorder="1" applyAlignment="1">
      <alignment vertical="top" wrapText="1"/>
    </xf>
    <xf numFmtId="0" fontId="6" fillId="0" borderId="43" xfId="0" applyFont="1" applyBorder="1" applyAlignment="1">
      <alignment vertical="top" wrapText="1"/>
    </xf>
    <xf numFmtId="164" fontId="1" fillId="0" borderId="43" xfId="0" applyNumberFormat="1" applyFont="1" applyBorder="1" applyAlignment="1">
      <alignment horizontal="center" vertical="top" wrapText="1"/>
    </xf>
    <xf numFmtId="164" fontId="1" fillId="0" borderId="53" xfId="0" applyNumberFormat="1" applyFont="1" applyBorder="1" applyAlignment="1">
      <alignment horizontal="center" vertical="top" wrapText="1"/>
    </xf>
    <xf numFmtId="0" fontId="1" fillId="0" borderId="49" xfId="0" applyFont="1" applyBorder="1" applyAlignment="1">
      <alignment horizontal="center" vertical="top" wrapText="1"/>
    </xf>
    <xf numFmtId="0" fontId="4" fillId="3" borderId="24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25" xfId="0" applyFont="1" applyFill="1" applyBorder="1" applyAlignment="1">
      <alignment horizontal="center" vertical="top" wrapText="1"/>
    </xf>
    <xf numFmtId="0" fontId="3" fillId="3" borderId="68" xfId="0" applyFont="1" applyFill="1" applyBorder="1" applyAlignment="1">
      <alignment horizontal="left" vertical="top" wrapText="1"/>
    </xf>
    <xf numFmtId="3" fontId="4" fillId="3" borderId="1" xfId="0" applyNumberFormat="1" applyFont="1" applyFill="1" applyBorder="1" applyAlignment="1">
      <alignment horizontal="center" vertical="top" wrapText="1"/>
    </xf>
    <xf numFmtId="3" fontId="4" fillId="3" borderId="25" xfId="0" applyNumberFormat="1" applyFont="1" applyFill="1" applyBorder="1" applyAlignment="1">
      <alignment horizontal="center" vertical="top" wrapText="1"/>
    </xf>
    <xf numFmtId="0" fontId="3" fillId="3" borderId="66" xfId="0" applyFont="1" applyFill="1" applyBorder="1" applyAlignment="1">
      <alignment horizontal="left" vertical="top" wrapText="1"/>
    </xf>
    <xf numFmtId="0" fontId="3" fillId="3" borderId="11" xfId="0" applyFont="1" applyFill="1" applyBorder="1" applyAlignment="1">
      <alignment horizontal="center" vertical="top" wrapText="1"/>
    </xf>
    <xf numFmtId="0" fontId="3" fillId="0" borderId="66" xfId="0" applyFont="1" applyBorder="1" applyAlignment="1">
      <alignment horizontal="left" vertical="top" wrapText="1"/>
    </xf>
    <xf numFmtId="0" fontId="3" fillId="3" borderId="68" xfId="0" applyFont="1" applyFill="1" applyBorder="1" applyAlignment="1">
      <alignment horizontal="left" vertical="top" wrapText="1"/>
    </xf>
    <xf numFmtId="0" fontId="4" fillId="3" borderId="68" xfId="0" applyFont="1" applyFill="1" applyBorder="1" applyAlignment="1">
      <alignment horizontal="left" vertical="top" wrapText="1"/>
    </xf>
    <xf numFmtId="0" fontId="3" fillId="0" borderId="68" xfId="0" applyFont="1" applyBorder="1" applyAlignment="1">
      <alignment horizontal="left" vertical="top" wrapText="1"/>
    </xf>
    <xf numFmtId="3" fontId="17" fillId="3" borderId="24" xfId="0" applyNumberFormat="1" applyFont="1" applyFill="1" applyBorder="1" applyAlignment="1">
      <alignment vertical="top" wrapText="1"/>
    </xf>
    <xf numFmtId="0" fontId="4" fillId="0" borderId="36" xfId="0" applyFont="1" applyBorder="1" applyAlignment="1">
      <alignment vertical="top" wrapText="1"/>
    </xf>
    <xf numFmtId="165" fontId="4" fillId="3" borderId="32" xfId="0" applyNumberFormat="1" applyFont="1" applyFill="1" applyBorder="1" applyAlignment="1">
      <alignment horizontal="center" vertical="top" wrapText="1"/>
    </xf>
    <xf numFmtId="165" fontId="4" fillId="3" borderId="30" xfId="0" applyNumberFormat="1" applyFont="1" applyFill="1" applyBorder="1" applyAlignment="1">
      <alignment horizontal="center" vertical="top" wrapText="1"/>
    </xf>
    <xf numFmtId="165" fontId="10" fillId="3" borderId="10" xfId="0" applyNumberFormat="1" applyFont="1" applyFill="1" applyBorder="1" applyAlignment="1">
      <alignment horizontal="center" vertical="top" wrapText="1"/>
    </xf>
    <xf numFmtId="164" fontId="1" fillId="3" borderId="37" xfId="0" applyNumberFormat="1" applyFont="1" applyFill="1" applyBorder="1" applyAlignment="1">
      <alignment horizontal="center" vertical="top" wrapText="1"/>
    </xf>
    <xf numFmtId="0" fontId="10" fillId="3" borderId="29" xfId="0" applyFont="1" applyFill="1" applyBorder="1" applyAlignment="1">
      <alignment horizontal="center" vertical="top" wrapText="1"/>
    </xf>
    <xf numFmtId="165" fontId="4" fillId="3" borderId="1" xfId="0" applyNumberFormat="1" applyFont="1" applyFill="1" applyBorder="1" applyAlignment="1">
      <alignment horizontal="center" vertical="top" wrapText="1"/>
    </xf>
    <xf numFmtId="165" fontId="4" fillId="3" borderId="28" xfId="0" applyNumberFormat="1" applyFont="1" applyFill="1" applyBorder="1" applyAlignment="1">
      <alignment horizontal="center" vertical="top" wrapText="1"/>
    </xf>
    <xf numFmtId="0" fontId="4" fillId="3" borderId="45" xfId="0" applyFont="1" applyFill="1" applyBorder="1" applyAlignment="1">
      <alignment vertical="top" wrapText="1"/>
    </xf>
    <xf numFmtId="164" fontId="4" fillId="3" borderId="24" xfId="0" applyNumberFormat="1" applyFont="1" applyFill="1" applyBorder="1" applyAlignment="1">
      <alignment horizontal="center" vertical="top" wrapText="1"/>
    </xf>
    <xf numFmtId="164" fontId="4" fillId="3" borderId="15" xfId="0" applyNumberFormat="1" applyFont="1" applyFill="1" applyBorder="1" applyAlignment="1">
      <alignment horizontal="center" vertical="top" wrapText="1"/>
    </xf>
    <xf numFmtId="0" fontId="23" fillId="3" borderId="24" xfId="0" applyFont="1" applyFill="1" applyBorder="1" applyAlignment="1">
      <alignment horizontal="center" vertical="top"/>
    </xf>
    <xf numFmtId="164" fontId="4" fillId="3" borderId="28" xfId="0" applyNumberFormat="1" applyFont="1" applyFill="1" applyBorder="1" applyAlignment="1">
      <alignment horizontal="center" vertical="top" wrapText="1"/>
    </xf>
    <xf numFmtId="3" fontId="4" fillId="3" borderId="5" xfId="0" applyNumberFormat="1" applyFont="1" applyFill="1" applyBorder="1" applyAlignment="1">
      <alignment vertical="top"/>
    </xf>
    <xf numFmtId="0" fontId="23" fillId="3" borderId="1" xfId="0" applyFont="1" applyFill="1" applyBorder="1" applyAlignment="1">
      <alignment horizontal="center" vertical="top"/>
    </xf>
    <xf numFmtId="164" fontId="4" fillId="0" borderId="24" xfId="0" applyNumberFormat="1" applyFont="1" applyBorder="1" applyAlignment="1">
      <alignment horizontal="center" vertical="top" wrapText="1"/>
    </xf>
    <xf numFmtId="164" fontId="4" fillId="0" borderId="15" xfId="0" applyNumberFormat="1" applyFont="1" applyBorder="1" applyAlignment="1">
      <alignment horizontal="center" vertical="top" wrapText="1"/>
    </xf>
    <xf numFmtId="165" fontId="2" fillId="3" borderId="34" xfId="0" applyNumberFormat="1" applyFont="1" applyFill="1" applyBorder="1" applyAlignment="1">
      <alignment horizontal="center" vertical="top" wrapText="1"/>
    </xf>
    <xf numFmtId="165" fontId="10" fillId="3" borderId="52" xfId="0" applyNumberFormat="1" applyFont="1" applyFill="1" applyBorder="1" applyAlignment="1">
      <alignment horizontal="center" vertical="top" wrapText="1"/>
    </xf>
    <xf numFmtId="0" fontId="3" fillId="3" borderId="0" xfId="0" applyFont="1" applyFill="1"/>
    <xf numFmtId="0" fontId="10" fillId="3" borderId="6" xfId="0" applyFont="1" applyFill="1" applyBorder="1" applyAlignment="1">
      <alignment vertical="top"/>
    </xf>
    <xf numFmtId="0" fontId="3" fillId="0" borderId="15" xfId="0" applyFont="1" applyBorder="1" applyAlignment="1">
      <alignment horizontal="center" vertical="top" wrapText="1"/>
    </xf>
    <xf numFmtId="0" fontId="3" fillId="0" borderId="37" xfId="0" applyFont="1" applyBorder="1" applyAlignment="1">
      <alignment horizontal="center" vertical="top" wrapText="1"/>
    </xf>
    <xf numFmtId="0" fontId="10" fillId="7" borderId="36" xfId="0" applyFont="1" applyFill="1" applyBorder="1" applyAlignment="1">
      <alignment vertical="top" wrapText="1"/>
    </xf>
    <xf numFmtId="0" fontId="16" fillId="7" borderId="32" xfId="0" applyFont="1" applyFill="1" applyBorder="1" applyAlignment="1">
      <alignment vertical="top" wrapText="1"/>
    </xf>
    <xf numFmtId="0" fontId="4" fillId="7" borderId="32" xfId="0" applyFont="1" applyFill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top" wrapText="1"/>
    </xf>
    <xf numFmtId="0" fontId="2" fillId="3" borderId="4" xfId="0" applyFont="1" applyFill="1" applyBorder="1" applyAlignment="1">
      <alignment vertical="top" wrapText="1"/>
    </xf>
    <xf numFmtId="0" fontId="3" fillId="3" borderId="3" xfId="0" applyFont="1" applyFill="1" applyBorder="1"/>
    <xf numFmtId="0" fontId="10" fillId="3" borderId="37" xfId="0" applyFont="1" applyFill="1" applyBorder="1" applyAlignment="1">
      <alignment horizontal="center" vertical="center" wrapText="1"/>
    </xf>
    <xf numFmtId="3" fontId="4" fillId="3" borderId="6" xfId="0" applyNumberFormat="1" applyFont="1" applyFill="1" applyBorder="1" applyAlignment="1">
      <alignment horizontal="left" vertical="top" wrapText="1"/>
    </xf>
    <xf numFmtId="0" fontId="4" fillId="3" borderId="42" xfId="0" applyFont="1" applyFill="1" applyBorder="1" applyAlignment="1">
      <alignment horizontal="center" vertical="top" wrapText="1"/>
    </xf>
    <xf numFmtId="0" fontId="3" fillId="0" borderId="85" xfId="0" applyFont="1" applyBorder="1" applyAlignment="1">
      <alignment horizontal="left" vertical="top" wrapText="1"/>
    </xf>
    <xf numFmtId="0" fontId="1" fillId="3" borderId="17" xfId="0" applyFont="1" applyFill="1" applyBorder="1" applyAlignment="1">
      <alignment vertical="top" wrapText="1"/>
    </xf>
    <xf numFmtId="164" fontId="3" fillId="3" borderId="17" xfId="0" applyNumberFormat="1" applyFont="1" applyFill="1" applyBorder="1" applyAlignment="1">
      <alignment horizontal="center" vertical="top" wrapText="1"/>
    </xf>
    <xf numFmtId="164" fontId="3" fillId="3" borderId="19" xfId="0" applyNumberFormat="1" applyFont="1" applyFill="1" applyBorder="1" applyAlignment="1">
      <alignment horizontal="center" vertical="top" wrapText="1"/>
    </xf>
    <xf numFmtId="0" fontId="3" fillId="3" borderId="50" xfId="0" applyFont="1" applyFill="1" applyBorder="1" applyAlignment="1">
      <alignment horizontal="left" vertical="top" wrapText="1"/>
    </xf>
    <xf numFmtId="0" fontId="3" fillId="0" borderId="17" xfId="0" applyFont="1" applyBorder="1" applyAlignment="1">
      <alignment horizontal="center" vertical="top"/>
    </xf>
    <xf numFmtId="0" fontId="3" fillId="0" borderId="19" xfId="0" applyFont="1" applyBorder="1"/>
    <xf numFmtId="0" fontId="1" fillId="0" borderId="17" xfId="0" applyFont="1" applyBorder="1" applyAlignment="1">
      <alignment vertical="top" wrapText="1"/>
    </xf>
    <xf numFmtId="0" fontId="10" fillId="3" borderId="50" xfId="0" applyFont="1" applyFill="1" applyBorder="1" applyAlignment="1">
      <alignment horizontal="left" vertical="top" wrapText="1"/>
    </xf>
    <xf numFmtId="3" fontId="10" fillId="0" borderId="17" xfId="0" applyNumberFormat="1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top" wrapText="1"/>
    </xf>
    <xf numFmtId="0" fontId="3" fillId="0" borderId="31" xfId="0" applyFont="1" applyBorder="1" applyAlignment="1">
      <alignment horizontal="center" vertical="top" wrapText="1"/>
    </xf>
    <xf numFmtId="0" fontId="4" fillId="3" borderId="86" xfId="0" applyFont="1" applyFill="1" applyBorder="1" applyAlignment="1">
      <alignment horizontal="left" vertical="top" wrapText="1"/>
    </xf>
    <xf numFmtId="0" fontId="3" fillId="3" borderId="87" xfId="0" applyFont="1" applyFill="1" applyBorder="1" applyAlignment="1">
      <alignment horizontal="center" vertical="top" wrapText="1"/>
    </xf>
    <xf numFmtId="0" fontId="3" fillId="0" borderId="88" xfId="0" applyFont="1" applyBorder="1" applyAlignment="1">
      <alignment horizontal="center" vertical="top" wrapText="1"/>
    </xf>
    <xf numFmtId="0" fontId="4" fillId="3" borderId="85" xfId="0" applyFont="1" applyFill="1" applyBorder="1" applyAlignment="1">
      <alignment horizontal="left" vertical="top" wrapText="1"/>
    </xf>
    <xf numFmtId="3" fontId="6" fillId="3" borderId="17" xfId="0" applyNumberFormat="1" applyFont="1" applyFill="1" applyBorder="1" applyAlignment="1">
      <alignment horizontal="left" vertical="top" wrapText="1"/>
    </xf>
    <xf numFmtId="0" fontId="10" fillId="3" borderId="17" xfId="0" applyFont="1" applyFill="1" applyBorder="1" applyAlignment="1">
      <alignment horizontal="center" vertical="top" wrapText="1"/>
    </xf>
    <xf numFmtId="0" fontId="10" fillId="3" borderId="19" xfId="0" applyFont="1" applyFill="1" applyBorder="1" applyAlignment="1">
      <alignment horizontal="center" vertical="top" wrapText="1"/>
    </xf>
    <xf numFmtId="3" fontId="4" fillId="3" borderId="50" xfId="0" applyNumberFormat="1" applyFont="1" applyFill="1" applyBorder="1" applyAlignment="1">
      <alignment vertical="top" wrapText="1"/>
    </xf>
    <xf numFmtId="0" fontId="14" fillId="3" borderId="17" xfId="0" applyFont="1" applyFill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3" fontId="6" fillId="3" borderId="11" xfId="0" applyNumberFormat="1" applyFont="1" applyFill="1" applyBorder="1" applyAlignment="1">
      <alignment vertical="top" wrapText="1"/>
    </xf>
    <xf numFmtId="0" fontId="4" fillId="3" borderId="62" xfId="0" applyFont="1" applyFill="1" applyBorder="1" applyAlignment="1">
      <alignment vertical="top" wrapText="1"/>
    </xf>
    <xf numFmtId="0" fontId="3" fillId="6" borderId="79" xfId="0" applyFont="1" applyFill="1" applyBorder="1" applyAlignment="1">
      <alignment horizontal="justify" vertical="center" wrapText="1"/>
    </xf>
    <xf numFmtId="165" fontId="1" fillId="6" borderId="6" xfId="0" applyNumberFormat="1" applyFont="1" applyFill="1" applyBorder="1" applyAlignment="1">
      <alignment horizontal="center" vertical="top" wrapText="1"/>
    </xf>
    <xf numFmtId="165" fontId="3" fillId="6" borderId="3" xfId="0" applyNumberFormat="1" applyFont="1" applyFill="1" applyBorder="1"/>
    <xf numFmtId="0" fontId="3" fillId="6" borderId="42" xfId="0" applyFont="1" applyFill="1" applyBorder="1"/>
    <xf numFmtId="165" fontId="14" fillId="3" borderId="14" xfId="0" applyNumberFormat="1" applyFont="1" applyFill="1" applyBorder="1" applyAlignment="1">
      <alignment horizontal="center" vertical="top" wrapText="1"/>
    </xf>
    <xf numFmtId="0" fontId="14" fillId="3" borderId="34" xfId="0" applyFont="1" applyFill="1" applyBorder="1" applyAlignment="1">
      <alignment horizontal="center" vertical="top" wrapText="1"/>
    </xf>
    <xf numFmtId="0" fontId="14" fillId="3" borderId="14" xfId="0" applyFont="1" applyFill="1" applyBorder="1" applyAlignment="1">
      <alignment vertical="top"/>
    </xf>
    <xf numFmtId="0" fontId="14" fillId="3" borderId="14" xfId="0" applyFont="1" applyFill="1" applyBorder="1" applyAlignment="1">
      <alignment horizontal="center" vertical="top" wrapText="1"/>
    </xf>
    <xf numFmtId="0" fontId="14" fillId="3" borderId="15" xfId="0" applyFont="1" applyFill="1" applyBorder="1" applyAlignment="1">
      <alignment horizontal="center" vertical="top" wrapText="1"/>
    </xf>
    <xf numFmtId="165" fontId="14" fillId="3" borderId="32" xfId="0" applyNumberFormat="1" applyFont="1" applyFill="1" applyBorder="1" applyAlignment="1">
      <alignment horizontal="center" vertical="top" wrapText="1"/>
    </xf>
    <xf numFmtId="0" fontId="14" fillId="3" borderId="30" xfId="0" applyFont="1" applyFill="1" applyBorder="1" applyAlignment="1">
      <alignment horizontal="center" vertical="top" wrapText="1"/>
    </xf>
    <xf numFmtId="165" fontId="14" fillId="3" borderId="24" xfId="0" applyNumberFormat="1" applyFont="1" applyFill="1" applyBorder="1" applyAlignment="1">
      <alignment horizontal="center" vertical="top" wrapText="1"/>
    </xf>
    <xf numFmtId="165" fontId="14" fillId="3" borderId="22" xfId="0" applyNumberFormat="1" applyFont="1" applyFill="1" applyBorder="1" applyAlignment="1">
      <alignment horizontal="center" vertical="top" wrapText="1"/>
    </xf>
    <xf numFmtId="0" fontId="14" fillId="3" borderId="22" xfId="0" applyFont="1" applyFill="1" applyBorder="1" applyAlignment="1">
      <alignment horizontal="center" vertical="top" wrapText="1"/>
    </xf>
    <xf numFmtId="0" fontId="14" fillId="3" borderId="32" xfId="0" applyFont="1" applyFill="1" applyBorder="1" applyAlignment="1">
      <alignment horizontal="center" vertical="top" wrapText="1"/>
    </xf>
    <xf numFmtId="0" fontId="14" fillId="7" borderId="23" xfId="0" applyFont="1" applyFill="1" applyBorder="1" applyAlignment="1">
      <alignment horizontal="center" vertical="top" wrapText="1"/>
    </xf>
    <xf numFmtId="0" fontId="3" fillId="3" borderId="12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horizontal="center" vertical="top" wrapText="1"/>
    </xf>
    <xf numFmtId="0" fontId="3" fillId="0" borderId="0" xfId="0" applyFont="1" applyBorder="1"/>
    <xf numFmtId="0" fontId="3" fillId="3" borderId="0" xfId="0" applyFont="1" applyFill="1" applyBorder="1" applyAlignment="1">
      <alignment horizontal="center" vertical="top" wrapText="1"/>
    </xf>
    <xf numFmtId="0" fontId="4" fillId="3" borderId="32" xfId="0" applyFont="1" applyFill="1" applyBorder="1" applyAlignment="1">
      <alignment vertical="top" wrapText="1"/>
    </xf>
    <xf numFmtId="0" fontId="4" fillId="3" borderId="22" xfId="0" applyFont="1" applyFill="1" applyBorder="1" applyAlignment="1">
      <alignment horizontal="center" vertical="top" wrapText="1"/>
    </xf>
    <xf numFmtId="164" fontId="3" fillId="3" borderId="33" xfId="0" applyNumberFormat="1" applyFont="1" applyFill="1" applyBorder="1" applyAlignment="1">
      <alignment horizontal="center" vertical="top" wrapText="1"/>
    </xf>
    <xf numFmtId="164" fontId="3" fillId="3" borderId="93" xfId="0" applyNumberFormat="1" applyFont="1" applyFill="1" applyBorder="1" applyAlignment="1">
      <alignment horizontal="center" vertical="top" wrapText="1"/>
    </xf>
    <xf numFmtId="0" fontId="3" fillId="3" borderId="33" xfId="0" applyFont="1" applyFill="1" applyBorder="1" applyAlignment="1">
      <alignment vertical="top" wrapText="1"/>
    </xf>
    <xf numFmtId="0" fontId="3" fillId="3" borderId="15" xfId="0" applyFont="1" applyFill="1" applyBorder="1" applyAlignment="1">
      <alignment horizontal="center" vertical="top" wrapText="1"/>
    </xf>
    <xf numFmtId="164" fontId="3" fillId="3" borderId="32" xfId="0" applyNumberFormat="1" applyFont="1" applyFill="1" applyBorder="1" applyAlignment="1">
      <alignment horizontal="center" vertical="top" wrapText="1"/>
    </xf>
    <xf numFmtId="164" fontId="3" fillId="3" borderId="30" xfId="0" applyNumberFormat="1" applyFont="1" applyFill="1" applyBorder="1" applyAlignment="1">
      <alignment horizontal="center" vertical="top" wrapText="1"/>
    </xf>
    <xf numFmtId="164" fontId="10" fillId="3" borderId="94" xfId="0" applyNumberFormat="1" applyFont="1" applyFill="1" applyBorder="1" applyAlignment="1">
      <alignment horizontal="left" vertical="top" wrapText="1"/>
    </xf>
    <xf numFmtId="0" fontId="4" fillId="3" borderId="35" xfId="0" applyFont="1" applyFill="1" applyBorder="1" applyAlignment="1">
      <alignment horizontal="center" vertical="top" wrapText="1"/>
    </xf>
    <xf numFmtId="0" fontId="3" fillId="3" borderId="26" xfId="0" applyFont="1" applyFill="1" applyBorder="1" applyAlignment="1">
      <alignment horizontal="center" vertical="top" wrapText="1"/>
    </xf>
    <xf numFmtId="164" fontId="4" fillId="3" borderId="2" xfId="0" applyNumberFormat="1" applyFont="1" applyFill="1" applyBorder="1" applyAlignment="1">
      <alignment horizontal="center" vertical="top" wrapText="1"/>
    </xf>
    <xf numFmtId="164" fontId="4" fillId="3" borderId="16" xfId="0" applyNumberFormat="1" applyFont="1" applyFill="1" applyBorder="1" applyAlignment="1">
      <alignment horizontal="center" vertical="top" wrapText="1"/>
    </xf>
    <xf numFmtId="164" fontId="4" fillId="3" borderId="8" xfId="0" applyNumberFormat="1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vertical="top" wrapText="1"/>
    </xf>
    <xf numFmtId="0" fontId="4" fillId="3" borderId="63" xfId="0" applyFont="1" applyFill="1" applyBorder="1" applyAlignment="1">
      <alignment horizontal="center" vertical="top" wrapText="1"/>
    </xf>
    <xf numFmtId="0" fontId="6" fillId="3" borderId="17" xfId="0" applyFont="1" applyFill="1" applyBorder="1" applyAlignment="1">
      <alignment vertical="top" wrapText="1"/>
    </xf>
    <xf numFmtId="164" fontId="4" fillId="3" borderId="17" xfId="0" applyNumberFormat="1" applyFont="1" applyFill="1" applyBorder="1" applyAlignment="1">
      <alignment horizontal="center" vertical="top" wrapText="1"/>
    </xf>
    <xf numFmtId="164" fontId="4" fillId="3" borderId="19" xfId="0" applyNumberFormat="1" applyFont="1" applyFill="1" applyBorder="1" applyAlignment="1">
      <alignment horizontal="center" vertical="top" wrapText="1"/>
    </xf>
    <xf numFmtId="164" fontId="4" fillId="3" borderId="50" xfId="0" applyNumberFormat="1" applyFont="1" applyFill="1" applyBorder="1" applyAlignment="1">
      <alignment horizontal="left" vertical="top" wrapText="1"/>
    </xf>
    <xf numFmtId="0" fontId="4" fillId="3" borderId="17" xfId="0" applyFont="1" applyFill="1" applyBorder="1" applyAlignment="1">
      <alignment horizontal="center" vertical="top"/>
    </xf>
    <xf numFmtId="0" fontId="4" fillId="3" borderId="17" xfId="0" applyFont="1" applyFill="1" applyBorder="1" applyAlignment="1">
      <alignment horizontal="center" vertical="top" wrapText="1"/>
    </xf>
    <xf numFmtId="0" fontId="4" fillId="3" borderId="19" xfId="0" applyFont="1" applyFill="1" applyBorder="1"/>
    <xf numFmtId="0" fontId="4" fillId="3" borderId="98" xfId="0" applyFont="1" applyFill="1" applyBorder="1" applyAlignment="1">
      <alignment horizontal="center" vertical="top" wrapText="1"/>
    </xf>
    <xf numFmtId="0" fontId="4" fillId="3" borderId="99" xfId="0" applyFont="1" applyFill="1" applyBorder="1" applyAlignment="1">
      <alignment horizontal="center" vertical="top" wrapText="1"/>
    </xf>
    <xf numFmtId="0" fontId="12" fillId="0" borderId="100" xfId="0" applyFont="1" applyBorder="1" applyAlignment="1">
      <alignment horizontal="center" vertical="top" wrapText="1"/>
    </xf>
    <xf numFmtId="165" fontId="10" fillId="3" borderId="102" xfId="0" applyNumberFormat="1" applyFont="1" applyFill="1" applyBorder="1" applyAlignment="1">
      <alignment horizontal="center" vertical="top" wrapText="1"/>
    </xf>
    <xf numFmtId="165" fontId="10" fillId="3" borderId="103" xfId="0" applyNumberFormat="1" applyFont="1" applyFill="1" applyBorder="1" applyAlignment="1">
      <alignment horizontal="center" vertical="top" wrapText="1"/>
    </xf>
    <xf numFmtId="0" fontId="4" fillId="3" borderId="104" xfId="0" applyFont="1" applyFill="1" applyBorder="1" applyAlignment="1">
      <alignment vertical="top" wrapText="1"/>
    </xf>
    <xf numFmtId="0" fontId="4" fillId="3" borderId="105" xfId="0" applyFont="1" applyFill="1" applyBorder="1" applyAlignment="1">
      <alignment horizontal="center" vertical="top" wrapText="1"/>
    </xf>
    <xf numFmtId="0" fontId="4" fillId="3" borderId="102" xfId="0" applyFont="1" applyFill="1" applyBorder="1" applyAlignment="1">
      <alignment horizontal="center" vertical="top" wrapText="1"/>
    </xf>
    <xf numFmtId="0" fontId="4" fillId="3" borderId="49" xfId="0" applyFont="1" applyFill="1" applyBorder="1" applyAlignment="1">
      <alignment horizontal="center" vertical="top" wrapText="1"/>
    </xf>
    <xf numFmtId="0" fontId="12" fillId="0" borderId="106" xfId="0" applyFont="1" applyBorder="1" applyAlignment="1">
      <alignment horizontal="center" vertical="top" wrapText="1"/>
    </xf>
    <xf numFmtId="0" fontId="4" fillId="3" borderId="108" xfId="0" applyFont="1" applyFill="1" applyBorder="1" applyAlignment="1">
      <alignment horizontal="center" vertical="top" wrapText="1"/>
    </xf>
    <xf numFmtId="0" fontId="12" fillId="0" borderId="40" xfId="0" applyFont="1" applyBorder="1" applyAlignment="1">
      <alignment horizontal="center" vertical="top" wrapText="1"/>
    </xf>
    <xf numFmtId="0" fontId="12" fillId="0" borderId="48" xfId="0" applyFont="1" applyBorder="1" applyAlignment="1">
      <alignment horizontal="center" vertical="top" wrapText="1"/>
    </xf>
    <xf numFmtId="0" fontId="12" fillId="0" borderId="70" xfId="0" applyFont="1" applyBorder="1" applyAlignment="1">
      <alignment horizontal="center" vertical="top" wrapText="1"/>
    </xf>
    <xf numFmtId="165" fontId="4" fillId="3" borderId="10" xfId="0" applyNumberFormat="1" applyFont="1" applyFill="1" applyBorder="1" applyAlignment="1">
      <alignment horizontal="center" vertical="top" wrapText="1"/>
    </xf>
    <xf numFmtId="165" fontId="4" fillId="3" borderId="29" xfId="0" applyNumberFormat="1" applyFont="1" applyFill="1" applyBorder="1" applyAlignment="1">
      <alignment horizontal="center" vertical="top" wrapText="1"/>
    </xf>
    <xf numFmtId="0" fontId="4" fillId="3" borderId="107" xfId="0" applyFont="1" applyFill="1" applyBorder="1" applyAlignment="1">
      <alignment vertical="top" wrapText="1"/>
    </xf>
    <xf numFmtId="0" fontId="4" fillId="3" borderId="109" xfId="0" applyFont="1" applyFill="1" applyBorder="1" applyAlignment="1">
      <alignment vertical="top" wrapText="1"/>
    </xf>
    <xf numFmtId="0" fontId="4" fillId="3" borderId="110" xfId="0" applyFont="1" applyFill="1" applyBorder="1" applyAlignment="1">
      <alignment vertical="top" wrapText="1"/>
    </xf>
    <xf numFmtId="0" fontId="4" fillId="3" borderId="6" xfId="0" applyFont="1" applyFill="1" applyBorder="1" applyAlignment="1">
      <alignment vertical="top"/>
    </xf>
    <xf numFmtId="0" fontId="4" fillId="3" borderId="111" xfId="0" applyFont="1" applyFill="1" applyBorder="1" applyAlignment="1">
      <alignment horizontal="left" vertical="top" wrapText="1"/>
    </xf>
    <xf numFmtId="0" fontId="4" fillId="3" borderId="110" xfId="0" applyFont="1" applyFill="1" applyBorder="1" applyAlignment="1">
      <alignment horizontal="left" vertical="top" wrapText="1"/>
    </xf>
    <xf numFmtId="0" fontId="6" fillId="0" borderId="8" xfId="0" applyFont="1" applyBorder="1" applyAlignment="1">
      <alignment horizontal="center" vertical="top" wrapText="1"/>
    </xf>
    <xf numFmtId="0" fontId="6" fillId="7" borderId="112" xfId="0" applyFont="1" applyFill="1" applyBorder="1" applyAlignment="1">
      <alignment vertical="top" wrapText="1"/>
    </xf>
    <xf numFmtId="49" fontId="4" fillId="3" borderId="3" xfId="0" applyNumberFormat="1" applyFont="1" applyFill="1" applyBorder="1" applyAlignment="1">
      <alignment horizontal="center" vertical="top" wrapText="1"/>
    </xf>
    <xf numFmtId="165" fontId="3" fillId="3" borderId="25" xfId="0" applyNumberFormat="1" applyFont="1" applyFill="1" applyBorder="1" applyAlignment="1">
      <alignment horizontal="center" vertical="top" wrapText="1"/>
    </xf>
    <xf numFmtId="0" fontId="10" fillId="3" borderId="8" xfId="0" applyFont="1" applyFill="1" applyBorder="1" applyAlignment="1">
      <alignment vertical="top" wrapText="1"/>
    </xf>
    <xf numFmtId="0" fontId="6" fillId="3" borderId="11" xfId="0" applyFont="1" applyFill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2" fillId="3" borderId="95" xfId="0" applyFont="1" applyFill="1" applyBorder="1" applyAlignment="1">
      <alignment horizontal="left" vertical="top" wrapText="1"/>
    </xf>
    <xf numFmtId="0" fontId="0" fillId="0" borderId="96" xfId="0" applyBorder="1" applyAlignment="1">
      <alignment vertical="top" wrapText="1"/>
    </xf>
    <xf numFmtId="0" fontId="0" fillId="0" borderId="97" xfId="0" applyBorder="1" applyAlignment="1">
      <alignment vertical="top" wrapText="1"/>
    </xf>
    <xf numFmtId="0" fontId="6" fillId="3" borderId="11" xfId="0" applyFont="1" applyFill="1" applyBorder="1" applyAlignment="1">
      <alignment horizontal="left" vertical="top" wrapText="1"/>
    </xf>
    <xf numFmtId="0" fontId="1" fillId="3" borderId="11" xfId="0" applyFont="1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3" fontId="6" fillId="3" borderId="11" xfId="0" applyNumberFormat="1" applyFont="1" applyFill="1" applyBorder="1" applyAlignment="1">
      <alignment vertical="top" wrapText="1"/>
    </xf>
    <xf numFmtId="0" fontId="2" fillId="3" borderId="4" xfId="0" applyFont="1" applyFill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17" fillId="3" borderId="11" xfId="0" applyFont="1" applyFill="1" applyBorder="1" applyAlignment="1">
      <alignment vertical="top" wrapText="1"/>
    </xf>
    <xf numFmtId="3" fontId="2" fillId="3" borderId="11" xfId="0" applyNumberFormat="1" applyFont="1" applyFill="1" applyBorder="1" applyAlignment="1">
      <alignment horizontal="left" vertical="top" wrapText="1"/>
    </xf>
    <xf numFmtId="0" fontId="0" fillId="0" borderId="101" xfId="0" applyBorder="1" applyAlignment="1">
      <alignment vertical="top" wrapText="1"/>
    </xf>
    <xf numFmtId="0" fontId="15" fillId="3" borderId="90" xfId="0" applyFont="1" applyFill="1" applyBorder="1" applyAlignment="1">
      <alignment vertical="top" wrapText="1"/>
    </xf>
    <xf numFmtId="0" fontId="0" fillId="0" borderId="92" xfId="0" applyBorder="1" applyAlignment="1">
      <alignment vertical="top" wrapText="1"/>
    </xf>
    <xf numFmtId="0" fontId="2" fillId="3" borderId="11" xfId="0" applyFont="1" applyFill="1" applyBorder="1" applyAlignment="1">
      <alignment vertical="top" wrapText="1"/>
    </xf>
    <xf numFmtId="0" fontId="4" fillId="3" borderId="68" xfId="0" applyFont="1" applyFill="1" applyBorder="1" applyAlignment="1">
      <alignment horizontal="left" vertical="top" wrapText="1"/>
    </xf>
    <xf numFmtId="0" fontId="4" fillId="3" borderId="72" xfId="0" applyFont="1" applyFill="1" applyBorder="1" applyAlignment="1">
      <alignment horizontal="left" vertical="top" wrapText="1"/>
    </xf>
    <xf numFmtId="0" fontId="3" fillId="0" borderId="66" xfId="0" applyFont="1" applyBorder="1" applyAlignment="1">
      <alignment horizontal="left" vertical="top" wrapText="1"/>
    </xf>
    <xf numFmtId="0" fontId="3" fillId="0" borderId="73" xfId="0" applyFont="1" applyBorder="1" applyAlignment="1">
      <alignment horizontal="left" vertical="top" wrapText="1"/>
    </xf>
    <xf numFmtId="0" fontId="3" fillId="3" borderId="75" xfId="0" applyFont="1" applyFill="1" applyBorder="1" applyAlignment="1">
      <alignment horizontal="center" vertical="center" wrapText="1"/>
    </xf>
    <xf numFmtId="0" fontId="3" fillId="3" borderId="62" xfId="0" applyFont="1" applyFill="1" applyBorder="1" applyAlignment="1">
      <alignment horizontal="center" vertical="center" wrapText="1"/>
    </xf>
    <xf numFmtId="0" fontId="0" fillId="0" borderId="73" xfId="0" applyBorder="1" applyAlignment="1">
      <alignment horizontal="center" vertical="center" wrapText="1"/>
    </xf>
    <xf numFmtId="0" fontId="4" fillId="3" borderId="82" xfId="0" applyFont="1" applyFill="1" applyBorder="1" applyAlignment="1">
      <alignment vertical="top" wrapText="1"/>
    </xf>
    <xf numFmtId="0" fontId="4" fillId="3" borderId="83" xfId="0" applyFont="1" applyFill="1" applyBorder="1" applyAlignment="1">
      <alignment vertical="top" wrapText="1"/>
    </xf>
    <xf numFmtId="0" fontId="22" fillId="0" borderId="84" xfId="0" applyFont="1" applyBorder="1" applyAlignment="1">
      <alignment vertical="top" wrapText="1"/>
    </xf>
    <xf numFmtId="0" fontId="3" fillId="0" borderId="82" xfId="0" applyFont="1" applyBorder="1" applyAlignment="1">
      <alignment horizontal="left" vertical="top" wrapText="1"/>
    </xf>
    <xf numFmtId="0" fontId="3" fillId="0" borderId="84" xfId="0" applyFont="1" applyBorder="1" applyAlignment="1">
      <alignment horizontal="left" vertical="top" wrapText="1"/>
    </xf>
    <xf numFmtId="0" fontId="3" fillId="0" borderId="68" xfId="0" applyFont="1" applyBorder="1" applyAlignment="1">
      <alignment horizontal="left" vertical="top" wrapText="1"/>
    </xf>
    <xf numFmtId="0" fontId="3" fillId="0" borderId="72" xfId="0" applyFont="1" applyBorder="1" applyAlignment="1">
      <alignment horizontal="left" vertical="top" wrapText="1"/>
    </xf>
    <xf numFmtId="0" fontId="4" fillId="3" borderId="62" xfId="0" applyFont="1" applyFill="1" applyBorder="1" applyAlignment="1">
      <alignment vertical="top" wrapText="1"/>
    </xf>
    <xf numFmtId="0" fontId="14" fillId="3" borderId="89" xfId="0" applyFont="1" applyFill="1" applyBorder="1" applyAlignment="1">
      <alignment horizontal="left" vertical="top" wrapText="1"/>
    </xf>
    <xf numFmtId="0" fontId="14" fillId="3" borderId="91" xfId="0" applyFont="1" applyFill="1" applyBorder="1" applyAlignment="1">
      <alignment horizontal="left" vertical="top" wrapText="1"/>
    </xf>
    <xf numFmtId="0" fontId="4" fillId="3" borderId="75" xfId="0" applyFont="1" applyFill="1" applyBorder="1" applyAlignment="1">
      <alignment horizontal="left" vertical="top" wrapText="1"/>
    </xf>
    <xf numFmtId="0" fontId="3" fillId="0" borderId="7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4" fillId="3" borderId="79" xfId="0" applyFont="1" applyFill="1" applyBorder="1" applyAlignment="1">
      <alignment horizontal="left" vertical="top" wrapText="1"/>
    </xf>
    <xf numFmtId="0" fontId="3" fillId="0" borderId="72" xfId="0" applyFont="1" applyBorder="1" applyAlignment="1">
      <alignment horizontal="center" vertical="top" wrapText="1"/>
    </xf>
    <xf numFmtId="0" fontId="3" fillId="3" borderId="75" xfId="0" applyFont="1" applyFill="1" applyBorder="1" applyAlignment="1">
      <alignment vertical="top" wrapText="1"/>
    </xf>
    <xf numFmtId="0" fontId="0" fillId="0" borderId="79" xfId="0" applyBorder="1" applyAlignment="1">
      <alignment vertical="top" wrapText="1"/>
    </xf>
    <xf numFmtId="0" fontId="3" fillId="0" borderId="75" xfId="0" applyFont="1" applyBorder="1" applyAlignment="1">
      <alignment horizontal="justify" vertical="center" wrapText="1"/>
    </xf>
    <xf numFmtId="0" fontId="0" fillId="0" borderId="81" xfId="0" applyBorder="1" applyAlignment="1">
      <alignment horizontal="justify" vertical="center" wrapText="1"/>
    </xf>
    <xf numFmtId="0" fontId="3" fillId="0" borderId="69" xfId="0" applyFont="1" applyBorder="1" applyAlignment="1">
      <alignment horizontal="center" vertical="top" wrapText="1"/>
    </xf>
    <xf numFmtId="0" fontId="4" fillId="3" borderId="46" xfId="0" applyFont="1" applyFill="1" applyBorder="1" applyAlignment="1">
      <alignment horizontal="left" vertical="top" wrapText="1"/>
    </xf>
    <xf numFmtId="0" fontId="4" fillId="3" borderId="41" xfId="0" applyFont="1" applyFill="1" applyBorder="1" applyAlignment="1">
      <alignment horizontal="left" vertical="top" wrapText="1"/>
    </xf>
    <xf numFmtId="0" fontId="3" fillId="0" borderId="69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left" vertical="top" wrapText="1"/>
    </xf>
    <xf numFmtId="0" fontId="3" fillId="3" borderId="72" xfId="0" applyFont="1" applyFill="1" applyBorder="1" applyAlignment="1">
      <alignment horizontal="center" vertical="center" wrapText="1"/>
    </xf>
    <xf numFmtId="0" fontId="3" fillId="3" borderId="6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vertical="top" wrapText="1"/>
    </xf>
    <xf numFmtId="0" fontId="4" fillId="3" borderId="66" xfId="0" applyFont="1" applyFill="1" applyBorder="1" applyAlignment="1">
      <alignment horizontal="left" vertical="top" wrapText="1"/>
    </xf>
    <xf numFmtId="0" fontId="22" fillId="3" borderId="81" xfId="0" applyFont="1" applyFill="1" applyBorder="1" applyAlignment="1">
      <alignment horizontal="left" vertical="top" wrapText="1"/>
    </xf>
    <xf numFmtId="0" fontId="0" fillId="0" borderId="72" xfId="0" applyBorder="1" applyAlignment="1">
      <alignment horizontal="left" vertical="top" wrapText="1"/>
    </xf>
    <xf numFmtId="0" fontId="3" fillId="3" borderId="66" xfId="0" applyFont="1" applyFill="1" applyBorder="1" applyAlignment="1">
      <alignment horizontal="left" vertical="top" wrapText="1"/>
    </xf>
    <xf numFmtId="0" fontId="0" fillId="0" borderId="73" xfId="0" applyBorder="1" applyAlignment="1">
      <alignment horizontal="left" vertical="top" wrapText="1"/>
    </xf>
    <xf numFmtId="0" fontId="8" fillId="0" borderId="0" xfId="0" applyFont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9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6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61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63" xfId="0" applyFont="1" applyFill="1" applyBorder="1" applyAlignment="1">
      <alignment horizontal="center" vertical="center" wrapText="1"/>
    </xf>
    <xf numFmtId="0" fontId="1" fillId="2" borderId="58" xfId="0" applyFont="1" applyFill="1" applyBorder="1" applyAlignment="1">
      <alignment horizontal="center" vertical="center" wrapText="1"/>
    </xf>
    <xf numFmtId="0" fontId="1" fillId="2" borderId="62" xfId="0" applyFont="1" applyFill="1" applyBorder="1" applyAlignment="1">
      <alignment horizontal="center" vertical="center" wrapText="1"/>
    </xf>
    <xf numFmtId="0" fontId="3" fillId="3" borderId="72" xfId="0" applyFont="1" applyFill="1" applyBorder="1" applyAlignment="1">
      <alignment horizontal="left" vertical="center" wrapText="1"/>
    </xf>
    <xf numFmtId="0" fontId="3" fillId="3" borderId="75" xfId="0" applyFont="1" applyFill="1" applyBorder="1" applyAlignment="1">
      <alignment horizontal="left" vertical="center" wrapText="1"/>
    </xf>
    <xf numFmtId="0" fontId="10" fillId="0" borderId="79" xfId="0" applyFont="1" applyBorder="1" applyAlignment="1">
      <alignment horizontal="left" vertical="top" wrapText="1"/>
    </xf>
    <xf numFmtId="0" fontId="10" fillId="0" borderId="72" xfId="0" applyFont="1" applyBorder="1" applyAlignment="1">
      <alignment horizontal="left" vertical="top" wrapText="1"/>
    </xf>
    <xf numFmtId="0" fontId="1" fillId="0" borderId="22" xfId="0" applyFont="1" applyBorder="1" applyAlignment="1">
      <alignment vertical="top" wrapText="1"/>
    </xf>
    <xf numFmtId="0" fontId="4" fillId="3" borderId="62" xfId="0" applyFont="1" applyFill="1" applyBorder="1" applyAlignment="1">
      <alignment horizontal="left" vertical="top" wrapText="1"/>
    </xf>
    <xf numFmtId="0" fontId="6" fillId="3" borderId="39" xfId="0" applyFont="1" applyFill="1" applyBorder="1" applyAlignment="1">
      <alignment vertical="top" wrapText="1"/>
    </xf>
    <xf numFmtId="0" fontId="22" fillId="0" borderId="4" xfId="0" applyFont="1" applyBorder="1" applyAlignment="1">
      <alignment vertical="top" wrapText="1"/>
    </xf>
    <xf numFmtId="0" fontId="22" fillId="0" borderId="22" xfId="0" applyFont="1" applyBorder="1" applyAlignment="1">
      <alignment vertical="top" wrapText="1"/>
    </xf>
    <xf numFmtId="0" fontId="0" fillId="0" borderId="79" xfId="0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CCFFCC"/>
      <color rgb="FFFFCCFF"/>
      <color rgb="FFFFFFCC"/>
      <color rgb="FF9D60CC"/>
      <color rgb="FFFEFAFF"/>
      <color rgb="FFFAF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9125D-579F-4A47-AB90-A5D8AADB0019}">
  <sheetPr>
    <pageSetUpPr fitToPage="1"/>
  </sheetPr>
  <dimension ref="B1:N169"/>
  <sheetViews>
    <sheetView tabSelected="1" zoomScaleNormal="100" zoomScaleSheetLayoutView="76" workbookViewId="0">
      <selection activeCell="B2" sqref="B2:K2"/>
    </sheetView>
  </sheetViews>
  <sheetFormatPr defaultColWidth="9.44140625" defaultRowHeight="13.2" x14ac:dyDescent="0.25"/>
  <cols>
    <col min="1" max="1" width="1.6640625" style="1" customWidth="1"/>
    <col min="2" max="2" width="14.6640625" style="1" customWidth="1"/>
    <col min="3" max="3" width="44" style="2" customWidth="1"/>
    <col min="4" max="6" width="11.5546875" style="1" customWidth="1"/>
    <col min="7" max="7" width="33.109375" style="1" customWidth="1"/>
    <col min="8" max="8" width="10.44140625" style="1" customWidth="1"/>
    <col min="9" max="9" width="9" style="1" customWidth="1"/>
    <col min="10" max="10" width="9.33203125" style="1" customWidth="1"/>
    <col min="11" max="11" width="12" style="1" customWidth="1"/>
    <col min="12" max="16384" width="9.44140625" style="1"/>
  </cols>
  <sheetData>
    <row r="1" spans="2:11" ht="13.95" customHeight="1" x14ac:dyDescent="0.3">
      <c r="E1" s="25"/>
      <c r="F1" s="25"/>
      <c r="G1" s="25"/>
    </row>
    <row r="2" spans="2:11" ht="36.75" customHeight="1" thickBot="1" x14ac:dyDescent="0.3">
      <c r="B2" s="531" t="s">
        <v>212</v>
      </c>
      <c r="C2" s="531"/>
      <c r="D2" s="531"/>
      <c r="E2" s="531"/>
      <c r="F2" s="531"/>
      <c r="G2" s="531"/>
      <c r="H2" s="531"/>
      <c r="I2" s="531"/>
      <c r="J2" s="531"/>
      <c r="K2" s="531"/>
    </row>
    <row r="3" spans="2:11" ht="48" customHeight="1" x14ac:dyDescent="0.25">
      <c r="B3" s="542" t="s">
        <v>0</v>
      </c>
      <c r="C3" s="532" t="s">
        <v>1</v>
      </c>
      <c r="D3" s="532" t="s">
        <v>2</v>
      </c>
      <c r="E3" s="532" t="s">
        <v>3</v>
      </c>
      <c r="F3" s="534" t="s">
        <v>4</v>
      </c>
      <c r="G3" s="536" t="s">
        <v>5</v>
      </c>
      <c r="H3" s="538" t="s">
        <v>6</v>
      </c>
      <c r="I3" s="538"/>
      <c r="J3" s="539"/>
      <c r="K3" s="540" t="s">
        <v>7</v>
      </c>
    </row>
    <row r="4" spans="2:11" ht="18" customHeight="1" thickBot="1" x14ac:dyDescent="0.3">
      <c r="B4" s="543"/>
      <c r="C4" s="533"/>
      <c r="D4" s="533"/>
      <c r="E4" s="533"/>
      <c r="F4" s="535"/>
      <c r="G4" s="537"/>
      <c r="H4" s="37" t="s">
        <v>8</v>
      </c>
      <c r="I4" s="37" t="s">
        <v>9</v>
      </c>
      <c r="J4" s="37" t="s">
        <v>10</v>
      </c>
      <c r="K4" s="541"/>
    </row>
    <row r="5" spans="2:11" ht="16.95" customHeight="1" thickBot="1" x14ac:dyDescent="0.3">
      <c r="B5" s="278">
        <v>1</v>
      </c>
      <c r="C5" s="38">
        <v>2</v>
      </c>
      <c r="D5" s="38">
        <v>3</v>
      </c>
      <c r="E5" s="38">
        <v>4</v>
      </c>
      <c r="F5" s="39">
        <v>5</v>
      </c>
      <c r="G5" s="189">
        <v>6</v>
      </c>
      <c r="H5" s="38">
        <v>7</v>
      </c>
      <c r="I5" s="38">
        <v>8</v>
      </c>
      <c r="J5" s="38">
        <v>9</v>
      </c>
      <c r="K5" s="279">
        <v>10</v>
      </c>
    </row>
    <row r="6" spans="2:11" ht="18.75" customHeight="1" thickBot="1" x14ac:dyDescent="0.3">
      <c r="B6" s="280" t="s">
        <v>11</v>
      </c>
      <c r="C6" s="41" t="s">
        <v>12</v>
      </c>
      <c r="D6" s="42"/>
      <c r="E6" s="42"/>
      <c r="F6" s="236"/>
      <c r="G6" s="190"/>
      <c r="H6" s="43"/>
      <c r="I6" s="43"/>
      <c r="J6" s="43"/>
      <c r="K6" s="281"/>
    </row>
    <row r="7" spans="2:11" ht="99.75" customHeight="1" x14ac:dyDescent="0.25">
      <c r="B7" s="282"/>
      <c r="C7" s="45"/>
      <c r="D7" s="46"/>
      <c r="E7" s="46"/>
      <c r="F7" s="237"/>
      <c r="G7" s="191" t="s">
        <v>13</v>
      </c>
      <c r="H7" s="47">
        <v>70</v>
      </c>
      <c r="I7" s="47">
        <v>75</v>
      </c>
      <c r="J7" s="47">
        <v>80</v>
      </c>
      <c r="K7" s="283"/>
    </row>
    <row r="8" spans="2:11" ht="61.2" customHeight="1" thickBot="1" x14ac:dyDescent="0.3">
      <c r="B8" s="284"/>
      <c r="C8" s="48"/>
      <c r="D8" s="49"/>
      <c r="E8" s="49"/>
      <c r="F8" s="238"/>
      <c r="G8" s="192" t="s">
        <v>14</v>
      </c>
      <c r="H8" s="50">
        <v>0</v>
      </c>
      <c r="I8" s="50">
        <v>0</v>
      </c>
      <c r="J8" s="50">
        <v>0</v>
      </c>
      <c r="K8" s="285"/>
    </row>
    <row r="9" spans="2:11" ht="30.6" customHeight="1" thickBot="1" x14ac:dyDescent="0.3">
      <c r="B9" s="286" t="s">
        <v>15</v>
      </c>
      <c r="C9" s="51" t="s">
        <v>16</v>
      </c>
      <c r="D9" s="52"/>
      <c r="E9" s="52"/>
      <c r="F9" s="239"/>
      <c r="G9" s="193"/>
      <c r="H9" s="53"/>
      <c r="I9" s="53"/>
      <c r="J9" s="53"/>
      <c r="K9" s="287"/>
    </row>
    <row r="10" spans="2:11" ht="19.5" customHeight="1" thickBot="1" x14ac:dyDescent="0.3">
      <c r="B10" s="345" t="s">
        <v>17</v>
      </c>
      <c r="C10" s="55" t="s">
        <v>18</v>
      </c>
      <c r="D10" s="56"/>
      <c r="E10" s="56"/>
      <c r="F10" s="240"/>
      <c r="G10" s="194" t="s">
        <v>19</v>
      </c>
      <c r="H10" s="57">
        <v>54</v>
      </c>
      <c r="I10" s="57">
        <v>53.8</v>
      </c>
      <c r="J10" s="57">
        <v>53.7</v>
      </c>
      <c r="K10" s="288"/>
    </row>
    <row r="11" spans="2:11" ht="29.25" customHeight="1" thickBot="1" x14ac:dyDescent="0.3">
      <c r="B11" s="342" t="s">
        <v>21</v>
      </c>
      <c r="C11" s="346" t="s">
        <v>204</v>
      </c>
      <c r="D11" s="56"/>
      <c r="E11" s="56"/>
      <c r="F11" s="240"/>
      <c r="G11" s="194" t="s">
        <v>19</v>
      </c>
      <c r="H11" s="62">
        <v>0.86499999999999999</v>
      </c>
      <c r="I11" s="62">
        <v>0.86499999999999999</v>
      </c>
      <c r="J11" s="62">
        <v>0.86499999999999999</v>
      </c>
      <c r="K11" s="288"/>
    </row>
    <row r="12" spans="2:11" ht="27.75" customHeight="1" x14ac:dyDescent="0.25">
      <c r="B12" s="493" t="s">
        <v>22</v>
      </c>
      <c r="C12" s="480" t="s">
        <v>23</v>
      </c>
      <c r="D12" s="64"/>
      <c r="E12" s="64"/>
      <c r="F12" s="242"/>
      <c r="G12" s="194" t="s">
        <v>24</v>
      </c>
      <c r="H12" s="65">
        <v>725</v>
      </c>
      <c r="I12" s="65">
        <v>725</v>
      </c>
      <c r="J12" s="65">
        <v>725</v>
      </c>
      <c r="K12" s="288"/>
    </row>
    <row r="13" spans="2:11" ht="24" customHeight="1" thickBot="1" x14ac:dyDescent="0.3">
      <c r="B13" s="521"/>
      <c r="C13" s="475"/>
      <c r="D13" s="32"/>
      <c r="E13" s="32"/>
      <c r="F13" s="262"/>
      <c r="G13" s="195" t="s">
        <v>25</v>
      </c>
      <c r="H13" s="5">
        <v>70</v>
      </c>
      <c r="I13" s="5">
        <v>70</v>
      </c>
      <c r="J13" s="5">
        <v>70</v>
      </c>
      <c r="K13" s="290"/>
    </row>
    <row r="14" spans="2:11" ht="18" customHeight="1" x14ac:dyDescent="0.25">
      <c r="B14" s="503" t="s">
        <v>26</v>
      </c>
      <c r="C14" s="480" t="s">
        <v>27</v>
      </c>
      <c r="D14" s="66"/>
      <c r="E14" s="66"/>
      <c r="F14" s="243"/>
      <c r="G14" s="196" t="s">
        <v>28</v>
      </c>
      <c r="H14" s="67">
        <v>2.2999999999999998</v>
      </c>
      <c r="I14" s="67">
        <v>2.2999999999999998</v>
      </c>
      <c r="J14" s="67">
        <v>2.2999999999999998</v>
      </c>
      <c r="K14" s="288"/>
    </row>
    <row r="15" spans="2:11" ht="24.75" customHeight="1" thickBot="1" x14ac:dyDescent="0.3">
      <c r="B15" s="504"/>
      <c r="C15" s="475"/>
      <c r="D15" s="32"/>
      <c r="E15" s="32"/>
      <c r="F15" s="262"/>
      <c r="G15" s="197" t="s">
        <v>29</v>
      </c>
      <c r="H15" s="18">
        <v>1</v>
      </c>
      <c r="I15" s="18">
        <v>1</v>
      </c>
      <c r="J15" s="18">
        <v>1</v>
      </c>
      <c r="K15" s="290"/>
    </row>
    <row r="16" spans="2:11" ht="41.25" customHeight="1" thickBot="1" x14ac:dyDescent="0.3">
      <c r="B16" s="342" t="s">
        <v>30</v>
      </c>
      <c r="C16" s="68" t="s">
        <v>31</v>
      </c>
      <c r="D16" s="56"/>
      <c r="E16" s="56"/>
      <c r="F16" s="240"/>
      <c r="G16" s="198" t="s">
        <v>32</v>
      </c>
      <c r="H16" s="61">
        <v>40</v>
      </c>
      <c r="I16" s="61">
        <v>40</v>
      </c>
      <c r="J16" s="61">
        <v>40</v>
      </c>
      <c r="K16" s="288"/>
    </row>
    <row r="17" spans="2:13" ht="45.75" customHeight="1" thickBot="1" x14ac:dyDescent="0.3">
      <c r="B17" s="379" t="s">
        <v>33</v>
      </c>
      <c r="C17" s="380" t="s">
        <v>34</v>
      </c>
      <c r="D17" s="381"/>
      <c r="E17" s="381"/>
      <c r="F17" s="382"/>
      <c r="G17" s="383" t="s">
        <v>35</v>
      </c>
      <c r="H17" s="384">
        <v>67</v>
      </c>
      <c r="I17" s="384">
        <v>60</v>
      </c>
      <c r="J17" s="384">
        <v>60</v>
      </c>
      <c r="K17" s="385"/>
    </row>
    <row r="18" spans="2:13" ht="25.5" customHeight="1" thickBot="1" x14ac:dyDescent="0.3">
      <c r="B18" s="379" t="s">
        <v>36</v>
      </c>
      <c r="C18" s="386" t="s">
        <v>37</v>
      </c>
      <c r="D18" s="381"/>
      <c r="E18" s="381"/>
      <c r="F18" s="382"/>
      <c r="G18" s="387" t="s">
        <v>38</v>
      </c>
      <c r="H18" s="388">
        <v>1006</v>
      </c>
      <c r="I18" s="388">
        <v>0</v>
      </c>
      <c r="J18" s="389">
        <v>0</v>
      </c>
      <c r="K18" s="385"/>
    </row>
    <row r="19" spans="2:13" ht="21.75" customHeight="1" x14ac:dyDescent="0.25">
      <c r="B19" s="546" t="s">
        <v>39</v>
      </c>
      <c r="C19" s="483" t="s">
        <v>40</v>
      </c>
      <c r="D19" s="375"/>
      <c r="E19" s="375"/>
      <c r="F19" s="376"/>
      <c r="G19" s="377" t="s">
        <v>41</v>
      </c>
      <c r="H19" s="34">
        <v>1</v>
      </c>
      <c r="I19" s="34"/>
      <c r="J19" s="34"/>
      <c r="K19" s="378"/>
    </row>
    <row r="20" spans="2:13" ht="28.5" customHeight="1" x14ac:dyDescent="0.25">
      <c r="B20" s="547"/>
      <c r="C20" s="481"/>
      <c r="D20" s="17"/>
      <c r="E20" s="17"/>
      <c r="F20" s="175"/>
      <c r="G20" s="169" t="s">
        <v>42</v>
      </c>
      <c r="H20" s="335"/>
      <c r="I20" s="335">
        <v>70</v>
      </c>
      <c r="J20" s="335">
        <v>100</v>
      </c>
      <c r="K20" s="149" t="s">
        <v>43</v>
      </c>
    </row>
    <row r="21" spans="2:13" ht="40.5" customHeight="1" x14ac:dyDescent="0.25">
      <c r="B21" s="547"/>
      <c r="C21" s="481"/>
      <c r="D21" s="17"/>
      <c r="E21" s="17"/>
      <c r="F21" s="175"/>
      <c r="G21" s="169" t="s">
        <v>44</v>
      </c>
      <c r="H21" s="335"/>
      <c r="I21" s="335"/>
      <c r="J21" s="335">
        <v>1</v>
      </c>
      <c r="K21" s="149"/>
    </row>
    <row r="22" spans="2:13" ht="30.75" customHeight="1" x14ac:dyDescent="0.25">
      <c r="B22" s="547"/>
      <c r="C22" s="481"/>
      <c r="D22" s="17"/>
      <c r="E22" s="17"/>
      <c r="F22" s="175"/>
      <c r="G22" s="169" t="s">
        <v>45</v>
      </c>
      <c r="H22" s="335"/>
      <c r="I22" s="335"/>
      <c r="J22" s="71">
        <v>2000</v>
      </c>
      <c r="K22" s="149"/>
    </row>
    <row r="23" spans="2:13" ht="30" customHeight="1" thickBot="1" x14ac:dyDescent="0.3">
      <c r="B23" s="547"/>
      <c r="C23" s="475"/>
      <c r="D23" s="17"/>
      <c r="E23" s="17"/>
      <c r="F23" s="175"/>
      <c r="G23" s="347" t="s">
        <v>46</v>
      </c>
      <c r="H23" s="336"/>
      <c r="I23" s="336"/>
      <c r="J23" s="339">
        <v>1749700</v>
      </c>
      <c r="K23" s="293"/>
    </row>
    <row r="24" spans="2:13" ht="21.75" customHeight="1" x14ac:dyDescent="0.25">
      <c r="B24" s="501" t="s">
        <v>47</v>
      </c>
      <c r="C24" s="484" t="s">
        <v>48</v>
      </c>
      <c r="D24" s="75"/>
      <c r="E24" s="75"/>
      <c r="F24" s="185"/>
      <c r="G24" s="200" t="s">
        <v>49</v>
      </c>
      <c r="H24" s="341">
        <v>2</v>
      </c>
      <c r="I24" s="341"/>
      <c r="J24" s="341"/>
      <c r="K24" s="390"/>
    </row>
    <row r="25" spans="2:13" ht="29.25" customHeight="1" thickBot="1" x14ac:dyDescent="0.3">
      <c r="B25" s="502"/>
      <c r="C25" s="475"/>
      <c r="D25" s="76"/>
      <c r="E25" s="58"/>
      <c r="F25" s="259"/>
      <c r="G25" s="391" t="s">
        <v>50</v>
      </c>
      <c r="H25" s="392"/>
      <c r="I25" s="392">
        <v>1</v>
      </c>
      <c r="J25" s="392"/>
      <c r="K25" s="393" t="s">
        <v>43</v>
      </c>
    </row>
    <row r="26" spans="2:13" ht="19.5" customHeight="1" x14ac:dyDescent="0.25">
      <c r="B26" s="294"/>
      <c r="C26" s="78" t="s">
        <v>51</v>
      </c>
      <c r="D26" s="79">
        <f t="shared" ref="D26:F26" si="0">+D28+D29+D30</f>
        <v>7582.7999999999993</v>
      </c>
      <c r="E26" s="79">
        <f>+E28+E29+E30</f>
        <v>8330</v>
      </c>
      <c r="F26" s="244">
        <f t="shared" si="0"/>
        <v>7489.3</v>
      </c>
      <c r="G26" s="201"/>
      <c r="H26" s="80"/>
      <c r="I26" s="80"/>
      <c r="J26" s="81"/>
      <c r="K26" s="295"/>
      <c r="L26" s="22"/>
      <c r="M26" s="22"/>
    </row>
    <row r="27" spans="2:13" ht="17.25" customHeight="1" x14ac:dyDescent="0.25">
      <c r="B27" s="522"/>
      <c r="C27" s="4" t="s">
        <v>52</v>
      </c>
      <c r="D27" s="10"/>
      <c r="E27" s="10"/>
      <c r="F27" s="245"/>
      <c r="G27" s="202"/>
      <c r="H27" s="54"/>
      <c r="I27" s="54"/>
      <c r="J27" s="54"/>
      <c r="K27" s="267"/>
    </row>
    <row r="28" spans="2:13" ht="27.75" customHeight="1" x14ac:dyDescent="0.25">
      <c r="B28" s="522"/>
      <c r="C28" s="3" t="s">
        <v>53</v>
      </c>
      <c r="D28" s="12">
        <v>7188.5999999999995</v>
      </c>
      <c r="E28" s="12">
        <v>8100.8</v>
      </c>
      <c r="F28" s="178">
        <v>7323.2</v>
      </c>
      <c r="G28" s="174"/>
      <c r="H28" s="54"/>
      <c r="I28" s="54"/>
      <c r="J28" s="54"/>
      <c r="K28" s="267"/>
    </row>
    <row r="29" spans="2:13" ht="18.75" customHeight="1" x14ac:dyDescent="0.25">
      <c r="B29" s="522"/>
      <c r="C29" s="24" t="s">
        <v>54</v>
      </c>
      <c r="D29" s="12">
        <v>0</v>
      </c>
      <c r="E29" s="9">
        <v>0</v>
      </c>
      <c r="F29" s="178">
        <v>0</v>
      </c>
      <c r="G29" s="174"/>
      <c r="H29" s="54"/>
      <c r="I29" s="54"/>
      <c r="J29" s="54"/>
      <c r="K29" s="267"/>
    </row>
    <row r="30" spans="2:13" ht="20.25" customHeight="1" x14ac:dyDescent="0.25">
      <c r="B30" s="522"/>
      <c r="C30" s="3" t="s">
        <v>55</v>
      </c>
      <c r="D30" s="12">
        <v>394.2</v>
      </c>
      <c r="E30" s="12">
        <v>229.2</v>
      </c>
      <c r="F30" s="178">
        <v>166.1</v>
      </c>
      <c r="G30" s="174"/>
      <c r="H30" s="54"/>
      <c r="I30" s="54"/>
      <c r="J30" s="54"/>
      <c r="K30" s="267"/>
    </row>
    <row r="31" spans="2:13" ht="17.25" customHeight="1" x14ac:dyDescent="0.25">
      <c r="B31" s="296"/>
      <c r="C31" s="26" t="s">
        <v>56</v>
      </c>
      <c r="D31" s="11">
        <f t="shared" ref="D31:E31" si="1">+D33+D34</f>
        <v>65.599999999999994</v>
      </c>
      <c r="E31" s="11">
        <f t="shared" si="1"/>
        <v>1029.0999999999999</v>
      </c>
      <c r="F31" s="176">
        <f>+F33+F34</f>
        <v>505.3</v>
      </c>
      <c r="G31" s="173"/>
      <c r="H31" s="82"/>
      <c r="I31" s="82"/>
      <c r="J31" s="82"/>
      <c r="K31" s="297"/>
    </row>
    <row r="32" spans="2:13" ht="17.25" customHeight="1" x14ac:dyDescent="0.25">
      <c r="B32" s="544"/>
      <c r="C32" s="4" t="s">
        <v>57</v>
      </c>
      <c r="D32" s="10"/>
      <c r="E32" s="10"/>
      <c r="F32" s="245"/>
      <c r="G32" s="202"/>
      <c r="H32" s="54"/>
      <c r="I32" s="54"/>
      <c r="J32" s="54"/>
      <c r="K32" s="267"/>
    </row>
    <row r="33" spans="2:12" ht="17.25" customHeight="1" x14ac:dyDescent="0.25">
      <c r="B33" s="544"/>
      <c r="C33" s="21" t="s">
        <v>58</v>
      </c>
      <c r="D33" s="12">
        <v>65.599999999999994</v>
      </c>
      <c r="E33" s="12">
        <v>1029.0999999999999</v>
      </c>
      <c r="F33" s="178">
        <v>505.3</v>
      </c>
      <c r="G33" s="202"/>
      <c r="H33" s="54"/>
      <c r="I33" s="54"/>
      <c r="J33" s="54"/>
      <c r="K33" s="267"/>
    </row>
    <row r="34" spans="2:12" ht="17.25" customHeight="1" thickBot="1" x14ac:dyDescent="0.3">
      <c r="B34" s="545"/>
      <c r="C34" s="83" t="s">
        <v>59</v>
      </c>
      <c r="D34" s="84">
        <v>0</v>
      </c>
      <c r="E34" s="84">
        <v>0</v>
      </c>
      <c r="F34" s="246">
        <v>0</v>
      </c>
      <c r="G34" s="203"/>
      <c r="H34" s="60"/>
      <c r="I34" s="60"/>
      <c r="J34" s="60"/>
      <c r="K34" s="289"/>
    </row>
    <row r="35" spans="2:12" ht="35.4" customHeight="1" thickBot="1" x14ac:dyDescent="0.3">
      <c r="B35" s="298" t="s">
        <v>60</v>
      </c>
      <c r="C35" s="40" t="s">
        <v>61</v>
      </c>
      <c r="D35" s="85"/>
      <c r="E35" s="85"/>
      <c r="F35" s="247"/>
      <c r="G35" s="204"/>
      <c r="H35" s="86"/>
      <c r="I35" s="86"/>
      <c r="J35" s="86"/>
      <c r="K35" s="299"/>
    </row>
    <row r="36" spans="2:12" ht="53.25" customHeight="1" x14ac:dyDescent="0.25">
      <c r="B36" s="282"/>
      <c r="C36" s="45"/>
      <c r="D36" s="87"/>
      <c r="E36" s="87"/>
      <c r="F36" s="248"/>
      <c r="G36" s="205" t="s">
        <v>62</v>
      </c>
      <c r="H36" s="89">
        <v>35</v>
      </c>
      <c r="I36" s="89">
        <v>35</v>
      </c>
      <c r="J36" s="89">
        <v>35</v>
      </c>
      <c r="K36" s="283"/>
    </row>
    <row r="37" spans="2:12" ht="57.75" customHeight="1" thickBot="1" x14ac:dyDescent="0.3">
      <c r="B37" s="300"/>
      <c r="C37" s="92"/>
      <c r="D37" s="93"/>
      <c r="E37" s="93"/>
      <c r="F37" s="249"/>
      <c r="G37" s="206" t="s">
        <v>63</v>
      </c>
      <c r="H37" s="91">
        <v>48</v>
      </c>
      <c r="I37" s="91">
        <v>48</v>
      </c>
      <c r="J37" s="91">
        <v>48</v>
      </c>
      <c r="K37" s="301"/>
    </row>
    <row r="38" spans="2:12" ht="28.5" customHeight="1" thickBot="1" x14ac:dyDescent="0.3">
      <c r="B38" s="302" t="s">
        <v>64</v>
      </c>
      <c r="C38" s="95" t="s">
        <v>65</v>
      </c>
      <c r="D38" s="96"/>
      <c r="E38" s="96"/>
      <c r="F38" s="250"/>
      <c r="G38" s="207"/>
      <c r="H38" s="97"/>
      <c r="I38" s="97"/>
      <c r="J38" s="97"/>
      <c r="K38" s="303"/>
    </row>
    <row r="39" spans="2:12" ht="28.5" customHeight="1" x14ac:dyDescent="0.25">
      <c r="B39" s="503" t="s">
        <v>66</v>
      </c>
      <c r="C39" s="484" t="s">
        <v>67</v>
      </c>
      <c r="D39" s="75"/>
      <c r="E39" s="75"/>
      <c r="F39" s="185"/>
      <c r="G39" s="208" t="s">
        <v>68</v>
      </c>
      <c r="H39" s="61">
        <v>3</v>
      </c>
      <c r="I39" s="61">
        <v>4</v>
      </c>
      <c r="J39" s="61">
        <v>3</v>
      </c>
      <c r="K39" s="288" t="s">
        <v>69</v>
      </c>
    </row>
    <row r="40" spans="2:12" ht="29.25" customHeight="1" x14ac:dyDescent="0.25">
      <c r="B40" s="504"/>
      <c r="C40" s="481"/>
      <c r="D40" s="265"/>
      <c r="E40" s="265"/>
      <c r="F40" s="266"/>
      <c r="G40" s="209" t="s">
        <v>70</v>
      </c>
      <c r="H40" s="18">
        <v>1</v>
      </c>
      <c r="I40" s="18"/>
      <c r="J40" s="18"/>
      <c r="K40" s="290"/>
    </row>
    <row r="41" spans="2:12" ht="48.6" customHeight="1" thickBot="1" x14ac:dyDescent="0.3">
      <c r="B41" s="528"/>
      <c r="C41" s="475"/>
      <c r="D41" s="265"/>
      <c r="E41" s="265"/>
      <c r="F41" s="266"/>
      <c r="G41" s="210" t="s">
        <v>71</v>
      </c>
      <c r="H41" s="18">
        <v>6</v>
      </c>
      <c r="I41" s="18">
        <v>6</v>
      </c>
      <c r="J41" s="18">
        <v>6</v>
      </c>
      <c r="K41" s="290"/>
    </row>
    <row r="42" spans="2:12" ht="30.75" customHeight="1" thickBot="1" x14ac:dyDescent="0.3">
      <c r="B42" s="337" t="s">
        <v>72</v>
      </c>
      <c r="C42" s="99" t="s">
        <v>73</v>
      </c>
      <c r="D42" s="61"/>
      <c r="E42" s="61"/>
      <c r="F42" s="251"/>
      <c r="G42" s="211" t="s">
        <v>74</v>
      </c>
      <c r="H42" s="61">
        <v>10</v>
      </c>
      <c r="I42" s="61">
        <v>10</v>
      </c>
      <c r="J42" s="61">
        <v>10</v>
      </c>
      <c r="K42" s="288" t="s">
        <v>75</v>
      </c>
    </row>
    <row r="43" spans="2:12" ht="21" customHeight="1" x14ac:dyDescent="0.25">
      <c r="B43" s="529" t="s">
        <v>76</v>
      </c>
      <c r="C43" s="485" t="s">
        <v>77</v>
      </c>
      <c r="D43" s="69"/>
      <c r="E43" s="69"/>
      <c r="F43" s="252"/>
      <c r="G43" s="212" t="s">
        <v>78</v>
      </c>
      <c r="H43" s="69">
        <v>100</v>
      </c>
      <c r="I43" s="69">
        <v>100</v>
      </c>
      <c r="J43" s="69">
        <v>100</v>
      </c>
      <c r="K43" s="288"/>
    </row>
    <row r="44" spans="2:12" ht="31.5" customHeight="1" thickBot="1" x14ac:dyDescent="0.3">
      <c r="B44" s="530"/>
      <c r="C44" s="475"/>
      <c r="D44" s="348"/>
      <c r="E44" s="348"/>
      <c r="F44" s="349"/>
      <c r="G44" s="188" t="s">
        <v>79</v>
      </c>
      <c r="H44" s="100">
        <v>1</v>
      </c>
      <c r="I44" s="100">
        <v>1</v>
      </c>
      <c r="J44" s="100">
        <v>1</v>
      </c>
      <c r="K44" s="304"/>
    </row>
    <row r="45" spans="2:12" ht="33.75" customHeight="1" thickBot="1" x14ac:dyDescent="0.3">
      <c r="B45" s="340" t="s">
        <v>80</v>
      </c>
      <c r="C45" s="101" t="s">
        <v>81</v>
      </c>
      <c r="D45" s="334"/>
      <c r="E45" s="334"/>
      <c r="F45" s="72"/>
      <c r="G45" s="208" t="s">
        <v>83</v>
      </c>
      <c r="H45" s="103"/>
      <c r="I45" s="103">
        <v>100</v>
      </c>
      <c r="J45" s="61"/>
      <c r="K45" s="288"/>
    </row>
    <row r="46" spans="2:12" ht="30" customHeight="1" thickBot="1" x14ac:dyDescent="0.3">
      <c r="B46" s="394" t="s">
        <v>205</v>
      </c>
      <c r="C46" s="395" t="s">
        <v>84</v>
      </c>
      <c r="D46" s="396"/>
      <c r="E46" s="396"/>
      <c r="F46" s="397"/>
      <c r="G46" s="398" t="s">
        <v>85</v>
      </c>
      <c r="H46" s="399">
        <v>5</v>
      </c>
      <c r="I46" s="399">
        <v>5</v>
      </c>
      <c r="J46" s="399">
        <v>5</v>
      </c>
      <c r="K46" s="400"/>
      <c r="L46" s="23"/>
    </row>
    <row r="47" spans="2:12" ht="23.25" customHeight="1" x14ac:dyDescent="0.25">
      <c r="B47" s="526" t="s">
        <v>206</v>
      </c>
      <c r="C47" s="486" t="s">
        <v>216</v>
      </c>
      <c r="D47" s="69" t="s">
        <v>82</v>
      </c>
      <c r="E47" s="69" t="s">
        <v>82</v>
      </c>
      <c r="F47" s="252" t="s">
        <v>82</v>
      </c>
      <c r="G47" s="168" t="s">
        <v>86</v>
      </c>
      <c r="H47" s="447">
        <v>1</v>
      </c>
      <c r="I47" s="448"/>
      <c r="J47" s="334"/>
      <c r="K47" s="449" t="s">
        <v>87</v>
      </c>
    </row>
    <row r="48" spans="2:12" ht="30.6" customHeight="1" thickBot="1" x14ac:dyDescent="0.3">
      <c r="B48" s="527"/>
      <c r="C48" s="487"/>
      <c r="D48" s="450"/>
      <c r="E48" s="450"/>
      <c r="F48" s="451"/>
      <c r="G48" s="452" t="s">
        <v>88</v>
      </c>
      <c r="H48" s="453"/>
      <c r="I48" s="454">
        <v>12</v>
      </c>
      <c r="J48" s="455">
        <v>12</v>
      </c>
      <c r="K48" s="456"/>
    </row>
    <row r="49" spans="2:11" ht="30.6" customHeight="1" x14ac:dyDescent="0.25">
      <c r="B49" s="526" t="s">
        <v>217</v>
      </c>
      <c r="C49" s="550" t="s">
        <v>218</v>
      </c>
      <c r="D49" s="461"/>
      <c r="E49" s="461"/>
      <c r="F49" s="462"/>
      <c r="G49" s="463" t="s">
        <v>219</v>
      </c>
      <c r="H49" s="457"/>
      <c r="I49" s="457"/>
      <c r="J49" s="457">
        <v>4</v>
      </c>
      <c r="K49" s="458"/>
    </row>
    <row r="50" spans="2:11" ht="22.5" customHeight="1" x14ac:dyDescent="0.25">
      <c r="B50" s="549"/>
      <c r="C50" s="551"/>
      <c r="D50" s="461"/>
      <c r="E50" s="461"/>
      <c r="F50" s="462"/>
      <c r="G50" s="464" t="s">
        <v>220</v>
      </c>
      <c r="H50" s="335"/>
      <c r="I50" s="335"/>
      <c r="J50" s="335">
        <v>5</v>
      </c>
      <c r="K50" s="459"/>
    </row>
    <row r="51" spans="2:11" ht="30.6" customHeight="1" thickBot="1" x14ac:dyDescent="0.3">
      <c r="B51" s="527"/>
      <c r="C51" s="552"/>
      <c r="D51" s="461"/>
      <c r="E51" s="461"/>
      <c r="F51" s="462"/>
      <c r="G51" s="465" t="s">
        <v>221</v>
      </c>
      <c r="H51" s="336"/>
      <c r="I51" s="336"/>
      <c r="J51" s="336">
        <v>5</v>
      </c>
      <c r="K51" s="460"/>
    </row>
    <row r="52" spans="2:11" ht="17.25" customHeight="1" x14ac:dyDescent="0.25">
      <c r="B52" s="294"/>
      <c r="C52" s="78" t="s">
        <v>51</v>
      </c>
      <c r="D52" s="79">
        <f t="shared" ref="D52:F52" si="2">+D54+D55</f>
        <v>250.9</v>
      </c>
      <c r="E52" s="79">
        <f t="shared" si="2"/>
        <v>231.8</v>
      </c>
      <c r="F52" s="244">
        <f t="shared" si="2"/>
        <v>163.47999999999999</v>
      </c>
      <c r="G52" s="201"/>
      <c r="H52" s="81"/>
      <c r="I52" s="81"/>
      <c r="J52" s="81"/>
      <c r="K52" s="295"/>
    </row>
    <row r="53" spans="2:11" ht="17.25" customHeight="1" x14ac:dyDescent="0.25">
      <c r="B53" s="495"/>
      <c r="C53" s="7" t="s">
        <v>52</v>
      </c>
      <c r="D53" s="9"/>
      <c r="E53" s="9"/>
      <c r="F53" s="177"/>
      <c r="G53" s="170"/>
      <c r="H53" s="54"/>
      <c r="I53" s="54"/>
      <c r="J53" s="54"/>
      <c r="K53" s="267"/>
    </row>
    <row r="54" spans="2:11" ht="27.75" customHeight="1" x14ac:dyDescent="0.25">
      <c r="B54" s="496"/>
      <c r="C54" s="6" t="s">
        <v>53</v>
      </c>
      <c r="D54" s="12">
        <v>250.9</v>
      </c>
      <c r="E54" s="12">
        <v>231.8</v>
      </c>
      <c r="F54" s="178">
        <v>163.47999999999999</v>
      </c>
      <c r="G54" s="171"/>
      <c r="H54" s="54"/>
      <c r="I54" s="54"/>
      <c r="J54" s="54"/>
      <c r="K54" s="267"/>
    </row>
    <row r="55" spans="2:11" ht="16.5" customHeight="1" x14ac:dyDescent="0.25">
      <c r="B55" s="553"/>
      <c r="C55" s="6" t="s">
        <v>55</v>
      </c>
      <c r="D55" s="12">
        <v>0</v>
      </c>
      <c r="E55" s="12">
        <v>0</v>
      </c>
      <c r="F55" s="178">
        <v>0</v>
      </c>
      <c r="G55" s="171"/>
      <c r="H55" s="54"/>
      <c r="I55" s="54"/>
      <c r="J55" s="54"/>
      <c r="K55" s="267"/>
    </row>
    <row r="56" spans="2:11" ht="18" customHeight="1" x14ac:dyDescent="0.25">
      <c r="B56" s="305"/>
      <c r="C56" s="27" t="s">
        <v>56</v>
      </c>
      <c r="D56" s="13">
        <f t="shared" ref="D56:E56" si="3">+D59</f>
        <v>0</v>
      </c>
      <c r="E56" s="13">
        <f t="shared" si="3"/>
        <v>0</v>
      </c>
      <c r="F56" s="180">
        <f>+F59+F58</f>
        <v>80</v>
      </c>
      <c r="G56" s="172"/>
      <c r="H56" s="82"/>
      <c r="I56" s="82"/>
      <c r="J56" s="82"/>
      <c r="K56" s="297"/>
    </row>
    <row r="57" spans="2:11" ht="18" customHeight="1" x14ac:dyDescent="0.25">
      <c r="B57" s="495"/>
      <c r="C57" s="106" t="s">
        <v>57</v>
      </c>
      <c r="D57" s="12"/>
      <c r="E57" s="12"/>
      <c r="F57" s="178"/>
      <c r="G57" s="171"/>
      <c r="H57" s="54"/>
      <c r="I57" s="54"/>
      <c r="J57" s="54"/>
      <c r="K57" s="267"/>
    </row>
    <row r="58" spans="2:11" ht="18" customHeight="1" x14ac:dyDescent="0.25">
      <c r="B58" s="496"/>
      <c r="C58" s="470" t="s">
        <v>225</v>
      </c>
      <c r="D58" s="84"/>
      <c r="E58" s="84"/>
      <c r="F58" s="246">
        <f>80</f>
        <v>80</v>
      </c>
      <c r="G58" s="469"/>
      <c r="H58" s="60"/>
      <c r="I58" s="60"/>
      <c r="J58" s="60"/>
      <c r="K58" s="289"/>
    </row>
    <row r="59" spans="2:11" ht="19.5" customHeight="1" thickBot="1" x14ac:dyDescent="0.3">
      <c r="B59" s="497"/>
      <c r="C59" s="107" t="s">
        <v>89</v>
      </c>
      <c r="D59" s="108">
        <v>0</v>
      </c>
      <c r="E59" s="108">
        <v>0</v>
      </c>
      <c r="F59" s="255">
        <v>0</v>
      </c>
      <c r="G59" s="214"/>
      <c r="H59" s="59"/>
      <c r="I59" s="59"/>
      <c r="J59" s="59"/>
      <c r="K59" s="291"/>
    </row>
    <row r="60" spans="2:11" ht="30.75" customHeight="1" thickBot="1" x14ac:dyDescent="0.3">
      <c r="B60" s="298" t="s">
        <v>90</v>
      </c>
      <c r="C60" s="109" t="s">
        <v>91</v>
      </c>
      <c r="D60" s="110"/>
      <c r="E60" s="110"/>
      <c r="F60" s="256"/>
      <c r="G60" s="204"/>
      <c r="H60" s="272"/>
      <c r="I60" s="272"/>
      <c r="J60" s="272"/>
      <c r="K60" s="306"/>
    </row>
    <row r="61" spans="2:11" ht="19.5" customHeight="1" x14ac:dyDescent="0.25">
      <c r="B61" s="282"/>
      <c r="C61" s="88"/>
      <c r="D61" s="115"/>
      <c r="E61" s="115"/>
      <c r="F61" s="257"/>
      <c r="G61" s="205" t="s">
        <v>92</v>
      </c>
      <c r="H61" s="273">
        <v>112.26</v>
      </c>
      <c r="I61" s="273">
        <v>117.82</v>
      </c>
      <c r="J61" s="116">
        <v>120</v>
      </c>
      <c r="K61" s="283"/>
    </row>
    <row r="62" spans="2:11" ht="42" customHeight="1" thickBot="1" x14ac:dyDescent="0.3">
      <c r="B62" s="284"/>
      <c r="C62" s="90"/>
      <c r="D62" s="117"/>
      <c r="E62" s="117"/>
      <c r="F62" s="258"/>
      <c r="G62" s="215" t="s">
        <v>93</v>
      </c>
      <c r="H62" s="118">
        <v>30</v>
      </c>
      <c r="I62" s="118">
        <v>30.5</v>
      </c>
      <c r="J62" s="118">
        <v>31</v>
      </c>
      <c r="K62" s="307" t="s">
        <v>94</v>
      </c>
    </row>
    <row r="63" spans="2:11" ht="19.5" customHeight="1" thickBot="1" x14ac:dyDescent="0.3">
      <c r="B63" s="308" t="s">
        <v>95</v>
      </c>
      <c r="C63" s="111" t="s">
        <v>96</v>
      </c>
      <c r="D63" s="94"/>
      <c r="E63" s="94"/>
      <c r="F63" s="183"/>
      <c r="G63" s="167"/>
      <c r="H63" s="112"/>
      <c r="I63" s="112"/>
      <c r="J63" s="112"/>
      <c r="K63" s="309"/>
    </row>
    <row r="64" spans="2:11" ht="15" customHeight="1" x14ac:dyDescent="0.25">
      <c r="B64" s="493" t="s">
        <v>97</v>
      </c>
      <c r="C64" s="482" t="s">
        <v>98</v>
      </c>
      <c r="D64" s="56"/>
      <c r="E64" s="56"/>
      <c r="F64" s="240"/>
      <c r="G64" s="216"/>
      <c r="H64" s="70"/>
      <c r="I64" s="70"/>
      <c r="J64" s="70"/>
      <c r="K64" s="292"/>
    </row>
    <row r="65" spans="2:13" ht="28.5" customHeight="1" thickBot="1" x14ac:dyDescent="0.3">
      <c r="B65" s="494"/>
      <c r="C65" s="475"/>
      <c r="D65" s="58"/>
      <c r="E65" s="58"/>
      <c r="F65" s="186"/>
      <c r="G65" s="217" t="s">
        <v>99</v>
      </c>
      <c r="H65" s="120">
        <v>16</v>
      </c>
      <c r="I65" s="120">
        <v>16</v>
      </c>
      <c r="J65" s="120">
        <v>16</v>
      </c>
      <c r="K65" s="310"/>
    </row>
    <row r="66" spans="2:13" ht="30.75" customHeight="1" x14ac:dyDescent="0.25">
      <c r="B66" s="493" t="s">
        <v>100</v>
      </c>
      <c r="C66" s="484" t="s">
        <v>101</v>
      </c>
      <c r="D66" s="119"/>
      <c r="E66" s="119"/>
      <c r="F66" s="351"/>
      <c r="G66" s="218" t="s">
        <v>102</v>
      </c>
      <c r="H66" s="63">
        <v>85.1</v>
      </c>
      <c r="I66" s="63">
        <v>85.1</v>
      </c>
      <c r="J66" s="63">
        <v>85.1</v>
      </c>
      <c r="K66" s="311"/>
    </row>
    <row r="67" spans="2:13" ht="24" customHeight="1" thickBot="1" x14ac:dyDescent="0.3">
      <c r="B67" s="494"/>
      <c r="C67" s="548"/>
      <c r="D67" s="58"/>
      <c r="E67" s="58"/>
      <c r="F67" s="186"/>
      <c r="G67" s="270"/>
      <c r="H67" s="271"/>
      <c r="I67" s="271"/>
      <c r="J67" s="271"/>
      <c r="K67" s="312"/>
    </row>
    <row r="68" spans="2:13" ht="31.5" customHeight="1" x14ac:dyDescent="0.25">
      <c r="B68" s="501" t="s">
        <v>213</v>
      </c>
      <c r="C68" s="479" t="s">
        <v>214</v>
      </c>
      <c r="D68" s="425"/>
      <c r="E68" s="425"/>
      <c r="F68" s="426"/>
      <c r="G68" s="427" t="s">
        <v>215</v>
      </c>
      <c r="H68" s="65"/>
      <c r="I68" s="65">
        <f>60-20</f>
        <v>40</v>
      </c>
      <c r="J68" s="419">
        <v>100</v>
      </c>
      <c r="K68" s="428"/>
      <c r="L68" s="420"/>
      <c r="M68" s="421"/>
    </row>
    <row r="69" spans="2:13" ht="24" customHeight="1" thickBot="1" x14ac:dyDescent="0.3">
      <c r="B69" s="502"/>
      <c r="C69" s="475"/>
      <c r="D69" s="429"/>
      <c r="E69" s="429"/>
      <c r="F69" s="430"/>
      <c r="G69" s="431" t="s">
        <v>49</v>
      </c>
      <c r="H69" s="424">
        <v>1</v>
      </c>
      <c r="I69" s="424">
        <v>1</v>
      </c>
      <c r="J69" s="432"/>
      <c r="K69" s="433"/>
      <c r="L69" s="422"/>
      <c r="M69" s="421"/>
    </row>
    <row r="70" spans="2:13" ht="30" customHeight="1" thickBot="1" x14ac:dyDescent="0.3">
      <c r="B70" s="402" t="s">
        <v>209</v>
      </c>
      <c r="C70" s="374" t="s">
        <v>104</v>
      </c>
      <c r="D70" s="122"/>
      <c r="E70" s="122"/>
      <c r="F70" s="260"/>
      <c r="G70" s="423" t="s">
        <v>105</v>
      </c>
      <c r="H70" s="424">
        <v>1</v>
      </c>
      <c r="I70" s="424">
        <v>1</v>
      </c>
      <c r="J70" s="128">
        <v>1</v>
      </c>
      <c r="K70" s="328"/>
    </row>
    <row r="71" spans="2:13" ht="31.5" customHeight="1" x14ac:dyDescent="0.25">
      <c r="B71" s="498" t="s">
        <v>210</v>
      </c>
      <c r="C71" s="490" t="s">
        <v>106</v>
      </c>
      <c r="D71" s="125"/>
      <c r="E71" s="125"/>
      <c r="F71" s="261"/>
      <c r="G71" s="126" t="s">
        <v>107</v>
      </c>
      <c r="H71" s="334">
        <v>1</v>
      </c>
      <c r="I71" s="127" t="s">
        <v>82</v>
      </c>
      <c r="J71" s="65"/>
      <c r="K71" s="368"/>
    </row>
    <row r="72" spans="2:13" ht="22.5" customHeight="1" x14ac:dyDescent="0.25">
      <c r="B72" s="499"/>
      <c r="C72" s="481"/>
      <c r="D72" s="14"/>
      <c r="E72" s="16"/>
      <c r="F72" s="253"/>
      <c r="G72" s="124" t="s">
        <v>108</v>
      </c>
      <c r="H72" s="34">
        <v>1</v>
      </c>
      <c r="I72" s="36" t="s">
        <v>82</v>
      </c>
      <c r="J72" s="35"/>
      <c r="K72" s="369"/>
      <c r="L72" s="22"/>
      <c r="M72" s="22"/>
    </row>
    <row r="73" spans="2:13" ht="30.75" customHeight="1" thickBot="1" x14ac:dyDescent="0.3">
      <c r="B73" s="500"/>
      <c r="C73" s="475"/>
      <c r="D73" s="100"/>
      <c r="E73" s="102"/>
      <c r="F73" s="254"/>
      <c r="G73" s="370" t="s">
        <v>109</v>
      </c>
      <c r="H73" s="371" t="s">
        <v>82</v>
      </c>
      <c r="I73" s="372">
        <v>100</v>
      </c>
      <c r="J73" s="128"/>
      <c r="K73" s="373"/>
      <c r="L73" s="22"/>
      <c r="M73" s="22"/>
    </row>
    <row r="74" spans="2:13" ht="22.5" customHeight="1" x14ac:dyDescent="0.25">
      <c r="B74" s="505" t="s">
        <v>211</v>
      </c>
      <c r="C74" s="490" t="s">
        <v>110</v>
      </c>
      <c r="D74" s="122"/>
      <c r="E74" s="122"/>
      <c r="F74" s="260"/>
      <c r="G74" s="367" t="s">
        <v>49</v>
      </c>
      <c r="H74" s="104"/>
      <c r="I74" s="14">
        <v>1</v>
      </c>
      <c r="J74" s="14"/>
      <c r="K74" s="131"/>
    </row>
    <row r="75" spans="2:13" ht="30" customHeight="1" thickBot="1" x14ac:dyDescent="0.3">
      <c r="B75" s="505"/>
      <c r="C75" s="481"/>
      <c r="D75" s="350"/>
      <c r="E75" s="350"/>
      <c r="F75" s="352"/>
      <c r="G75" s="473" t="s">
        <v>103</v>
      </c>
      <c r="H75" s="129"/>
      <c r="I75" s="130"/>
      <c r="J75" s="130"/>
      <c r="K75" s="313" t="s">
        <v>111</v>
      </c>
      <c r="L75" s="22"/>
      <c r="M75" s="22"/>
    </row>
    <row r="76" spans="2:13" ht="27" customHeight="1" x14ac:dyDescent="0.25">
      <c r="B76" s="506" t="s">
        <v>112</v>
      </c>
      <c r="C76" s="488" t="s">
        <v>222</v>
      </c>
      <c r="D76" s="414"/>
      <c r="E76" s="407"/>
      <c r="F76" s="408"/>
      <c r="G76" s="409" t="s">
        <v>223</v>
      </c>
      <c r="H76" s="105">
        <v>1</v>
      </c>
      <c r="I76" s="410"/>
      <c r="J76" s="410"/>
      <c r="K76" s="411" t="s">
        <v>111</v>
      </c>
      <c r="L76" s="22"/>
      <c r="M76" s="22"/>
    </row>
    <row r="77" spans="2:13" ht="28.5" customHeight="1" thickBot="1" x14ac:dyDescent="0.3">
      <c r="B77" s="507"/>
      <c r="C77" s="489"/>
      <c r="D77" s="415"/>
      <c r="E77" s="412"/>
      <c r="F77" s="413"/>
      <c r="G77" s="465" t="s">
        <v>224</v>
      </c>
      <c r="H77" s="416">
        <v>1</v>
      </c>
      <c r="I77" s="417"/>
      <c r="J77" s="417"/>
      <c r="K77" s="418"/>
      <c r="L77" s="22"/>
      <c r="M77" s="22"/>
    </row>
    <row r="78" spans="2:13" ht="17.25" customHeight="1" x14ac:dyDescent="0.25">
      <c r="B78" s="403"/>
      <c r="C78" s="73" t="s">
        <v>51</v>
      </c>
      <c r="D78" s="74">
        <f>+D80+D81</f>
        <v>422.3</v>
      </c>
      <c r="E78" s="74">
        <f t="shared" ref="E78" si="4">+E80+E81</f>
        <v>1205.0999999999999</v>
      </c>
      <c r="F78" s="184">
        <f t="shared" ref="F78" si="5">+F80+F81</f>
        <v>378.09999999999997</v>
      </c>
      <c r="G78" s="404"/>
      <c r="H78" s="141"/>
      <c r="I78" s="141"/>
      <c r="J78" s="405"/>
      <c r="K78" s="406"/>
    </row>
    <row r="79" spans="2:13" ht="17.25" customHeight="1" x14ac:dyDescent="0.25">
      <c r="B79" s="495"/>
      <c r="C79" s="7" t="s">
        <v>52</v>
      </c>
      <c r="D79" s="9"/>
      <c r="E79" s="9"/>
      <c r="F79" s="177"/>
      <c r="G79" s="220"/>
      <c r="H79" s="54"/>
      <c r="I79" s="54"/>
      <c r="J79" s="54"/>
      <c r="K79" s="267"/>
    </row>
    <row r="80" spans="2:13" ht="27.75" customHeight="1" x14ac:dyDescent="0.25">
      <c r="B80" s="496"/>
      <c r="C80" s="6" t="s">
        <v>53</v>
      </c>
      <c r="D80" s="12">
        <f>402.6-13.2</f>
        <v>389.40000000000003</v>
      </c>
      <c r="E80" s="12">
        <f>1153-45</f>
        <v>1108</v>
      </c>
      <c r="F80" s="178">
        <v>80.399999999999991</v>
      </c>
      <c r="G80" s="221"/>
      <c r="H80" s="54"/>
      <c r="I80" s="54"/>
      <c r="J80" s="54"/>
      <c r="K80" s="267"/>
    </row>
    <row r="81" spans="2:14" ht="22.5" customHeight="1" thickBot="1" x14ac:dyDescent="0.3">
      <c r="B81" s="497"/>
      <c r="C81" s="132" t="s">
        <v>55</v>
      </c>
      <c r="D81" s="108">
        <v>32.9</v>
      </c>
      <c r="E81" s="108">
        <v>97.1</v>
      </c>
      <c r="F81" s="255">
        <v>297.7</v>
      </c>
      <c r="G81" s="222"/>
      <c r="H81" s="59"/>
      <c r="I81" s="59"/>
      <c r="J81" s="59"/>
      <c r="K81" s="291"/>
    </row>
    <row r="82" spans="2:14" ht="27" customHeight="1" thickBot="1" x14ac:dyDescent="0.3">
      <c r="B82" s="308" t="s">
        <v>113</v>
      </c>
      <c r="C82" s="111" t="s">
        <v>114</v>
      </c>
      <c r="D82" s="94"/>
      <c r="E82" s="94"/>
      <c r="F82" s="183"/>
      <c r="G82" s="167"/>
      <c r="H82" s="44"/>
      <c r="I82" s="44"/>
      <c r="J82" s="44"/>
      <c r="K82" s="314"/>
      <c r="N82" s="28"/>
    </row>
    <row r="83" spans="2:14" ht="18" customHeight="1" x14ac:dyDescent="0.25">
      <c r="B83" s="503" t="s">
        <v>115</v>
      </c>
      <c r="C83" s="479" t="s">
        <v>116</v>
      </c>
      <c r="D83" s="56"/>
      <c r="E83" s="56"/>
      <c r="F83" s="240"/>
      <c r="G83" s="467" t="s">
        <v>117</v>
      </c>
      <c r="H83" s="65">
        <v>156</v>
      </c>
      <c r="I83" s="65">
        <v>96</v>
      </c>
      <c r="J83" s="65">
        <v>96</v>
      </c>
      <c r="K83" s="288" t="s">
        <v>118</v>
      </c>
    </row>
    <row r="84" spans="2:14" ht="28.5" customHeight="1" thickBot="1" x14ac:dyDescent="0.3">
      <c r="B84" s="504"/>
      <c r="C84" s="475"/>
      <c r="D84" s="29"/>
      <c r="E84" s="29"/>
      <c r="F84" s="241"/>
      <c r="G84" s="468" t="s">
        <v>119</v>
      </c>
      <c r="H84" s="472">
        <v>9.6999999999999993</v>
      </c>
      <c r="I84" s="472">
        <v>9.6</v>
      </c>
      <c r="J84" s="472">
        <v>9.6</v>
      </c>
      <c r="K84" s="304"/>
    </row>
    <row r="85" spans="2:14" ht="20.25" customHeight="1" x14ac:dyDescent="0.25">
      <c r="B85" s="491" t="s">
        <v>120</v>
      </c>
      <c r="C85" s="474" t="s">
        <v>121</v>
      </c>
      <c r="D85" s="334"/>
      <c r="E85" s="334"/>
      <c r="F85" s="72"/>
      <c r="G85" s="466" t="s">
        <v>49</v>
      </c>
      <c r="H85" s="471"/>
      <c r="I85" s="471" t="s">
        <v>226</v>
      </c>
      <c r="J85" s="471"/>
      <c r="K85" s="378" t="s">
        <v>122</v>
      </c>
    </row>
    <row r="86" spans="2:14" ht="27.75" customHeight="1" x14ac:dyDescent="0.25">
      <c r="B86" s="492"/>
      <c r="C86" s="481"/>
      <c r="D86" s="353"/>
      <c r="E86" s="353"/>
      <c r="F86" s="354"/>
      <c r="G86" s="355" t="s">
        <v>230</v>
      </c>
      <c r="H86" s="134"/>
      <c r="I86" s="134" t="s">
        <v>227</v>
      </c>
      <c r="J86" s="134" t="s">
        <v>228</v>
      </c>
      <c r="K86" s="149"/>
    </row>
    <row r="87" spans="2:14" ht="27.75" customHeight="1" x14ac:dyDescent="0.25">
      <c r="B87" s="492"/>
      <c r="C87" s="481"/>
      <c r="D87" s="353"/>
      <c r="E87" s="353"/>
      <c r="F87" s="354"/>
      <c r="G87" s="355" t="s">
        <v>229</v>
      </c>
      <c r="H87" s="134"/>
      <c r="I87" s="134" t="s">
        <v>231</v>
      </c>
      <c r="J87" s="134" t="s">
        <v>227</v>
      </c>
      <c r="K87" s="149"/>
    </row>
    <row r="88" spans="2:14" ht="34.5" customHeight="1" x14ac:dyDescent="0.25">
      <c r="B88" s="492"/>
      <c r="C88" s="481"/>
      <c r="D88" s="353"/>
      <c r="E88" s="353"/>
      <c r="F88" s="354"/>
      <c r="G88" s="169" t="s">
        <v>123</v>
      </c>
      <c r="H88" s="134"/>
      <c r="I88" s="134"/>
      <c r="J88" s="134"/>
      <c r="K88" s="149"/>
    </row>
    <row r="89" spans="2:14" ht="44.25" customHeight="1" thickBot="1" x14ac:dyDescent="0.3">
      <c r="B89" s="492"/>
      <c r="C89" s="475"/>
      <c r="D89" s="353"/>
      <c r="E89" s="353"/>
      <c r="F89" s="354"/>
      <c r="G89" s="219" t="s">
        <v>124</v>
      </c>
      <c r="H89" s="135"/>
      <c r="I89" s="135"/>
      <c r="J89" s="135"/>
      <c r="K89" s="293"/>
    </row>
    <row r="90" spans="2:14" ht="30.75" customHeight="1" thickBot="1" x14ac:dyDescent="0.3">
      <c r="B90" s="344" t="s">
        <v>125</v>
      </c>
      <c r="C90" s="401" t="s">
        <v>126</v>
      </c>
      <c r="D90" s="356"/>
      <c r="E90" s="356"/>
      <c r="F90" s="357"/>
      <c r="G90" s="199" t="s">
        <v>128</v>
      </c>
      <c r="H90" s="136"/>
      <c r="I90" s="136"/>
      <c r="J90" s="136">
        <v>100</v>
      </c>
      <c r="K90" s="149" t="s">
        <v>127</v>
      </c>
    </row>
    <row r="91" spans="2:14" ht="27.75" customHeight="1" x14ac:dyDescent="0.25">
      <c r="B91" s="491" t="s">
        <v>129</v>
      </c>
      <c r="C91" s="482" t="s">
        <v>130</v>
      </c>
      <c r="D91" s="356"/>
      <c r="E91" s="356"/>
      <c r="F91" s="357"/>
      <c r="G91" s="213" t="s">
        <v>131</v>
      </c>
      <c r="H91" s="138">
        <v>90</v>
      </c>
      <c r="I91" s="334">
        <v>100</v>
      </c>
      <c r="J91" s="334"/>
      <c r="K91" s="148" t="s">
        <v>132</v>
      </c>
    </row>
    <row r="92" spans="2:14" ht="29.25" customHeight="1" x14ac:dyDescent="0.25">
      <c r="B92" s="492"/>
      <c r="C92" s="481"/>
      <c r="D92" s="137"/>
      <c r="E92" s="137"/>
      <c r="F92" s="359"/>
      <c r="G92" s="195" t="s">
        <v>133</v>
      </c>
      <c r="H92" s="136"/>
      <c r="I92" s="338"/>
      <c r="J92" s="137">
        <v>61109</v>
      </c>
      <c r="K92" s="149"/>
    </row>
    <row r="93" spans="2:14" ht="54.75" customHeight="1" thickBot="1" x14ac:dyDescent="0.3">
      <c r="B93" s="508"/>
      <c r="C93" s="481"/>
      <c r="D93" s="434"/>
      <c r="E93" s="434"/>
      <c r="F93" s="435"/>
      <c r="G93" s="436" t="s">
        <v>135</v>
      </c>
      <c r="H93" s="437"/>
      <c r="I93" s="438"/>
      <c r="J93" s="438">
        <v>6.1</v>
      </c>
      <c r="K93" s="439"/>
    </row>
    <row r="94" spans="2:14" ht="24.75" customHeight="1" thickBot="1" x14ac:dyDescent="0.3">
      <c r="B94" s="394" t="s">
        <v>136</v>
      </c>
      <c r="C94" s="440" t="s">
        <v>137</v>
      </c>
      <c r="D94" s="441"/>
      <c r="E94" s="441"/>
      <c r="F94" s="442"/>
      <c r="G94" s="443" t="s">
        <v>138</v>
      </c>
      <c r="H94" s="444">
        <v>2</v>
      </c>
      <c r="I94" s="445">
        <v>3</v>
      </c>
      <c r="J94" s="445">
        <v>1</v>
      </c>
      <c r="K94" s="446"/>
    </row>
    <row r="95" spans="2:14" ht="17.25" customHeight="1" x14ac:dyDescent="0.25">
      <c r="B95" s="403"/>
      <c r="C95" s="73" t="s">
        <v>51</v>
      </c>
      <c r="D95" s="74">
        <f>+D97+D99+D100+D98</f>
        <v>2841.6000000000004</v>
      </c>
      <c r="E95" s="74">
        <f>E97+E98+E99+E100</f>
        <v>736.5</v>
      </c>
      <c r="F95" s="184">
        <f>+F97+F99+F100+F98</f>
        <v>2689.9</v>
      </c>
      <c r="G95" s="225"/>
      <c r="H95" s="141"/>
      <c r="I95" s="142"/>
      <c r="J95" s="142"/>
      <c r="K95" s="316"/>
      <c r="L95" s="22"/>
      <c r="M95" s="22"/>
    </row>
    <row r="96" spans="2:14" ht="17.25" customHeight="1" x14ac:dyDescent="0.25">
      <c r="B96" s="509"/>
      <c r="C96" s="4" t="s">
        <v>52</v>
      </c>
      <c r="D96" s="10"/>
      <c r="E96" s="10"/>
      <c r="F96" s="245"/>
      <c r="G96" s="202"/>
      <c r="H96" s="54"/>
      <c r="I96" s="77"/>
      <c r="J96" s="77"/>
      <c r="K96" s="317"/>
      <c r="L96" s="22"/>
      <c r="M96" s="22"/>
      <c r="N96" s="22"/>
    </row>
    <row r="97" spans="2:11" ht="27.75" customHeight="1" x14ac:dyDescent="0.25">
      <c r="B97" s="509"/>
      <c r="C97" s="6" t="s">
        <v>53</v>
      </c>
      <c r="D97" s="12">
        <f>848.6+31.6-61.8</f>
        <v>818.40000000000009</v>
      </c>
      <c r="E97" s="12">
        <f>393.3+338.2</f>
        <v>731.5</v>
      </c>
      <c r="F97" s="178">
        <f>2243.1+446.8</f>
        <v>2689.9</v>
      </c>
      <c r="G97" s="174"/>
      <c r="H97" s="54"/>
      <c r="I97" s="54"/>
      <c r="J97" s="54"/>
      <c r="K97" s="267"/>
    </row>
    <row r="98" spans="2:11" ht="27.75" customHeight="1" x14ac:dyDescent="0.25">
      <c r="B98" s="509"/>
      <c r="C98" s="139" t="s">
        <v>139</v>
      </c>
      <c r="D98" s="12">
        <v>1743.3</v>
      </c>
      <c r="E98" s="12">
        <v>5</v>
      </c>
      <c r="F98" s="178">
        <v>0</v>
      </c>
      <c r="G98" s="174"/>
      <c r="H98" s="54"/>
      <c r="I98" s="54"/>
      <c r="J98" s="54"/>
      <c r="K98" s="267"/>
    </row>
    <row r="99" spans="2:11" ht="16.2" customHeight="1" x14ac:dyDescent="0.25">
      <c r="B99" s="509"/>
      <c r="C99" s="24" t="s">
        <v>54</v>
      </c>
      <c r="D99" s="12">
        <v>0</v>
      </c>
      <c r="E99" s="9">
        <v>0</v>
      </c>
      <c r="F99" s="178">
        <v>0</v>
      </c>
      <c r="G99" s="174"/>
      <c r="H99" s="54"/>
      <c r="I99" s="54"/>
      <c r="J99" s="54"/>
      <c r="K99" s="267"/>
    </row>
    <row r="100" spans="2:11" ht="16.5" customHeight="1" x14ac:dyDescent="0.25">
      <c r="B100" s="509"/>
      <c r="C100" s="6" t="s">
        <v>55</v>
      </c>
      <c r="D100" s="12">
        <f>300.9-21</f>
        <v>279.89999999999998</v>
      </c>
      <c r="E100" s="12">
        <v>0</v>
      </c>
      <c r="F100" s="178">
        <v>0</v>
      </c>
      <c r="G100" s="171"/>
      <c r="H100" s="54"/>
      <c r="I100" s="54"/>
      <c r="J100" s="54"/>
      <c r="K100" s="267"/>
    </row>
    <row r="101" spans="2:11" ht="17.25" customHeight="1" x14ac:dyDescent="0.25">
      <c r="B101" s="296"/>
      <c r="C101" s="26" t="s">
        <v>56</v>
      </c>
      <c r="D101" s="11">
        <f>+D103</f>
        <v>0</v>
      </c>
      <c r="E101" s="11">
        <f t="shared" ref="E101" si="6">+E103</f>
        <v>1272</v>
      </c>
      <c r="F101" s="176">
        <f t="shared" ref="F101" si="7">+F103</f>
        <v>893.8</v>
      </c>
      <c r="G101" s="173"/>
      <c r="H101" s="82"/>
      <c r="I101" s="82"/>
      <c r="J101" s="82"/>
      <c r="K101" s="297"/>
    </row>
    <row r="102" spans="2:11" ht="17.25" customHeight="1" x14ac:dyDescent="0.25">
      <c r="B102" s="509"/>
      <c r="C102" s="4" t="s">
        <v>57</v>
      </c>
      <c r="D102" s="10"/>
      <c r="E102" s="10"/>
      <c r="F102" s="245"/>
      <c r="G102" s="202"/>
      <c r="H102" s="54"/>
      <c r="I102" s="54"/>
      <c r="J102" s="54"/>
      <c r="K102" s="267"/>
    </row>
    <row r="103" spans="2:11" ht="25.5" customHeight="1" thickBot="1" x14ac:dyDescent="0.3">
      <c r="B103" s="520"/>
      <c r="C103" s="140" t="s">
        <v>58</v>
      </c>
      <c r="D103" s="108">
        <f>114.4-114.4</f>
        <v>0</v>
      </c>
      <c r="E103" s="108">
        <f>904.4+367.6</f>
        <v>1272</v>
      </c>
      <c r="F103" s="255">
        <f>904.4-10.6</f>
        <v>893.8</v>
      </c>
      <c r="G103" s="214"/>
      <c r="H103" s="59"/>
      <c r="I103" s="59"/>
      <c r="J103" s="59"/>
      <c r="K103" s="291"/>
    </row>
    <row r="104" spans="2:11" ht="23.1" customHeight="1" thickBot="1" x14ac:dyDescent="0.3">
      <c r="B104" s="308" t="s">
        <v>140</v>
      </c>
      <c r="C104" s="111" t="s">
        <v>141</v>
      </c>
      <c r="D104" s="94"/>
      <c r="E104" s="94"/>
      <c r="F104" s="183"/>
      <c r="G104" s="167"/>
      <c r="H104" s="44"/>
      <c r="I104" s="44"/>
      <c r="J104" s="44"/>
      <c r="K104" s="314"/>
    </row>
    <row r="105" spans="2:11" ht="44.25" customHeight="1" thickBot="1" x14ac:dyDescent="0.3">
      <c r="B105" s="343" t="s">
        <v>142</v>
      </c>
      <c r="C105" s="121" t="s">
        <v>143</v>
      </c>
      <c r="D105" s="123"/>
      <c r="E105" s="123"/>
      <c r="F105" s="240"/>
      <c r="G105" s="226" t="s">
        <v>144</v>
      </c>
      <c r="H105" s="144"/>
      <c r="I105" s="143"/>
      <c r="J105" s="143">
        <v>50</v>
      </c>
      <c r="K105" s="288" t="s">
        <v>145</v>
      </c>
    </row>
    <row r="106" spans="2:11" ht="31.2" customHeight="1" x14ac:dyDescent="0.25">
      <c r="B106" s="518" t="s">
        <v>146</v>
      </c>
      <c r="C106" s="476" t="s">
        <v>147</v>
      </c>
      <c r="D106" s="75"/>
      <c r="E106" s="75"/>
      <c r="F106" s="185"/>
      <c r="G106" s="227" t="s">
        <v>148</v>
      </c>
      <c r="H106" s="138">
        <v>90</v>
      </c>
      <c r="I106" s="138">
        <v>100</v>
      </c>
      <c r="J106" s="138"/>
      <c r="K106" s="148" t="s">
        <v>145</v>
      </c>
    </row>
    <row r="107" spans="2:11" ht="28.95" customHeight="1" x14ac:dyDescent="0.25">
      <c r="B107" s="519"/>
      <c r="C107" s="477"/>
      <c r="D107" s="17"/>
      <c r="E107" s="17"/>
      <c r="F107" s="175"/>
      <c r="G107" s="223" t="s">
        <v>149</v>
      </c>
      <c r="H107" s="136"/>
      <c r="I107" s="98">
        <v>2.42</v>
      </c>
      <c r="J107" s="145"/>
      <c r="K107" s="149"/>
    </row>
    <row r="108" spans="2:11" ht="27.75" customHeight="1" thickBot="1" x14ac:dyDescent="0.3">
      <c r="B108" s="519"/>
      <c r="C108" s="478"/>
      <c r="D108" s="17"/>
      <c r="E108" s="17"/>
      <c r="F108" s="175"/>
      <c r="G108" s="223" t="s">
        <v>150</v>
      </c>
      <c r="H108" s="136"/>
      <c r="I108" s="146">
        <v>10000</v>
      </c>
      <c r="J108" s="147"/>
      <c r="K108" s="149"/>
    </row>
    <row r="109" spans="2:11" ht="28.5" customHeight="1" x14ac:dyDescent="0.25">
      <c r="B109" s="491" t="s">
        <v>207</v>
      </c>
      <c r="C109" s="474" t="s">
        <v>153</v>
      </c>
      <c r="D109" s="356"/>
      <c r="E109" s="356"/>
      <c r="F109" s="357"/>
      <c r="G109" s="229" t="s">
        <v>41</v>
      </c>
      <c r="H109" s="138">
        <v>1</v>
      </c>
      <c r="I109" s="358"/>
      <c r="J109" s="358"/>
      <c r="K109" s="315" t="s">
        <v>145</v>
      </c>
    </row>
    <row r="110" spans="2:11" ht="28.5" customHeight="1" thickBot="1" x14ac:dyDescent="0.3">
      <c r="B110" s="492"/>
      <c r="C110" s="475"/>
      <c r="D110" s="137"/>
      <c r="E110" s="137"/>
      <c r="F110" s="359"/>
      <c r="G110" s="360" t="s">
        <v>103</v>
      </c>
      <c r="H110" s="136"/>
      <c r="I110" s="136"/>
      <c r="J110" s="361"/>
      <c r="K110" s="318"/>
    </row>
    <row r="111" spans="2:11" ht="27.6" customHeight="1" x14ac:dyDescent="0.25">
      <c r="B111" s="491" t="s">
        <v>208</v>
      </c>
      <c r="C111" s="474" t="s">
        <v>154</v>
      </c>
      <c r="D111" s="362"/>
      <c r="E111" s="362"/>
      <c r="F111" s="363"/>
      <c r="G111" s="229" t="s">
        <v>103</v>
      </c>
      <c r="H111" s="138">
        <v>85</v>
      </c>
      <c r="I111" s="138">
        <v>100</v>
      </c>
      <c r="J111" s="138"/>
      <c r="K111" s="148" t="s">
        <v>145</v>
      </c>
    </row>
    <row r="112" spans="2:11" ht="28.5" customHeight="1" x14ac:dyDescent="0.25">
      <c r="B112" s="492"/>
      <c r="C112" s="481"/>
      <c r="D112" s="137"/>
      <c r="E112" s="137"/>
      <c r="F112" s="359"/>
      <c r="G112" s="228" t="s">
        <v>151</v>
      </c>
      <c r="H112" s="136"/>
      <c r="I112" s="136">
        <v>1.03</v>
      </c>
      <c r="J112" s="136"/>
      <c r="K112" s="149"/>
    </row>
    <row r="113" spans="2:12" ht="29.25" customHeight="1" thickBot="1" x14ac:dyDescent="0.3">
      <c r="B113" s="492"/>
      <c r="C113" s="475"/>
      <c r="D113" s="137"/>
      <c r="E113" s="137"/>
      <c r="F113" s="359"/>
      <c r="G113" s="228" t="s">
        <v>152</v>
      </c>
      <c r="H113" s="136"/>
      <c r="I113" s="147">
        <v>10000</v>
      </c>
      <c r="J113" s="147"/>
      <c r="K113" s="149"/>
    </row>
    <row r="114" spans="2:12" ht="17.25" customHeight="1" x14ac:dyDescent="0.25">
      <c r="B114" s="294"/>
      <c r="C114" s="78" t="s">
        <v>51</v>
      </c>
      <c r="D114" s="79">
        <f t="shared" ref="D114:F114" si="8">+D116+D119+D117+D120+D118</f>
        <v>1740.7</v>
      </c>
      <c r="E114" s="79">
        <f>+E116+E119+E117+E120+E118</f>
        <v>127.9</v>
      </c>
      <c r="F114" s="244">
        <f t="shared" si="8"/>
        <v>200</v>
      </c>
      <c r="G114" s="230"/>
      <c r="H114" s="81"/>
      <c r="I114" s="81"/>
      <c r="J114" s="81"/>
      <c r="K114" s="295"/>
      <c r="L114" s="22"/>
    </row>
    <row r="115" spans="2:12" ht="17.25" customHeight="1" x14ac:dyDescent="0.25">
      <c r="B115" s="522"/>
      <c r="C115" s="7" t="s">
        <v>52</v>
      </c>
      <c r="D115" s="9"/>
      <c r="E115" s="9"/>
      <c r="F115" s="177"/>
      <c r="G115" s="170"/>
      <c r="H115" s="54"/>
      <c r="I115" s="54"/>
      <c r="J115" s="54"/>
      <c r="K115" s="267"/>
    </row>
    <row r="116" spans="2:12" ht="27.75" customHeight="1" x14ac:dyDescent="0.25">
      <c r="B116" s="522"/>
      <c r="C116" s="6" t="s">
        <v>53</v>
      </c>
      <c r="D116" s="12">
        <f>803.4-200</f>
        <v>603.4</v>
      </c>
      <c r="E116" s="12">
        <f>164.4-127</f>
        <v>37.400000000000006</v>
      </c>
      <c r="F116" s="178">
        <f>200</f>
        <v>200</v>
      </c>
      <c r="G116" s="171"/>
      <c r="H116" s="54"/>
      <c r="I116" s="54"/>
      <c r="J116" s="54"/>
      <c r="K116" s="267"/>
    </row>
    <row r="117" spans="2:12" ht="20.25" customHeight="1" x14ac:dyDescent="0.25">
      <c r="B117" s="522"/>
      <c r="C117" s="4" t="s">
        <v>155</v>
      </c>
      <c r="D117" s="12">
        <v>0</v>
      </c>
      <c r="E117" s="12">
        <v>0</v>
      </c>
      <c r="F117" s="178">
        <v>0</v>
      </c>
      <c r="G117" s="171"/>
      <c r="H117" s="150"/>
      <c r="I117" s="54"/>
      <c r="J117" s="54"/>
      <c r="K117" s="267"/>
    </row>
    <row r="118" spans="2:12" ht="32.4" customHeight="1" x14ac:dyDescent="0.25">
      <c r="B118" s="522"/>
      <c r="C118" s="139" t="s">
        <v>139</v>
      </c>
      <c r="D118" s="12">
        <v>1130.7</v>
      </c>
      <c r="E118" s="12">
        <v>90.5</v>
      </c>
      <c r="F118" s="178">
        <v>0</v>
      </c>
      <c r="G118" s="171"/>
      <c r="H118" s="150"/>
      <c r="I118" s="54"/>
      <c r="J118" s="54"/>
      <c r="K118" s="267"/>
    </row>
    <row r="119" spans="2:12" ht="18.75" customHeight="1" x14ac:dyDescent="0.25">
      <c r="B119" s="522"/>
      <c r="C119" s="24" t="s">
        <v>54</v>
      </c>
      <c r="D119" s="12">
        <v>0</v>
      </c>
      <c r="E119" s="9">
        <v>0</v>
      </c>
      <c r="F119" s="178">
        <v>0</v>
      </c>
      <c r="G119" s="171"/>
      <c r="H119" s="150"/>
      <c r="I119" s="54"/>
      <c r="J119" s="54"/>
      <c r="K119" s="267"/>
    </row>
    <row r="120" spans="2:12" ht="16.5" customHeight="1" x14ac:dyDescent="0.25">
      <c r="B120" s="522"/>
      <c r="C120" s="6" t="s">
        <v>55</v>
      </c>
      <c r="D120" s="12">
        <v>6.6</v>
      </c>
      <c r="E120" s="12">
        <v>0</v>
      </c>
      <c r="F120" s="178">
        <v>0</v>
      </c>
      <c r="G120" s="171"/>
      <c r="H120" s="54"/>
      <c r="I120" s="54"/>
      <c r="J120" s="54"/>
      <c r="K120" s="267"/>
    </row>
    <row r="121" spans="2:12" ht="17.25" customHeight="1" x14ac:dyDescent="0.25">
      <c r="B121" s="296"/>
      <c r="C121" s="26" t="s">
        <v>56</v>
      </c>
      <c r="D121" s="11">
        <f t="shared" ref="D121" si="9">+D123+D124</f>
        <v>0</v>
      </c>
      <c r="E121" s="11">
        <f>+E123+E124</f>
        <v>0</v>
      </c>
      <c r="F121" s="176">
        <f t="shared" ref="F121" si="10">+F123+F124</f>
        <v>0</v>
      </c>
      <c r="G121" s="173"/>
      <c r="H121" s="82"/>
      <c r="I121" s="82"/>
      <c r="J121" s="82"/>
      <c r="K121" s="297"/>
    </row>
    <row r="122" spans="2:12" ht="17.25" customHeight="1" x14ac:dyDescent="0.25">
      <c r="B122" s="522"/>
      <c r="C122" s="4" t="s">
        <v>57</v>
      </c>
      <c r="D122" s="10"/>
      <c r="E122" s="10"/>
      <c r="F122" s="245"/>
      <c r="G122" s="202"/>
      <c r="H122" s="54"/>
      <c r="I122" s="54"/>
      <c r="J122" s="54"/>
      <c r="K122" s="267"/>
    </row>
    <row r="123" spans="2:12" ht="17.25" customHeight="1" x14ac:dyDescent="0.25">
      <c r="B123" s="522"/>
      <c r="C123" s="4" t="s">
        <v>156</v>
      </c>
      <c r="D123" s="12">
        <v>0</v>
      </c>
      <c r="E123" s="12">
        <v>0</v>
      </c>
      <c r="F123" s="178">
        <v>0</v>
      </c>
      <c r="G123" s="202"/>
      <c r="H123" s="54"/>
      <c r="I123" s="54"/>
      <c r="J123" s="54"/>
      <c r="K123" s="267"/>
    </row>
    <row r="124" spans="2:12" ht="17.25" customHeight="1" thickBot="1" x14ac:dyDescent="0.3">
      <c r="B124" s="523"/>
      <c r="C124" s="151" t="s">
        <v>58</v>
      </c>
      <c r="D124" s="108">
        <v>0</v>
      </c>
      <c r="E124" s="108">
        <v>0</v>
      </c>
      <c r="F124" s="255">
        <v>0</v>
      </c>
      <c r="G124" s="224"/>
      <c r="H124" s="59"/>
      <c r="I124" s="59"/>
      <c r="J124" s="59"/>
      <c r="K124" s="291"/>
    </row>
    <row r="125" spans="2:12" ht="18.75" customHeight="1" thickBot="1" x14ac:dyDescent="0.3">
      <c r="B125" s="308" t="s">
        <v>157</v>
      </c>
      <c r="C125" s="111" t="s">
        <v>158</v>
      </c>
      <c r="D125" s="94"/>
      <c r="E125" s="94"/>
      <c r="F125" s="183"/>
      <c r="G125" s="167"/>
      <c r="H125" s="112"/>
      <c r="I125" s="112"/>
      <c r="J125" s="112"/>
      <c r="K125" s="309"/>
    </row>
    <row r="126" spans="2:12" ht="31.2" customHeight="1" thickBot="1" x14ac:dyDescent="0.3">
      <c r="B126" s="342" t="s">
        <v>159</v>
      </c>
      <c r="C126" s="121" t="s">
        <v>160</v>
      </c>
      <c r="D126" s="56"/>
      <c r="E126" s="56"/>
      <c r="F126" s="240"/>
      <c r="G126" s="168" t="s">
        <v>161</v>
      </c>
      <c r="H126" s="152">
        <v>0.22</v>
      </c>
      <c r="I126" s="152">
        <v>0.32</v>
      </c>
      <c r="J126" s="152">
        <v>0.64</v>
      </c>
      <c r="K126" s="288"/>
    </row>
    <row r="127" spans="2:12" ht="33" customHeight="1" x14ac:dyDescent="0.25">
      <c r="B127" s="493" t="s">
        <v>162</v>
      </c>
      <c r="C127" s="479" t="s">
        <v>163</v>
      </c>
      <c r="D127" s="154"/>
      <c r="E127" s="154"/>
      <c r="F127" s="364"/>
      <c r="G127" s="227" t="s">
        <v>164</v>
      </c>
      <c r="H127" s="155">
        <v>3150</v>
      </c>
      <c r="I127" s="155">
        <v>2000</v>
      </c>
      <c r="J127" s="155">
        <v>2000</v>
      </c>
      <c r="K127" s="288"/>
    </row>
    <row r="128" spans="2:12" ht="30" customHeight="1" thickBot="1" x14ac:dyDescent="0.3">
      <c r="B128" s="521"/>
      <c r="C128" s="475"/>
      <c r="D128" s="16"/>
      <c r="E128" s="16"/>
      <c r="F128" s="365"/>
      <c r="G128" s="209" t="s">
        <v>165</v>
      </c>
      <c r="H128" s="153">
        <v>4.8499999999999996</v>
      </c>
      <c r="I128" s="153">
        <v>3.5</v>
      </c>
      <c r="J128" s="153">
        <v>3.5</v>
      </c>
      <c r="K128" s="290"/>
    </row>
    <row r="129" spans="2:12" ht="17.25" customHeight="1" x14ac:dyDescent="0.25">
      <c r="B129" s="294"/>
      <c r="C129" s="78" t="s">
        <v>51</v>
      </c>
      <c r="D129" s="79">
        <f t="shared" ref="D129:F129" si="11">+D131+D132</f>
        <v>87.199999999999989</v>
      </c>
      <c r="E129" s="79">
        <f t="shared" si="11"/>
        <v>58.8</v>
      </c>
      <c r="F129" s="244">
        <f t="shared" si="11"/>
        <v>77.5</v>
      </c>
      <c r="G129" s="230"/>
      <c r="H129" s="80"/>
      <c r="I129" s="80"/>
      <c r="J129" s="80"/>
      <c r="K129" s="319"/>
    </row>
    <row r="130" spans="2:12" ht="17.25" customHeight="1" x14ac:dyDescent="0.25">
      <c r="B130" s="512"/>
      <c r="C130" s="7" t="s">
        <v>52</v>
      </c>
      <c r="D130" s="9"/>
      <c r="E130" s="9"/>
      <c r="F130" s="177"/>
      <c r="G130" s="170"/>
      <c r="H130" s="54"/>
      <c r="I130" s="54"/>
      <c r="J130" s="54"/>
      <c r="K130" s="267"/>
    </row>
    <row r="131" spans="2:12" ht="27.75" customHeight="1" x14ac:dyDescent="0.25">
      <c r="B131" s="512"/>
      <c r="C131" s="6" t="s">
        <v>53</v>
      </c>
      <c r="D131" s="12">
        <v>53.9</v>
      </c>
      <c r="E131" s="12">
        <v>58.8</v>
      </c>
      <c r="F131" s="178">
        <v>77.5</v>
      </c>
      <c r="G131" s="171"/>
      <c r="H131" s="54"/>
      <c r="I131" s="54"/>
      <c r="J131" s="54"/>
      <c r="K131" s="267"/>
    </row>
    <row r="132" spans="2:12" ht="16.5" customHeight="1" thickBot="1" x14ac:dyDescent="0.3">
      <c r="B132" s="517"/>
      <c r="C132" s="132" t="s">
        <v>155</v>
      </c>
      <c r="D132" s="108">
        <f>33.3</f>
        <v>33.299999999999997</v>
      </c>
      <c r="E132" s="108">
        <v>0</v>
      </c>
      <c r="F132" s="255">
        <v>0</v>
      </c>
      <c r="G132" s="214"/>
      <c r="H132" s="59"/>
      <c r="I132" s="59"/>
      <c r="J132" s="59"/>
      <c r="K132" s="291"/>
    </row>
    <row r="133" spans="2:12" ht="45" customHeight="1" thickBot="1" x14ac:dyDescent="0.3">
      <c r="B133" s="298" t="s">
        <v>166</v>
      </c>
      <c r="C133" s="40" t="s">
        <v>167</v>
      </c>
      <c r="D133" s="110"/>
      <c r="E133" s="110"/>
      <c r="F133" s="256"/>
      <c r="G133" s="204"/>
      <c r="H133" s="86"/>
      <c r="I133" s="86"/>
      <c r="J133" s="86"/>
      <c r="K133" s="299"/>
    </row>
    <row r="134" spans="2:12" ht="72" customHeight="1" x14ac:dyDescent="0.25">
      <c r="B134" s="282"/>
      <c r="C134" s="160"/>
      <c r="D134" s="115"/>
      <c r="E134" s="115"/>
      <c r="F134" s="257"/>
      <c r="G134" s="231" t="s">
        <v>168</v>
      </c>
      <c r="H134" s="161">
        <v>84.5</v>
      </c>
      <c r="I134" s="161">
        <v>83</v>
      </c>
      <c r="J134" s="161">
        <v>81.5</v>
      </c>
      <c r="K134" s="320" t="s">
        <v>169</v>
      </c>
    </row>
    <row r="135" spans="2:12" ht="87" customHeight="1" x14ac:dyDescent="0.25">
      <c r="B135" s="321"/>
      <c r="C135" s="158"/>
      <c r="D135" s="159"/>
      <c r="E135" s="159"/>
      <c r="F135" s="263"/>
      <c r="G135" s="232" t="s">
        <v>170</v>
      </c>
      <c r="H135" s="156" t="s">
        <v>171</v>
      </c>
      <c r="I135" s="156" t="s">
        <v>172</v>
      </c>
      <c r="J135" s="156" t="s">
        <v>173</v>
      </c>
      <c r="K135" s="322" t="s">
        <v>174</v>
      </c>
    </row>
    <row r="136" spans="2:12" ht="111.6" customHeight="1" x14ac:dyDescent="0.25">
      <c r="B136" s="321"/>
      <c r="C136" s="158"/>
      <c r="D136" s="159"/>
      <c r="E136" s="159"/>
      <c r="F136" s="263"/>
      <c r="G136" s="232" t="s">
        <v>175</v>
      </c>
      <c r="H136" s="114">
        <v>2</v>
      </c>
      <c r="I136" s="114">
        <v>1</v>
      </c>
      <c r="J136" s="114">
        <v>1</v>
      </c>
      <c r="K136" s="322" t="s">
        <v>176</v>
      </c>
    </row>
    <row r="137" spans="2:12" ht="43.5" customHeight="1" x14ac:dyDescent="0.25">
      <c r="B137" s="321"/>
      <c r="C137" s="158"/>
      <c r="D137" s="159"/>
      <c r="E137" s="159"/>
      <c r="F137" s="263"/>
      <c r="G137" s="233" t="s">
        <v>177</v>
      </c>
      <c r="H137" s="157"/>
      <c r="I137" s="157"/>
      <c r="J137" s="157"/>
      <c r="K137" s="323" t="s">
        <v>178</v>
      </c>
    </row>
    <row r="138" spans="2:12" ht="18.75" customHeight="1" x14ac:dyDescent="0.25">
      <c r="B138" s="321"/>
      <c r="C138" s="158"/>
      <c r="D138" s="159"/>
      <c r="E138" s="159"/>
      <c r="F138" s="263"/>
      <c r="G138" s="234" t="s">
        <v>179</v>
      </c>
      <c r="H138" s="113">
        <v>57.2</v>
      </c>
      <c r="I138" s="113">
        <v>57</v>
      </c>
      <c r="J138" s="113">
        <v>56.7</v>
      </c>
      <c r="K138" s="324"/>
    </row>
    <row r="139" spans="2:12" ht="22.5" customHeight="1" x14ac:dyDescent="0.25">
      <c r="B139" s="321"/>
      <c r="C139" s="158"/>
      <c r="D139" s="159"/>
      <c r="E139" s="159"/>
      <c r="F139" s="263"/>
      <c r="G139" s="234" t="s">
        <v>180</v>
      </c>
      <c r="H139" s="156" t="s">
        <v>181</v>
      </c>
      <c r="I139" s="156" t="s">
        <v>182</v>
      </c>
      <c r="J139" s="156" t="s">
        <v>183</v>
      </c>
      <c r="K139" s="324"/>
    </row>
    <row r="140" spans="2:12" ht="17.25" customHeight="1" thickBot="1" x14ac:dyDescent="0.3">
      <c r="B140" s="325"/>
      <c r="C140" s="162"/>
      <c r="D140" s="163"/>
      <c r="E140" s="163"/>
      <c r="F140" s="264"/>
      <c r="G140" s="235" t="s">
        <v>184</v>
      </c>
      <c r="H140" s="164" t="s">
        <v>185</v>
      </c>
      <c r="I140" s="164" t="s">
        <v>186</v>
      </c>
      <c r="J140" s="164" t="s">
        <v>187</v>
      </c>
      <c r="K140" s="326"/>
    </row>
    <row r="141" spans="2:12" ht="30" customHeight="1" thickBot="1" x14ac:dyDescent="0.3">
      <c r="B141" s="308" t="s">
        <v>188</v>
      </c>
      <c r="C141" s="269" t="s">
        <v>189</v>
      </c>
      <c r="D141" s="94"/>
      <c r="E141" s="94"/>
      <c r="F141" s="183"/>
      <c r="G141" s="167"/>
      <c r="H141" s="44"/>
      <c r="I141" s="44"/>
      <c r="J141" s="44"/>
      <c r="K141" s="314"/>
    </row>
    <row r="142" spans="2:12" ht="49.95" customHeight="1" x14ac:dyDescent="0.25">
      <c r="B142" s="511" t="s">
        <v>190</v>
      </c>
      <c r="C142" s="187" t="s">
        <v>191</v>
      </c>
      <c r="D142" s="75"/>
      <c r="E142" s="75"/>
      <c r="F142" s="185"/>
      <c r="G142" s="168" t="s">
        <v>192</v>
      </c>
      <c r="H142" s="166">
        <v>2</v>
      </c>
      <c r="I142" s="138"/>
      <c r="J142" s="138"/>
      <c r="K142" s="148" t="s">
        <v>193</v>
      </c>
    </row>
    <row r="143" spans="2:12" ht="42.75" customHeight="1" x14ac:dyDescent="0.25">
      <c r="B143" s="492"/>
      <c r="C143" s="33" t="s">
        <v>20</v>
      </c>
      <c r="D143" s="17">
        <v>89.8</v>
      </c>
      <c r="E143" s="17"/>
      <c r="F143" s="175"/>
      <c r="G143" s="169" t="s">
        <v>194</v>
      </c>
      <c r="H143" s="165">
        <v>1</v>
      </c>
      <c r="I143" s="136"/>
      <c r="J143" s="136"/>
      <c r="K143" s="149"/>
      <c r="L143" s="366"/>
    </row>
    <row r="144" spans="2:12" ht="43.5" customHeight="1" x14ac:dyDescent="0.25">
      <c r="B144" s="492"/>
      <c r="C144" s="31" t="s">
        <v>134</v>
      </c>
      <c r="D144" s="17">
        <v>153.80000000000001</v>
      </c>
      <c r="E144" s="17"/>
      <c r="F144" s="175"/>
      <c r="G144" s="169" t="s">
        <v>195</v>
      </c>
      <c r="H144" s="165">
        <v>1</v>
      </c>
      <c r="I144" s="136"/>
      <c r="J144" s="136"/>
      <c r="K144" s="149"/>
    </row>
    <row r="145" spans="2:11" ht="17.25" customHeight="1" x14ac:dyDescent="0.25">
      <c r="B145" s="296"/>
      <c r="C145" s="73" t="s">
        <v>51</v>
      </c>
      <c r="D145" s="74">
        <f>+D147+D149+D148</f>
        <v>243.60000000000002</v>
      </c>
      <c r="E145" s="74">
        <f t="shared" ref="E145:F145" si="12">+E147+E149+E148</f>
        <v>0</v>
      </c>
      <c r="F145" s="184">
        <f t="shared" si="12"/>
        <v>0</v>
      </c>
      <c r="G145" s="274"/>
      <c r="H145" s="275"/>
      <c r="I145" s="275"/>
      <c r="J145" s="275"/>
      <c r="K145" s="327"/>
    </row>
    <row r="146" spans="2:11" ht="17.25" customHeight="1" x14ac:dyDescent="0.25">
      <c r="B146" s="512"/>
      <c r="C146" s="7" t="s">
        <v>52</v>
      </c>
      <c r="D146" s="9"/>
      <c r="E146" s="9"/>
      <c r="F146" s="177"/>
      <c r="G146" s="276"/>
      <c r="H146" s="277"/>
      <c r="I146" s="277"/>
      <c r="J146" s="277"/>
      <c r="K146" s="328"/>
    </row>
    <row r="147" spans="2:11" ht="27.75" customHeight="1" x14ac:dyDescent="0.25">
      <c r="B147" s="512"/>
      <c r="C147" s="6" t="s">
        <v>53</v>
      </c>
      <c r="D147" s="12">
        <v>89.8</v>
      </c>
      <c r="E147" s="12">
        <v>0</v>
      </c>
      <c r="F147" s="178">
        <v>0</v>
      </c>
      <c r="G147" s="171"/>
      <c r="H147" s="54"/>
      <c r="I147" s="54"/>
      <c r="J147" s="54"/>
      <c r="K147" s="267"/>
    </row>
    <row r="148" spans="2:11" ht="27.75" customHeight="1" x14ac:dyDescent="0.25">
      <c r="B148" s="512"/>
      <c r="C148" s="179" t="s">
        <v>139</v>
      </c>
      <c r="D148" s="12">
        <v>153.80000000000001</v>
      </c>
      <c r="E148" s="12">
        <v>0</v>
      </c>
      <c r="F148" s="178">
        <v>0</v>
      </c>
      <c r="G148" s="171"/>
      <c r="H148" s="54"/>
      <c r="I148" s="54"/>
      <c r="J148" s="54"/>
      <c r="K148" s="267"/>
    </row>
    <row r="149" spans="2:11" ht="18.75" customHeight="1" x14ac:dyDescent="0.25">
      <c r="B149" s="512"/>
      <c r="C149" s="21" t="s">
        <v>55</v>
      </c>
      <c r="D149" s="12">
        <v>0</v>
      </c>
      <c r="E149" s="12">
        <v>0</v>
      </c>
      <c r="F149" s="178">
        <v>0</v>
      </c>
      <c r="G149" s="171"/>
      <c r="H149" s="54"/>
      <c r="I149" s="54"/>
      <c r="J149" s="54"/>
      <c r="K149" s="267"/>
    </row>
    <row r="150" spans="2:11" ht="17.25" customHeight="1" x14ac:dyDescent="0.25">
      <c r="B150" s="329"/>
      <c r="C150" s="8" t="s">
        <v>56</v>
      </c>
      <c r="D150" s="13">
        <f t="shared" ref="D150:E150" si="13">+D152</f>
        <v>0</v>
      </c>
      <c r="E150" s="13">
        <f t="shared" si="13"/>
        <v>0</v>
      </c>
      <c r="F150" s="180">
        <f t="shared" ref="F150" si="14">+F152</f>
        <v>0</v>
      </c>
      <c r="G150" s="172"/>
      <c r="H150" s="82"/>
      <c r="I150" s="82"/>
      <c r="J150" s="82"/>
      <c r="K150" s="297"/>
    </row>
    <row r="151" spans="2:11" ht="17.25" customHeight="1" x14ac:dyDescent="0.25">
      <c r="B151" s="513"/>
      <c r="C151" s="6" t="s">
        <v>57</v>
      </c>
      <c r="D151" s="12"/>
      <c r="E151" s="12"/>
      <c r="F151" s="178"/>
      <c r="G151" s="171"/>
      <c r="H151" s="54"/>
      <c r="I151" s="54"/>
      <c r="J151" s="54"/>
      <c r="K151" s="267"/>
    </row>
    <row r="152" spans="2:11" ht="21" customHeight="1" x14ac:dyDescent="0.25">
      <c r="B152" s="514"/>
      <c r="C152" s="21" t="s">
        <v>58</v>
      </c>
      <c r="D152" s="12">
        <v>0</v>
      </c>
      <c r="E152" s="12">
        <v>0</v>
      </c>
      <c r="F152" s="178">
        <v>0</v>
      </c>
      <c r="G152" s="171"/>
      <c r="H152" s="54"/>
      <c r="I152" s="54"/>
      <c r="J152" s="54"/>
      <c r="K152" s="267"/>
    </row>
    <row r="153" spans="2:11" ht="30.6" customHeight="1" x14ac:dyDescent="0.25">
      <c r="B153" s="305"/>
      <c r="C153" s="8" t="s">
        <v>196</v>
      </c>
      <c r="D153" s="13">
        <f>+D26+D31+D52+D78+D95+D114+D121+D129+D145+D101+D150+D56</f>
        <v>13234.7</v>
      </c>
      <c r="E153" s="13">
        <f>+E26+E31+E52+E78+E95+E114+E121+E129+E145+E101+E150+E56</f>
        <v>12991.199999999999</v>
      </c>
      <c r="F153" s="180">
        <f>+F26+F31+F52+F78+F95+F114+F121+F129+F145+F101+F150+F56</f>
        <v>12477.38</v>
      </c>
      <c r="G153" s="173"/>
      <c r="H153" s="82"/>
      <c r="I153" s="82"/>
      <c r="J153" s="82"/>
      <c r="K153" s="297"/>
    </row>
    <row r="154" spans="2:11" ht="21" customHeight="1" x14ac:dyDescent="0.25">
      <c r="B154" s="515"/>
      <c r="C154" s="7" t="s">
        <v>197</v>
      </c>
      <c r="D154" s="10">
        <f>4930.2-197.2</f>
        <v>4733</v>
      </c>
      <c r="E154" s="181">
        <f>3115.7+705.8</f>
        <v>3821.5</v>
      </c>
      <c r="F154" s="182">
        <f>1643.1+436.2</f>
        <v>2079.2999999999997</v>
      </c>
      <c r="G154" s="174"/>
      <c r="H154" s="54"/>
      <c r="I154" s="54"/>
      <c r="J154" s="54"/>
      <c r="K154" s="267"/>
    </row>
    <row r="155" spans="2:11" ht="43.95" customHeight="1" thickBot="1" x14ac:dyDescent="0.3">
      <c r="B155" s="516"/>
      <c r="C155" s="330" t="s">
        <v>198</v>
      </c>
      <c r="D155" s="331"/>
      <c r="E155" s="331">
        <f>+E153-D153</f>
        <v>-243.50000000000182</v>
      </c>
      <c r="F155" s="332">
        <f>+F153-E153</f>
        <v>-513.81999999999971</v>
      </c>
      <c r="G155" s="333"/>
      <c r="H155" s="133"/>
      <c r="I155" s="133"/>
      <c r="J155" s="133"/>
      <c r="K155" s="268"/>
    </row>
    <row r="156" spans="2:11" ht="15" customHeight="1" x14ac:dyDescent="0.25"/>
    <row r="157" spans="2:11" ht="15" customHeight="1" x14ac:dyDescent="0.25">
      <c r="B157" s="510" t="s">
        <v>199</v>
      </c>
      <c r="C157" s="510"/>
      <c r="D157" s="510"/>
      <c r="E157" s="510"/>
      <c r="F157" s="510"/>
      <c r="G157" s="510"/>
    </row>
    <row r="158" spans="2:11" ht="15" customHeight="1" x14ac:dyDescent="0.25">
      <c r="B158" s="525" t="s">
        <v>200</v>
      </c>
      <c r="C158" s="525"/>
      <c r="D158" s="525"/>
      <c r="E158" s="525"/>
      <c r="F158" s="525"/>
      <c r="G158" s="525"/>
      <c r="H158" s="23"/>
      <c r="I158" s="23"/>
    </row>
    <row r="159" spans="2:11" ht="15" customHeight="1" x14ac:dyDescent="0.25">
      <c r="B159" s="510" t="s">
        <v>201</v>
      </c>
      <c r="C159" s="510"/>
      <c r="D159" s="510"/>
      <c r="E159" s="510"/>
      <c r="F159" s="510"/>
      <c r="G159" s="510"/>
    </row>
    <row r="160" spans="2:11" ht="15" customHeight="1" x14ac:dyDescent="0.25">
      <c r="B160" s="510" t="s">
        <v>202</v>
      </c>
      <c r="C160" s="510"/>
      <c r="D160" s="510"/>
      <c r="E160" s="510"/>
      <c r="F160" s="510"/>
      <c r="G160" s="510"/>
    </row>
    <row r="161" spans="2:7" ht="15" customHeight="1" x14ac:dyDescent="0.25">
      <c r="B161" s="510" t="s">
        <v>203</v>
      </c>
      <c r="C161" s="510"/>
      <c r="D161" s="510"/>
      <c r="E161" s="510"/>
      <c r="F161" s="510"/>
      <c r="G161" s="510"/>
    </row>
    <row r="162" spans="2:7" ht="15" customHeight="1" x14ac:dyDescent="0.25">
      <c r="B162" s="524"/>
      <c r="C162" s="524"/>
      <c r="D162" s="524"/>
      <c r="E162" s="524"/>
      <c r="F162" s="524"/>
      <c r="G162" s="524"/>
    </row>
    <row r="163" spans="2:7" x14ac:dyDescent="0.25">
      <c r="D163" s="30"/>
      <c r="E163" s="30"/>
      <c r="F163" s="30"/>
      <c r="G163" s="30"/>
    </row>
    <row r="165" spans="2:7" x14ac:dyDescent="0.25">
      <c r="C165" s="19"/>
      <c r="D165" s="15"/>
      <c r="E165" s="15"/>
      <c r="F165" s="15"/>
    </row>
    <row r="166" spans="2:7" x14ac:dyDescent="0.25">
      <c r="C166" s="19"/>
      <c r="D166" s="20"/>
      <c r="E166" s="20"/>
      <c r="F166" s="20"/>
    </row>
    <row r="167" spans="2:7" x14ac:dyDescent="0.25">
      <c r="C167" s="19"/>
      <c r="D167" s="20"/>
      <c r="E167" s="20"/>
      <c r="F167" s="20"/>
    </row>
    <row r="168" spans="2:7" x14ac:dyDescent="0.25">
      <c r="C168" s="19"/>
      <c r="D168" s="20"/>
      <c r="E168" s="20"/>
      <c r="F168" s="20"/>
    </row>
    <row r="169" spans="2:7" x14ac:dyDescent="0.25">
      <c r="C169" s="19"/>
      <c r="D169" s="20"/>
      <c r="E169" s="20"/>
      <c r="F169" s="20"/>
    </row>
  </sheetData>
  <mergeCells count="71">
    <mergeCell ref="C71:C73"/>
    <mergeCell ref="B49:B51"/>
    <mergeCell ref="C49:C51"/>
    <mergeCell ref="B53:B55"/>
    <mergeCell ref="C12:C13"/>
    <mergeCell ref="B19:B23"/>
    <mergeCell ref="B24:B25"/>
    <mergeCell ref="B57:B59"/>
    <mergeCell ref="C66:C67"/>
    <mergeCell ref="B47:B48"/>
    <mergeCell ref="B39:B41"/>
    <mergeCell ref="B43:B44"/>
    <mergeCell ref="B27:B30"/>
    <mergeCell ref="B2:K2"/>
    <mergeCell ref="E3:E4"/>
    <mergeCell ref="F3:F4"/>
    <mergeCell ref="G3:G4"/>
    <mergeCell ref="H3:J3"/>
    <mergeCell ref="K3:K4"/>
    <mergeCell ref="D3:D4"/>
    <mergeCell ref="B3:B4"/>
    <mergeCell ref="C3:C4"/>
    <mergeCell ref="B14:B15"/>
    <mergeCell ref="B32:B34"/>
    <mergeCell ref="B12:B13"/>
    <mergeCell ref="B162:G162"/>
    <mergeCell ref="B161:G161"/>
    <mergeCell ref="B159:G159"/>
    <mergeCell ref="B158:G158"/>
    <mergeCell ref="B157:G157"/>
    <mergeCell ref="B91:B93"/>
    <mergeCell ref="B96:B100"/>
    <mergeCell ref="B160:G160"/>
    <mergeCell ref="B142:B144"/>
    <mergeCell ref="B146:B149"/>
    <mergeCell ref="B151:B152"/>
    <mergeCell ref="B154:B155"/>
    <mergeCell ref="B130:B132"/>
    <mergeCell ref="B111:B113"/>
    <mergeCell ref="B106:B108"/>
    <mergeCell ref="B109:B110"/>
    <mergeCell ref="B102:B103"/>
    <mergeCell ref="B127:B128"/>
    <mergeCell ref="B122:B124"/>
    <mergeCell ref="B115:B120"/>
    <mergeCell ref="C111:C113"/>
    <mergeCell ref="B85:B89"/>
    <mergeCell ref="B64:B65"/>
    <mergeCell ref="B66:B67"/>
    <mergeCell ref="B79:B81"/>
    <mergeCell ref="B71:B73"/>
    <mergeCell ref="B68:B69"/>
    <mergeCell ref="B83:B84"/>
    <mergeCell ref="B74:B75"/>
    <mergeCell ref="B76:B77"/>
    <mergeCell ref="C109:C110"/>
    <mergeCell ref="C106:C108"/>
    <mergeCell ref="C127:C128"/>
    <mergeCell ref="C14:C15"/>
    <mergeCell ref="C83:C84"/>
    <mergeCell ref="C85:C89"/>
    <mergeCell ref="C91:C93"/>
    <mergeCell ref="C19:C23"/>
    <mergeCell ref="C68:C69"/>
    <mergeCell ref="C39:C41"/>
    <mergeCell ref="C43:C44"/>
    <mergeCell ref="C47:C48"/>
    <mergeCell ref="C24:C25"/>
    <mergeCell ref="C76:C77"/>
    <mergeCell ref="C64:C65"/>
    <mergeCell ref="C74:C75"/>
  </mergeCells>
  <pageMargins left="0.39370078740157483" right="0.39370078740157483" top="0.59055118110236227" bottom="0.59055118110236227" header="0" footer="0"/>
  <pageSetup paperSize="9" scale="82" fitToHeight="0" orientation="landscape" r:id="rId1"/>
  <rowBreaks count="6" manualBreakCount="6">
    <brk id="18" max="10" man="1"/>
    <brk id="57" max="10" man="1"/>
    <brk id="77" max="10" man="1"/>
    <brk id="95" max="10" man="1"/>
    <brk id="114" max="10" man="1"/>
    <brk id="146" max="1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005 programa 3 lentelė</vt:lpstr>
      <vt:lpstr>'005 programa 3 lentelė'!Print_Area</vt:lpstr>
      <vt:lpstr>'005 programa 3 lentelė'!Print_Titles</vt:lpstr>
    </vt:vector>
  </TitlesOfParts>
  <Manager/>
  <Company>KMSA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Snieguolė Kačerauskaitė</dc:creator>
  <cp:keywords/>
  <dc:description/>
  <cp:lastModifiedBy>Violeta Pronskuvienė</cp:lastModifiedBy>
  <cp:revision/>
  <cp:lastPrinted>2026-06-03T08:11:22Z</cp:lastPrinted>
  <dcterms:created xsi:type="dcterms:W3CDTF">2023-07-11T10:34:54Z</dcterms:created>
  <dcterms:modified xsi:type="dcterms:W3CDTF">2026-06-03T08:11:56Z</dcterms:modified>
  <cp:category/>
  <cp:contentStatus/>
</cp:coreProperties>
</file>