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valdyba\kmsa\Savivaldybės administracija\BENDROSIOS VALDYMO FUNKCIJOS\Strateginio planavimo skyrius\MVP PLANAI\2026 MVP\8. Keitimas (po birželio tarybos)\"/>
    </mc:Choice>
  </mc:AlternateContent>
  <xr:revisionPtr revIDLastSave="0" documentId="13_ncr:1_{70967224-DB12-4FAF-A677-3844B977AA69}" xr6:coauthVersionLast="47" xr6:coauthVersionMax="47" xr10:uidLastSave="{00000000-0000-0000-0000-000000000000}"/>
  <bookViews>
    <workbookView xWindow="-120" yWindow="-120" windowWidth="38640" windowHeight="21120" xr2:uid="{FEA9E383-1DE5-4AFE-98A8-7A94D3659092}"/>
  </bookViews>
  <sheets>
    <sheet name="005 programa " sheetId="1" r:id="rId1"/>
    <sheet name="Lėšų suvestinė " sheetId="3" r:id="rId2"/>
  </sheets>
  <definedNames>
    <definedName name="_xlnm.Print_Area" localSheetId="0">'005 programa '!$A$1:$H$216</definedName>
    <definedName name="_xlnm.Print_Titles" localSheetId="0">'005 programa '!$8:$10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02" i="1" l="1"/>
  <c r="D8" i="3"/>
  <c r="E141" i="1"/>
  <c r="E115" i="1"/>
  <c r="E114" i="1"/>
  <c r="E110" i="1"/>
  <c r="E91" i="1"/>
  <c r="E106" i="1" s="1"/>
  <c r="G92" i="1"/>
  <c r="E165" i="1"/>
  <c r="E163" i="1"/>
  <c r="E107" i="1"/>
  <c r="E135" i="1" l="1"/>
  <c r="E49" i="1"/>
  <c r="E37" i="1"/>
  <c r="E124" i="1"/>
  <c r="D11" i="3" s="1"/>
  <c r="D13" i="3" l="1"/>
  <c r="E154" i="1"/>
  <c r="E133" i="1"/>
  <c r="E158" i="1"/>
  <c r="E169" i="1" s="1"/>
  <c r="E122" i="1"/>
  <c r="E40" i="1"/>
  <c r="E202" i="1" s="1"/>
  <c r="E67" i="1"/>
  <c r="E119" i="1"/>
  <c r="E138" i="1"/>
  <c r="E136" i="1" s="1"/>
  <c r="E196" i="1"/>
  <c r="E195" i="1"/>
  <c r="E178" i="1"/>
  <c r="E59" i="1"/>
  <c r="E132" i="1" l="1"/>
  <c r="E161" i="1"/>
  <c r="E52" i="1"/>
  <c r="E47" i="1"/>
  <c r="E77" i="1"/>
  <c r="E164" i="1" l="1"/>
  <c r="E134" i="1"/>
  <c r="D12" i="3"/>
  <c r="E48" i="1"/>
  <c r="E78" i="1"/>
  <c r="E200" i="1"/>
  <c r="E197" i="1"/>
  <c r="E193" i="1" s="1"/>
  <c r="E168" i="1"/>
  <c r="E162" i="1"/>
  <c r="D21" i="3"/>
  <c r="E130" i="1" l="1"/>
  <c r="E159" i="1"/>
  <c r="D23" i="3"/>
  <c r="D20" i="3" l="1"/>
  <c r="E81" i="1"/>
  <c r="E79" i="1" s="1"/>
  <c r="E75" i="1"/>
  <c r="D9" i="3"/>
  <c r="D19" i="3"/>
  <c r="D18" i="3" a="1"/>
  <c r="D18" i="3" s="1"/>
  <c r="D17" i="3" a="1"/>
  <c r="D17" i="3" s="1"/>
  <c r="D16" i="3"/>
  <c r="D10" i="3"/>
  <c r="D14" i="3" l="1"/>
  <c r="E53" i="1" l="1"/>
  <c r="E45" i="1"/>
  <c r="E198" i="1" l="1"/>
  <c r="E179" i="1"/>
  <c r="E176" i="1" s="1"/>
  <c r="D6" i="3" l="1"/>
  <c r="E166" i="1"/>
  <c r="E104" i="1"/>
  <c r="E50" i="1"/>
  <c r="E201" i="1" l="1"/>
  <c r="D2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Saulina Paulauskienė</author>
    <author>Inga Mikalauskienė</author>
    <author>Rima Ališauskė</author>
    <author>Violeta Pronskuvienė</author>
  </authors>
  <commentList>
    <comment ref="G27" authorId="0" shapeId="0" xr:uid="{1A661502-B016-4F38-8997-25C7B24F4F56}">
      <text>
        <r>
          <rPr>
            <sz val="11"/>
            <color theme="1"/>
            <rFont val="Calibri"/>
            <family val="2"/>
            <charset val="186"/>
            <scheme val="minor"/>
          </rPr>
          <t>10 įrengtų naujų stendų 
20 atnaujintų stendų, pakeičiant po du lipdukus
10 atnaujintų stendų pakeičiant jų plokštumas</t>
        </r>
      </text>
    </comment>
    <comment ref="G34" authorId="0" shapeId="0" xr:uid="{6DD023A7-F962-4CEB-8F29-FF446396CE01}">
      <text>
        <r>
          <rPr>
            <sz val="11"/>
            <color theme="1"/>
            <rFont val="Calibri"/>
            <family val="2"/>
            <charset val="186"/>
            <scheme val="minor"/>
          </rPr>
          <t>1. 1000 vnt. pavojingų atliekų surinkimo priemonių
2. 6 vnt. antrinių žaliavų surinkimo konteinerių</t>
        </r>
      </text>
    </comment>
    <comment ref="C36" authorId="1" shapeId="0" xr:uid="{6926F6E0-2489-4DAC-8297-EFB00C902613}">
      <text>
        <r>
          <rPr>
            <sz val="11"/>
            <color theme="1"/>
            <rFont val="Calibri"/>
            <family val="2"/>
            <charset val="186"/>
            <scheme val="minor"/>
          </rPr>
          <t xml:space="preserve">Pareiškėjas ir projekto administravimas – KRATC, savivaldybė - partneris </t>
        </r>
      </text>
    </comment>
    <comment ref="E39" authorId="2" shapeId="0" xr:uid="{B880430F-8D27-437B-BD06-96DEE73FCA01}">
      <text>
        <r>
          <rPr>
            <sz val="11"/>
            <color theme="1"/>
            <rFont val="Calibri"/>
            <family val="2"/>
            <charset val="186"/>
            <scheme val="minor"/>
          </rPr>
          <t>VRL 1560402</t>
        </r>
      </text>
    </comment>
    <comment ref="F39" authorId="1" shapeId="0" xr:uid="{42203E7C-1DFF-4FCA-B440-3DAFEFD199B3}">
      <text>
        <r>
          <rPr>
            <sz val="11"/>
            <color theme="1"/>
            <rFont val="Calibri"/>
            <family val="2"/>
            <charset val="186"/>
            <scheme val="minor"/>
          </rPr>
          <t>Rodiklio reikšmė (1 vnt.) bus pasiekta 2028 m.</t>
        </r>
      </text>
    </comment>
    <comment ref="F40" authorId="1" shapeId="0" xr:uid="{ABFA9BF6-8F77-4747-9C0F-58EDD2CA868E}">
      <text>
        <r>
          <rPr>
            <sz val="11"/>
            <color theme="1"/>
            <rFont val="Calibri"/>
            <family val="2"/>
            <charset val="186"/>
            <scheme val="minor"/>
          </rPr>
          <t>Rodiklio reikšmė (2000 t / metus) bus pasiekta 2029 m.</t>
        </r>
      </text>
    </comment>
    <comment ref="G58" authorId="0" shapeId="0" xr:uid="{1802E100-6036-4204-B82B-E0B225093B93}">
      <text>
        <r>
          <rPr>
            <sz val="11"/>
            <color theme="1"/>
            <rFont val="Calibri"/>
            <family val="2"/>
            <charset val="186"/>
            <scheme val="minor"/>
          </rPr>
          <t>1. Aplinkos oro monitoringo ataskaita.
2. Aplinkos triukšmo monitoringo ataskaita.
3. Dirvožemio monitoringo ataskaita.</t>
        </r>
      </text>
    </comment>
    <comment ref="G61" authorId="0" shapeId="0" xr:uid="{DE9C4796-8A71-4984-9DDF-A96A44A48089}">
      <text>
        <r>
          <rPr>
            <sz val="11"/>
            <color theme="1"/>
            <rFont val="Calibri"/>
            <family val="2"/>
            <charset val="186"/>
            <scheme val="minor"/>
          </rPr>
          <t>(1 vnt.) savaitraščio „Žaliasis pasaulis“ prenumerata – po 1 egz. 39 įstaigoms (mokykloms, bibliotekoms);
(4 vnt.) planuojama organizuoti dalinio finansavimo konkursą aplinkosauginiam švietimui vykdyti - 4 finansuoti projektai;
(4 vnt.) aplinkosauginio švietimo renginiai (1 Klimato savaitei, 1 Žemės dienai paminėti, 2 renginiai skirti Klaipėdos miesto biologinei įvairovei pažinti);
(1 vnt.) 40 edukacijų moksleiviams aplinkosaugos švietimo tematika</t>
        </r>
      </text>
    </comment>
    <comment ref="F71" authorId="0" shapeId="0" xr:uid="{FE4F3BA9-F0D3-4B51-A12D-C513E9A16334}">
      <text>
        <r>
          <rPr>
            <sz val="11"/>
            <color theme="1"/>
            <rFont val="Calibri"/>
            <family val="2"/>
            <charset val="186"/>
            <scheme val="minor"/>
          </rPr>
          <t xml:space="preserve">IS palaikymą numatoma užtikrinti ne mažiau kaip 5 metus </t>
        </r>
      </text>
    </comment>
    <comment ref="F84" authorId="1" shapeId="0" xr:uid="{55A6B5C9-1E9C-4CB6-B9F3-27ED58DBAA56}">
      <text>
        <r>
          <rPr>
            <sz val="9"/>
            <color indexed="81"/>
            <rFont val="Tahoma"/>
            <family val="2"/>
            <charset val="186"/>
          </rPr>
          <t>Į šią kategoriją įeina atskirieji apsauginės ir ekologinės paskirties želdynai, rekreacinės paskirties želdynai (Nacionalinės žemės tarnybos Lietuvos Respublikos žemės fondo metraščiuose atitinkantys sąvokas „sodai“, „pievos ir natūralios ganyklos“ ir „medžių ir krūmų želdiniai“), taip pat apsauginiai miškai (III grupės miškai, kaip tai apibrėžta Lietuvos Respublikos miškų įstatyme), skirti kovoti su klimato kaitos padariniais ar užtikrinti tinkamą prevenciją. Plotas, tenkantis 1-am gyventojui, apskaičiuojamas pagal vidutinį metinį gyventojų skaičių savivaldybėje.</t>
        </r>
      </text>
    </comment>
    <comment ref="G87" authorId="0" shapeId="0" xr:uid="{2880209A-E3F9-4CB3-AE58-D2B33B459A5B}">
      <text>
        <r>
          <rPr>
            <sz val="11"/>
            <color theme="1"/>
            <rFont val="Calibri"/>
            <family val="2"/>
            <charset val="186"/>
            <scheme val="minor"/>
          </rPr>
          <t xml:space="preserve">1. Didysis Žardės vandens telkinys prie Smiltelės g.
2. Mažasis Žardės vandens telkinys – Žardelė prie Smiltelės g.
3. Draugystės parko tvenkinių kompleksas (4 tvenkiniai)
4. Ąžuolyno parko vandens telkinys
5. Malūno parko vandens telkinys
6. Mumlaukio ežeras prie Liepojos g.
7. Smiltelės upės atkarpa nuo Smeltės r. iki Taikos pr.
8. Jono kalnelio kanalas
9. Danės upė nuo Gluosnių skersgatvio iki žiočių
10. Vandens telkinys prie Pietinės g.
11. Vandens telkinys Kretingos g. 44
12. Danės upės pakrantės nuo Panevėžio g.
13. Danės upės krantinės prie tilto Liepų g. 
14. Smeltės botaninis draustinis Malkų įlankos pakrantė
15. Kūdra prie Smiltelės g. 24
16.Vandens telkinys Sąjūdžio parke (prie Mašioto m-klos)
</t>
        </r>
      </text>
    </comment>
    <comment ref="F90" authorId="0" shapeId="0" xr:uid="{4E130510-F13C-430B-AB2B-A8F1593662F5}">
      <text>
        <r>
          <rPr>
            <sz val="11"/>
            <color theme="1"/>
            <rFont val="Calibri"/>
            <family val="2"/>
            <charset val="186"/>
            <scheme val="minor"/>
          </rPr>
          <t>Iki Minijos g. tilto tvarkymo darbai</t>
        </r>
      </text>
    </comment>
    <comment ref="E91" authorId="0" shapeId="0" xr:uid="{16D96957-192B-44D1-95F9-4938BF5307F7}">
      <text>
        <r>
          <rPr>
            <sz val="11"/>
            <color theme="1"/>
            <rFont val="Calibri"/>
            <family val="2"/>
            <charset val="186"/>
            <scheme val="minor"/>
          </rPr>
          <t>17,1 tūkst. Eur AA
269,0 tūkst. Eur SB</t>
        </r>
      </text>
    </comment>
    <comment ref="G91" authorId="0" shapeId="0" xr:uid="{B7EB3C79-DAC9-4894-B315-183A7C334240}">
      <text>
        <r>
          <rPr>
            <sz val="11"/>
            <color theme="1"/>
            <rFont val="Calibri"/>
            <family val="2"/>
            <charset val="186"/>
            <scheme val="minor"/>
          </rPr>
          <t>Smeltalės upės nuo Minijos g. iki Klaipėdos miesto savivaldybės teritorijos ribos periodinio valymo projektas</t>
        </r>
      </text>
    </comment>
    <comment ref="F92" authorId="0" shapeId="0" xr:uid="{BC72E112-9A11-4DF3-8239-6BB55D975BA5}">
      <text>
        <r>
          <rPr>
            <sz val="11"/>
            <color theme="1"/>
            <rFont val="Calibri"/>
            <family val="2"/>
            <charset val="186"/>
            <scheme val="minor"/>
          </rPr>
          <t>Iki Minijos g. tilto tvarkymo darbai</t>
        </r>
      </text>
    </comment>
    <comment ref="F95" authorId="0" shapeId="0" xr:uid="{EE304268-1208-4E49-84B3-D494D19DF481}">
      <text>
        <r>
          <rPr>
            <sz val="11"/>
            <color theme="1"/>
            <rFont val="Calibri"/>
            <family val="2"/>
            <charset val="186"/>
            <scheme val="minor"/>
          </rPr>
          <t>Turi būti atnaujinama kas metai</t>
        </r>
      </text>
    </comment>
    <comment ref="E114" authorId="2" shapeId="0" xr:uid="{0B509483-F5BE-4EC0-97C1-1BD8014A15B6}">
      <text>
        <r>
          <rPr>
            <sz val="11"/>
            <color theme="1"/>
            <rFont val="Calibri"/>
            <family val="2"/>
            <charset val="186"/>
            <scheme val="minor"/>
          </rPr>
          <t xml:space="preserve">58,1   AAL 
21,0 1560102  rinkliavos likučio lėšos </t>
        </r>
      </text>
    </comment>
    <comment ref="E115" authorId="2" shapeId="0" xr:uid="{5D5EE667-C17E-4D75-9F44-BFAAA9CB5422}">
      <text>
        <r>
          <rPr>
            <sz val="11"/>
            <color theme="1"/>
            <rFont val="Calibri"/>
            <family val="2"/>
            <charset val="186"/>
            <scheme val="minor"/>
          </rPr>
          <t xml:space="preserve">39,9 AA lėšos
37,20 SB 151 </t>
        </r>
      </text>
    </comment>
    <comment ref="F115" authorId="3" shapeId="0" xr:uid="{A5D760F9-2FBC-40FB-B0DA-CCB997790D29}">
      <text>
        <r>
          <rPr>
            <sz val="9"/>
            <color indexed="81"/>
            <rFont val="Tahoma"/>
            <family val="2"/>
            <charset val="186"/>
          </rPr>
          <t xml:space="preserve">
Bus pasiekta 30 000 2029 m., kai baigsis projektas.</t>
        </r>
      </text>
    </comment>
    <comment ref="F116" authorId="3" shapeId="0" xr:uid="{1E867132-0F4A-4E23-B5EC-C6FE45D08839}">
      <text>
        <r>
          <rPr>
            <sz val="9"/>
            <color indexed="81"/>
            <rFont val="Tahoma"/>
            <family val="2"/>
            <charset val="186"/>
          </rPr>
          <t xml:space="preserve">Bus pasiektas 2 vnt. 2029 m., kai baigsis projektas.
</t>
        </r>
      </text>
    </comment>
    <comment ref="F117" authorId="3" shapeId="0" xr:uid="{D4CF3CCB-6CFB-4DDD-8062-F9E82EE50C59}">
      <text>
        <r>
          <rPr>
            <sz val="9"/>
            <color indexed="81"/>
            <rFont val="Tahoma"/>
            <family val="2"/>
            <charset val="186"/>
          </rPr>
          <t xml:space="preserve">Bus pasiektas 2 vnt. 2029 m., kai baigsis projektas.
</t>
        </r>
      </text>
    </comment>
    <comment ref="F119" authorId="3" shapeId="0" xr:uid="{26E29FE9-DCA6-4F78-B2B1-283BDBF544FA}">
      <text>
        <r>
          <rPr>
            <sz val="11"/>
            <color theme="1"/>
            <rFont val="Calibri"/>
            <family val="2"/>
            <charset val="186"/>
            <scheme val="minor"/>
          </rPr>
          <t xml:space="preserve">Tako ilgis –6 km.
</t>
        </r>
      </text>
    </comment>
    <comment ref="E122" authorId="3" shapeId="0" xr:uid="{4E09A690-1DD9-41EF-B8EB-54FDD52AC6C0}">
      <text>
        <r>
          <rPr>
            <sz val="11"/>
            <color theme="1"/>
            <rFont val="Calibri"/>
            <family val="2"/>
            <charset val="186"/>
            <scheme val="minor"/>
          </rPr>
          <t xml:space="preserve">182,0 tūkst. Eur+89,8 AA lėšos =271,8
</t>
        </r>
      </text>
    </comment>
    <comment ref="E123" authorId="2" shapeId="0" xr:uid="{20A3F247-F34B-4ABA-AC80-1794D008E7A9}">
      <text>
        <r>
          <rPr>
            <sz val="11"/>
            <color theme="1"/>
            <rFont val="Calibri"/>
            <family val="2"/>
            <charset val="186"/>
            <scheme val="minor"/>
          </rPr>
          <t xml:space="preserve">221,8 ESL </t>
        </r>
      </text>
    </comment>
    <comment ref="G128" authorId="3" shapeId="0" xr:uid="{13F680F4-16B8-4EC0-92EB-5C3CBBE0390D}">
      <text>
        <r>
          <rPr>
            <sz val="11"/>
            <color theme="1"/>
            <rFont val="Calibri"/>
            <family val="2"/>
            <charset val="186"/>
            <scheme val="minor"/>
          </rPr>
          <t xml:space="preserve">Dvi apželdinimo schemos atkarpoje tarp Statybininkų pr. ir Baltijos pr.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<sst xmlns="http://schemas.openxmlformats.org/spreadsheetml/2006/main" count="420" uniqueCount="279">
  <si>
    <t>Programos uždavinio, priemonės kodas ir požymis</t>
  </si>
  <si>
    <t>Uždavinio, priemonės pavadinimas, finansavimo šaltiniai</t>
  </si>
  <si>
    <t xml:space="preserve">Vykdytojas </t>
  </si>
  <si>
    <t>2026 metų asignavimai ir kitos lėšos</t>
  </si>
  <si>
    <t>Stebėsenos rodiklio pavadinimas (matavimo vnt.)</t>
  </si>
  <si>
    <t>Siektinos stebėsenos rodiklių reikšmės</t>
  </si>
  <si>
    <t>Savivaldybės strateginio plėtros plano rodiklis</t>
  </si>
  <si>
    <t>2026 m.</t>
  </si>
  <si>
    <t>005-01 (T)</t>
  </si>
  <si>
    <t>Uždavinys: Tobulinti atliekų tvarkymo sistemą</t>
  </si>
  <si>
    <t>Planuojamas susidarymo vietoje sutvarkyti biologinių atliekų ir rūšiuojamuoju būdu surinkti Klaipėdos miesto savivaldybės komunalinių atliekų kiekis, proc. (vertinant nuo susidarančių komunalinių atliekų)</t>
  </si>
  <si>
    <t>Planuojamas šalinti Klaipėdos miesto savivaldybės komunalinių atliekų kiekis, proc. (vertinant nuo susidarančių komunalinių atliekų)</t>
  </si>
  <si>
    <t>005-01-01 (TP)</t>
  </si>
  <si>
    <t>Priemonė: Komunalinių atliekų tvarkymo organizavimas</t>
  </si>
  <si>
    <t>005-01-01-01</t>
  </si>
  <si>
    <t>Komunalinių atliekų surinkimas ir tvarkymas</t>
  </si>
  <si>
    <t>MVPD
Aplinkos ir klimato kaitos skyrius</t>
  </si>
  <si>
    <t>Priimta į sąvartyną atliekų, tūkst. t</t>
  </si>
  <si>
    <t xml:space="preserve">Savivaldybės biudžeto lėšos (nuosavos, be ankstesnių metų likučio) </t>
  </si>
  <si>
    <t>Ankstesnių metų likučiai</t>
  </si>
  <si>
    <t>005-01-01-02</t>
  </si>
  <si>
    <t>MVPD 
Miesto tvarkymo skyrius</t>
  </si>
  <si>
    <t>005-01-01-03</t>
  </si>
  <si>
    <t>Savavališkai užterštų teritorijų sutvarkymas</t>
  </si>
  <si>
    <t>Išvežta statybinių, biologiškai skaidžių ir kitų atliekų, t</t>
  </si>
  <si>
    <t>Išvežta padangų, t</t>
  </si>
  <si>
    <t>005-01-01-04</t>
  </si>
  <si>
    <t>Pavojingų atliekų šalinimas</t>
  </si>
  <si>
    <t>Surinkta pavojingų atliekų, t</t>
  </si>
  <si>
    <t>Vykdoma programų, vnt.</t>
  </si>
  <si>
    <t>AD
Administracinės veiklos, kontrolės ir prevencijos skyrius</t>
  </si>
  <si>
    <t>005-01-01-05</t>
  </si>
  <si>
    <t xml:space="preserve">Visuomenės švietimo atliekų tvarkymo klausimais vykdymas </t>
  </si>
  <si>
    <t>Įrengta ar atnaujinta informacinių stendų prie atliekų surinkimo konteinerių aikštelių, vnt.</t>
  </si>
  <si>
    <t>005-01-01-06</t>
  </si>
  <si>
    <t>Asbesto turinčių gaminių atliekų surinkimas apvažiavimo būdu, transportavimas ir šalinimas iš gyvenamųjų bei viešosios paskirties pastatų</t>
  </si>
  <si>
    <t>Sutvarkyta asbestinių atliekų, t</t>
  </si>
  <si>
    <t>Kiti šaltiniai (valstybės biudžeto lėšos)</t>
  </si>
  <si>
    <t>005-01-01-07</t>
  </si>
  <si>
    <t>Atliekų surinkimo priemonių įsigijimas</t>
  </si>
  <si>
    <t>Įsigyta atliekų surinkimo priemonių, vnt.</t>
  </si>
  <si>
    <t>005-01-01-08 (RP)</t>
  </si>
  <si>
    <t>Atliekų tvarkymo sistemos plėtra</t>
  </si>
  <si>
    <t>Parengtas techninis projektas, vnt.</t>
  </si>
  <si>
    <t>Skolintos lėšos</t>
  </si>
  <si>
    <t>Atlikta rangos darbų. Užbaigtumas, proc.</t>
  </si>
  <si>
    <t>P-3.3.4.1-3</t>
  </si>
  <si>
    <t>Įgyvendintos viešinimo kampanijos atliekų prevencijos ir tvarkymo temomis, vnt.</t>
  </si>
  <si>
    <t>Kiti šaltiniai (Europos Sąjungos paramos lėšos)</t>
  </si>
  <si>
    <t xml:space="preserve">Surinktos atskirai išrūšiuotos atliekos, t/metus </t>
  </si>
  <si>
    <t>Investicijos į rūšiuojamojo atliekų surinkimo įrenginius (Eur)</t>
  </si>
  <si>
    <t>005-01-01-09</t>
  </si>
  <si>
    <t xml:space="preserve">Komunalinių atliekų tvarkymo infrastruktūros plėtra </t>
  </si>
  <si>
    <t>Parengtas projektas, vnt.</t>
  </si>
  <si>
    <t>Įrengta požeminių atliekų surinkimo konteinerių aikštelė, vnt.</t>
  </si>
  <si>
    <t>Savivaldybės biudžetas (įskaitant skolintas lėšas)</t>
  </si>
  <si>
    <t>Iš jo:</t>
  </si>
  <si>
    <t xml:space="preserve">Savivaldybės biudžeto lėšos (nuosavos, be ankstesnių metų likučio)' </t>
  </si>
  <si>
    <t>Skolintos lėšos'</t>
  </si>
  <si>
    <t>Ankstesnių metų likučiai'</t>
  </si>
  <si>
    <t xml:space="preserve">Kiti šaltiniai </t>
  </si>
  <si>
    <t>Iš jų:</t>
  </si>
  <si>
    <t>Kiti šaltiniai (Europos Sąjungos paramos lėšos)'</t>
  </si>
  <si>
    <t>Kiti šaltiniai (valstybės biudžeto lėšos)'</t>
  </si>
  <si>
    <t>005-02 (T)</t>
  </si>
  <si>
    <t xml:space="preserve">Uždavinys: Vykdyti gamtinės aplinkos stebėsenos ir gyventojų ekologinio švietimo priemones </t>
  </si>
  <si>
    <t>Atlikti aplinkos oro matavimai (4 kartai per metus) Aplinkos monitoringo programoje nustatytose vietose, skaičius</t>
  </si>
  <si>
    <t>Atlikti triukšmo matavimai (3 kartai per metus) Aplinkos monitoringo programoje nustatytose vietose, skaičius</t>
  </si>
  <si>
    <t>005-02-01 (TP)</t>
  </si>
  <si>
    <t>Priemonė: Gamtinės aplinkos stebėsenos ir ekologinio švietimo vykdymas</t>
  </si>
  <si>
    <t>005-02-01-01</t>
  </si>
  <si>
    <t>Klaipėdos miesto savivaldybės aplinkos monitoringo vykdymas</t>
  </si>
  <si>
    <t>Parengta ataskaitų, vnt.</t>
  </si>
  <si>
    <t>P-3.3.5.1-2</t>
  </si>
  <si>
    <t>Parengta 2027–2031 m. aplinkos monitoringo programa, vnt.</t>
  </si>
  <si>
    <t>Prižiūrima automatinių (stacionarių) aplinkos oro kokybės stebėjimo stotelių, vnt.</t>
  </si>
  <si>
    <t>005-02-01-02</t>
  </si>
  <si>
    <t>Visuomenės aplinkosauginis švietimas</t>
  </si>
  <si>
    <t>Įgyvendinta aplinkosauginių švietimo priemonių, vnt.</t>
  </si>
  <si>
    <t xml:space="preserve">P-3.3.2.6-1
P-3.3.5.1-1
</t>
  </si>
  <si>
    <t>KSTD 
Kultūros skyrius, 
BĮ Klaipėdos miesto savivaldybės kultūros centras Žvejų rūmai</t>
  </si>
  <si>
    <t>005-02-01-03</t>
  </si>
  <si>
    <t>Želdynų ir želdinių būklės įvertinimas ir ekspertizė</t>
  </si>
  <si>
    <t>Ištirtų medžių kiekis, vnt.</t>
  </si>
  <si>
    <t>Atlikta želdynų ir želdinių būklės ekspertizių, vnt.</t>
  </si>
  <si>
    <t>005-02-01-04</t>
  </si>
  <si>
    <t xml:space="preserve">Želdynų ir želdinių inventorizavimas </t>
  </si>
  <si>
    <t> </t>
  </si>
  <si>
    <t>Atlikta inventorizacija. Užbaigtumas, proc.</t>
  </si>
  <si>
    <t>Želdynų ir želdinių apsaugos, priežiūros ir tvarkymo komisijos narių veiklos užtikrinimas</t>
  </si>
  <si>
    <t>Komisijos narių, kuriems mokamas atlygis, skaičius, vnt.</t>
  </si>
  <si>
    <t>Sukurta informacinė sistema, vnt.</t>
  </si>
  <si>
    <t>P-3.3.5.2-1</t>
  </si>
  <si>
    <t>Informacinės sistemos palaikymas, mėnesių per metus</t>
  </si>
  <si>
    <t>Kiti finansavimo šaltiniai'</t>
  </si>
  <si>
    <t>005-03 (T)</t>
  </si>
  <si>
    <t xml:space="preserve">Uždavinys: Prižiūrėti, saugoti ir gausinti miesto poilsio zonų gamtinę aplinką </t>
  </si>
  <si>
    <t>Dviračių takų ilgis, km</t>
  </si>
  <si>
    <t>Apsauginę funkciją atliekančių želdynų ir želdinių, tenkančių 1 gyventojui, plotas, kv. m</t>
  </si>
  <si>
    <t>R-3.3.1-1</t>
  </si>
  <si>
    <t>005-03-01 (TP)</t>
  </si>
  <si>
    <t>Priemonė: Miesto vandens telkinių priežiūra</t>
  </si>
  <si>
    <t>005-03-01-01</t>
  </si>
  <si>
    <t>Sanitarinis vandens telkinių valymas</t>
  </si>
  <si>
    <t>MVPD
Miesto tvarkymo skyrius</t>
  </si>
  <si>
    <t>Valoma vandens telkinių, vnt.</t>
  </si>
  <si>
    <t>005-03-01-02</t>
  </si>
  <si>
    <t>Helofitų (nendrių, švendrių) šalinimas iš vandens telkinių</t>
  </si>
  <si>
    <r>
      <t>Pašalinti helofitai iš vandens telkinių ploto, tūkst. m</t>
    </r>
    <r>
      <rPr>
        <vertAlign val="superscript"/>
        <sz val="10"/>
        <rFont val="Times New Roman"/>
        <family val="1"/>
        <charset val="186"/>
      </rPr>
      <t>2</t>
    </r>
  </si>
  <si>
    <t>005-03-01-03</t>
  </si>
  <si>
    <t>Smeltalės upės valymo darbai</t>
  </si>
  <si>
    <t>Atlikta rangos darbų. Užbaigtumas, proc. (II dalis)</t>
  </si>
  <si>
    <t xml:space="preserve">Atlikta rangos darbų. Užbaigtumas, proc. </t>
  </si>
  <si>
    <t>Batimetrinių matavimų atlikimas</t>
  </si>
  <si>
    <t>Atnaujintas Danės upės dugno žemėlapis, vnt.</t>
  </si>
  <si>
    <t>Malūno tvenkinio priežiūra ir tvarkymas</t>
  </si>
  <si>
    <t>Atnaujintos tvenkinio naudojimo ir priežiūros taisyklės, vnt.</t>
  </si>
  <si>
    <t>Parengtas valymo darbų projektas, vnt.</t>
  </si>
  <si>
    <t>Atlikta vandens valymo darbų. Užbaigtumas, proc.</t>
  </si>
  <si>
    <t>Danės upės valymas</t>
  </si>
  <si>
    <t>P-3.3.1.4-1</t>
  </si>
  <si>
    <t>005-03-01-07</t>
  </si>
  <si>
    <t>005-03-02 (PP)</t>
  </si>
  <si>
    <t>Priemonė: Miesto želdynų ir želdinių tvarkymas ir kūrimas</t>
  </si>
  <si>
    <t>005-03-02-01</t>
  </si>
  <si>
    <t>Naujų ir esamų želdynų tvarkymas ir kūrimas</t>
  </si>
  <si>
    <t>Pasodinta medžių, vnt.</t>
  </si>
  <si>
    <t xml:space="preserve">P-3.3.1.2-1
</t>
  </si>
  <si>
    <t>Pasodinta krūmų, tūkst. vnt.</t>
  </si>
  <si>
    <t>005-03-02-02 (RP)</t>
  </si>
  <si>
    <t>Žaliosios infrastruktūros plėtojimas Klaipėdos mieste</t>
  </si>
  <si>
    <t>P-3.3.1.1-1</t>
  </si>
  <si>
    <t xml:space="preserve">UAD 
Urbanistikos skyrius </t>
  </si>
  <si>
    <t xml:space="preserve">Projektų finansavimo ir administravimo skyrius
</t>
  </si>
  <si>
    <t>Gyventojai, galintys naudotis nauja ar patobulinta žaliąja infrastruktūra</t>
  </si>
  <si>
    <t>Žalioji infrastruktūra, kuriai suteikta parama kitais nei prisitaikymo prie klimato kaitos tikslais</t>
  </si>
  <si>
    <t xml:space="preserve">005-03-02-03 </t>
  </si>
  <si>
    <t>Projekto „Miško parkas“ pėsčiųjų ir dviračių takų įrengimas Smiltynėje</t>
  </si>
  <si>
    <t>P-1.2.1.1-5</t>
  </si>
  <si>
    <t>Projekto I etapo – tako „Mintys jūrai“ įrengimas, proc.</t>
  </si>
  <si>
    <t>005-03-02-04 (RP)</t>
  </si>
  <si>
    <t>Urbanizuotos teritorijos  sutvarkymas, įrengiant parką, palei Šilutės plentą</t>
  </si>
  <si>
    <r>
      <rPr>
        <sz val="10"/>
        <color rgb="FFFF0000"/>
        <rFont val="Times New Roman"/>
        <family val="1"/>
        <charset val="186"/>
      </rPr>
      <t xml:space="preserve"> </t>
    </r>
    <r>
      <rPr>
        <sz val="10"/>
        <color rgb="FF000000"/>
        <rFont val="Times New Roman"/>
        <family val="1"/>
        <charset val="186"/>
      </rPr>
      <t>Projektų finansavimo ir administravimo skyrius, 
MVPD 
Statybų skyrius</t>
    </r>
  </si>
  <si>
    <t xml:space="preserve">Atlikta rangos darbų. Užbaigtumas, proc.  </t>
  </si>
  <si>
    <t>P-3.3.1.2-2</t>
  </si>
  <si>
    <t xml:space="preserve">Atviros erdvės, sukurtos arba atkurtos miestų teritorijose, kv. m </t>
  </si>
  <si>
    <t>Europos Sąjungos ir kitos tarptautinės finansinės paramos lėšos</t>
  </si>
  <si>
    <t>Rekultivuota žemė, naudojama žaliesiems plotams, socialiniams būstams, ekonominei arba kitai paskirčiai, ha</t>
  </si>
  <si>
    <t>005-03-02-05</t>
  </si>
  <si>
    <t xml:space="preserve">Žalinimo plano įgyvendinimas  </t>
  </si>
  <si>
    <t>Parengta apželdinimo schemų, vnt.</t>
  </si>
  <si>
    <t>Europos Sąjungos ir kitos tarptautinės finansinės paramos lėšos'</t>
  </si>
  <si>
    <t>005-03-03 (PP)</t>
  </si>
  <si>
    <t>Priemonė: Dviračių ir pėsčiųjų takų plėtra</t>
  </si>
  <si>
    <t>005-03-03-01</t>
  </si>
  <si>
    <t>Pėsčiųjų ir dviračių takų ties Baltijos pr., Šilutės pl., Varpų g., Dubysos g., Liubeko g., Naująja Uosto g. kapitalinis remontas, siekiant didinti rišlumą</t>
  </si>
  <si>
    <t>MVPD
Statybos skyrius</t>
  </si>
  <si>
    <t>Atlikta rangos darbų. Užbaigtumas, proc. (V etapas)</t>
  </si>
  <si>
    <t>P-3.1.1.2-3</t>
  </si>
  <si>
    <t>Lietuvos Respublikos valstybės biudžeto dotacijos</t>
  </si>
  <si>
    <t>005-03-03-02 (RP)</t>
  </si>
  <si>
    <t>Pėsčiųjų ir dviračių takų Minijos g. nuo Baltijos pr. iki Priešpilio g. kapitalinis remontas</t>
  </si>
  <si>
    <r>
      <rPr>
        <sz val="10"/>
        <color rgb="FFFF0000"/>
        <rFont val="Times New Roman"/>
        <family val="1"/>
        <charset val="186"/>
      </rPr>
      <t xml:space="preserve">   </t>
    </r>
    <r>
      <rPr>
        <sz val="10"/>
        <color rgb="FF000000"/>
        <rFont val="Times New Roman"/>
        <family val="1"/>
        <charset val="186"/>
      </rPr>
      <t>Projektų finansavimo ir administravimo skyrius,
MVPD
Statybos skyrius</t>
    </r>
  </si>
  <si>
    <t>Atlikta rangos darbų. Užbaigtumas, proc. (II etapas)</t>
  </si>
  <si>
    <t xml:space="preserve">Dviračiams skirta infrastruktūra, kuriai suteikta parama, km </t>
  </si>
  <si>
    <t>Dviračiams skirtos infrastruktūros naudotojų skaičius per metus</t>
  </si>
  <si>
    <t>Dviračiams skirta infrastruktūra, kuriai suteikta parama, km</t>
  </si>
  <si>
    <t xml:space="preserve">Dviračiams skirtos infrastruktūros naudotojų skaičius per metus </t>
  </si>
  <si>
    <t>Dviračių ir pėsčiųjų takų remontas H. Manto g. ties Dariaus ir Girėno g. viaduku</t>
  </si>
  <si>
    <t>Kiti šaltiniai (KPP)</t>
  </si>
  <si>
    <t>Dviračių ir pėsčiųjų tako įrengimas Smiltelės g. nuo Šilutės pl. iki Minijos g.</t>
  </si>
  <si>
    <t>Lietuvos Respublikos valstybės biudžeto dotacijos'</t>
  </si>
  <si>
    <t>Kiti šaltiniai (KPP)'</t>
  </si>
  <si>
    <t>005-03-04 (TP)</t>
  </si>
  <si>
    <t>Priemonė: Pajūrio juostos priežiūra ir apsauga</t>
  </si>
  <si>
    <t>005-03-04-01</t>
  </si>
  <si>
    <t>Medinių laiptų ir takų, vedančių per apsauginį kopagūbrį, įrengimas ir remontas</t>
  </si>
  <si>
    <r>
      <t>Pakeista medinių takų ir laiptų, tūkst. m</t>
    </r>
    <r>
      <rPr>
        <vertAlign val="superscript"/>
        <sz val="10"/>
        <rFont val="Times New Roman"/>
        <family val="1"/>
        <charset val="186"/>
      </rPr>
      <t>2</t>
    </r>
  </si>
  <si>
    <t>005-03-04-02</t>
  </si>
  <si>
    <t>Projekto „Pajūrio juostos tvarkymo priemonių įgyvendinimas Klaipėdos miesto savivaldybės teritorijoje“ įgyvendinimas</t>
  </si>
  <si>
    <t>Sutvirtinta kopagūbrio, pinant tvoreles iš žabų, m</t>
  </si>
  <si>
    <r>
      <rPr>
        <sz val="10"/>
        <color rgb="FF000000"/>
        <rFont val="Times New Roman"/>
        <family val="1"/>
        <charset val="186"/>
      </rPr>
      <t>Sutvirtinta kopagūbrio šakų klojiniais, tūkst. m</t>
    </r>
    <r>
      <rPr>
        <vertAlign val="superscript"/>
        <sz val="10"/>
        <color rgb="FF000000"/>
        <rFont val="Times New Roman"/>
        <family val="1"/>
        <charset val="186"/>
      </rPr>
      <t>2</t>
    </r>
  </si>
  <si>
    <t>005-04 (P)</t>
  </si>
  <si>
    <t>Uždavinys: Mažinti aplinkos taršą vykdant infrastruktūros plėtros bei diegiant prevencijos  priemones</t>
  </si>
  <si>
    <t>Iš stacionarių šaltinių į atmosferą išmestų teršalų kiekio, tenkančio vienam gyventojui, Klaipėdos miesto savivaldybėje santykis su šalies rodikliu, proc.</t>
  </si>
  <si>
    <t>E-3.3-1</t>
  </si>
  <si>
    <t>Parų skaičius, kai buvo viršijamos ribinės teršalų vertės per metus (KD10; matavimų oro kokybės stotyse duomenys), (matavimo stotis „Klaipėda, Šilutės plentas“ / matavimo stotis „Klaipėda, Centras“), vnt.</t>
  </si>
  <si>
    <t>5/4</t>
  </si>
  <si>
    <t>E-3.3-2</t>
  </si>
  <si>
    <t>Paviršinio vandens telkinių (miesto teritorijoje esančių upių, ežerų bei dirbtinių vandens telkinių, kurių ekologinė būklė (ekologinis potencialas) pagal fizikinius-cheminius bei biologinius kokybės elementus priskiriama klasei „bloga“ arba „labai bloga“, skaičius, vnt.</t>
  </si>
  <si>
    <t>E-3.3-3</t>
  </si>
  <si>
    <t>Vidutinis ekvivalentinis garso lygis gyvenamųjų namų bei ikimokyklinio ugdymo įstaigų teritorijose (dBA):</t>
  </si>
  <si>
    <t>E-3.3-4</t>
  </si>
  <si>
    <t xml:space="preserve">07–19 val. </t>
  </si>
  <si>
    <t>19–22 val.</t>
  </si>
  <si>
    <t>52,2</t>
  </si>
  <si>
    <t>22–07 val.</t>
  </si>
  <si>
    <t>45,5</t>
  </si>
  <si>
    <t>005-04-01 (PP)</t>
  </si>
  <si>
    <t>Priemonė: Aplinkos taršos infrastruktūros ir prevencijos priemonių įgyvendinimas</t>
  </si>
  <si>
    <t>005-04-01-01 (RP)</t>
  </si>
  <si>
    <t>Klaipėdos miesto savivaldybės automatinių (stacionarių) aplinkos oro kokybės stebėjimo stotelių įrengimas</t>
  </si>
  <si>
    <r>
      <rPr>
        <sz val="10"/>
        <color rgb="FFFF0000"/>
        <rFont val="Times New Roman"/>
        <family val="1"/>
        <charset val="186"/>
      </rPr>
      <t xml:space="preserve">
</t>
    </r>
    <r>
      <rPr>
        <sz val="10"/>
        <color rgb="FF000000"/>
        <rFont val="Times New Roman"/>
        <family val="1"/>
        <charset val="186"/>
      </rPr>
      <t xml:space="preserve"> Projektų finansavimo ir administravimo skyrius
MVPD Aplinkos ir klimato kaitos skyrius
</t>
    </r>
  </si>
  <si>
    <t>Automatinių (stacionarių) aplinkos oro kokybės stebėjimo stotelių įrengimas, vnt.</t>
  </si>
  <si>
    <t>P-3.3.5.1-8</t>
  </si>
  <si>
    <t>Teritorijos, kurioms taikomos oro taršos stebėsenos sistemos, oro kokybės zonos, skaičius</t>
  </si>
  <si>
    <t xml:space="preserve">Miestai, kuriuose įrengta ar modernizuota oro monitoringo infrastruktūra, skaičius </t>
  </si>
  <si>
    <t xml:space="preserve">IŠ VISO programai finansuoti pagal finansavimo šaltinius </t>
  </si>
  <si>
    <t>Iš jų: regioninių pažangos priemonių lėšos</t>
  </si>
  <si>
    <t xml:space="preserve">T – tęstinės veiklos uždavinys. </t>
  </si>
  <si>
    <t>P – pažangos uždavinys.</t>
  </si>
  <si>
    <t>TP – tęstinės veiklos priemonė.</t>
  </si>
  <si>
    <t>PP – pažangos priemonė.</t>
  </si>
  <si>
    <t>RP – regioninė pažangos priemonė.</t>
  </si>
  <si>
    <t>MVPD – Miesto vystymo ir priežiūros departamentas.</t>
  </si>
  <si>
    <t xml:space="preserve">AD – Administravimo departamentas. </t>
  </si>
  <si>
    <t>UAD – Urbanistikos ir architektūros departamentas.</t>
  </si>
  <si>
    <t>Eil. Nr.</t>
  </si>
  <si>
    <t>Programos kodas ir pavadinimas</t>
  </si>
  <si>
    <t>005 Aplinkos apsaugos programa</t>
  </si>
  <si>
    <t>1.</t>
  </si>
  <si>
    <r>
      <rPr>
        <sz val="10"/>
        <color rgb="FF000000"/>
        <rFont val="Times New Roman"/>
        <family val="1"/>
        <charset val="186"/>
      </rPr>
      <t xml:space="preserve">Iš jo:
</t>
    </r>
    <r>
      <rPr>
        <b/>
        <sz val="10"/>
        <color rgb="FF000000"/>
        <rFont val="Times New Roman"/>
        <family val="1"/>
        <charset val="186"/>
      </rPr>
      <t xml:space="preserve">
</t>
    </r>
  </si>
  <si>
    <t>1.1.</t>
  </si>
  <si>
    <t>savivaldybės biudžeto lėšos (nuosavos, be ankstesnių metų likučio)</t>
  </si>
  <si>
    <t>1.2.</t>
  </si>
  <si>
    <t>1.3.</t>
  </si>
  <si>
    <t>pajamų įmokos ir kitos pajamos</t>
  </si>
  <si>
    <t>1.4.</t>
  </si>
  <si>
    <t>1.5.</t>
  </si>
  <si>
    <t>skolintos lėšos</t>
  </si>
  <si>
    <t>1.6.</t>
  </si>
  <si>
    <t>ankstesnių metų likučiai</t>
  </si>
  <si>
    <t>2.</t>
  </si>
  <si>
    <t>2.1.</t>
  </si>
  <si>
    <t>Europos Sąjungos paramos lėšos</t>
  </si>
  <si>
    <t>2.2.</t>
  </si>
  <si>
    <t>Privalomojo sveikatos draudimo fondo lėšos</t>
  </si>
  <si>
    <t>2.3.</t>
  </si>
  <si>
    <t>Klaipėdos valstybinio jūrų uosto direkcijos lėšos (KVJUD)</t>
  </si>
  <si>
    <t>2.4.</t>
  </si>
  <si>
    <t>Valstybės biudžeto lėšos (LRVB)</t>
  </si>
  <si>
    <t>2.5.</t>
  </si>
  <si>
    <t>Kiti finansavimo šaltiniai</t>
  </si>
  <si>
    <t>2.6.</t>
  </si>
  <si>
    <t>Kelių priežiūros ir plėtros programos lėšos (KPP)</t>
  </si>
  <si>
    <t>Komunalinių atliekų surinkimas ir tvarkymas kapinėse</t>
  </si>
  <si>
    <t xml:space="preserve">     
 Projektų finansavimo ir administravimo skyrius,
 KRATC</t>
  </si>
  <si>
    <t>005-02-01-05</t>
  </si>
  <si>
    <t>005-02-01-06</t>
  </si>
  <si>
    <t>005-03-01-04</t>
  </si>
  <si>
    <t>005-03-01-05</t>
  </si>
  <si>
    <t>005-03-01-06</t>
  </si>
  <si>
    <t>005-03-03-03</t>
  </si>
  <si>
    <t>005-03-03-04 (RP)</t>
  </si>
  <si>
    <t xml:space="preserve">
 Projektų finansavimo ir administravimo skyrius,
MVPD
Statybos skyrius</t>
  </si>
  <si>
    <t>Klaipėdos miesto savivaldybės aplinkos monitoringo informacinės sistemos sukūrimas, įdiegimas ir palaikymas</t>
  </si>
  <si>
    <t>PATVIRTINTA</t>
  </si>
  <si>
    <t>MVPD
 Projektavimo skyrius</t>
  </si>
  <si>
    <t>KSTD – Kultūros, sporto ir turizmo departamentas.</t>
  </si>
  <si>
    <t>2026 metų asignavimų ir kitų lėšų pasiskirstymas (tūkst. Eur)</t>
  </si>
  <si>
    <t xml:space="preserve">Klaipėdos miesto savivaldybės administracijos 2026 metų 005 Aplinkos apsaugos programos uždaviniai, priemonės, asignavimai ir kitos lėšos (tūkst. eurų) bei priemonių stebėsenos rodikliai												</t>
  </si>
  <si>
    <r>
      <rPr>
        <sz val="10"/>
        <color rgb="FF000000"/>
        <rFont val="Times New Roman"/>
        <family val="1"/>
        <charset val="186"/>
      </rPr>
      <t xml:space="preserve">Iš jų:
</t>
    </r>
    <r>
      <rPr>
        <b/>
        <sz val="10"/>
        <color rgb="FF000000"/>
        <rFont val="Times New Roman"/>
        <family val="1"/>
        <charset val="186"/>
      </rPr>
      <t xml:space="preserve">
</t>
    </r>
  </si>
  <si>
    <t xml:space="preserve">Kiti šaltiniai
</t>
  </si>
  <si>
    <r>
      <rPr>
        <b/>
        <sz val="10"/>
        <color theme="1"/>
        <rFont val="Times New Roman"/>
        <family val="1"/>
        <charset val="186"/>
      </rPr>
      <t>IŠ VISO</t>
    </r>
    <r>
      <rPr>
        <sz val="10"/>
        <color theme="1"/>
        <rFont val="Times New Roman"/>
        <family val="1"/>
        <charset val="186"/>
      </rPr>
      <t xml:space="preserve"> programai finansuoti pagal finansavimo šaltinius</t>
    </r>
  </si>
  <si>
    <t>2026 m. kovo 5 d. įsakymu Nr. AD1-179</t>
  </si>
  <si>
    <t>MVPD Statybos skyrius</t>
  </si>
  <si>
    <t>Klaipėdos miesto savivaldybės administracijos direktoriaus</t>
  </si>
  <si>
    <t xml:space="preserve">(Klaipėdos miesto savivaldybės administracijos direktoriaus 
</t>
  </si>
  <si>
    <t>Klaipėdos miesto paviršinių vandens telkinių biologinės įvairovės apsaugos užtikrinimas</t>
  </si>
  <si>
    <t>005-02-01-07</t>
  </si>
  <si>
    <t xml:space="preserve">Parengta žuvų išteklių būklės tyrimų ir žuvų įveisimo planų, vnt.  </t>
  </si>
  <si>
    <t>Atlikta žuvų išteklių būklės tyrimų, vnt.</t>
  </si>
  <si>
    <t>Įrengta interaktyvių informacinių stendų prie vandens telkinių, vnt.</t>
  </si>
  <si>
    <t xml:space="preserve">Potvynių rizikos mažinimo priemonių įgyvendinimas </t>
  </si>
  <si>
    <t>Poveikio aplinkai vertinimo dokumentas vnt.</t>
  </si>
  <si>
    <t>Parengti priešprojektiniai pasiūlymai, vnt.</t>
  </si>
  <si>
    <t xml:space="preserve">Atlikta suplanuotų rangos darbų  Debreceno skvere proc. </t>
  </si>
  <si>
    <t xml:space="preserve">Atlikta suplanuotų rangos darbų Sąjūdžio parke proc. </t>
  </si>
  <si>
    <t xml:space="preserve">2026 m. liepos 3 d. įsakymo Nr. AD1-476 redakcija)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</si>
</sst>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9" x14ac:knownFonts="1">
    <font>
      <sz val="11"/>
      <color theme="1"/>
      <name val="Calibri"/>
      <family val="2"/>
      <charset val="186"/>
      <scheme val="minor"/>
    </font>
    <font>
      <b/>
      <sz val="10"/>
      <color theme="1"/>
      <name val="Times New Roman"/>
      <family val="1"/>
      <charset val="186"/>
    </font>
    <font>
      <b/>
      <sz val="10"/>
      <color rgb="FF000000"/>
      <name val="Times New Roman"/>
      <family val="1"/>
      <charset val="186"/>
    </font>
    <font>
      <sz val="10"/>
      <color theme="1"/>
      <name val="Times New Roman"/>
      <family val="1"/>
      <charset val="186"/>
    </font>
    <font>
      <sz val="10"/>
      <name val="Times New Roman"/>
      <family val="1"/>
      <charset val="186"/>
    </font>
    <font>
      <sz val="10"/>
      <color rgb="FFFF0000"/>
      <name val="Times New Roman"/>
      <family val="1"/>
      <charset val="186"/>
    </font>
    <font>
      <b/>
      <sz val="10"/>
      <name val="Times New Roman"/>
      <family val="1"/>
      <charset val="186"/>
    </font>
    <font>
      <sz val="8"/>
      <color rgb="FF000000"/>
      <name val="Times New Roman"/>
      <family val="1"/>
      <charset val="186"/>
    </font>
    <font>
      <b/>
      <sz val="12"/>
      <name val="Times New Roman"/>
      <family val="1"/>
      <charset val="186"/>
    </font>
    <font>
      <sz val="12"/>
      <name val="Times New Roman"/>
      <family val="1"/>
      <charset val="186"/>
    </font>
    <font>
      <sz val="10"/>
      <color rgb="FF000000"/>
      <name val="Times New Roman"/>
      <family val="1"/>
      <charset val="186"/>
    </font>
    <font>
      <sz val="10"/>
      <color theme="0" tint="-0.14999847407452621"/>
      <name val="Times New Roman"/>
      <family val="1"/>
      <charset val="186"/>
    </font>
    <font>
      <b/>
      <sz val="12"/>
      <color rgb="FF000000"/>
      <name val="Times New Roman"/>
      <family val="1"/>
      <charset val="186"/>
    </font>
    <font>
      <b/>
      <sz val="12"/>
      <color theme="1"/>
      <name val="Times New Roman"/>
      <family val="1"/>
      <charset val="186"/>
    </font>
    <font>
      <sz val="10"/>
      <color theme="1"/>
      <name val="Times New Roman"/>
      <family val="1"/>
    </font>
    <font>
      <sz val="10"/>
      <color rgb="FF000000"/>
      <name val="Times New Roman"/>
      <family val="1"/>
    </font>
    <font>
      <sz val="8"/>
      <color theme="1"/>
      <name val="Times New Roman"/>
      <family val="1"/>
      <charset val="186"/>
    </font>
    <font>
      <sz val="10"/>
      <name val="Times New Roman"/>
      <family val="1"/>
    </font>
    <font>
      <b/>
      <sz val="10"/>
      <name val="Times New Roman"/>
      <family val="1"/>
    </font>
    <font>
      <sz val="10"/>
      <color rgb="FFFF0000"/>
      <name val="Times New Roman"/>
      <family val="1"/>
    </font>
    <font>
      <sz val="10"/>
      <color rgb="FF000000"/>
      <name val="Times New Roman"/>
      <family val="1"/>
      <charset val="186"/>
    </font>
    <font>
      <b/>
      <sz val="10"/>
      <color rgb="FF000000"/>
      <name val="Times New Roman"/>
      <family val="1"/>
      <charset val="186"/>
    </font>
    <font>
      <sz val="9"/>
      <color rgb="FF515967"/>
      <name val="Arial"/>
      <family val="2"/>
      <charset val="186"/>
    </font>
    <font>
      <sz val="10"/>
      <name val="Times New Roman"/>
      <family val="1"/>
      <charset val="186"/>
    </font>
    <font>
      <sz val="9"/>
      <color indexed="81"/>
      <name val="Tahoma"/>
      <family val="2"/>
      <charset val="186"/>
    </font>
    <font>
      <vertAlign val="superscript"/>
      <sz val="10"/>
      <name val="Times New Roman"/>
      <family val="1"/>
      <charset val="186"/>
    </font>
    <font>
      <vertAlign val="superscript"/>
      <sz val="10"/>
      <color rgb="FF000000"/>
      <name val="Times New Roman"/>
      <family val="1"/>
      <charset val="186"/>
    </font>
    <font>
      <sz val="11"/>
      <name val="Calibri"/>
      <family val="2"/>
      <charset val="186"/>
      <scheme val="minor"/>
    </font>
    <font>
      <sz val="12"/>
      <color theme="1"/>
      <name val="Times New Roman"/>
      <family val="1"/>
      <charset val="186"/>
    </font>
  </fonts>
  <fills count="12">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FFFFFF"/>
        <bgColor indexed="64"/>
      </patternFill>
    </fill>
    <fill>
      <patternFill patternType="solid">
        <fgColor rgb="FFFFCCFF"/>
        <bgColor indexed="64"/>
      </patternFill>
    </fill>
    <fill>
      <patternFill patternType="solid">
        <fgColor rgb="FFFFCCFF"/>
        <bgColor rgb="FF000000"/>
      </patternFill>
    </fill>
    <fill>
      <patternFill patternType="solid">
        <fgColor theme="0"/>
        <bgColor rgb="FF000000"/>
      </patternFill>
    </fill>
  </fills>
  <borders count="10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diagonal/>
    </border>
    <border>
      <left style="thin">
        <color rgb="FF000000"/>
      </left>
      <right style="thin">
        <color rgb="FF000000"/>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rgb="FF000000"/>
      </top>
      <bottom style="thin">
        <color indexed="64"/>
      </bottom>
      <diagonal/>
    </border>
    <border>
      <left style="thin">
        <color indexed="64"/>
      </left>
      <right style="thin">
        <color indexed="64"/>
      </right>
      <top style="medium">
        <color rgb="FF000000"/>
      </top>
      <bottom/>
      <diagonal/>
    </border>
    <border>
      <left style="thin">
        <color indexed="64"/>
      </left>
      <right style="thin">
        <color indexed="64"/>
      </right>
      <top style="medium">
        <color rgb="FF000000"/>
      </top>
      <bottom style="thin">
        <color indexed="64"/>
      </bottom>
      <diagonal/>
    </border>
    <border>
      <left/>
      <right/>
      <top/>
      <bottom style="medium">
        <color rgb="FF000000"/>
      </bottom>
      <diagonal/>
    </border>
    <border>
      <left style="thin">
        <color indexed="64"/>
      </left>
      <right style="thin">
        <color indexed="64"/>
      </right>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indexed="64"/>
      </right>
      <top style="medium">
        <color rgb="FF000000"/>
      </top>
      <bottom style="thin">
        <color indexed="64"/>
      </bottom>
      <diagonal/>
    </border>
    <border>
      <left/>
      <right style="thin">
        <color indexed="64"/>
      </right>
      <top/>
      <bottom style="thin">
        <color rgb="FF000000"/>
      </bottom>
      <diagonal/>
    </border>
    <border>
      <left/>
      <right style="thin">
        <color indexed="64"/>
      </right>
      <top style="thin">
        <color indexed="64"/>
      </top>
      <bottom style="medium">
        <color rgb="FF000000"/>
      </bottom>
      <diagonal/>
    </border>
    <border>
      <left/>
      <right style="thin">
        <color indexed="64"/>
      </right>
      <top style="medium">
        <color indexed="64"/>
      </top>
      <bottom style="medium">
        <color indexed="64"/>
      </bottom>
      <diagonal/>
    </border>
    <border>
      <left/>
      <right style="thin">
        <color rgb="FF000000"/>
      </right>
      <top style="thin">
        <color rgb="FF000000"/>
      </top>
      <bottom style="thin">
        <color rgb="FF000000"/>
      </bottom>
      <diagonal/>
    </border>
    <border>
      <left/>
      <right style="thin">
        <color indexed="64"/>
      </right>
      <top style="thin">
        <color rgb="FF000000"/>
      </top>
      <bottom style="thin">
        <color rgb="FF000000"/>
      </bottom>
      <diagonal/>
    </border>
    <border>
      <left/>
      <right/>
      <top style="thin">
        <color indexed="64"/>
      </top>
      <bottom style="thin">
        <color indexed="64"/>
      </bottom>
      <diagonal/>
    </border>
    <border>
      <left/>
      <right style="medium">
        <color indexed="64"/>
      </right>
      <top/>
      <bottom style="thin">
        <color indexed="64"/>
      </bottom>
      <diagonal/>
    </border>
    <border>
      <left/>
      <right style="medium">
        <color indexed="64"/>
      </right>
      <top style="medium">
        <color rgb="FF000000"/>
      </top>
      <bottom style="thin">
        <color indexed="64"/>
      </bottom>
      <diagonal/>
    </border>
    <border>
      <left/>
      <right style="medium">
        <color indexed="64"/>
      </right>
      <top/>
      <bottom style="medium">
        <color rgb="FF000000"/>
      </bottom>
      <diagonal/>
    </border>
    <border>
      <left style="thin">
        <color indexed="64"/>
      </left>
      <right style="medium">
        <color indexed="64"/>
      </right>
      <top style="thin">
        <color indexed="64"/>
      </top>
      <bottom style="medium">
        <color rgb="FF000000"/>
      </bottom>
      <diagonal/>
    </border>
    <border>
      <left/>
      <right style="thin">
        <color rgb="FF000000"/>
      </right>
      <top style="thin">
        <color indexed="64"/>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medium">
        <color indexed="64"/>
      </top>
      <bottom style="medium">
        <color indexed="64"/>
      </bottom>
      <diagonal/>
    </border>
    <border>
      <left style="thin">
        <color indexed="64"/>
      </left>
      <right style="thin">
        <color indexed="64"/>
      </right>
      <top/>
      <bottom style="thin">
        <color rgb="FF000000"/>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rgb="FF000000"/>
      </right>
      <top/>
      <bottom/>
      <diagonal/>
    </border>
    <border>
      <left style="medium">
        <color indexed="64"/>
      </left>
      <right style="thin">
        <color rgb="FF000000"/>
      </right>
      <top/>
      <bottom style="medium">
        <color rgb="FF000000"/>
      </bottom>
      <diagonal/>
    </border>
    <border>
      <left style="medium">
        <color indexed="64"/>
      </left>
      <right style="thin">
        <color indexed="64"/>
      </right>
      <top style="medium">
        <color rgb="FF000000"/>
      </top>
      <bottom style="thin">
        <color indexed="64"/>
      </bottom>
      <diagonal/>
    </border>
    <border>
      <left style="medium">
        <color indexed="64"/>
      </left>
      <right style="thin">
        <color rgb="FF000000"/>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rgb="FF000000"/>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thin">
        <color rgb="FF000000"/>
      </left>
      <right style="medium">
        <color indexed="64"/>
      </right>
      <top style="thin">
        <color rgb="FF000000"/>
      </top>
      <bottom style="thin">
        <color rgb="FF000000"/>
      </bottom>
      <diagonal/>
    </border>
    <border>
      <left style="thin">
        <color indexed="64"/>
      </left>
      <right style="medium">
        <color indexed="64"/>
      </right>
      <top style="thin">
        <color rgb="FF000000"/>
      </top>
      <bottom/>
      <diagonal/>
    </border>
    <border>
      <left/>
      <right style="medium">
        <color indexed="64"/>
      </right>
      <top style="thin">
        <color indexed="64"/>
      </top>
      <bottom/>
      <diagonal/>
    </border>
    <border>
      <left style="thin">
        <color rgb="FF000000"/>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medium">
        <color indexed="64"/>
      </right>
      <top/>
      <bottom style="medium">
        <color indexed="64"/>
      </bottom>
      <diagonal/>
    </border>
    <border>
      <left style="thin">
        <color indexed="64"/>
      </left>
      <right style="medium">
        <color indexed="64"/>
      </right>
      <top/>
      <bottom style="thin">
        <color rgb="FF000000"/>
      </bottom>
      <diagonal/>
    </border>
    <border>
      <left style="medium">
        <color indexed="64"/>
      </left>
      <right style="thin">
        <color rgb="FF000000"/>
      </right>
      <top style="medium">
        <color indexed="64"/>
      </top>
      <bottom/>
      <diagonal/>
    </border>
    <border>
      <left style="thin">
        <color rgb="FF000000"/>
      </left>
      <right style="medium">
        <color indexed="64"/>
      </right>
      <top style="medium">
        <color indexed="64"/>
      </top>
      <bottom/>
      <diagonal/>
    </border>
    <border>
      <left style="thin">
        <color rgb="FF000000"/>
      </left>
      <right style="medium">
        <color indexed="64"/>
      </right>
      <top style="thin">
        <color rgb="FF000000"/>
      </top>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medium">
        <color indexed="64"/>
      </left>
      <right style="thin">
        <color rgb="FF000000"/>
      </right>
      <top style="medium">
        <color indexed="64"/>
      </top>
      <bottom style="thin">
        <color indexed="64"/>
      </bottom>
      <diagonal/>
    </border>
    <border>
      <left style="medium">
        <color indexed="64"/>
      </left>
      <right style="thin">
        <color rgb="FF000000"/>
      </right>
      <top style="thin">
        <color indexed="64"/>
      </top>
      <bottom style="thin">
        <color indexed="64"/>
      </bottom>
      <diagonal/>
    </border>
    <border>
      <left style="medium">
        <color indexed="64"/>
      </left>
      <right style="thin">
        <color rgb="FF000000"/>
      </right>
      <top style="thin">
        <color indexed="64"/>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s>
  <cellStyleXfs count="1">
    <xf numFmtId="0" fontId="0" fillId="0" borderId="0"/>
  </cellStyleXfs>
  <cellXfs count="599">
    <xf numFmtId="0" fontId="0" fillId="0" borderId="0" xfId="0"/>
    <xf numFmtId="0" fontId="3" fillId="0" borderId="0" xfId="0" applyFont="1"/>
    <xf numFmtId="0" fontId="3" fillId="0" borderId="1" xfId="0" applyFont="1" applyBorder="1" applyAlignment="1">
      <alignment vertical="top" wrapText="1"/>
    </xf>
    <xf numFmtId="0" fontId="3" fillId="0" borderId="1" xfId="0" applyFont="1" applyBorder="1" applyAlignment="1">
      <alignment horizontal="center" vertical="top" wrapText="1"/>
    </xf>
    <xf numFmtId="0" fontId="3" fillId="0" borderId="0" xfId="0" applyFont="1" applyAlignment="1">
      <alignment vertical="top"/>
    </xf>
    <xf numFmtId="0" fontId="1" fillId="0" borderId="1" xfId="0" applyFont="1" applyBorder="1" applyAlignment="1">
      <alignment vertical="top" wrapText="1"/>
    </xf>
    <xf numFmtId="0" fontId="1" fillId="3" borderId="1" xfId="0" applyFont="1" applyFill="1" applyBorder="1" applyAlignment="1">
      <alignment vertical="top" wrapText="1"/>
    </xf>
    <xf numFmtId="0" fontId="3" fillId="3" borderId="1" xfId="0" applyFont="1" applyFill="1" applyBorder="1" applyAlignment="1">
      <alignment horizontal="center" vertical="top" wrapText="1"/>
    </xf>
    <xf numFmtId="0" fontId="3" fillId="3" borderId="1" xfId="0" applyFont="1" applyFill="1" applyBorder="1" applyAlignment="1">
      <alignment vertical="top" wrapText="1"/>
    </xf>
    <xf numFmtId="0" fontId="6" fillId="0" borderId="1" xfId="0" applyFont="1" applyBorder="1" applyAlignment="1">
      <alignment vertical="top" wrapText="1"/>
    </xf>
    <xf numFmtId="0" fontId="6" fillId="3" borderId="1" xfId="0" applyFont="1" applyFill="1" applyBorder="1" applyAlignment="1">
      <alignment vertical="top" wrapText="1"/>
    </xf>
    <xf numFmtId="0" fontId="6" fillId="6" borderId="1" xfId="0" applyFont="1" applyFill="1" applyBorder="1" applyAlignment="1">
      <alignment vertical="top" wrapText="1"/>
    </xf>
    <xf numFmtId="0" fontId="4" fillId="0" borderId="1" xfId="0" applyFont="1" applyBorder="1" applyAlignment="1">
      <alignment vertical="top" wrapText="1"/>
    </xf>
    <xf numFmtId="0" fontId="11" fillId="0" borderId="0" xfId="0" applyFont="1"/>
    <xf numFmtId="0" fontId="3" fillId="0" borderId="0" xfId="0" applyFont="1" applyAlignment="1">
      <alignment horizontal="left" vertical="top"/>
    </xf>
    <xf numFmtId="0" fontId="10" fillId="3" borderId="1" xfId="0" applyFont="1" applyFill="1" applyBorder="1" applyAlignment="1">
      <alignment horizontal="center" vertical="top" wrapText="1"/>
    </xf>
    <xf numFmtId="0" fontId="11" fillId="0" borderId="0" xfId="0" applyFont="1" applyAlignment="1">
      <alignment vertical="top"/>
    </xf>
    <xf numFmtId="164" fontId="11" fillId="0" borderId="0" xfId="0" applyNumberFormat="1" applyFont="1"/>
    <xf numFmtId="0" fontId="10" fillId="3" borderId="1" xfId="0" applyFont="1" applyFill="1" applyBorder="1" applyAlignment="1">
      <alignment vertical="top" wrapText="1"/>
    </xf>
    <xf numFmtId="0" fontId="10" fillId="0" borderId="1" xfId="0" applyFont="1" applyBorder="1" applyAlignment="1">
      <alignment vertical="top" wrapText="1"/>
    </xf>
    <xf numFmtId="0" fontId="2" fillId="0" borderId="1" xfId="0" applyFont="1" applyBorder="1" applyAlignment="1">
      <alignment vertical="top" wrapText="1"/>
    </xf>
    <xf numFmtId="164" fontId="3" fillId="0" borderId="0" xfId="0" applyNumberFormat="1" applyFont="1"/>
    <xf numFmtId="165" fontId="3" fillId="0" borderId="0" xfId="0" applyNumberFormat="1" applyFont="1"/>
    <xf numFmtId="0" fontId="2" fillId="3" borderId="1" xfId="0" applyFont="1" applyFill="1" applyBorder="1" applyAlignment="1">
      <alignment horizontal="left" vertical="top" wrapText="1"/>
    </xf>
    <xf numFmtId="0" fontId="9" fillId="0" borderId="0" xfId="0" applyFont="1" applyAlignment="1">
      <alignment horizontal="left"/>
    </xf>
    <xf numFmtId="0" fontId="4" fillId="3" borderId="1" xfId="0" applyFont="1" applyFill="1" applyBorder="1" applyAlignment="1">
      <alignment vertical="top" wrapText="1"/>
    </xf>
    <xf numFmtId="0" fontId="2" fillId="0" borderId="6" xfId="0" applyFont="1" applyBorder="1" applyAlignment="1">
      <alignment horizontal="left" vertical="top" wrapText="1"/>
    </xf>
    <xf numFmtId="0" fontId="10" fillId="3" borderId="9" xfId="0" applyFont="1" applyFill="1" applyBorder="1" applyAlignment="1">
      <alignment horizontal="left" vertical="top" wrapText="1"/>
    </xf>
    <xf numFmtId="0" fontId="10" fillId="0" borderId="6" xfId="0" applyFont="1" applyBorder="1" applyAlignment="1">
      <alignment horizontal="left" vertical="top" wrapText="1"/>
    </xf>
    <xf numFmtId="0" fontId="1" fillId="6" borderId="1" xfId="0" applyFont="1" applyFill="1" applyBorder="1" applyAlignment="1">
      <alignment vertical="top"/>
    </xf>
    <xf numFmtId="0" fontId="6" fillId="6" borderId="1" xfId="0" applyFont="1" applyFill="1" applyBorder="1" applyAlignment="1">
      <alignment vertical="top"/>
    </xf>
    <xf numFmtId="0" fontId="19" fillId="0" borderId="0" xfId="0" applyFont="1"/>
    <xf numFmtId="0" fontId="22" fillId="8" borderId="0" xfId="0" applyFont="1" applyFill="1" applyAlignment="1">
      <alignment wrapText="1"/>
    </xf>
    <xf numFmtId="0" fontId="10" fillId="3" borderId="6" xfId="0" applyFont="1" applyFill="1" applyBorder="1" applyAlignment="1">
      <alignment horizontal="left" vertical="top" wrapText="1"/>
    </xf>
    <xf numFmtId="0" fontId="3" fillId="0" borderId="12" xfId="0" applyFont="1" applyBorder="1" applyAlignment="1">
      <alignment vertical="top"/>
    </xf>
    <xf numFmtId="0" fontId="3" fillId="0" borderId="12" xfId="0" applyFont="1" applyBorder="1"/>
    <xf numFmtId="0" fontId="17" fillId="0" borderId="6" xfId="0" applyFont="1" applyBorder="1" applyAlignment="1">
      <alignment horizontal="left" vertical="top" wrapText="1"/>
    </xf>
    <xf numFmtId="0" fontId="14" fillId="3" borderId="5" xfId="0" applyFont="1" applyFill="1" applyBorder="1" applyAlignment="1">
      <alignment vertical="top" wrapText="1"/>
    </xf>
    <xf numFmtId="0" fontId="3" fillId="0" borderId="6" xfId="0" applyFont="1" applyBorder="1" applyAlignment="1">
      <alignment vertical="top" wrapText="1"/>
    </xf>
    <xf numFmtId="0" fontId="17" fillId="3" borderId="1" xfId="0" applyFont="1" applyFill="1" applyBorder="1" applyAlignment="1">
      <alignment vertical="top" wrapText="1"/>
    </xf>
    <xf numFmtId="0" fontId="3" fillId="3" borderId="10" xfId="0" applyFont="1" applyFill="1" applyBorder="1" applyAlignment="1">
      <alignment horizontal="center" vertical="top" wrapText="1"/>
    </xf>
    <xf numFmtId="0" fontId="4" fillId="3" borderId="3" xfId="0" applyFont="1" applyFill="1" applyBorder="1" applyAlignment="1">
      <alignment horizontal="center" vertical="top" wrapText="1"/>
    </xf>
    <xf numFmtId="0" fontId="2" fillId="2" borderId="2"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6" fillId="4" borderId="21" xfId="0" applyFont="1" applyFill="1" applyBorder="1" applyAlignment="1">
      <alignment vertical="top" wrapText="1"/>
    </xf>
    <xf numFmtId="0" fontId="6" fillId="4" borderId="15" xfId="0" applyFont="1" applyFill="1" applyBorder="1" applyAlignment="1">
      <alignment vertical="top" wrapText="1"/>
    </xf>
    <xf numFmtId="0" fontId="3" fillId="4" borderId="25" xfId="0" applyFont="1" applyFill="1" applyBorder="1"/>
    <xf numFmtId="0" fontId="3" fillId="5" borderId="21" xfId="0" applyFont="1" applyFill="1" applyBorder="1"/>
    <xf numFmtId="0" fontId="6" fillId="9" borderId="28" xfId="0" applyFont="1" applyFill="1" applyBorder="1" applyAlignment="1">
      <alignment vertical="top" wrapText="1"/>
    </xf>
    <xf numFmtId="0" fontId="2" fillId="10" borderId="28" xfId="0" applyFont="1" applyFill="1" applyBorder="1" applyAlignment="1">
      <alignment horizontal="center" vertical="top" wrapText="1"/>
    </xf>
    <xf numFmtId="0" fontId="6" fillId="9" borderId="29" xfId="0" applyFont="1" applyFill="1" applyBorder="1" applyAlignment="1">
      <alignment vertical="top" wrapText="1"/>
    </xf>
    <xf numFmtId="0" fontId="2" fillId="10" borderId="29" xfId="0" applyFont="1" applyFill="1" applyBorder="1" applyAlignment="1">
      <alignment horizontal="center" vertical="top" wrapText="1"/>
    </xf>
    <xf numFmtId="165" fontId="3" fillId="3" borderId="1" xfId="0" applyNumberFormat="1" applyFont="1" applyFill="1" applyBorder="1" applyAlignment="1">
      <alignment horizontal="center" vertical="top" wrapText="1"/>
    </xf>
    <xf numFmtId="0" fontId="1" fillId="5" borderId="5" xfId="0" applyFont="1" applyFill="1" applyBorder="1" applyAlignment="1">
      <alignment vertical="top" wrapText="1"/>
    </xf>
    <xf numFmtId="0" fontId="3" fillId="5" borderId="5" xfId="0" applyFont="1" applyFill="1" applyBorder="1"/>
    <xf numFmtId="0" fontId="3" fillId="0" borderId="1" xfId="0" applyFont="1" applyBorder="1"/>
    <xf numFmtId="0" fontId="6" fillId="0" borderId="28" xfId="0" applyFont="1" applyBorder="1" applyAlignment="1">
      <alignment vertical="top" wrapText="1"/>
    </xf>
    <xf numFmtId="0" fontId="4" fillId="0" borderId="28" xfId="0" applyFont="1" applyBorder="1" applyAlignment="1">
      <alignment vertical="top" wrapText="1"/>
    </xf>
    <xf numFmtId="165" fontId="3" fillId="3" borderId="28" xfId="0" applyNumberFormat="1" applyFont="1" applyFill="1" applyBorder="1" applyAlignment="1">
      <alignment horizontal="center" vertical="top" wrapText="1"/>
    </xf>
    <xf numFmtId="0" fontId="10" fillId="0" borderId="29" xfId="0" applyFont="1" applyBorder="1" applyAlignment="1">
      <alignment vertical="top" wrapText="1"/>
    </xf>
    <xf numFmtId="0" fontId="3" fillId="0" borderId="29" xfId="0" applyFont="1" applyBorder="1" applyAlignment="1">
      <alignment horizontal="center" vertical="top" wrapText="1"/>
    </xf>
    <xf numFmtId="0" fontId="3" fillId="0" borderId="29" xfId="0" applyFont="1" applyBorder="1"/>
    <xf numFmtId="0" fontId="4" fillId="0" borderId="29" xfId="0" applyFont="1" applyBorder="1" applyAlignment="1">
      <alignment vertical="top" wrapText="1"/>
    </xf>
    <xf numFmtId="0" fontId="3" fillId="0" borderId="2" xfId="0" applyFont="1" applyBorder="1"/>
    <xf numFmtId="165" fontId="3" fillId="0" borderId="1" xfId="0" applyNumberFormat="1" applyFont="1" applyBorder="1"/>
    <xf numFmtId="0" fontId="10" fillId="3" borderId="28" xfId="0" applyFont="1" applyFill="1" applyBorder="1" applyAlignment="1">
      <alignment horizontal="center" vertical="top" wrapText="1"/>
    </xf>
    <xf numFmtId="2" fontId="10" fillId="3" borderId="28" xfId="0" applyNumberFormat="1" applyFont="1" applyFill="1" applyBorder="1" applyAlignment="1">
      <alignment horizontal="center" vertical="top" wrapText="1"/>
    </xf>
    <xf numFmtId="0" fontId="1" fillId="3" borderId="28" xfId="0" applyFont="1" applyFill="1" applyBorder="1" applyAlignment="1">
      <alignment vertical="top" wrapText="1"/>
    </xf>
    <xf numFmtId="0" fontId="3" fillId="3" borderId="29" xfId="0" applyFont="1" applyFill="1" applyBorder="1" applyAlignment="1">
      <alignment vertical="top" wrapText="1"/>
    </xf>
    <xf numFmtId="0" fontId="3" fillId="3" borderId="7" xfId="0" applyFont="1" applyFill="1" applyBorder="1" applyAlignment="1">
      <alignment horizontal="center" vertical="top" wrapText="1"/>
    </xf>
    <xf numFmtId="0" fontId="3" fillId="3" borderId="28" xfId="0" applyFont="1" applyFill="1" applyBorder="1" applyAlignment="1">
      <alignment horizontal="center" vertical="top" wrapText="1"/>
    </xf>
    <xf numFmtId="0" fontId="3" fillId="3" borderId="2" xfId="0" applyFont="1" applyFill="1" applyBorder="1" applyAlignment="1">
      <alignment vertical="top" wrapText="1"/>
    </xf>
    <xf numFmtId="0" fontId="1" fillId="0" borderId="3" xfId="0" applyFont="1" applyBorder="1" applyAlignment="1">
      <alignment vertical="top" wrapText="1"/>
    </xf>
    <xf numFmtId="165" fontId="10" fillId="3" borderId="28" xfId="0" applyNumberFormat="1" applyFont="1" applyFill="1" applyBorder="1" applyAlignment="1">
      <alignment horizontal="center" vertical="top" wrapText="1"/>
    </xf>
    <xf numFmtId="0" fontId="1" fillId="0" borderId="28" xfId="0" applyFont="1" applyBorder="1" applyAlignment="1">
      <alignment vertical="top" wrapText="1"/>
    </xf>
    <xf numFmtId="0" fontId="3" fillId="0" borderId="29" xfId="0" applyFont="1" applyBorder="1" applyAlignment="1">
      <alignment vertical="top" wrapText="1"/>
    </xf>
    <xf numFmtId="0" fontId="10" fillId="3" borderId="18" xfId="0" applyFont="1" applyFill="1" applyBorder="1" applyAlignment="1">
      <alignment horizontal="center" vertical="top" wrapText="1"/>
    </xf>
    <xf numFmtId="0" fontId="3" fillId="0" borderId="29" xfId="0" applyFont="1" applyBorder="1" applyAlignment="1">
      <alignment wrapText="1"/>
    </xf>
    <xf numFmtId="0" fontId="3" fillId="0" borderId="28" xfId="0" applyFont="1" applyBorder="1"/>
    <xf numFmtId="0" fontId="10" fillId="3" borderId="1" xfId="0" applyFont="1" applyFill="1" applyBorder="1" applyAlignment="1">
      <alignment horizontal="left" vertical="top" wrapText="1"/>
    </xf>
    <xf numFmtId="3" fontId="10" fillId="0" borderId="1" xfId="0" applyNumberFormat="1" applyFont="1" applyBorder="1" applyAlignment="1">
      <alignment horizontal="center" vertical="top" wrapText="1"/>
    </xf>
    <xf numFmtId="0" fontId="2" fillId="3" borderId="28" xfId="0" applyFont="1" applyFill="1" applyBorder="1" applyAlignment="1">
      <alignment vertical="top" wrapText="1"/>
    </xf>
    <xf numFmtId="0" fontId="4" fillId="3" borderId="19" xfId="0" applyFont="1" applyFill="1" applyBorder="1" applyAlignment="1">
      <alignment horizontal="center" vertical="top" wrapText="1"/>
    </xf>
    <xf numFmtId="0" fontId="10" fillId="3" borderId="29" xfId="0" applyFont="1" applyFill="1" applyBorder="1" applyAlignment="1">
      <alignment vertical="top" wrapText="1"/>
    </xf>
    <xf numFmtId="0" fontId="5" fillId="3" borderId="29" xfId="0" applyFont="1" applyFill="1" applyBorder="1" applyAlignment="1">
      <alignment horizontal="center" vertical="top" wrapText="1"/>
    </xf>
    <xf numFmtId="0" fontId="1" fillId="6" borderId="3" xfId="0" applyFont="1" applyFill="1" applyBorder="1" applyAlignment="1">
      <alignment vertical="top" wrapText="1"/>
    </xf>
    <xf numFmtId="0" fontId="3" fillId="0" borderId="2" xfId="0" applyFont="1" applyBorder="1" applyAlignment="1">
      <alignment vertical="top" wrapText="1"/>
    </xf>
    <xf numFmtId="0" fontId="3" fillId="0" borderId="14" xfId="0" applyFont="1" applyBorder="1"/>
    <xf numFmtId="0" fontId="1" fillId="6" borderId="28" xfId="0" applyFont="1" applyFill="1" applyBorder="1" applyAlignment="1">
      <alignment vertical="top" wrapText="1"/>
    </xf>
    <xf numFmtId="0" fontId="3" fillId="6" borderId="28" xfId="0" applyFont="1" applyFill="1" applyBorder="1"/>
    <xf numFmtId="164" fontId="3" fillId="6" borderId="28" xfId="0" applyNumberFormat="1" applyFont="1" applyFill="1" applyBorder="1"/>
    <xf numFmtId="0" fontId="3" fillId="6" borderId="1" xfId="0" applyFont="1" applyFill="1" applyBorder="1"/>
    <xf numFmtId="0" fontId="1" fillId="3" borderId="2" xfId="0" applyFont="1" applyFill="1" applyBorder="1" applyAlignment="1">
      <alignment vertical="top"/>
    </xf>
    <xf numFmtId="0" fontId="3" fillId="4" borderId="21" xfId="0" applyFont="1" applyFill="1" applyBorder="1"/>
    <xf numFmtId="0" fontId="1" fillId="9" borderId="28" xfId="0" applyFont="1" applyFill="1" applyBorder="1" applyAlignment="1">
      <alignment vertical="top" wrapText="1"/>
    </xf>
    <xf numFmtId="0" fontId="2" fillId="10" borderId="18" xfId="0" applyFont="1" applyFill="1" applyBorder="1" applyAlignment="1">
      <alignment horizontal="center" vertical="top" wrapText="1"/>
    </xf>
    <xf numFmtId="0" fontId="1" fillId="9" borderId="29" xfId="0" applyFont="1" applyFill="1" applyBorder="1" applyAlignment="1">
      <alignment vertical="top" wrapText="1"/>
    </xf>
    <xf numFmtId="0" fontId="2" fillId="10" borderId="13" xfId="0" applyFont="1" applyFill="1" applyBorder="1" applyAlignment="1">
      <alignment horizontal="center" vertical="top" wrapText="1"/>
    </xf>
    <xf numFmtId="0" fontId="6" fillId="9" borderId="2" xfId="0" applyFont="1" applyFill="1" applyBorder="1" applyAlignment="1">
      <alignment vertical="top" wrapText="1"/>
    </xf>
    <xf numFmtId="0" fontId="1" fillId="5" borderId="15" xfId="0" applyFont="1" applyFill="1" applyBorder="1" applyAlignment="1">
      <alignment vertical="top" wrapText="1"/>
    </xf>
    <xf numFmtId="0" fontId="3" fillId="5" borderId="15" xfId="0" applyFont="1" applyFill="1" applyBorder="1"/>
    <xf numFmtId="0" fontId="21" fillId="3" borderId="28" xfId="0" applyFont="1" applyFill="1" applyBorder="1" applyAlignment="1">
      <alignment vertical="top" wrapText="1"/>
    </xf>
    <xf numFmtId="0" fontId="3" fillId="0" borderId="28" xfId="0" applyFont="1" applyBorder="1" applyAlignment="1">
      <alignment vertical="top" wrapText="1"/>
    </xf>
    <xf numFmtId="0" fontId="10" fillId="3" borderId="37" xfId="0" applyFont="1" applyFill="1" applyBorder="1" applyAlignment="1">
      <alignment horizontal="center" vertical="top" wrapText="1"/>
    </xf>
    <xf numFmtId="0" fontId="21" fillId="3" borderId="15" xfId="0" applyFont="1" applyFill="1" applyBorder="1" applyAlignment="1">
      <alignment vertical="top" wrapText="1"/>
    </xf>
    <xf numFmtId="0" fontId="10" fillId="0" borderId="28" xfId="0" applyFont="1" applyBorder="1" applyAlignment="1">
      <alignment horizontal="center" vertical="top" wrapText="1"/>
    </xf>
    <xf numFmtId="0" fontId="4" fillId="3" borderId="29" xfId="0" applyFont="1" applyFill="1" applyBorder="1" applyAlignment="1">
      <alignment vertical="top" wrapText="1"/>
    </xf>
    <xf numFmtId="3" fontId="6" fillId="3" borderId="15" xfId="0" applyNumberFormat="1" applyFont="1" applyFill="1" applyBorder="1" applyAlignment="1">
      <alignment horizontal="left" vertical="top" wrapText="1"/>
    </xf>
    <xf numFmtId="0" fontId="4" fillId="3" borderId="11" xfId="0" applyFont="1" applyFill="1" applyBorder="1" applyAlignment="1">
      <alignment horizontal="center" vertical="top" wrapText="1"/>
    </xf>
    <xf numFmtId="0" fontId="4" fillId="3" borderId="39" xfId="0" applyFont="1" applyFill="1" applyBorder="1" applyAlignment="1">
      <alignment horizontal="center" vertical="top" wrapText="1"/>
    </xf>
    <xf numFmtId="0" fontId="6" fillId="7" borderId="1" xfId="0" applyFont="1" applyFill="1" applyBorder="1" applyAlignment="1">
      <alignment vertical="top" wrapText="1"/>
    </xf>
    <xf numFmtId="0" fontId="6" fillId="0" borderId="29" xfId="0" applyFont="1" applyBorder="1" applyAlignment="1">
      <alignment vertical="top" wrapText="1"/>
    </xf>
    <xf numFmtId="0" fontId="1" fillId="4" borderId="22" xfId="0" applyFont="1" applyFill="1" applyBorder="1" applyAlignment="1">
      <alignment vertical="top" wrapText="1"/>
    </xf>
    <xf numFmtId="0" fontId="6" fillId="5" borderId="21" xfId="0" applyFont="1" applyFill="1" applyBorder="1" applyAlignment="1">
      <alignment vertical="top" wrapText="1"/>
    </xf>
    <xf numFmtId="0" fontId="3" fillId="5" borderId="24" xfId="0" applyFont="1" applyFill="1" applyBorder="1"/>
    <xf numFmtId="165" fontId="6" fillId="9" borderId="1" xfId="0" applyNumberFormat="1" applyFont="1" applyFill="1" applyBorder="1" applyAlignment="1">
      <alignment horizontal="center" vertical="top"/>
    </xf>
    <xf numFmtId="0" fontId="6" fillId="9" borderId="1" xfId="0" applyFont="1" applyFill="1" applyBorder="1" applyAlignment="1">
      <alignment horizontal="center" vertical="top" wrapText="1"/>
    </xf>
    <xf numFmtId="165" fontId="6" fillId="9" borderId="29" xfId="0" applyNumberFormat="1" applyFont="1" applyFill="1" applyBorder="1" applyAlignment="1">
      <alignment horizontal="center" vertical="top"/>
    </xf>
    <xf numFmtId="3" fontId="6" fillId="3" borderId="15" xfId="0" applyNumberFormat="1" applyFont="1" applyFill="1" applyBorder="1" applyAlignment="1">
      <alignment vertical="top" wrapText="1"/>
    </xf>
    <xf numFmtId="0" fontId="3" fillId="3" borderId="29" xfId="0" applyFont="1" applyFill="1" applyBorder="1" applyAlignment="1">
      <alignment horizontal="center" vertical="top" wrapText="1"/>
    </xf>
    <xf numFmtId="0" fontId="6" fillId="3" borderId="28" xfId="0" applyFont="1" applyFill="1" applyBorder="1" applyAlignment="1">
      <alignment horizontal="left" vertical="top" wrapText="1"/>
    </xf>
    <xf numFmtId="164" fontId="3" fillId="0" borderId="29" xfId="0" applyNumberFormat="1" applyFont="1" applyBorder="1"/>
    <xf numFmtId="0" fontId="5" fillId="0" borderId="1" xfId="0" applyFont="1" applyBorder="1"/>
    <xf numFmtId="0" fontId="1" fillId="6" borderId="46" xfId="0" applyFont="1" applyFill="1" applyBorder="1" applyAlignment="1">
      <alignment vertical="top" wrapText="1"/>
    </xf>
    <xf numFmtId="0" fontId="3" fillId="6" borderId="46" xfId="0" applyFont="1" applyFill="1" applyBorder="1"/>
    <xf numFmtId="0" fontId="1" fillId="3" borderId="29" xfId="0" applyFont="1" applyFill="1" applyBorder="1" applyAlignment="1">
      <alignment vertical="top" wrapText="1"/>
    </xf>
    <xf numFmtId="0" fontId="3" fillId="0" borderId="49" xfId="0" applyFont="1" applyBorder="1"/>
    <xf numFmtId="3" fontId="20" fillId="3" borderId="28" xfId="0" applyNumberFormat="1" applyFont="1" applyFill="1" applyBorder="1" applyAlignment="1">
      <alignment vertical="top" wrapText="1"/>
    </xf>
    <xf numFmtId="49" fontId="10" fillId="3" borderId="1" xfId="0" applyNumberFormat="1" applyFont="1" applyFill="1" applyBorder="1" applyAlignment="1">
      <alignment horizontal="center" vertical="top" wrapText="1"/>
    </xf>
    <xf numFmtId="49" fontId="5" fillId="3" borderId="1" xfId="0" applyNumberFormat="1" applyFont="1" applyFill="1" applyBorder="1" applyAlignment="1">
      <alignment horizontal="center" vertical="top" wrapText="1"/>
    </xf>
    <xf numFmtId="49" fontId="5" fillId="3" borderId="29" xfId="0" applyNumberFormat="1" applyFont="1" applyFill="1" applyBorder="1" applyAlignment="1">
      <alignment horizontal="center" vertical="top" wrapText="1"/>
    </xf>
    <xf numFmtId="3" fontId="2" fillId="3" borderId="28" xfId="0" applyNumberFormat="1" applyFont="1" applyFill="1" applyBorder="1" applyAlignment="1">
      <alignment vertical="top" wrapText="1"/>
    </xf>
    <xf numFmtId="0" fontId="5" fillId="3" borderId="1" xfId="0" applyFont="1" applyFill="1" applyBorder="1" applyAlignment="1">
      <alignment horizontal="center" vertical="top"/>
    </xf>
    <xf numFmtId="0" fontId="10" fillId="3" borderId="28" xfId="0" applyFont="1" applyFill="1" applyBorder="1" applyAlignment="1">
      <alignment horizontal="center" vertical="top"/>
    </xf>
    <xf numFmtId="0" fontId="4" fillId="3" borderId="1" xfId="0" applyFont="1" applyFill="1" applyBorder="1" applyAlignment="1">
      <alignment horizontal="center" vertical="top"/>
    </xf>
    <xf numFmtId="3" fontId="6" fillId="3" borderId="28" xfId="0" applyNumberFormat="1" applyFont="1" applyFill="1" applyBorder="1" applyAlignment="1">
      <alignment vertical="top" wrapText="1"/>
    </xf>
    <xf numFmtId="0" fontId="4" fillId="3" borderId="28" xfId="0" applyFont="1" applyFill="1" applyBorder="1" applyAlignment="1">
      <alignment horizontal="center" vertical="top"/>
    </xf>
    <xf numFmtId="0" fontId="4" fillId="0" borderId="1" xfId="0" applyFont="1" applyBorder="1" applyAlignment="1">
      <alignment horizontal="left" vertical="top" wrapText="1"/>
    </xf>
    <xf numFmtId="0" fontId="18" fillId="0" borderId="1" xfId="0" applyFont="1" applyBorder="1" applyAlignment="1">
      <alignment horizontal="left" vertical="top" wrapText="1"/>
    </xf>
    <xf numFmtId="0" fontId="2" fillId="0" borderId="29" xfId="0" applyFont="1" applyBorder="1" applyAlignment="1">
      <alignment vertical="top" wrapText="1"/>
    </xf>
    <xf numFmtId="0" fontId="3" fillId="6" borderId="3" xfId="0" applyFont="1" applyFill="1" applyBorder="1"/>
    <xf numFmtId="0" fontId="3" fillId="3" borderId="28" xfId="0" applyFont="1" applyFill="1" applyBorder="1" applyAlignment="1">
      <alignment horizontal="center" vertical="top"/>
    </xf>
    <xf numFmtId="0" fontId="2" fillId="3" borderId="18" xfId="0" applyFont="1" applyFill="1" applyBorder="1" applyAlignment="1">
      <alignment horizontal="left" vertical="top" wrapText="1"/>
    </xf>
    <xf numFmtId="0" fontId="3" fillId="0" borderId="52" xfId="0" applyFont="1" applyBorder="1" applyAlignment="1">
      <alignment vertical="top" wrapText="1"/>
    </xf>
    <xf numFmtId="0" fontId="5" fillId="0" borderId="29" xfId="0" applyFont="1" applyBorder="1"/>
    <xf numFmtId="0" fontId="3" fillId="0" borderId="1" xfId="0" applyFont="1" applyBorder="1" applyAlignment="1">
      <alignment wrapText="1"/>
    </xf>
    <xf numFmtId="0" fontId="1" fillId="0" borderId="29" xfId="0" applyFont="1" applyBorder="1" applyAlignment="1">
      <alignment vertical="top" wrapText="1"/>
    </xf>
    <xf numFmtId="165" fontId="3" fillId="3" borderId="28" xfId="0" applyNumberFormat="1" applyFont="1" applyFill="1" applyBorder="1" applyAlignment="1">
      <alignment horizontal="center" vertical="top"/>
    </xf>
    <xf numFmtId="0" fontId="3" fillId="3" borderId="7" xfId="0" applyFont="1" applyFill="1" applyBorder="1" applyAlignment="1">
      <alignment horizontal="center" vertical="top"/>
    </xf>
    <xf numFmtId="0" fontId="3" fillId="3" borderId="13" xfId="0" applyFont="1" applyFill="1" applyBorder="1" applyAlignment="1">
      <alignment horizontal="center" vertical="top"/>
    </xf>
    <xf numFmtId="3" fontId="3" fillId="3" borderId="18" xfId="0" applyNumberFormat="1" applyFont="1" applyFill="1" applyBorder="1" applyAlignment="1">
      <alignment horizontal="center" vertical="top"/>
    </xf>
    <xf numFmtId="49" fontId="6" fillId="9" borderId="1" xfId="0" applyNumberFormat="1" applyFont="1" applyFill="1" applyBorder="1" applyAlignment="1">
      <alignment horizontal="center" vertical="top"/>
    </xf>
    <xf numFmtId="0" fontId="6" fillId="9" borderId="2" xfId="0" applyFont="1" applyFill="1" applyBorder="1" applyAlignment="1">
      <alignment horizontal="center" vertical="top" wrapText="1"/>
    </xf>
    <xf numFmtId="0" fontId="6" fillId="9" borderId="8" xfId="0" applyFont="1" applyFill="1" applyBorder="1" applyAlignment="1">
      <alignment vertical="top" wrapText="1"/>
    </xf>
    <xf numFmtId="0" fontId="6" fillId="9" borderId="16" xfId="0" applyFont="1" applyFill="1" applyBorder="1" applyAlignment="1">
      <alignment vertical="top" wrapText="1"/>
    </xf>
    <xf numFmtId="165" fontId="6" fillId="9" borderId="15" xfId="0" applyNumberFormat="1" applyFont="1" applyFill="1" applyBorder="1" applyAlignment="1">
      <alignment horizontal="center" vertical="top" wrapText="1"/>
    </xf>
    <xf numFmtId="0" fontId="6" fillId="9" borderId="41" xfId="0" applyFont="1" applyFill="1" applyBorder="1" applyAlignment="1">
      <alignment vertical="top" wrapText="1"/>
    </xf>
    <xf numFmtId="49" fontId="6" fillId="9" borderId="29" xfId="0" applyNumberFormat="1" applyFont="1" applyFill="1" applyBorder="1" applyAlignment="1">
      <alignment horizontal="center" vertical="top"/>
    </xf>
    <xf numFmtId="0" fontId="15" fillId="3" borderId="1" xfId="0" applyFont="1" applyFill="1" applyBorder="1" applyAlignment="1">
      <alignment horizontal="center" vertical="top"/>
    </xf>
    <xf numFmtId="0" fontId="15" fillId="3" borderId="28" xfId="0" applyFont="1" applyFill="1" applyBorder="1" applyAlignment="1">
      <alignment horizontal="center" vertical="top"/>
    </xf>
    <xf numFmtId="0" fontId="1" fillId="5" borderId="53" xfId="0" applyFont="1" applyFill="1" applyBorder="1" applyAlignment="1">
      <alignment horizontal="center" vertical="top" wrapText="1"/>
    </xf>
    <xf numFmtId="0" fontId="4" fillId="3" borderId="18" xfId="0" applyFont="1" applyFill="1" applyBorder="1" applyAlignment="1">
      <alignment vertical="top" wrapText="1"/>
    </xf>
    <xf numFmtId="0" fontId="4" fillId="3" borderId="6" xfId="0" applyFont="1" applyFill="1" applyBorder="1" applyAlignment="1">
      <alignment vertical="top" wrapText="1"/>
    </xf>
    <xf numFmtId="0" fontId="1" fillId="0" borderId="42" xfId="0" applyFont="1" applyBorder="1" applyAlignment="1">
      <alignment horizontal="center" vertical="top" wrapText="1"/>
    </xf>
    <xf numFmtId="0" fontId="6" fillId="3" borderId="6" xfId="0" applyFont="1" applyFill="1" applyBorder="1" applyAlignment="1">
      <alignment horizontal="center" vertical="top" wrapText="1"/>
    </xf>
    <xf numFmtId="0" fontId="6" fillId="0" borderId="6" xfId="0" applyFont="1" applyBorder="1" applyAlignment="1">
      <alignment horizontal="center" vertical="top" wrapText="1"/>
    </xf>
    <xf numFmtId="0" fontId="6" fillId="6" borderId="6" xfId="0" applyFont="1" applyFill="1" applyBorder="1" applyAlignment="1">
      <alignment horizontal="center" vertical="top" wrapText="1"/>
    </xf>
    <xf numFmtId="0" fontId="1" fillId="6" borderId="6" xfId="0" applyFont="1" applyFill="1" applyBorder="1" applyAlignment="1">
      <alignment horizontal="center" vertical="top" wrapText="1"/>
    </xf>
    <xf numFmtId="0" fontId="1" fillId="0" borderId="6" xfId="0" applyFont="1" applyBorder="1" applyAlignment="1">
      <alignment horizontal="center" vertical="top" wrapText="1"/>
    </xf>
    <xf numFmtId="164" fontId="3" fillId="0" borderId="33" xfId="0" applyNumberFormat="1" applyFont="1" applyBorder="1" applyAlignment="1">
      <alignment horizontal="center" vertical="top" wrapText="1"/>
    </xf>
    <xf numFmtId="164" fontId="3" fillId="3" borderId="33" xfId="0" applyNumberFormat="1" applyFont="1" applyFill="1" applyBorder="1" applyAlignment="1">
      <alignment horizontal="center" vertical="top" wrapText="1"/>
    </xf>
    <xf numFmtId="164" fontId="1" fillId="6" borderId="33" xfId="0" applyNumberFormat="1" applyFont="1" applyFill="1" applyBorder="1" applyAlignment="1">
      <alignment horizontal="center" vertical="top" wrapText="1"/>
    </xf>
    <xf numFmtId="164" fontId="6" fillId="3" borderId="33" xfId="0" applyNumberFormat="1" applyFont="1" applyFill="1" applyBorder="1" applyAlignment="1">
      <alignment horizontal="center" vertical="top" wrapText="1"/>
    </xf>
    <xf numFmtId="164" fontId="6" fillId="0" borderId="33" xfId="0" applyNumberFormat="1" applyFont="1" applyBorder="1" applyAlignment="1">
      <alignment horizontal="center" vertical="top" wrapText="1"/>
    </xf>
    <xf numFmtId="0" fontId="2" fillId="0" borderId="1" xfId="0" applyFont="1" applyBorder="1" applyAlignment="1">
      <alignment horizontal="left" vertical="top" wrapText="1"/>
    </xf>
    <xf numFmtId="164" fontId="6" fillId="6" borderId="33" xfId="0" applyNumberFormat="1" applyFont="1" applyFill="1" applyBorder="1" applyAlignment="1">
      <alignment horizontal="center" vertical="top" wrapText="1"/>
    </xf>
    <xf numFmtId="164" fontId="1" fillId="5" borderId="23" xfId="0" applyNumberFormat="1" applyFont="1" applyFill="1" applyBorder="1" applyAlignment="1">
      <alignment horizontal="center" vertical="top" wrapText="1"/>
    </xf>
    <xf numFmtId="164" fontId="1" fillId="6" borderId="43" xfId="0" applyNumberFormat="1" applyFont="1" applyFill="1" applyBorder="1" applyAlignment="1">
      <alignment horizontal="center" vertical="top" wrapText="1"/>
    </xf>
    <xf numFmtId="164" fontId="3" fillId="0" borderId="19" xfId="0" applyNumberFormat="1" applyFont="1" applyBorder="1" applyAlignment="1">
      <alignment horizontal="center" vertical="top" wrapText="1"/>
    </xf>
    <xf numFmtId="164" fontId="3" fillId="3" borderId="30" xfId="0" applyNumberFormat="1" applyFont="1" applyFill="1" applyBorder="1" applyAlignment="1">
      <alignment horizontal="center" vertical="top" wrapText="1"/>
    </xf>
    <xf numFmtId="0" fontId="6" fillId="3" borderId="18" xfId="0" applyFont="1" applyFill="1" applyBorder="1" applyAlignment="1">
      <alignment horizontal="left" vertical="top" wrapText="1"/>
    </xf>
    <xf numFmtId="0" fontId="10" fillId="0" borderId="42" xfId="0" applyFont="1" applyBorder="1" applyAlignment="1">
      <alignment vertical="top" wrapText="1"/>
    </xf>
    <xf numFmtId="0" fontId="7" fillId="2" borderId="53" xfId="0" applyFont="1" applyFill="1" applyBorder="1" applyAlignment="1">
      <alignment horizontal="center" vertical="center" wrapText="1"/>
    </xf>
    <xf numFmtId="0" fontId="1" fillId="4" borderId="38" xfId="0" applyFont="1" applyFill="1" applyBorder="1" applyAlignment="1">
      <alignment horizontal="center" vertical="top" wrapText="1"/>
    </xf>
    <xf numFmtId="0" fontId="6" fillId="10" borderId="18" xfId="0" applyFont="1" applyFill="1" applyBorder="1" applyAlignment="1">
      <alignment horizontal="left" vertical="top" wrapText="1"/>
    </xf>
    <xf numFmtId="0" fontId="6" fillId="10" borderId="42" xfId="0" applyFont="1" applyFill="1" applyBorder="1" applyAlignment="1">
      <alignment vertical="top" wrapText="1"/>
    </xf>
    <xf numFmtId="0" fontId="1" fillId="5" borderId="13" xfId="0" applyFont="1" applyFill="1" applyBorder="1" applyAlignment="1">
      <alignment horizontal="center" vertical="top" wrapText="1"/>
    </xf>
    <xf numFmtId="0" fontId="4" fillId="0" borderId="18" xfId="0" applyFont="1" applyBorder="1" applyAlignment="1">
      <alignment vertical="top" wrapText="1"/>
    </xf>
    <xf numFmtId="0" fontId="3" fillId="0" borderId="6" xfId="0" applyFont="1" applyBorder="1" applyAlignment="1">
      <alignment horizontal="center" vertical="top" wrapText="1"/>
    </xf>
    <xf numFmtId="0" fontId="3" fillId="0" borderId="9" xfId="0" applyFont="1" applyBorder="1" applyAlignment="1">
      <alignment horizontal="center" vertical="top" wrapText="1"/>
    </xf>
    <xf numFmtId="164" fontId="4" fillId="3" borderId="6" xfId="0" applyNumberFormat="1" applyFont="1" applyFill="1" applyBorder="1" applyAlignment="1">
      <alignment horizontal="left" vertical="top" wrapText="1"/>
    </xf>
    <xf numFmtId="3" fontId="4" fillId="3" borderId="18" xfId="0" applyNumberFormat="1" applyFont="1" applyFill="1" applyBorder="1" applyAlignment="1">
      <alignment horizontal="left" vertical="top" wrapText="1"/>
    </xf>
    <xf numFmtId="0" fontId="17" fillId="3" borderId="6" xfId="0" applyFont="1" applyFill="1" applyBorder="1" applyAlignment="1">
      <alignment horizontal="left" vertical="top" wrapText="1"/>
    </xf>
    <xf numFmtId="0" fontId="3" fillId="0" borderId="42" xfId="0" applyFont="1" applyBorder="1" applyAlignment="1">
      <alignment horizontal="center" vertical="top" wrapText="1"/>
    </xf>
    <xf numFmtId="164" fontId="10" fillId="3" borderId="18" xfId="0" applyNumberFormat="1" applyFont="1" applyFill="1" applyBorder="1" applyAlignment="1">
      <alignment horizontal="left" vertical="top" wrapText="1"/>
    </xf>
    <xf numFmtId="0" fontId="3" fillId="3" borderId="18" xfId="0" applyFont="1" applyFill="1" applyBorder="1" applyAlignment="1">
      <alignment horizontal="center" vertical="top" wrapText="1"/>
    </xf>
    <xf numFmtId="0" fontId="1" fillId="0" borderId="18" xfId="0" applyFont="1" applyBorder="1" applyAlignment="1">
      <alignment horizontal="center" vertical="top" wrapText="1"/>
    </xf>
    <xf numFmtId="0" fontId="1" fillId="0" borderId="9" xfId="0" applyFont="1" applyBorder="1" applyAlignment="1">
      <alignment horizontal="center" vertical="top" wrapText="1"/>
    </xf>
    <xf numFmtId="3" fontId="4" fillId="3" borderId="6" xfId="0" applyNumberFormat="1" applyFont="1" applyFill="1" applyBorder="1" applyAlignment="1">
      <alignment horizontal="left" vertical="top" wrapText="1"/>
    </xf>
    <xf numFmtId="0" fontId="4" fillId="3" borderId="38" xfId="0" applyFont="1" applyFill="1" applyBorder="1" applyAlignment="1">
      <alignment horizontal="left" vertical="top" wrapText="1"/>
    </xf>
    <xf numFmtId="0" fontId="4" fillId="3" borderId="54" xfId="0" applyFont="1" applyFill="1" applyBorder="1" applyAlignment="1">
      <alignment horizontal="left" vertical="top" wrapText="1"/>
    </xf>
    <xf numFmtId="0" fontId="1" fillId="6" borderId="18" xfId="0" applyFont="1" applyFill="1" applyBorder="1" applyAlignment="1">
      <alignment horizontal="center" vertical="top" wrapText="1"/>
    </xf>
    <xf numFmtId="0" fontId="1" fillId="3" borderId="6" xfId="0" applyFont="1" applyFill="1" applyBorder="1" applyAlignment="1">
      <alignment horizontal="center" vertical="top" wrapText="1"/>
    </xf>
    <xf numFmtId="0" fontId="1" fillId="3" borderId="9" xfId="0" applyFont="1" applyFill="1" applyBorder="1" applyAlignment="1">
      <alignment horizontal="center" vertical="top" wrapText="1"/>
    </xf>
    <xf numFmtId="0" fontId="1" fillId="4" borderId="53" xfId="0" applyFont="1" applyFill="1" applyBorder="1" applyAlignment="1">
      <alignment horizontal="center" vertical="top" wrapText="1"/>
    </xf>
    <xf numFmtId="0" fontId="1" fillId="9" borderId="18" xfId="0" applyFont="1" applyFill="1" applyBorder="1" applyAlignment="1">
      <alignment vertical="top" wrapText="1"/>
    </xf>
    <xf numFmtId="0" fontId="1" fillId="9" borderId="9" xfId="0" applyFont="1" applyFill="1" applyBorder="1" applyAlignment="1">
      <alignment vertical="top" wrapText="1"/>
    </xf>
    <xf numFmtId="0" fontId="1" fillId="5" borderId="38" xfId="0" applyFont="1" applyFill="1" applyBorder="1" applyAlignment="1">
      <alignment horizontal="center" vertical="top" wrapText="1"/>
    </xf>
    <xf numFmtId="3" fontId="4" fillId="3" borderId="18" xfId="0" applyNumberFormat="1" applyFont="1" applyFill="1" applyBorder="1" applyAlignment="1">
      <alignment vertical="top" wrapText="1"/>
    </xf>
    <xf numFmtId="0" fontId="10" fillId="3" borderId="6" xfId="0" applyFont="1" applyFill="1" applyBorder="1" applyAlignment="1">
      <alignment vertical="top" wrapText="1"/>
    </xf>
    <xf numFmtId="0" fontId="17" fillId="3" borderId="6" xfId="0" applyFont="1" applyFill="1" applyBorder="1" applyAlignment="1">
      <alignment vertical="top" wrapText="1"/>
    </xf>
    <xf numFmtId="3" fontId="10" fillId="3" borderId="18" xfId="0" applyNumberFormat="1" applyFont="1" applyFill="1" applyBorder="1" applyAlignment="1">
      <alignment vertical="top" wrapText="1"/>
    </xf>
    <xf numFmtId="0" fontId="3" fillId="0" borderId="18" xfId="0" applyFont="1" applyBorder="1" applyAlignment="1">
      <alignment vertical="top" wrapText="1"/>
    </xf>
    <xf numFmtId="164" fontId="4" fillId="3" borderId="18" xfId="0" applyNumberFormat="1" applyFont="1" applyFill="1" applyBorder="1" applyAlignment="1">
      <alignment horizontal="left" vertical="top" wrapText="1"/>
    </xf>
    <xf numFmtId="0" fontId="6" fillId="0" borderId="42" xfId="0" applyFont="1" applyBorder="1" applyAlignment="1">
      <alignment horizontal="center" vertical="top" wrapText="1"/>
    </xf>
    <xf numFmtId="0" fontId="6" fillId="9" borderId="42" xfId="0" applyFont="1" applyFill="1" applyBorder="1" applyAlignment="1">
      <alignment vertical="top" wrapText="1"/>
    </xf>
    <xf numFmtId="0" fontId="3" fillId="0" borderId="18" xfId="0" applyFont="1" applyBorder="1" applyAlignment="1">
      <alignment horizontal="center" vertical="top" wrapText="1"/>
    </xf>
    <xf numFmtId="0" fontId="4" fillId="3" borderId="42" xfId="0" applyFont="1" applyFill="1" applyBorder="1" applyAlignment="1">
      <alignment horizontal="left" vertical="top" wrapText="1"/>
    </xf>
    <xf numFmtId="0" fontId="4" fillId="3" borderId="7" xfId="0" applyFont="1" applyFill="1" applyBorder="1" applyAlignment="1">
      <alignment vertical="top" wrapText="1"/>
    </xf>
    <xf numFmtId="165" fontId="1" fillId="0" borderId="42" xfId="0" applyNumberFormat="1" applyFont="1" applyBorder="1" applyAlignment="1">
      <alignment horizontal="center" vertical="top" wrapText="1"/>
    </xf>
    <xf numFmtId="164" fontId="10" fillId="3" borderId="55" xfId="0" applyNumberFormat="1" applyFont="1" applyFill="1" applyBorder="1" applyAlignment="1">
      <alignment horizontal="left" vertical="top" wrapText="1"/>
    </xf>
    <xf numFmtId="0" fontId="4" fillId="3" borderId="42" xfId="0" applyFont="1" applyFill="1" applyBorder="1" applyAlignment="1">
      <alignment vertical="top" wrapText="1"/>
    </xf>
    <xf numFmtId="165" fontId="1" fillId="6" borderId="44" xfId="0" applyNumberFormat="1" applyFont="1" applyFill="1" applyBorder="1" applyAlignment="1">
      <alignment horizontal="center" vertical="top" wrapText="1"/>
    </xf>
    <xf numFmtId="165" fontId="6" fillId="3" borderId="6" xfId="0" applyNumberFormat="1" applyFont="1" applyFill="1" applyBorder="1" applyAlignment="1">
      <alignment horizontal="center" vertical="top" wrapText="1"/>
    </xf>
    <xf numFmtId="165" fontId="6" fillId="0" borderId="6" xfId="0" applyNumberFormat="1" applyFont="1" applyBorder="1" applyAlignment="1">
      <alignment horizontal="center" vertical="top" wrapText="1"/>
    </xf>
    <xf numFmtId="165" fontId="6" fillId="0" borderId="42" xfId="0" applyNumberFormat="1" applyFont="1" applyBorder="1" applyAlignment="1">
      <alignment horizontal="center" vertical="top" wrapText="1"/>
    </xf>
    <xf numFmtId="0" fontId="4" fillId="3" borderId="6" xfId="0" applyFont="1" applyFill="1" applyBorder="1" applyAlignment="1">
      <alignment horizontal="left" vertical="top" wrapText="1"/>
    </xf>
    <xf numFmtId="0" fontId="1" fillId="3" borderId="42" xfId="0" applyFont="1" applyFill="1" applyBorder="1" applyAlignment="1">
      <alignment horizontal="center" vertical="top" wrapText="1"/>
    </xf>
    <xf numFmtId="164" fontId="10" fillId="3" borderId="6" xfId="0" applyNumberFormat="1" applyFont="1" applyFill="1" applyBorder="1" applyAlignment="1">
      <alignment horizontal="left" vertical="top" wrapText="1"/>
    </xf>
    <xf numFmtId="0" fontId="1" fillId="6" borderId="7" xfId="0" applyFont="1" applyFill="1" applyBorder="1" applyAlignment="1">
      <alignment horizontal="center" vertical="top" wrapText="1"/>
    </xf>
    <xf numFmtId="164" fontId="3" fillId="3" borderId="18" xfId="0" applyNumberFormat="1" applyFont="1" applyFill="1" applyBorder="1" applyAlignment="1">
      <alignment vertical="top" wrapText="1"/>
    </xf>
    <xf numFmtId="0" fontId="4" fillId="3" borderId="18" xfId="0" applyFont="1" applyFill="1" applyBorder="1" applyAlignment="1">
      <alignment horizontal="left" vertical="top" wrapText="1"/>
    </xf>
    <xf numFmtId="165" fontId="1" fillId="6" borderId="18" xfId="0" applyNumberFormat="1" applyFont="1" applyFill="1" applyBorder="1" applyAlignment="1">
      <alignment horizontal="center" vertical="top" wrapText="1"/>
    </xf>
    <xf numFmtId="0" fontId="4" fillId="3" borderId="9" xfId="0" applyFont="1" applyFill="1" applyBorder="1" applyAlignment="1">
      <alignment vertical="top" wrapText="1"/>
    </xf>
    <xf numFmtId="0" fontId="6" fillId="9" borderId="17" xfId="0" applyFont="1" applyFill="1" applyBorder="1" applyAlignment="1">
      <alignment vertical="top" wrapText="1"/>
    </xf>
    <xf numFmtId="0" fontId="6" fillId="9" borderId="56" xfId="0" applyFont="1" applyFill="1" applyBorder="1" applyAlignment="1">
      <alignment vertical="top" wrapText="1"/>
    </xf>
    <xf numFmtId="0" fontId="6" fillId="9" borderId="9" xfId="0" applyFont="1" applyFill="1" applyBorder="1" applyAlignment="1">
      <alignment vertical="top" wrapText="1"/>
    </xf>
    <xf numFmtId="0" fontId="6" fillId="9" borderId="6" xfId="0" applyFont="1" applyFill="1" applyBorder="1" applyAlignment="1">
      <alignment horizontal="left" vertical="center" wrapText="1"/>
    </xf>
    <xf numFmtId="0" fontId="6" fillId="9" borderId="42" xfId="0" applyFont="1" applyFill="1" applyBorder="1" applyAlignment="1">
      <alignment horizontal="left" vertical="center" wrapText="1"/>
    </xf>
    <xf numFmtId="0" fontId="1" fillId="4" borderId="36" xfId="0" applyFont="1" applyFill="1" applyBorder="1" applyAlignment="1">
      <alignment horizontal="center" vertical="top" wrapText="1"/>
    </xf>
    <xf numFmtId="0" fontId="1" fillId="9" borderId="19" xfId="0" applyFont="1" applyFill="1" applyBorder="1" applyAlignment="1">
      <alignment horizontal="center" vertical="top" wrapText="1"/>
    </xf>
    <xf numFmtId="0" fontId="1" fillId="9" borderId="30" xfId="0" applyFont="1" applyFill="1" applyBorder="1" applyAlignment="1">
      <alignment horizontal="center" vertical="top" wrapText="1"/>
    </xf>
    <xf numFmtId="0" fontId="1" fillId="5" borderId="31" xfId="0" applyFont="1" applyFill="1" applyBorder="1" applyAlignment="1">
      <alignment horizontal="center" vertical="top" wrapText="1"/>
    </xf>
    <xf numFmtId="164" fontId="1" fillId="0" borderId="19" xfId="0" applyNumberFormat="1" applyFont="1" applyBorder="1" applyAlignment="1">
      <alignment horizontal="center" vertical="top" wrapText="1"/>
    </xf>
    <xf numFmtId="164" fontId="10" fillId="3" borderId="33" xfId="0" applyNumberFormat="1" applyFont="1" applyFill="1" applyBorder="1" applyAlignment="1">
      <alignment horizontal="center" vertical="top" wrapText="1"/>
    </xf>
    <xf numFmtId="164" fontId="10" fillId="3" borderId="20" xfId="0" applyNumberFormat="1" applyFont="1" applyFill="1" applyBorder="1" applyAlignment="1">
      <alignment horizontal="center" vertical="top" wrapText="1"/>
    </xf>
    <xf numFmtId="165" fontId="15" fillId="3" borderId="20" xfId="0" applyNumberFormat="1" applyFont="1" applyFill="1" applyBorder="1" applyAlignment="1">
      <alignment horizontal="center" vertical="top" wrapText="1"/>
    </xf>
    <xf numFmtId="165" fontId="2" fillId="0" borderId="19" xfId="0" applyNumberFormat="1" applyFont="1" applyBorder="1" applyAlignment="1">
      <alignment horizontal="center" vertical="top" wrapText="1"/>
    </xf>
    <xf numFmtId="165" fontId="2" fillId="3" borderId="19" xfId="0" applyNumberFormat="1" applyFont="1" applyFill="1" applyBorder="1" applyAlignment="1">
      <alignment horizontal="center" vertical="top" wrapText="1"/>
    </xf>
    <xf numFmtId="165" fontId="10" fillId="3" borderId="30" xfId="0" applyNumberFormat="1" applyFont="1" applyFill="1" applyBorder="1" applyAlignment="1">
      <alignment horizontal="center" vertical="top" wrapText="1"/>
    </xf>
    <xf numFmtId="164" fontId="3" fillId="3" borderId="19" xfId="0" applyNumberFormat="1" applyFont="1" applyFill="1" applyBorder="1" applyAlignment="1">
      <alignment horizontal="center" vertical="top" wrapText="1"/>
    </xf>
    <xf numFmtId="164" fontId="1" fillId="6" borderId="19" xfId="0" applyNumberFormat="1" applyFont="1" applyFill="1" applyBorder="1" applyAlignment="1">
      <alignment horizontal="center" vertical="top" wrapText="1"/>
    </xf>
    <xf numFmtId="164" fontId="1" fillId="3" borderId="33" xfId="0" applyNumberFormat="1" applyFont="1" applyFill="1" applyBorder="1" applyAlignment="1">
      <alignment horizontal="center" vertical="top" wrapText="1"/>
    </xf>
    <xf numFmtId="164" fontId="6" fillId="0" borderId="20" xfId="0" applyNumberFormat="1" applyFont="1" applyBorder="1" applyAlignment="1">
      <alignment horizontal="center" vertical="top" wrapText="1"/>
    </xf>
    <xf numFmtId="164" fontId="1" fillId="4" borderId="23" xfId="0" applyNumberFormat="1" applyFont="1" applyFill="1" applyBorder="1" applyAlignment="1">
      <alignment horizontal="center" vertical="top" wrapText="1"/>
    </xf>
    <xf numFmtId="164" fontId="1" fillId="9" borderId="19" xfId="0" applyNumberFormat="1" applyFont="1" applyFill="1" applyBorder="1" applyAlignment="1">
      <alignment horizontal="center" vertical="top" wrapText="1"/>
    </xf>
    <xf numFmtId="164" fontId="1" fillId="9" borderId="20" xfId="0" applyNumberFormat="1" applyFont="1" applyFill="1" applyBorder="1" applyAlignment="1">
      <alignment horizontal="center" vertical="top" wrapText="1"/>
    </xf>
    <xf numFmtId="164" fontId="1" fillId="5" borderId="36" xfId="0" applyNumberFormat="1" applyFont="1" applyFill="1" applyBorder="1" applyAlignment="1">
      <alignment horizontal="center" vertical="top" wrapText="1"/>
    </xf>
    <xf numFmtId="0" fontId="10" fillId="3" borderId="19" xfId="0" applyFont="1" applyFill="1" applyBorder="1" applyAlignment="1">
      <alignment horizontal="center" vertical="top" wrapText="1"/>
    </xf>
    <xf numFmtId="0" fontId="10" fillId="3" borderId="40" xfId="0" applyFont="1" applyFill="1" applyBorder="1" applyAlignment="1">
      <alignment horizontal="center" vertical="top" wrapText="1"/>
    </xf>
    <xf numFmtId="164" fontId="6" fillId="0" borderId="30" xfId="0" applyNumberFormat="1" applyFont="1" applyBorder="1" applyAlignment="1">
      <alignment horizontal="center" vertical="top" wrapText="1"/>
    </xf>
    <xf numFmtId="164" fontId="5" fillId="4" borderId="23" xfId="0" applyNumberFormat="1" applyFont="1" applyFill="1" applyBorder="1" applyAlignment="1">
      <alignment horizontal="center" vertical="top" wrapText="1"/>
    </xf>
    <xf numFmtId="164" fontId="5" fillId="9" borderId="19" xfId="0" applyNumberFormat="1" applyFont="1" applyFill="1" applyBorder="1" applyAlignment="1">
      <alignment horizontal="center" vertical="top" wrapText="1"/>
    </xf>
    <xf numFmtId="164" fontId="5" fillId="9" borderId="30" xfId="0" applyNumberFormat="1" applyFont="1" applyFill="1" applyBorder="1" applyAlignment="1">
      <alignment horizontal="center" vertical="top" wrapText="1"/>
    </xf>
    <xf numFmtId="164" fontId="3" fillId="0" borderId="30" xfId="0" applyNumberFormat="1" applyFont="1" applyBorder="1" applyAlignment="1">
      <alignment horizontal="center" vertical="top" wrapText="1"/>
    </xf>
    <xf numFmtId="164" fontId="1" fillId="3" borderId="19" xfId="0" applyNumberFormat="1" applyFont="1" applyFill="1" applyBorder="1" applyAlignment="1">
      <alignment horizontal="center" vertical="top" wrapText="1"/>
    </xf>
    <xf numFmtId="164" fontId="1" fillId="6" borderId="50" xfId="0" applyNumberFormat="1" applyFont="1" applyFill="1" applyBorder="1" applyAlignment="1">
      <alignment horizontal="center" vertical="top" wrapText="1"/>
    </xf>
    <xf numFmtId="165" fontId="10" fillId="3" borderId="33" xfId="0" applyNumberFormat="1" applyFont="1" applyFill="1" applyBorder="1" applyAlignment="1">
      <alignment horizontal="center" vertical="top" wrapText="1"/>
    </xf>
    <xf numFmtId="165" fontId="15" fillId="3" borderId="33" xfId="0" applyNumberFormat="1" applyFont="1" applyFill="1" applyBorder="1" applyAlignment="1">
      <alignment horizontal="center" vertical="top" wrapText="1"/>
    </xf>
    <xf numFmtId="165" fontId="15" fillId="3" borderId="30" xfId="0" applyNumberFormat="1" applyFont="1" applyFill="1" applyBorder="1" applyAlignment="1">
      <alignment horizontal="center" vertical="top" wrapText="1"/>
    </xf>
    <xf numFmtId="164" fontId="3" fillId="3" borderId="60" xfId="0" applyNumberFormat="1" applyFont="1" applyFill="1" applyBorder="1" applyAlignment="1">
      <alignment horizontal="center" vertical="top" wrapText="1"/>
    </xf>
    <xf numFmtId="164" fontId="5" fillId="9" borderId="43" xfId="0" applyNumberFormat="1" applyFont="1" applyFill="1" applyBorder="1" applyAlignment="1">
      <alignment horizontal="center" vertical="top" wrapText="1"/>
    </xf>
    <xf numFmtId="164" fontId="5" fillId="9" borderId="27" xfId="0" applyNumberFormat="1" applyFont="1" applyFill="1" applyBorder="1" applyAlignment="1">
      <alignment horizontal="center" vertical="top" wrapText="1"/>
    </xf>
    <xf numFmtId="165" fontId="10" fillId="3" borderId="33" xfId="0" applyNumberFormat="1" applyFont="1" applyFill="1" applyBorder="1" applyAlignment="1">
      <alignment horizontal="center" vertical="top"/>
    </xf>
    <xf numFmtId="0" fontId="6" fillId="5" borderId="53" xfId="0" applyFont="1" applyFill="1" applyBorder="1" applyAlignment="1">
      <alignment vertical="top" wrapText="1"/>
    </xf>
    <xf numFmtId="165" fontId="1" fillId="0" borderId="61" xfId="0" applyNumberFormat="1" applyFont="1" applyBorder="1" applyAlignment="1">
      <alignment horizontal="center" vertical="top" wrapText="1"/>
    </xf>
    <xf numFmtId="0" fontId="3" fillId="0" borderId="62" xfId="0" applyFont="1" applyBorder="1"/>
    <xf numFmtId="0" fontId="3" fillId="4" borderId="63" xfId="0" applyFont="1" applyFill="1" applyBorder="1"/>
    <xf numFmtId="0" fontId="3" fillId="3" borderId="13" xfId="0" applyFont="1" applyFill="1" applyBorder="1" applyAlignment="1">
      <alignment vertical="top" wrapText="1"/>
    </xf>
    <xf numFmtId="165" fontId="1" fillId="9" borderId="1" xfId="0" applyNumberFormat="1" applyFont="1" applyFill="1" applyBorder="1" applyAlignment="1">
      <alignment horizontal="center" vertical="top" wrapText="1"/>
    </xf>
    <xf numFmtId="165" fontId="1" fillId="6" borderId="51" xfId="0" applyNumberFormat="1" applyFont="1" applyFill="1" applyBorder="1" applyAlignment="1">
      <alignment horizontal="center" vertical="top" wrapText="1"/>
    </xf>
    <xf numFmtId="0" fontId="3" fillId="6" borderId="64" xfId="0" applyFont="1" applyFill="1" applyBorder="1"/>
    <xf numFmtId="0" fontId="6" fillId="3" borderId="7" xfId="0" applyFont="1" applyFill="1" applyBorder="1" applyAlignment="1">
      <alignment horizontal="center" vertical="top" wrapText="1"/>
    </xf>
    <xf numFmtId="0" fontId="3" fillId="0" borderId="3" xfId="0" applyFont="1" applyBorder="1"/>
    <xf numFmtId="0" fontId="1" fillId="0" borderId="52" xfId="0" applyFont="1" applyBorder="1" applyAlignment="1">
      <alignment horizontal="center" vertical="top" wrapText="1"/>
    </xf>
    <xf numFmtId="0" fontId="4" fillId="3" borderId="28" xfId="0" applyFont="1" applyFill="1" applyBorder="1"/>
    <xf numFmtId="164" fontId="4" fillId="3" borderId="33" xfId="0" applyNumberFormat="1" applyFont="1" applyFill="1" applyBorder="1" applyAlignment="1">
      <alignment horizontal="center" vertical="top" wrapText="1"/>
    </xf>
    <xf numFmtId="164" fontId="4" fillId="3" borderId="30" xfId="0" applyNumberFormat="1" applyFont="1" applyFill="1" applyBorder="1" applyAlignment="1">
      <alignment horizontal="center" vertical="top" wrapText="1"/>
    </xf>
    <xf numFmtId="0" fontId="4" fillId="0" borderId="42" xfId="0" applyFont="1" applyBorder="1" applyAlignment="1">
      <alignment vertical="top" wrapText="1"/>
    </xf>
    <xf numFmtId="0" fontId="10" fillId="3" borderId="33" xfId="0" applyFont="1" applyFill="1" applyBorder="1" applyAlignment="1">
      <alignment horizontal="center" vertical="top" wrapText="1"/>
    </xf>
    <xf numFmtId="165" fontId="10" fillId="3" borderId="35" xfId="0" applyNumberFormat="1" applyFont="1" applyFill="1" applyBorder="1" applyAlignment="1">
      <alignment horizontal="center" vertical="top" wrapText="1"/>
    </xf>
    <xf numFmtId="165" fontId="4" fillId="3" borderId="34" xfId="0" applyNumberFormat="1" applyFont="1" applyFill="1" applyBorder="1" applyAlignment="1">
      <alignment horizontal="center" vertical="top" wrapText="1"/>
    </xf>
    <xf numFmtId="0" fontId="4" fillId="3" borderId="4" xfId="0" applyFont="1" applyFill="1" applyBorder="1" applyAlignment="1">
      <alignment vertical="top" wrapText="1"/>
    </xf>
    <xf numFmtId="164" fontId="1" fillId="3" borderId="43" xfId="0" applyNumberFormat="1" applyFont="1" applyFill="1" applyBorder="1" applyAlignment="1">
      <alignment horizontal="center" vertical="top" wrapText="1"/>
    </xf>
    <xf numFmtId="0" fontId="4" fillId="3" borderId="29" xfId="0" applyFont="1" applyFill="1" applyBorder="1"/>
    <xf numFmtId="0" fontId="6" fillId="3" borderId="7" xfId="0" applyFont="1" applyFill="1" applyBorder="1" applyAlignment="1">
      <alignment vertical="top" wrapText="1"/>
    </xf>
    <xf numFmtId="0" fontId="6" fillId="3" borderId="57" xfId="0" applyFont="1" applyFill="1" applyBorder="1" applyAlignment="1">
      <alignment wrapText="1"/>
    </xf>
    <xf numFmtId="165" fontId="6" fillId="3" borderId="18" xfId="0" applyNumberFormat="1" applyFont="1" applyFill="1" applyBorder="1" applyAlignment="1">
      <alignment horizontal="center" vertical="top" wrapText="1"/>
    </xf>
    <xf numFmtId="0" fontId="4" fillId="3" borderId="37" xfId="0" applyFont="1" applyFill="1" applyBorder="1" applyAlignment="1">
      <alignment vertical="top" wrapText="1"/>
    </xf>
    <xf numFmtId="0" fontId="4" fillId="3" borderId="35" xfId="0" applyFont="1" applyFill="1" applyBorder="1" applyAlignment="1">
      <alignment horizontal="center" vertical="top" wrapText="1"/>
    </xf>
    <xf numFmtId="0" fontId="6" fillId="3" borderId="18" xfId="0" applyFont="1" applyFill="1" applyBorder="1" applyAlignment="1">
      <alignment vertical="top" wrapText="1"/>
    </xf>
    <xf numFmtId="0" fontId="6" fillId="3" borderId="40" xfId="0" applyFont="1" applyFill="1" applyBorder="1" applyAlignment="1">
      <alignment wrapText="1"/>
    </xf>
    <xf numFmtId="0" fontId="4" fillId="11" borderId="18" xfId="0" applyFont="1" applyFill="1" applyBorder="1" applyAlignment="1">
      <alignment vertical="top" wrapText="1"/>
    </xf>
    <xf numFmtId="0" fontId="4" fillId="3" borderId="57" xfId="0" applyFont="1" applyFill="1" applyBorder="1" applyAlignment="1">
      <alignment horizontal="center" vertical="top" wrapText="1"/>
    </xf>
    <xf numFmtId="0" fontId="4" fillId="11" borderId="6" xfId="0" applyFont="1" applyFill="1" applyBorder="1" applyAlignment="1">
      <alignment vertical="top" wrapText="1"/>
    </xf>
    <xf numFmtId="0" fontId="17" fillId="11" borderId="7" xfId="0" applyFont="1" applyFill="1" applyBorder="1" applyAlignment="1">
      <alignment vertical="top" wrapText="1"/>
    </xf>
    <xf numFmtId="0" fontId="4" fillId="3" borderId="18" xfId="0" applyFont="1" applyFill="1" applyBorder="1" applyAlignment="1">
      <alignment vertical="top"/>
    </xf>
    <xf numFmtId="0" fontId="4" fillId="3" borderId="13" xfId="0" applyFont="1" applyFill="1" applyBorder="1" applyAlignment="1">
      <alignment vertical="top" wrapText="1"/>
    </xf>
    <xf numFmtId="0" fontId="4" fillId="3" borderId="9" xfId="0" applyFont="1" applyFill="1" applyBorder="1" applyAlignment="1">
      <alignment vertical="top"/>
    </xf>
    <xf numFmtId="0" fontId="4" fillId="3" borderId="44" xfId="0" applyFont="1" applyFill="1" applyBorder="1" applyAlignment="1">
      <alignment vertical="top"/>
    </xf>
    <xf numFmtId="0" fontId="4" fillId="3" borderId="46" xfId="0" applyFont="1" applyFill="1" applyBorder="1" applyAlignment="1">
      <alignment horizontal="center" vertical="top" wrapText="1"/>
    </xf>
    <xf numFmtId="0" fontId="4" fillId="3" borderId="47" xfId="0" applyFont="1" applyFill="1" applyBorder="1" applyAlignment="1">
      <alignment vertical="top" wrapText="1"/>
    </xf>
    <xf numFmtId="165" fontId="6" fillId="3" borderId="52" xfId="0" applyNumberFormat="1" applyFont="1" applyFill="1" applyBorder="1" applyAlignment="1">
      <alignment horizontal="center" vertical="top" wrapText="1"/>
    </xf>
    <xf numFmtId="0" fontId="4" fillId="3" borderId="49" xfId="0" applyFont="1" applyFill="1" applyBorder="1" applyAlignment="1">
      <alignment vertical="top"/>
    </xf>
    <xf numFmtId="0" fontId="6" fillId="3" borderId="28" xfId="0" applyFont="1" applyFill="1" applyBorder="1" applyAlignment="1">
      <alignment vertical="top" wrapText="1"/>
    </xf>
    <xf numFmtId="164" fontId="4" fillId="3" borderId="19" xfId="0" applyNumberFormat="1" applyFont="1" applyFill="1" applyBorder="1" applyAlignment="1">
      <alignment horizontal="center" vertical="top" wrapText="1"/>
    </xf>
    <xf numFmtId="0" fontId="6" fillId="3" borderId="18" xfId="0" applyFont="1" applyFill="1" applyBorder="1" applyAlignment="1">
      <alignment horizontal="center" vertical="top" wrapText="1"/>
    </xf>
    <xf numFmtId="0" fontId="6" fillId="3" borderId="42" xfId="0" applyFont="1" applyFill="1" applyBorder="1" applyAlignment="1">
      <alignment horizontal="center" vertical="top" wrapText="1"/>
    </xf>
    <xf numFmtId="0" fontId="17" fillId="3" borderId="1" xfId="0" applyFont="1" applyFill="1" applyBorder="1" applyAlignment="1">
      <alignment horizontal="left" vertical="top" wrapText="1"/>
    </xf>
    <xf numFmtId="0" fontId="18" fillId="3" borderId="28" xfId="0" applyFont="1" applyFill="1" applyBorder="1" applyAlignment="1">
      <alignment vertical="top" wrapText="1"/>
    </xf>
    <xf numFmtId="164" fontId="17" fillId="3" borderId="19" xfId="0" applyNumberFormat="1" applyFont="1" applyFill="1" applyBorder="1" applyAlignment="1">
      <alignment horizontal="center" vertical="top" wrapText="1"/>
    </xf>
    <xf numFmtId="3" fontId="17" fillId="3" borderId="18" xfId="0" applyNumberFormat="1" applyFont="1" applyFill="1" applyBorder="1" applyAlignment="1">
      <alignment vertical="top"/>
    </xf>
    <xf numFmtId="164" fontId="17" fillId="3" borderId="33" xfId="0" applyNumberFormat="1" applyFont="1" applyFill="1" applyBorder="1" applyAlignment="1">
      <alignment horizontal="center" vertical="top" wrapText="1"/>
    </xf>
    <xf numFmtId="3" fontId="17" fillId="3" borderId="6" xfId="0" applyNumberFormat="1" applyFont="1" applyFill="1" applyBorder="1" applyAlignment="1">
      <alignment vertical="top"/>
    </xf>
    <xf numFmtId="0" fontId="17" fillId="3" borderId="6" xfId="0" applyFont="1" applyFill="1" applyBorder="1" applyAlignment="1">
      <alignment horizontal="center" vertical="top" wrapText="1"/>
    </xf>
    <xf numFmtId="0" fontId="17" fillId="3" borderId="29" xfId="0" applyFont="1" applyFill="1" applyBorder="1" applyAlignment="1">
      <alignment vertical="top" wrapText="1"/>
    </xf>
    <xf numFmtId="164" fontId="17" fillId="3" borderId="30" xfId="0" applyNumberFormat="1" applyFont="1" applyFill="1" applyBorder="1" applyAlignment="1">
      <alignment horizontal="center" vertical="top" wrapText="1"/>
    </xf>
    <xf numFmtId="0" fontId="18" fillId="3" borderId="42" xfId="0" applyFont="1" applyFill="1" applyBorder="1" applyAlignment="1">
      <alignment horizontal="center" vertical="top" wrapText="1"/>
    </xf>
    <xf numFmtId="3" fontId="17" fillId="3" borderId="6" xfId="0" applyNumberFormat="1" applyFont="1" applyFill="1" applyBorder="1" applyAlignment="1">
      <alignment vertical="top" wrapText="1"/>
    </xf>
    <xf numFmtId="0" fontId="18" fillId="3" borderId="6" xfId="0" applyFont="1" applyFill="1" applyBorder="1" applyAlignment="1">
      <alignment horizontal="center" vertical="top" wrapText="1"/>
    </xf>
    <xf numFmtId="165" fontId="2" fillId="3" borderId="40" xfId="0" applyNumberFormat="1" applyFont="1" applyFill="1" applyBorder="1" applyAlignment="1">
      <alignment horizontal="center" vertical="top" wrapText="1"/>
    </xf>
    <xf numFmtId="165" fontId="10" fillId="3" borderId="57" xfId="0" applyNumberFormat="1" applyFont="1" applyFill="1" applyBorder="1" applyAlignment="1">
      <alignment horizontal="center" vertical="top" wrapText="1"/>
    </xf>
    <xf numFmtId="0" fontId="3" fillId="3" borderId="0" xfId="0" applyFont="1" applyFill="1"/>
    <xf numFmtId="0" fontId="3" fillId="3" borderId="15" xfId="0" applyFont="1" applyFill="1" applyBorder="1" applyAlignment="1">
      <alignment horizontal="center" vertical="top" wrapText="1"/>
    </xf>
    <xf numFmtId="3" fontId="20" fillId="3" borderId="1" xfId="0" applyNumberFormat="1" applyFont="1" applyFill="1" applyBorder="1" applyAlignment="1">
      <alignment horizontal="center" vertical="top" wrapText="1"/>
    </xf>
    <xf numFmtId="0" fontId="4" fillId="3" borderId="28" xfId="0" applyFont="1" applyFill="1" applyBorder="1" applyAlignment="1">
      <alignment horizontal="center" vertical="top" wrapText="1"/>
    </xf>
    <xf numFmtId="0" fontId="4" fillId="3" borderId="1" xfId="0" applyFont="1" applyFill="1" applyBorder="1" applyAlignment="1">
      <alignment horizontal="center" vertical="top" wrapText="1"/>
    </xf>
    <xf numFmtId="0" fontId="4" fillId="3" borderId="29" xfId="0" applyFont="1" applyFill="1" applyBorder="1" applyAlignment="1">
      <alignment horizontal="center" vertical="top" wrapText="1"/>
    </xf>
    <xf numFmtId="0" fontId="4" fillId="3" borderId="5" xfId="0" applyFont="1" applyFill="1" applyBorder="1" applyAlignment="1">
      <alignment horizontal="center" vertical="top" wrapText="1"/>
    </xf>
    <xf numFmtId="0" fontId="17" fillId="3" borderId="28" xfId="0" applyFont="1" applyFill="1" applyBorder="1" applyAlignment="1">
      <alignment horizontal="center" vertical="top" wrapText="1"/>
    </xf>
    <xf numFmtId="0" fontId="3" fillId="0" borderId="0" xfId="0" applyFont="1" applyAlignment="1">
      <alignment horizontal="left" vertical="top"/>
    </xf>
    <xf numFmtId="0" fontId="4" fillId="0" borderId="1" xfId="0" applyFont="1" applyBorder="1" applyAlignment="1">
      <alignment horizontal="center" vertical="top" wrapText="1"/>
    </xf>
    <xf numFmtId="0" fontId="4" fillId="0" borderId="29" xfId="0" applyFont="1" applyBorder="1" applyAlignment="1">
      <alignment horizontal="center" vertical="top" wrapText="1"/>
    </xf>
    <xf numFmtId="0" fontId="7" fillId="2" borderId="67" xfId="0" applyFont="1" applyFill="1" applyBorder="1" applyAlignment="1">
      <alignment horizontal="center" vertical="center" wrapText="1"/>
    </xf>
    <xf numFmtId="0" fontId="6" fillId="4" borderId="65" xfId="0" applyFont="1" applyFill="1" applyBorder="1" applyAlignment="1">
      <alignment vertical="top" wrapText="1"/>
    </xf>
    <xf numFmtId="0" fontId="6" fillId="9" borderId="68" xfId="0" applyFont="1" applyFill="1" applyBorder="1" applyAlignment="1">
      <alignment vertical="top" wrapText="1"/>
    </xf>
    <xf numFmtId="0" fontId="6" fillId="9" borderId="69" xfId="0" applyFont="1" applyFill="1" applyBorder="1" applyAlignment="1">
      <alignment vertical="top" wrapText="1"/>
    </xf>
    <xf numFmtId="0" fontId="6" fillId="5" borderId="66" xfId="0" applyFont="1" applyFill="1" applyBorder="1" applyAlignment="1">
      <alignment horizontal="justify" vertical="top" wrapText="1"/>
    </xf>
    <xf numFmtId="165" fontId="10" fillId="3" borderId="20" xfId="0" applyNumberFormat="1" applyFont="1" applyFill="1" applyBorder="1" applyAlignment="1">
      <alignment horizontal="center" vertical="top" wrapText="1"/>
    </xf>
    <xf numFmtId="0" fontId="10" fillId="3" borderId="20" xfId="0" applyFont="1" applyFill="1" applyBorder="1" applyAlignment="1">
      <alignment horizontal="center" vertical="top" wrapText="1"/>
    </xf>
    <xf numFmtId="0" fontId="4" fillId="3" borderId="19" xfId="0" applyFont="1" applyFill="1" applyBorder="1"/>
    <xf numFmtId="0" fontId="3" fillId="6" borderId="68" xfId="0" applyFont="1" applyFill="1" applyBorder="1" applyAlignment="1">
      <alignment horizontal="justify" vertical="center" wrapText="1"/>
    </xf>
    <xf numFmtId="0" fontId="3" fillId="6" borderId="32" xfId="0" applyFont="1" applyFill="1" applyBorder="1" applyAlignment="1">
      <alignment horizontal="justify" vertical="center" wrapText="1"/>
    </xf>
    <xf numFmtId="0" fontId="6" fillId="4" borderId="67" xfId="0" applyFont="1" applyFill="1" applyBorder="1" applyAlignment="1">
      <alignment vertical="top" wrapText="1"/>
    </xf>
    <xf numFmtId="0" fontId="6" fillId="9" borderId="71" xfId="0" applyFont="1" applyFill="1" applyBorder="1" applyAlignment="1">
      <alignment vertical="top" wrapText="1"/>
    </xf>
    <xf numFmtId="0" fontId="6" fillId="5" borderId="65" xfId="0" applyFont="1" applyFill="1" applyBorder="1" applyAlignment="1">
      <alignment horizontal="justify" vertical="top" wrapText="1"/>
    </xf>
    <xf numFmtId="0" fontId="3" fillId="3" borderId="32" xfId="0" applyFont="1" applyFill="1" applyBorder="1" applyAlignment="1">
      <alignment horizontal="center" vertical="center" wrapText="1"/>
    </xf>
    <xf numFmtId="0" fontId="3" fillId="6" borderId="32" xfId="0" applyFont="1" applyFill="1" applyBorder="1" applyAlignment="1">
      <alignment horizontal="center" vertical="center" wrapText="1"/>
    </xf>
    <xf numFmtId="0" fontId="3" fillId="3" borderId="69" xfId="0" applyFont="1" applyFill="1" applyBorder="1" applyAlignment="1">
      <alignment horizontal="center" vertical="center" wrapText="1"/>
    </xf>
    <xf numFmtId="0" fontId="6" fillId="5" borderId="67" xfId="0" applyFont="1" applyFill="1" applyBorder="1" applyAlignment="1">
      <alignment horizontal="justify" vertical="top" wrapText="1"/>
    </xf>
    <xf numFmtId="165" fontId="4" fillId="3" borderId="58" xfId="0" applyNumberFormat="1" applyFont="1" applyFill="1" applyBorder="1" applyAlignment="1">
      <alignment horizontal="center" vertical="top" wrapText="1"/>
    </xf>
    <xf numFmtId="165" fontId="4" fillId="3" borderId="57" xfId="0" applyNumberFormat="1" applyFont="1" applyFill="1" applyBorder="1" applyAlignment="1">
      <alignment horizontal="center" vertical="top" wrapText="1"/>
    </xf>
    <xf numFmtId="165" fontId="4" fillId="3" borderId="59" xfId="0" applyNumberFormat="1" applyFont="1" applyFill="1" applyBorder="1" applyAlignment="1">
      <alignment horizontal="center" vertical="top" wrapText="1"/>
    </xf>
    <xf numFmtId="0" fontId="3" fillId="6" borderId="74" xfId="0" applyFont="1" applyFill="1" applyBorder="1" applyAlignment="1">
      <alignment horizontal="justify" vertical="center" wrapText="1"/>
    </xf>
    <xf numFmtId="0" fontId="17" fillId="3" borderId="19" xfId="0" applyFont="1" applyFill="1" applyBorder="1" applyAlignment="1">
      <alignment horizontal="center" vertical="top" wrapText="1"/>
    </xf>
    <xf numFmtId="164" fontId="14" fillId="3" borderId="33" xfId="0" applyNumberFormat="1" applyFont="1" applyFill="1" applyBorder="1" applyAlignment="1">
      <alignment horizontal="center" vertical="top" wrapText="1"/>
    </xf>
    <xf numFmtId="164" fontId="15" fillId="3" borderId="30" xfId="0" applyNumberFormat="1" applyFont="1" applyFill="1" applyBorder="1" applyAlignment="1">
      <alignment horizontal="center" vertical="top" wrapText="1"/>
    </xf>
    <xf numFmtId="0" fontId="3" fillId="0" borderId="33" xfId="0" applyFont="1" applyBorder="1"/>
    <xf numFmtId="0" fontId="6" fillId="9" borderId="78" xfId="0" applyFont="1" applyFill="1" applyBorder="1" applyAlignment="1">
      <alignment vertical="top" wrapText="1"/>
    </xf>
    <xf numFmtId="0" fontId="6" fillId="9" borderId="70" xfId="0" applyFont="1" applyFill="1" applyBorder="1" applyAlignment="1">
      <alignment vertical="top" wrapText="1"/>
    </xf>
    <xf numFmtId="0" fontId="3" fillId="6" borderId="32" xfId="0" applyFont="1" applyFill="1" applyBorder="1" applyAlignment="1">
      <alignment vertical="top" wrapText="1"/>
    </xf>
    <xf numFmtId="0" fontId="2" fillId="2" borderId="17" xfId="0" applyFont="1" applyFill="1" applyBorder="1" applyAlignment="1">
      <alignment horizontal="center" vertical="center" wrapText="1"/>
    </xf>
    <xf numFmtId="0" fontId="3" fillId="4" borderId="79" xfId="0" applyFont="1" applyFill="1" applyBorder="1"/>
    <xf numFmtId="0" fontId="3" fillId="9" borderId="19" xfId="0" applyFont="1" applyFill="1" applyBorder="1" applyAlignment="1">
      <alignment horizontal="center" vertical="top" wrapText="1"/>
    </xf>
    <xf numFmtId="0" fontId="3" fillId="9" borderId="30" xfId="0" applyFont="1" applyFill="1" applyBorder="1" applyAlignment="1">
      <alignment horizontal="center" vertical="top" wrapText="1"/>
    </xf>
    <xf numFmtId="0" fontId="3" fillId="5" borderId="31" xfId="0" applyFont="1" applyFill="1" applyBorder="1"/>
    <xf numFmtId="0" fontId="3" fillId="0" borderId="19" xfId="0" applyFont="1" applyBorder="1" applyAlignment="1">
      <alignment horizontal="center" vertical="top" wrapText="1"/>
    </xf>
    <xf numFmtId="0" fontId="3" fillId="0" borderId="20" xfId="0" applyFont="1" applyBorder="1"/>
    <xf numFmtId="0" fontId="3" fillId="0" borderId="33" xfId="0" applyFont="1" applyBorder="1" applyAlignment="1">
      <alignment horizontal="center" vertical="top" wrapText="1"/>
    </xf>
    <xf numFmtId="0" fontId="3" fillId="0" borderId="30" xfId="0" applyFont="1" applyBorder="1"/>
    <xf numFmtId="0" fontId="3" fillId="0" borderId="19" xfId="0" applyFont="1" applyBorder="1"/>
    <xf numFmtId="0" fontId="4" fillId="3" borderId="33" xfId="0" applyFont="1" applyFill="1" applyBorder="1" applyAlignment="1">
      <alignment horizontal="center" vertical="top" wrapText="1"/>
    </xf>
    <xf numFmtId="0" fontId="4" fillId="3" borderId="30" xfId="0" applyFont="1" applyFill="1" applyBorder="1" applyAlignment="1">
      <alignment horizontal="center" vertical="top" wrapText="1"/>
    </xf>
    <xf numFmtId="0" fontId="3" fillId="0" borderId="36" xfId="0" applyFont="1" applyBorder="1" applyAlignment="1">
      <alignment horizontal="center" vertical="top" wrapText="1"/>
    </xf>
    <xf numFmtId="0" fontId="3" fillId="0" borderId="80" xfId="0" applyFont="1" applyBorder="1" applyAlignment="1">
      <alignment horizontal="center" vertical="top" wrapText="1"/>
    </xf>
    <xf numFmtId="164" fontId="3" fillId="0" borderId="81" xfId="0" applyNumberFormat="1" applyFont="1" applyBorder="1"/>
    <xf numFmtId="164" fontId="3" fillId="6" borderId="19" xfId="0" applyNumberFormat="1" applyFont="1" applyFill="1" applyBorder="1"/>
    <xf numFmtId="0" fontId="3" fillId="6" borderId="33" xfId="0" applyFont="1" applyFill="1" applyBorder="1"/>
    <xf numFmtId="0" fontId="3" fillId="4" borderId="23" xfId="0" applyFont="1" applyFill="1" applyBorder="1"/>
    <xf numFmtId="0" fontId="3" fillId="9" borderId="20" xfId="0" applyFont="1" applyFill="1" applyBorder="1" applyAlignment="1">
      <alignment horizontal="center" vertical="top" wrapText="1"/>
    </xf>
    <xf numFmtId="0" fontId="3" fillId="5" borderId="36" xfId="0" applyFont="1" applyFill="1" applyBorder="1"/>
    <xf numFmtId="0" fontId="3" fillId="0" borderId="30" xfId="0" applyFont="1" applyBorder="1" applyAlignment="1">
      <alignment horizontal="center" vertical="top" wrapText="1"/>
    </xf>
    <xf numFmtId="0" fontId="4" fillId="0" borderId="19" xfId="0" applyFont="1" applyBorder="1" applyAlignment="1">
      <alignment horizontal="center" vertical="top" wrapText="1"/>
    </xf>
    <xf numFmtId="0" fontId="14" fillId="0" borderId="40" xfId="0" applyFont="1" applyBorder="1" applyAlignment="1">
      <alignment horizontal="center" vertical="top" wrapText="1"/>
    </xf>
    <xf numFmtId="0" fontId="14" fillId="0" borderId="82" xfId="0" applyFont="1" applyBorder="1" applyAlignment="1">
      <alignment horizontal="center" vertical="top" wrapText="1"/>
    </xf>
    <xf numFmtId="0" fontId="3" fillId="4" borderId="83" xfId="0" applyFont="1" applyFill="1" applyBorder="1"/>
    <xf numFmtId="0" fontId="6" fillId="9" borderId="30" xfId="0" applyFont="1" applyFill="1" applyBorder="1" applyAlignment="1">
      <alignment horizontal="center" vertical="top" wrapText="1"/>
    </xf>
    <xf numFmtId="0" fontId="3" fillId="5" borderId="84" xfId="0" applyFont="1" applyFill="1" applyBorder="1"/>
    <xf numFmtId="0" fontId="3" fillId="3" borderId="30" xfId="0" applyFont="1" applyFill="1" applyBorder="1" applyAlignment="1">
      <alignment horizontal="center" vertical="top" wrapText="1"/>
    </xf>
    <xf numFmtId="0" fontId="3" fillId="3" borderId="43" xfId="0" applyFont="1" applyFill="1" applyBorder="1" applyAlignment="1">
      <alignment horizontal="center" vertical="top" wrapText="1"/>
    </xf>
    <xf numFmtId="0" fontId="3" fillId="0" borderId="85" xfId="0" applyFont="1" applyBorder="1"/>
    <xf numFmtId="0" fontId="3" fillId="3" borderId="31" xfId="0" applyFont="1" applyFill="1" applyBorder="1" applyAlignment="1">
      <alignment horizontal="center" vertical="top" wrapText="1"/>
    </xf>
    <xf numFmtId="0" fontId="4" fillId="3" borderId="43" xfId="0" applyFont="1" applyFill="1" applyBorder="1" applyAlignment="1">
      <alignment horizontal="center" vertical="top" wrapText="1"/>
    </xf>
    <xf numFmtId="0" fontId="4" fillId="11" borderId="19" xfId="0" applyFont="1" applyFill="1" applyBorder="1" applyAlignment="1">
      <alignment horizontal="center" vertical="top" wrapText="1"/>
    </xf>
    <xf numFmtId="0" fontId="4" fillId="11" borderId="31" xfId="0" applyFont="1" applyFill="1" applyBorder="1" applyAlignment="1">
      <alignment horizontal="center" vertical="top" wrapText="1"/>
    </xf>
    <xf numFmtId="0" fontId="4" fillId="3" borderId="50" xfId="0" applyFont="1" applyFill="1" applyBorder="1" applyAlignment="1">
      <alignment horizontal="center" vertical="top" wrapText="1"/>
    </xf>
    <xf numFmtId="0" fontId="4" fillId="11" borderId="43" xfId="0" applyFont="1" applyFill="1" applyBorder="1" applyAlignment="1">
      <alignment horizontal="center" vertical="top" wrapText="1"/>
    </xf>
    <xf numFmtId="164" fontId="4" fillId="3" borderId="60" xfId="0" applyNumberFormat="1" applyFont="1" applyFill="1" applyBorder="1"/>
    <xf numFmtId="0" fontId="3" fillId="6" borderId="50" xfId="0" applyFont="1" applyFill="1" applyBorder="1"/>
    <xf numFmtId="0" fontId="3" fillId="5" borderId="23" xfId="0" applyFont="1" applyFill="1" applyBorder="1"/>
    <xf numFmtId="0" fontId="3" fillId="3" borderId="19" xfId="0" applyFont="1" applyFill="1" applyBorder="1" applyAlignment="1">
      <alignment horizontal="center" vertical="top" wrapText="1"/>
    </xf>
    <xf numFmtId="0" fontId="4" fillId="3" borderId="30" xfId="0" applyFont="1" applyFill="1" applyBorder="1"/>
    <xf numFmtId="164" fontId="3" fillId="6" borderId="43" xfId="0" applyNumberFormat="1" applyFont="1" applyFill="1" applyBorder="1"/>
    <xf numFmtId="164" fontId="3" fillId="0" borderId="33" xfId="0" applyNumberFormat="1" applyFont="1" applyBorder="1"/>
    <xf numFmtId="0" fontId="3" fillId="0" borderId="60" xfId="0" applyFont="1" applyBorder="1"/>
    <xf numFmtId="0" fontId="3" fillId="3" borderId="33" xfId="0" applyFont="1" applyFill="1" applyBorder="1" applyAlignment="1">
      <alignment horizontal="center" vertical="top" wrapText="1"/>
    </xf>
    <xf numFmtId="0" fontId="3" fillId="0" borderId="20" xfId="0" applyFont="1" applyBorder="1" applyAlignment="1">
      <alignment horizontal="center" vertical="top" wrapText="1"/>
    </xf>
    <xf numFmtId="0" fontId="3" fillId="6" borderId="19" xfId="0" applyFont="1" applyFill="1" applyBorder="1"/>
    <xf numFmtId="0" fontId="6" fillId="9" borderId="36" xfId="0" applyFont="1" applyFill="1" applyBorder="1" applyAlignment="1">
      <alignment horizontal="center" vertical="top" wrapText="1"/>
    </xf>
    <xf numFmtId="0" fontId="6" fillId="9" borderId="33" xfId="0" applyFont="1" applyFill="1" applyBorder="1" applyAlignment="1">
      <alignment horizontal="center" vertical="top" wrapText="1"/>
    </xf>
    <xf numFmtId="0" fontId="6" fillId="9" borderId="20" xfId="0" applyFont="1" applyFill="1" applyBorder="1" applyAlignment="1">
      <alignment horizontal="center" vertical="top" wrapText="1"/>
    </xf>
    <xf numFmtId="0" fontId="4" fillId="9" borderId="33" xfId="0" applyFont="1" applyFill="1" applyBorder="1" applyAlignment="1">
      <alignment horizontal="center" vertical="top" wrapText="1"/>
    </xf>
    <xf numFmtId="0" fontId="4" fillId="9" borderId="30" xfId="0" applyFont="1" applyFill="1" applyBorder="1" applyAlignment="1">
      <alignment horizontal="center" vertical="top" wrapText="1"/>
    </xf>
    <xf numFmtId="0" fontId="3" fillId="6" borderId="86" xfId="0" applyFont="1" applyFill="1" applyBorder="1"/>
    <xf numFmtId="0" fontId="3" fillId="0" borderId="43" xfId="0" applyFont="1" applyBorder="1"/>
    <xf numFmtId="0" fontId="3" fillId="0" borderId="69" xfId="0" applyFont="1" applyBorder="1" applyAlignment="1">
      <alignment horizontal="justify" vertical="center" wrapText="1"/>
    </xf>
    <xf numFmtId="0" fontId="6" fillId="3" borderId="29" xfId="0" applyFont="1" applyFill="1" applyBorder="1" applyAlignment="1">
      <alignment vertical="top" wrapText="1"/>
    </xf>
    <xf numFmtId="164" fontId="1" fillId="3" borderId="30" xfId="0" applyNumberFormat="1" applyFont="1" applyFill="1" applyBorder="1" applyAlignment="1">
      <alignment horizontal="center" vertical="top" wrapText="1"/>
    </xf>
    <xf numFmtId="0" fontId="3" fillId="0" borderId="0" xfId="0" applyFont="1" applyBorder="1" applyAlignment="1">
      <alignment horizontal="left" vertical="top"/>
    </xf>
    <xf numFmtId="0" fontId="16" fillId="0" borderId="89" xfId="0" applyFont="1" applyBorder="1" applyAlignment="1">
      <alignment horizontal="center" vertical="center" wrapText="1"/>
    </xf>
    <xf numFmtId="164" fontId="1" fillId="0" borderId="43" xfId="0" applyNumberFormat="1" applyFont="1" applyBorder="1" applyAlignment="1">
      <alignment horizontal="center" vertical="top" wrapText="1"/>
    </xf>
    <xf numFmtId="0" fontId="3" fillId="0" borderId="76" xfId="0" applyFont="1" applyBorder="1" applyAlignment="1">
      <alignment horizontal="center" vertical="top"/>
    </xf>
    <xf numFmtId="164" fontId="1" fillId="0" borderId="33" xfId="0" applyNumberFormat="1" applyFont="1" applyBorder="1" applyAlignment="1">
      <alignment horizontal="center" vertical="top" wrapText="1"/>
    </xf>
    <xf numFmtId="0" fontId="1" fillId="0" borderId="76" xfId="0" applyFont="1" applyBorder="1" applyAlignment="1">
      <alignment horizontal="center" vertical="top"/>
    </xf>
    <xf numFmtId="164" fontId="2" fillId="3" borderId="20" xfId="0" applyNumberFormat="1" applyFont="1" applyFill="1" applyBorder="1" applyAlignment="1">
      <alignment horizontal="center" vertical="top" wrapText="1"/>
    </xf>
    <xf numFmtId="164" fontId="2" fillId="0" borderId="33" xfId="0" applyNumberFormat="1" applyFont="1" applyBorder="1" applyAlignment="1">
      <alignment horizontal="center" vertical="top" wrapText="1"/>
    </xf>
    <xf numFmtId="0" fontId="3" fillId="0" borderId="91" xfId="0" applyFont="1" applyBorder="1" applyAlignment="1">
      <alignment horizontal="center" vertical="top"/>
    </xf>
    <xf numFmtId="0" fontId="3" fillId="0" borderId="42" xfId="0" applyFont="1" applyBorder="1" applyAlignment="1">
      <alignment horizontal="left" vertical="top" wrapText="1"/>
    </xf>
    <xf numFmtId="0" fontId="13" fillId="0" borderId="87" xfId="0" applyFont="1" applyBorder="1" applyAlignment="1">
      <alignment horizontal="center" vertical="center" wrapText="1"/>
    </xf>
    <xf numFmtId="0" fontId="13" fillId="0" borderId="39" xfId="0" applyFont="1" applyBorder="1" applyAlignment="1">
      <alignment horizontal="center" vertical="center"/>
    </xf>
    <xf numFmtId="0" fontId="13" fillId="0" borderId="88" xfId="0" applyFont="1" applyBorder="1" applyAlignment="1">
      <alignment horizontal="center" vertical="center" wrapText="1"/>
    </xf>
    <xf numFmtId="0" fontId="16" fillId="0" borderId="71" xfId="0" applyFont="1" applyBorder="1" applyAlignment="1">
      <alignment horizontal="center" vertical="center" wrapText="1"/>
    </xf>
    <xf numFmtId="0" fontId="16" fillId="0" borderId="2" xfId="0" applyFont="1" applyBorder="1" applyAlignment="1">
      <alignment horizontal="center" vertical="center"/>
    </xf>
    <xf numFmtId="0" fontId="3" fillId="0" borderId="90" xfId="0" applyFont="1" applyBorder="1" applyAlignment="1">
      <alignment horizontal="center" vertical="top"/>
    </xf>
    <xf numFmtId="0" fontId="3" fillId="0" borderId="7" xfId="0" applyFont="1" applyBorder="1" applyAlignment="1">
      <alignment horizontal="left" vertical="top" wrapText="1"/>
    </xf>
    <xf numFmtId="0" fontId="1" fillId="0" borderId="75" xfId="0" applyFont="1" applyBorder="1" applyAlignment="1">
      <alignment horizontal="center" vertical="top"/>
    </xf>
    <xf numFmtId="0" fontId="1" fillId="0" borderId="18" xfId="0" applyFont="1" applyBorder="1" applyAlignment="1">
      <alignment horizontal="left" vertical="top" wrapText="1"/>
    </xf>
    <xf numFmtId="0" fontId="10" fillId="0" borderId="42" xfId="0" applyFont="1" applyBorder="1" applyAlignment="1">
      <alignment horizontal="left" vertical="top" wrapText="1"/>
    </xf>
    <xf numFmtId="164" fontId="10" fillId="3" borderId="30" xfId="0" applyNumberFormat="1" applyFont="1" applyFill="1" applyBorder="1" applyAlignment="1">
      <alignment horizontal="center" vertical="top" wrapText="1"/>
    </xf>
    <xf numFmtId="0" fontId="4" fillId="3" borderId="26" xfId="0" applyFont="1" applyFill="1" applyBorder="1" applyAlignment="1">
      <alignment vertical="top" wrapText="1"/>
    </xf>
    <xf numFmtId="164" fontId="3" fillId="3" borderId="20" xfId="0" applyNumberFormat="1" applyFont="1" applyFill="1" applyBorder="1" applyAlignment="1">
      <alignment horizontal="center" vertical="top" wrapText="1"/>
    </xf>
    <xf numFmtId="0" fontId="27" fillId="3" borderId="66" xfId="0" applyFont="1" applyFill="1" applyBorder="1" applyAlignment="1">
      <alignment horizontal="left" vertical="top" wrapText="1"/>
    </xf>
    <xf numFmtId="3" fontId="17" fillId="3" borderId="45" xfId="0" applyNumberFormat="1" applyFont="1" applyFill="1" applyBorder="1" applyAlignment="1">
      <alignment horizontal="center" vertical="top" wrapText="1"/>
    </xf>
    <xf numFmtId="0" fontId="4" fillId="3" borderId="0" xfId="0" applyFont="1" applyFill="1" applyBorder="1" applyAlignment="1">
      <alignment vertical="top" wrapText="1"/>
    </xf>
    <xf numFmtId="0" fontId="2" fillId="0" borderId="38" xfId="0" applyFont="1" applyBorder="1" applyAlignment="1">
      <alignment vertical="top" wrapText="1"/>
    </xf>
    <xf numFmtId="0" fontId="6" fillId="3" borderId="92" xfId="0" applyFont="1" applyFill="1" applyBorder="1" applyAlignment="1">
      <alignment vertical="top" wrapText="1"/>
    </xf>
    <xf numFmtId="0" fontId="4" fillId="3" borderId="93" xfId="0" applyFont="1" applyFill="1" applyBorder="1" applyAlignment="1">
      <alignment vertical="top" wrapText="1"/>
    </xf>
    <xf numFmtId="0" fontId="4" fillId="3" borderId="97" xfId="0" applyFont="1" applyFill="1" applyBorder="1" applyAlignment="1">
      <alignment horizontal="center" vertical="top" wrapText="1"/>
    </xf>
    <xf numFmtId="0" fontId="14" fillId="0" borderId="98" xfId="0" applyFont="1" applyBorder="1" applyAlignment="1">
      <alignment horizontal="center" vertical="top" wrapText="1"/>
    </xf>
    <xf numFmtId="0" fontId="4" fillId="3" borderId="10" xfId="0" applyFont="1" applyFill="1" applyBorder="1" applyAlignment="1">
      <alignment horizontal="center" vertical="top" wrapText="1"/>
    </xf>
    <xf numFmtId="0" fontId="14" fillId="0" borderId="80" xfId="0" applyFont="1" applyBorder="1" applyAlignment="1">
      <alignment horizontal="center" vertical="top" wrapText="1"/>
    </xf>
    <xf numFmtId="0" fontId="4" fillId="3" borderId="99" xfId="0" applyFont="1" applyFill="1" applyBorder="1" applyAlignment="1">
      <alignment horizontal="center" vertical="top" wrapText="1"/>
    </xf>
    <xf numFmtId="0" fontId="14" fillId="0" borderId="100" xfId="0" applyFont="1" applyBorder="1" applyAlignment="1">
      <alignment horizontal="center" vertical="top" wrapText="1"/>
    </xf>
    <xf numFmtId="0" fontId="10" fillId="3" borderId="68" xfId="0" applyFont="1" applyFill="1" applyBorder="1" applyAlignment="1">
      <alignment vertical="top"/>
    </xf>
    <xf numFmtId="49" fontId="4" fillId="3" borderId="28" xfId="0" applyNumberFormat="1" applyFont="1" applyFill="1" applyBorder="1" applyAlignment="1">
      <alignment horizontal="center" vertical="top" wrapText="1"/>
    </xf>
    <xf numFmtId="0" fontId="4" fillId="3" borderId="32" xfId="0" applyFont="1" applyFill="1" applyBorder="1" applyAlignment="1">
      <alignment vertical="top" wrapText="1"/>
    </xf>
    <xf numFmtId="0" fontId="4" fillId="0" borderId="32" xfId="0" applyFont="1" applyBorder="1" applyAlignment="1">
      <alignment vertical="top" wrapText="1"/>
    </xf>
    <xf numFmtId="0" fontId="4" fillId="0" borderId="69" xfId="0" applyFont="1" applyBorder="1" applyAlignment="1">
      <alignment vertical="top" wrapText="1"/>
    </xf>
    <xf numFmtId="164" fontId="3" fillId="0" borderId="20" xfId="0" applyNumberFormat="1" applyFont="1" applyBorder="1" applyAlignment="1">
      <alignment horizontal="center" vertical="top" wrapText="1"/>
    </xf>
    <xf numFmtId="0" fontId="3" fillId="3" borderId="40" xfId="0" applyFont="1" applyFill="1" applyBorder="1" applyAlignment="1">
      <alignment horizontal="center" vertical="top" wrapText="1"/>
    </xf>
    <xf numFmtId="0" fontId="3" fillId="3" borderId="94" xfId="0" applyFont="1" applyFill="1" applyBorder="1" applyAlignment="1">
      <alignment vertical="top" wrapText="1"/>
    </xf>
    <xf numFmtId="165" fontId="3" fillId="3" borderId="34" xfId="0" applyNumberFormat="1" applyFont="1" applyFill="1" applyBorder="1" applyAlignment="1">
      <alignment horizontal="center" vertical="top" wrapText="1"/>
    </xf>
    <xf numFmtId="0" fontId="3" fillId="3" borderId="95" xfId="0" applyFont="1" applyFill="1" applyBorder="1" applyAlignment="1">
      <alignment vertical="top" wrapText="1"/>
    </xf>
    <xf numFmtId="0" fontId="3" fillId="3" borderId="96" xfId="0" applyFont="1" applyFill="1" applyBorder="1" applyAlignment="1">
      <alignment vertical="top" wrapText="1"/>
    </xf>
    <xf numFmtId="3" fontId="4" fillId="3" borderId="2" xfId="0" applyNumberFormat="1" applyFont="1" applyFill="1" applyBorder="1" applyAlignment="1">
      <alignment horizontal="center" vertical="top" wrapText="1"/>
    </xf>
    <xf numFmtId="0" fontId="0" fillId="0" borderId="26" xfId="0" applyBorder="1" applyAlignment="1">
      <alignment horizontal="center" vertical="top" wrapText="1"/>
    </xf>
    <xf numFmtId="0" fontId="4" fillId="3" borderId="66" xfId="0" applyFont="1" applyFill="1" applyBorder="1" applyAlignment="1">
      <alignment horizontal="left" vertical="top" wrapText="1"/>
    </xf>
    <xf numFmtId="0" fontId="27" fillId="3" borderId="66" xfId="0" applyFont="1" applyFill="1" applyBorder="1" applyAlignment="1">
      <alignment horizontal="left" vertical="top" wrapText="1"/>
    </xf>
    <xf numFmtId="3" fontId="14" fillId="3" borderId="45" xfId="0" applyNumberFormat="1" applyFont="1" applyFill="1" applyBorder="1" applyAlignment="1">
      <alignment horizontal="center" vertical="top" wrapText="1"/>
    </xf>
    <xf numFmtId="0" fontId="0" fillId="3" borderId="5" xfId="0" applyFont="1" applyFill="1" applyBorder="1" applyAlignment="1">
      <alignment vertical="top" wrapText="1"/>
    </xf>
    <xf numFmtId="0" fontId="0" fillId="3" borderId="26" xfId="0" applyFont="1" applyFill="1" applyBorder="1" applyAlignment="1">
      <alignment vertical="top" wrapText="1"/>
    </xf>
    <xf numFmtId="0" fontId="3" fillId="0" borderId="68" xfId="0" applyFont="1" applyBorder="1" applyAlignment="1">
      <alignment horizontal="left" vertical="top" wrapText="1"/>
    </xf>
    <xf numFmtId="0" fontId="3" fillId="0" borderId="32" xfId="0" applyFont="1" applyBorder="1" applyAlignment="1">
      <alignment horizontal="left" vertical="top" wrapText="1"/>
    </xf>
    <xf numFmtId="0" fontId="3" fillId="0" borderId="69" xfId="0" applyFont="1" applyBorder="1" applyAlignment="1">
      <alignment horizontal="left" vertical="top" wrapText="1"/>
    </xf>
    <xf numFmtId="0" fontId="3" fillId="0" borderId="65" xfId="0" applyFont="1" applyBorder="1" applyAlignment="1">
      <alignment horizontal="left" vertical="top" wrapText="1"/>
    </xf>
    <xf numFmtId="0" fontId="3" fillId="0" borderId="66" xfId="0" applyFont="1" applyBorder="1" applyAlignment="1">
      <alignment horizontal="left" vertical="top" wrapText="1"/>
    </xf>
    <xf numFmtId="0" fontId="4" fillId="3" borderId="28" xfId="0" applyFont="1" applyFill="1" applyBorder="1" applyAlignment="1">
      <alignment horizontal="center" vertical="top" wrapText="1"/>
    </xf>
    <xf numFmtId="0" fontId="4" fillId="3" borderId="1" xfId="0" applyFont="1" applyFill="1" applyBorder="1" applyAlignment="1">
      <alignment horizontal="center" vertical="top" wrapText="1"/>
    </xf>
    <xf numFmtId="0" fontId="27" fillId="0" borderId="29" xfId="0" applyFont="1" applyBorder="1" applyAlignment="1">
      <alignment horizontal="center" vertical="top" wrapText="1"/>
    </xf>
    <xf numFmtId="0" fontId="10" fillId="0" borderId="68" xfId="0" applyFont="1" applyBorder="1" applyAlignment="1">
      <alignment horizontal="left" vertical="top" wrapText="1"/>
    </xf>
    <xf numFmtId="0" fontId="10" fillId="0" borderId="32" xfId="0" applyFont="1" applyBorder="1" applyAlignment="1">
      <alignment horizontal="left" vertical="top" wrapText="1"/>
    </xf>
    <xf numFmtId="0" fontId="0" fillId="0" borderId="69" xfId="0" applyBorder="1" applyAlignment="1">
      <alignment horizontal="left" vertical="top" wrapText="1"/>
    </xf>
    <xf numFmtId="0" fontId="0" fillId="0" borderId="32" xfId="0" applyBorder="1" applyAlignment="1">
      <alignment horizontal="left" vertical="top" wrapText="1"/>
    </xf>
    <xf numFmtId="0" fontId="3" fillId="0" borderId="15" xfId="0" applyFont="1" applyBorder="1" applyAlignment="1">
      <alignment horizontal="center" vertical="top" wrapText="1"/>
    </xf>
    <xf numFmtId="0" fontId="3" fillId="0" borderId="5" xfId="0" applyFont="1" applyBorder="1" applyAlignment="1">
      <alignment horizontal="center" vertical="top" wrapText="1"/>
    </xf>
    <xf numFmtId="0" fontId="0" fillId="0" borderId="5" xfId="0" applyBorder="1" applyAlignment="1">
      <alignment horizontal="center" vertical="top" wrapText="1"/>
    </xf>
    <xf numFmtId="0" fontId="3" fillId="3" borderId="32" xfId="0" applyFont="1" applyFill="1" applyBorder="1" applyAlignment="1">
      <alignment horizontal="left" vertical="center" wrapText="1"/>
    </xf>
    <xf numFmtId="0" fontId="3" fillId="3" borderId="71" xfId="0" applyFont="1" applyFill="1" applyBorder="1" applyAlignment="1">
      <alignment horizontal="left" vertical="center" wrapText="1"/>
    </xf>
    <xf numFmtId="0" fontId="3" fillId="0" borderId="70" xfId="0" applyFont="1" applyBorder="1" applyAlignment="1">
      <alignment horizontal="left" vertical="top" wrapText="1"/>
    </xf>
    <xf numFmtId="0" fontId="0" fillId="0" borderId="70" xfId="0" applyBorder="1" applyAlignment="1">
      <alignment horizontal="left" vertical="top" wrapText="1"/>
    </xf>
    <xf numFmtId="0" fontId="0" fillId="0" borderId="66" xfId="0" applyBorder="1" applyAlignment="1">
      <alignment horizontal="left" vertical="top" wrapText="1"/>
    </xf>
    <xf numFmtId="0" fontId="3" fillId="3" borderId="32" xfId="0" applyFont="1" applyFill="1" applyBorder="1" applyAlignment="1">
      <alignment horizontal="center" vertical="center" wrapText="1"/>
    </xf>
    <xf numFmtId="0" fontId="4" fillId="0" borderId="28" xfId="0" applyFont="1" applyBorder="1" applyAlignment="1">
      <alignment horizontal="center" vertical="top" wrapText="1"/>
    </xf>
    <xf numFmtId="0" fontId="4" fillId="0" borderId="1" xfId="0" applyFont="1" applyBorder="1" applyAlignment="1">
      <alignment horizontal="center" vertical="top" wrapText="1"/>
    </xf>
    <xf numFmtId="0" fontId="4" fillId="0" borderId="29" xfId="0" applyFont="1" applyBorder="1" applyAlignment="1">
      <alignment horizontal="center" vertical="top" wrapText="1"/>
    </xf>
    <xf numFmtId="0" fontId="4" fillId="0" borderId="5" xfId="0" applyFont="1" applyBorder="1" applyAlignment="1">
      <alignment horizontal="center" vertical="top" wrapText="1"/>
    </xf>
    <xf numFmtId="0" fontId="3" fillId="0" borderId="0" xfId="0" applyFont="1" applyAlignment="1">
      <alignment horizontal="left" vertical="top"/>
    </xf>
    <xf numFmtId="0" fontId="4" fillId="3" borderId="68" xfId="0" applyFont="1" applyFill="1" applyBorder="1" applyAlignment="1">
      <alignment horizontal="left" vertical="top" wrapText="1"/>
    </xf>
    <xf numFmtId="0" fontId="4" fillId="3" borderId="32" xfId="0" applyFont="1" applyFill="1" applyBorder="1" applyAlignment="1">
      <alignment horizontal="left" vertical="top" wrapText="1"/>
    </xf>
    <xf numFmtId="0" fontId="4" fillId="3" borderId="69" xfId="0" applyFont="1" applyFill="1" applyBorder="1" applyAlignment="1">
      <alignment horizontal="left" vertical="top" wrapText="1"/>
    </xf>
    <xf numFmtId="0" fontId="3" fillId="0" borderId="32" xfId="0" applyFont="1" applyBorder="1" applyAlignment="1">
      <alignment horizontal="center" vertical="center" wrapText="1"/>
    </xf>
    <xf numFmtId="3" fontId="4" fillId="3" borderId="15" xfId="0" applyNumberFormat="1" applyFont="1" applyFill="1" applyBorder="1" applyAlignment="1">
      <alignment horizontal="center" vertical="top" wrapText="1"/>
    </xf>
    <xf numFmtId="3" fontId="4" fillId="3" borderId="5" xfId="0" applyNumberFormat="1" applyFont="1" applyFill="1" applyBorder="1" applyAlignment="1">
      <alignment horizontal="center" vertical="top" wrapText="1"/>
    </xf>
    <xf numFmtId="3" fontId="4" fillId="3" borderId="26" xfId="0" applyNumberFormat="1" applyFont="1" applyFill="1" applyBorder="1" applyAlignment="1">
      <alignment horizontal="center" vertical="top" wrapText="1"/>
    </xf>
    <xf numFmtId="0" fontId="4" fillId="3" borderId="29" xfId="0" applyFont="1" applyFill="1" applyBorder="1" applyAlignment="1">
      <alignment horizontal="center" vertical="top" wrapText="1"/>
    </xf>
    <xf numFmtId="0" fontId="20" fillId="3" borderId="15" xfId="0" applyFont="1" applyFill="1" applyBorder="1" applyAlignment="1">
      <alignment horizontal="center" vertical="top" wrapText="1"/>
    </xf>
    <xf numFmtId="0" fontId="20" fillId="3" borderId="5" xfId="0" applyFont="1" applyFill="1" applyBorder="1" applyAlignment="1">
      <alignment horizontal="center" vertical="top" wrapText="1"/>
    </xf>
    <xf numFmtId="0" fontId="20" fillId="3" borderId="48" xfId="0" applyFont="1" applyFill="1" applyBorder="1" applyAlignment="1">
      <alignment horizontal="center" vertical="top" wrapText="1"/>
    </xf>
    <xf numFmtId="0" fontId="4" fillId="3" borderId="5" xfId="0" applyFont="1" applyFill="1" applyBorder="1" applyAlignment="1">
      <alignment horizontal="center" vertical="top" wrapText="1"/>
    </xf>
    <xf numFmtId="3" fontId="23" fillId="3" borderId="28" xfId="0" applyNumberFormat="1" applyFont="1" applyFill="1" applyBorder="1" applyAlignment="1">
      <alignment horizontal="center" vertical="top" wrapText="1"/>
    </xf>
    <xf numFmtId="3" fontId="4" fillId="3" borderId="1" xfId="0" applyNumberFormat="1" applyFont="1" applyFill="1" applyBorder="1" applyAlignment="1">
      <alignment horizontal="center" vertical="top" wrapText="1"/>
    </xf>
    <xf numFmtId="3" fontId="4" fillId="3" borderId="29" xfId="0" applyNumberFormat="1" applyFont="1" applyFill="1" applyBorder="1" applyAlignment="1">
      <alignment horizontal="center" vertical="top" wrapText="1"/>
    </xf>
    <xf numFmtId="0" fontId="3" fillId="0" borderId="32" xfId="0" applyFont="1" applyBorder="1" applyAlignment="1">
      <alignment horizontal="center" vertical="top" wrapText="1"/>
    </xf>
    <xf numFmtId="0" fontId="3" fillId="0" borderId="69" xfId="0" applyFont="1" applyBorder="1" applyAlignment="1">
      <alignment horizontal="center" vertical="top" wrapText="1"/>
    </xf>
    <xf numFmtId="0" fontId="3" fillId="3" borderId="68" xfId="0" applyFont="1" applyFill="1" applyBorder="1" applyAlignment="1">
      <alignment horizontal="left" vertical="top" wrapText="1"/>
    </xf>
    <xf numFmtId="0" fontId="3" fillId="3" borderId="32" xfId="0" applyFont="1" applyFill="1" applyBorder="1" applyAlignment="1">
      <alignment horizontal="left" vertical="top" wrapText="1"/>
    </xf>
    <xf numFmtId="0" fontId="3" fillId="3" borderId="69" xfId="0" applyFont="1" applyFill="1" applyBorder="1" applyAlignment="1">
      <alignment horizontal="left" vertical="top" wrapText="1"/>
    </xf>
    <xf numFmtId="0" fontId="20" fillId="3" borderId="28" xfId="0" applyFont="1" applyFill="1" applyBorder="1" applyAlignment="1">
      <alignment horizontal="center" vertical="top" wrapText="1"/>
    </xf>
    <xf numFmtId="0" fontId="4" fillId="0" borderId="0" xfId="0" applyFont="1" applyAlignment="1">
      <alignment horizontal="left" vertical="top" wrapText="1"/>
    </xf>
    <xf numFmtId="0" fontId="4" fillId="3" borderId="78" xfId="0" applyFont="1" applyFill="1" applyBorder="1" applyAlignment="1">
      <alignment horizontal="left" vertical="top" wrapText="1"/>
    </xf>
    <xf numFmtId="0" fontId="4" fillId="0" borderId="0" xfId="0" applyFont="1" applyAlignment="1">
      <alignment horizontal="left"/>
    </xf>
    <xf numFmtId="0" fontId="4" fillId="0" borderId="0" xfId="0" applyFont="1" applyAlignment="1">
      <alignment vertical="top" wrapText="1"/>
    </xf>
    <xf numFmtId="0" fontId="3" fillId="3" borderId="71" xfId="0" applyFont="1" applyFill="1" applyBorder="1" applyAlignment="1">
      <alignment vertical="top" wrapText="1"/>
    </xf>
    <xf numFmtId="0" fontId="0" fillId="0" borderId="78" xfId="0" applyBorder="1" applyAlignment="1">
      <alignment vertical="top" wrapText="1"/>
    </xf>
    <xf numFmtId="0" fontId="4" fillId="3" borderId="65" xfId="0" applyFont="1" applyFill="1" applyBorder="1" applyAlignment="1">
      <alignment horizontal="left" vertical="top" wrapText="1"/>
    </xf>
    <xf numFmtId="0" fontId="4" fillId="3" borderId="70" xfId="0" applyFont="1" applyFill="1" applyBorder="1" applyAlignment="1">
      <alignment horizontal="left" vertical="top" wrapText="1"/>
    </xf>
    <xf numFmtId="3" fontId="20" fillId="3" borderId="28" xfId="0" applyNumberFormat="1" applyFont="1" applyFill="1" applyBorder="1" applyAlignment="1">
      <alignment horizontal="center" vertical="top" wrapText="1"/>
    </xf>
    <xf numFmtId="3" fontId="20" fillId="3" borderId="1" xfId="0" applyNumberFormat="1" applyFont="1" applyFill="1" applyBorder="1" applyAlignment="1">
      <alignment horizontal="center" vertical="top" wrapText="1"/>
    </xf>
    <xf numFmtId="3" fontId="10" fillId="3" borderId="29" xfId="0" applyNumberFormat="1" applyFont="1" applyFill="1" applyBorder="1" applyAlignment="1">
      <alignment horizontal="center" vertical="top" wrapText="1"/>
    </xf>
    <xf numFmtId="0" fontId="17" fillId="3" borderId="28" xfId="0" applyFont="1" applyFill="1" applyBorder="1" applyAlignment="1">
      <alignment horizontal="center" vertical="top" wrapText="1"/>
    </xf>
    <xf numFmtId="0" fontId="18" fillId="3" borderId="1" xfId="0" applyFont="1" applyFill="1" applyBorder="1" applyAlignment="1">
      <alignment horizontal="center" vertical="top" wrapText="1"/>
    </xf>
    <xf numFmtId="0" fontId="18" fillId="3" borderId="29" xfId="0" applyFont="1" applyFill="1" applyBorder="1" applyAlignment="1">
      <alignment horizontal="center" vertical="top" wrapText="1"/>
    </xf>
    <xf numFmtId="0" fontId="17" fillId="3" borderId="1" xfId="0" applyFont="1" applyFill="1" applyBorder="1" applyAlignment="1">
      <alignment horizontal="center" vertical="top" wrapText="1"/>
    </xf>
    <xf numFmtId="0" fontId="17" fillId="3" borderId="29" xfId="0" applyFont="1" applyFill="1" applyBorder="1" applyAlignment="1">
      <alignment horizontal="center" vertical="top" wrapText="1"/>
    </xf>
    <xf numFmtId="0" fontId="3" fillId="3" borderId="69" xfId="0" applyFont="1" applyFill="1" applyBorder="1" applyAlignment="1">
      <alignment horizontal="center" vertical="center" wrapText="1"/>
    </xf>
    <xf numFmtId="0" fontId="17" fillId="3" borderId="68" xfId="0" applyFont="1" applyFill="1" applyBorder="1" applyAlignment="1">
      <alignment horizontal="left" vertical="top" wrapText="1"/>
    </xf>
    <xf numFmtId="0" fontId="17" fillId="3" borderId="32" xfId="0" applyFont="1" applyFill="1" applyBorder="1" applyAlignment="1">
      <alignment horizontal="left" vertical="top" wrapText="1"/>
    </xf>
    <xf numFmtId="0" fontId="17" fillId="3" borderId="69" xfId="0" applyFont="1" applyFill="1" applyBorder="1" applyAlignment="1">
      <alignment horizontal="left" vertical="top" wrapText="1"/>
    </xf>
    <xf numFmtId="0" fontId="4" fillId="3" borderId="75" xfId="0" applyFont="1" applyFill="1" applyBorder="1" applyAlignment="1">
      <alignment horizontal="left" vertical="top" wrapText="1"/>
    </xf>
    <xf numFmtId="0" fontId="4" fillId="3" borderId="76" xfId="0" applyFont="1" applyFill="1" applyBorder="1" applyAlignment="1">
      <alignment horizontal="left" vertical="top" wrapText="1"/>
    </xf>
    <xf numFmtId="0" fontId="4" fillId="3" borderId="77" xfId="0" applyFont="1" applyFill="1" applyBorder="1" applyAlignment="1">
      <alignment horizontal="left" vertical="top" wrapText="1"/>
    </xf>
    <xf numFmtId="0" fontId="3" fillId="0" borderId="69" xfId="0" applyFont="1" applyBorder="1" applyAlignment="1">
      <alignment horizontal="center" vertical="center" wrapText="1"/>
    </xf>
    <xf numFmtId="3" fontId="20" fillId="3" borderId="29" xfId="0" applyNumberFormat="1" applyFont="1" applyFill="1" applyBorder="1" applyAlignment="1">
      <alignment horizontal="center" vertical="top" wrapText="1"/>
    </xf>
    <xf numFmtId="0" fontId="4" fillId="3" borderId="65" xfId="0" applyFont="1" applyFill="1" applyBorder="1" applyAlignment="1">
      <alignment vertical="top" wrapText="1"/>
    </xf>
    <xf numFmtId="0" fontId="4" fillId="3" borderId="70" xfId="0" applyFont="1" applyFill="1" applyBorder="1" applyAlignment="1">
      <alignment vertical="top" wrapText="1"/>
    </xf>
    <xf numFmtId="3" fontId="4" fillId="3" borderId="5" xfId="0" applyNumberFormat="1" applyFont="1" applyFill="1" applyBorder="1" applyAlignment="1">
      <alignment horizontal="center" vertical="center" wrapText="1"/>
    </xf>
    <xf numFmtId="3" fontId="4" fillId="3" borderId="26" xfId="0" applyNumberFormat="1" applyFont="1" applyFill="1" applyBorder="1" applyAlignment="1">
      <alignment horizontal="center" vertical="center" wrapText="1"/>
    </xf>
    <xf numFmtId="3" fontId="4" fillId="3" borderId="13" xfId="0" applyNumberFormat="1" applyFont="1" applyFill="1" applyBorder="1" applyAlignment="1">
      <alignment horizontal="center" vertical="top" wrapText="1"/>
    </xf>
    <xf numFmtId="0" fontId="17" fillId="3" borderId="72" xfId="0" applyFont="1" applyFill="1" applyBorder="1" applyAlignment="1">
      <alignment horizontal="left" vertical="top" wrapText="1"/>
    </xf>
    <xf numFmtId="0" fontId="17" fillId="3" borderId="73" xfId="0" applyFont="1" applyFill="1" applyBorder="1" applyAlignment="1">
      <alignment horizontal="left" vertical="top" wrapText="1"/>
    </xf>
    <xf numFmtId="0" fontId="3" fillId="3" borderId="65" xfId="0" applyFont="1" applyFill="1" applyBorder="1" applyAlignment="1">
      <alignment horizontal="left" vertical="top" wrapText="1"/>
    </xf>
    <xf numFmtId="3" fontId="20" fillId="3" borderId="15" xfId="0" applyNumberFormat="1" applyFont="1" applyFill="1" applyBorder="1" applyAlignment="1">
      <alignment horizontal="center" vertical="top" wrapText="1"/>
    </xf>
    <xf numFmtId="0" fontId="0" fillId="0" borderId="3" xfId="0" applyBorder="1" applyAlignment="1">
      <alignment horizontal="center" vertical="top" wrapText="1"/>
    </xf>
    <xf numFmtId="0" fontId="27" fillId="3" borderId="70" xfId="0" applyFont="1" applyFill="1" applyBorder="1" applyAlignment="1">
      <alignment horizontal="left" vertical="top" wrapText="1"/>
    </xf>
    <xf numFmtId="0" fontId="27" fillId="0" borderId="70" xfId="0" applyFont="1" applyBorder="1" applyAlignment="1">
      <alignment horizontal="left" vertical="top" wrapText="1"/>
    </xf>
    <xf numFmtId="0" fontId="10" fillId="3" borderId="68" xfId="0" applyFont="1" applyFill="1" applyBorder="1" applyAlignment="1">
      <alignment horizontal="left" vertical="top" wrapText="1"/>
    </xf>
    <xf numFmtId="0" fontId="10" fillId="3" borderId="32" xfId="0" applyFont="1" applyFill="1" applyBorder="1" applyAlignment="1">
      <alignment horizontal="left" vertical="top" wrapText="1"/>
    </xf>
    <xf numFmtId="0" fontId="10" fillId="3" borderId="69" xfId="0" applyFont="1" applyFill="1" applyBorder="1" applyAlignment="1">
      <alignment horizontal="left" vertical="top" wrapText="1"/>
    </xf>
    <xf numFmtId="0" fontId="4" fillId="3" borderId="66" xfId="0" applyFont="1" applyFill="1" applyBorder="1" applyAlignment="1">
      <alignment vertical="top" wrapText="1"/>
    </xf>
    <xf numFmtId="0" fontId="3" fillId="3" borderId="71" xfId="0" applyFont="1" applyFill="1" applyBorder="1" applyAlignment="1">
      <alignment horizontal="center" vertical="center" wrapText="1"/>
    </xf>
    <xf numFmtId="0" fontId="3" fillId="3" borderId="66" xfId="0" applyFont="1" applyFill="1" applyBorder="1" applyAlignment="1">
      <alignment horizontal="center" vertical="center" wrapText="1"/>
    </xf>
    <xf numFmtId="0" fontId="0" fillId="0" borderId="70" xfId="0" applyBorder="1" applyAlignment="1">
      <alignment horizontal="center" vertical="center" wrapText="1"/>
    </xf>
    <xf numFmtId="0" fontId="27" fillId="3" borderId="66" xfId="0" applyFont="1" applyFill="1" applyBorder="1" applyAlignment="1">
      <alignment vertical="top" wrapText="1"/>
    </xf>
    <xf numFmtId="3" fontId="17" fillId="3" borderId="5" xfId="0" applyNumberFormat="1" applyFont="1" applyFill="1" applyBorder="1" applyAlignment="1">
      <alignment horizontal="center" vertical="top" wrapText="1"/>
    </xf>
    <xf numFmtId="0" fontId="27" fillId="0" borderId="48" xfId="0" applyFont="1" applyBorder="1" applyAlignment="1">
      <alignment horizontal="center" vertical="top" wrapText="1"/>
    </xf>
    <xf numFmtId="0" fontId="28" fillId="0" borderId="0" xfId="0" applyFont="1" applyAlignment="1">
      <alignment horizontal="left" vertical="top" wrapText="1"/>
    </xf>
    <xf numFmtId="0" fontId="9" fillId="0" borderId="0" xfId="0" applyFont="1" applyAlignment="1">
      <alignment horizontal="left" vertical="top"/>
    </xf>
    <xf numFmtId="0" fontId="1" fillId="2" borderId="65" xfId="0" applyFont="1" applyFill="1" applyBorder="1" applyAlignment="1">
      <alignment horizontal="center" vertical="center" wrapText="1"/>
    </xf>
    <xf numFmtId="0" fontId="1" fillId="2" borderId="66"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8" fillId="0" borderId="0" xfId="0" applyFont="1" applyAlignment="1">
      <alignment horizontal="center" vertical="center" wrapText="1"/>
    </xf>
    <xf numFmtId="0" fontId="2" fillId="2" borderId="38"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28" fillId="0" borderId="0" xfId="0" applyFont="1" applyAlignment="1">
      <alignment horizontal="left" wrapText="1"/>
    </xf>
    <xf numFmtId="0" fontId="3" fillId="3" borderId="15" xfId="0" applyFont="1" applyFill="1" applyBorder="1" applyAlignment="1">
      <alignment horizontal="center" vertical="top" wrapText="1"/>
    </xf>
    <xf numFmtId="0" fontId="3" fillId="3" borderId="5" xfId="0" applyFont="1" applyFill="1" applyBorder="1" applyAlignment="1">
      <alignment horizontal="center" vertical="top" wrapText="1"/>
    </xf>
    <xf numFmtId="0" fontId="14" fillId="3" borderId="5" xfId="0" applyFont="1" applyFill="1" applyBorder="1" applyAlignment="1">
      <alignment horizontal="center" vertical="top" wrapText="1"/>
    </xf>
    <xf numFmtId="0" fontId="13" fillId="5" borderId="67" xfId="0" applyFont="1" applyFill="1" applyBorder="1" applyAlignment="1">
      <alignment horizontal="center" vertical="center" wrapText="1"/>
    </xf>
    <xf numFmtId="0" fontId="13" fillId="5" borderId="21" xfId="0" applyFont="1" applyFill="1" applyBorder="1" applyAlignment="1">
      <alignment horizontal="center" vertical="center" wrapText="1"/>
    </xf>
    <xf numFmtId="0" fontId="13" fillId="5" borderId="23" xfId="0" applyFont="1" applyFill="1" applyBorder="1" applyAlignment="1">
      <alignment horizontal="center" vertical="center" wrapText="1"/>
    </xf>
    <xf numFmtId="0" fontId="12" fillId="0" borderId="0" xfId="0" applyFont="1" applyAlignment="1">
      <alignment horizontal="center" vertical="center" wrapText="1"/>
    </xf>
  </cellXfs>
  <cellStyles count="1">
    <cellStyle name="Įprastas" xfId="0" builtinId="0"/>
  </cellStyles>
  <dxfs count="0"/>
  <tableStyles count="0" defaultTableStyle="TableStyleMedium2" defaultPivotStyle="PivotStyleLight16"/>
  <colors>
    <mruColors>
      <color rgb="FFCCFFCC"/>
      <color rgb="FFFFCCFF"/>
      <color rgb="FFFFFFCC"/>
      <color rgb="FF9D60CC"/>
      <color rgb="FFFEFAFF"/>
      <color rgb="FFFAF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9125D-579F-4A47-AB90-A5D8AADB0019}">
  <sheetPr>
    <pageSetUpPr fitToPage="1"/>
  </sheetPr>
  <dimension ref="B1:K221"/>
  <sheetViews>
    <sheetView tabSelected="1" zoomScaleNormal="100" zoomScaleSheetLayoutView="80" workbookViewId="0">
      <selection activeCell="B7" sqref="B7:H7"/>
    </sheetView>
  </sheetViews>
  <sheetFormatPr defaultColWidth="9.42578125" defaultRowHeight="12.75" x14ac:dyDescent="0.2"/>
  <cols>
    <col min="1" max="1" width="1.5703125" style="1" customWidth="1"/>
    <col min="2" max="2" width="14.5703125" style="1" customWidth="1"/>
    <col min="3" max="3" width="44" style="4" customWidth="1"/>
    <col min="4" max="4" width="16.42578125" style="4" customWidth="1"/>
    <col min="5" max="5" width="11.5703125" style="1" customWidth="1"/>
    <col min="6" max="6" width="33.140625" style="1" customWidth="1"/>
    <col min="7" max="8" width="11.85546875" style="1" customWidth="1"/>
    <col min="9" max="16384" width="9.42578125" style="1"/>
  </cols>
  <sheetData>
    <row r="1" spans="2:10" ht="15.75" x14ac:dyDescent="0.2">
      <c r="D1" s="1"/>
      <c r="F1" s="576" t="s">
        <v>256</v>
      </c>
      <c r="G1" s="576"/>
      <c r="H1" s="576"/>
      <c r="J1" s="31"/>
    </row>
    <row r="2" spans="2:10" ht="16.5" customHeight="1" x14ac:dyDescent="0.2">
      <c r="D2" s="1"/>
      <c r="F2" s="577" t="s">
        <v>266</v>
      </c>
      <c r="G2" s="577"/>
      <c r="H2" s="577"/>
      <c r="J2" s="31"/>
    </row>
    <row r="3" spans="2:10" ht="18" customHeight="1" x14ac:dyDescent="0.2">
      <c r="D3" s="1"/>
      <c r="F3" s="577" t="s">
        <v>264</v>
      </c>
      <c r="G3" s="577"/>
      <c r="H3" s="577"/>
      <c r="J3" s="31"/>
    </row>
    <row r="4" spans="2:10" ht="18" customHeight="1" x14ac:dyDescent="0.2">
      <c r="D4" s="1"/>
      <c r="F4" s="576" t="s">
        <v>267</v>
      </c>
      <c r="G4" s="576"/>
      <c r="H4" s="576"/>
      <c r="J4" s="31"/>
    </row>
    <row r="5" spans="2:10" ht="18" customHeight="1" x14ac:dyDescent="0.25">
      <c r="D5" s="1"/>
      <c r="F5" s="591" t="s">
        <v>278</v>
      </c>
      <c r="G5" s="591"/>
      <c r="H5" s="591"/>
      <c r="J5" s="31"/>
    </row>
    <row r="6" spans="2:10" ht="14.1" customHeight="1" x14ac:dyDescent="0.25">
      <c r="F6" s="24"/>
    </row>
    <row r="7" spans="2:10" ht="36.75" customHeight="1" thickBot="1" x14ac:dyDescent="0.25">
      <c r="B7" s="584" t="s">
        <v>260</v>
      </c>
      <c r="C7" s="584"/>
      <c r="D7" s="584"/>
      <c r="E7" s="584"/>
      <c r="F7" s="584"/>
      <c r="G7" s="584"/>
      <c r="H7" s="584"/>
    </row>
    <row r="8" spans="2:10" ht="53.25" customHeight="1" x14ac:dyDescent="0.2">
      <c r="B8" s="578" t="s">
        <v>0</v>
      </c>
      <c r="C8" s="580" t="s">
        <v>1</v>
      </c>
      <c r="D8" s="589" t="s">
        <v>2</v>
      </c>
      <c r="E8" s="582" t="s">
        <v>3</v>
      </c>
      <c r="F8" s="585" t="s">
        <v>4</v>
      </c>
      <c r="G8" s="372" t="s">
        <v>5</v>
      </c>
      <c r="H8" s="587" t="s">
        <v>6</v>
      </c>
    </row>
    <row r="9" spans="2:10" ht="18" customHeight="1" thickBot="1" x14ac:dyDescent="0.25">
      <c r="B9" s="579"/>
      <c r="C9" s="581"/>
      <c r="D9" s="590"/>
      <c r="E9" s="583"/>
      <c r="F9" s="586"/>
      <c r="G9" s="42" t="s">
        <v>7</v>
      </c>
      <c r="H9" s="588"/>
    </row>
    <row r="10" spans="2:10" ht="17.100000000000001" customHeight="1" thickBot="1" x14ac:dyDescent="0.25">
      <c r="B10" s="344">
        <v>1</v>
      </c>
      <c r="C10" s="43">
        <v>2</v>
      </c>
      <c r="D10" s="43">
        <v>3</v>
      </c>
      <c r="E10" s="44">
        <v>4</v>
      </c>
      <c r="F10" s="183">
        <v>5</v>
      </c>
      <c r="G10" s="43">
        <v>6</v>
      </c>
      <c r="H10" s="44">
        <v>7</v>
      </c>
    </row>
    <row r="11" spans="2:10" ht="18.75" customHeight="1" thickBot="1" x14ac:dyDescent="0.25">
      <c r="B11" s="345" t="s">
        <v>8</v>
      </c>
      <c r="C11" s="46" t="s">
        <v>9</v>
      </c>
      <c r="D11" s="46"/>
      <c r="E11" s="240"/>
      <c r="F11" s="184"/>
      <c r="G11" s="47"/>
      <c r="H11" s="373"/>
    </row>
    <row r="12" spans="2:10" ht="83.25" customHeight="1" x14ac:dyDescent="0.2">
      <c r="B12" s="346"/>
      <c r="C12" s="49"/>
      <c r="D12" s="49"/>
      <c r="E12" s="241"/>
      <c r="F12" s="185" t="s">
        <v>10</v>
      </c>
      <c r="G12" s="50">
        <v>70</v>
      </c>
      <c r="H12" s="374"/>
    </row>
    <row r="13" spans="2:10" ht="54.75" customHeight="1" thickBot="1" x14ac:dyDescent="0.25">
      <c r="B13" s="347"/>
      <c r="C13" s="51"/>
      <c r="D13" s="51"/>
      <c r="E13" s="242"/>
      <c r="F13" s="186" t="s">
        <v>11</v>
      </c>
      <c r="G13" s="52">
        <v>0</v>
      </c>
      <c r="H13" s="375"/>
    </row>
    <row r="14" spans="2:10" ht="30.6" customHeight="1" thickBot="1" x14ac:dyDescent="0.25">
      <c r="B14" s="348" t="s">
        <v>12</v>
      </c>
      <c r="C14" s="54" t="s">
        <v>13</v>
      </c>
      <c r="D14" s="54"/>
      <c r="E14" s="243"/>
      <c r="F14" s="187"/>
      <c r="G14" s="55"/>
      <c r="H14" s="376"/>
    </row>
    <row r="15" spans="2:10" ht="19.5" customHeight="1" x14ac:dyDescent="0.2">
      <c r="B15" s="482" t="s">
        <v>14</v>
      </c>
      <c r="C15" s="57" t="s">
        <v>15</v>
      </c>
      <c r="D15" s="503" t="s">
        <v>16</v>
      </c>
      <c r="E15" s="244"/>
      <c r="F15" s="188" t="s">
        <v>17</v>
      </c>
      <c r="G15" s="59">
        <v>54</v>
      </c>
      <c r="H15" s="377"/>
    </row>
    <row r="16" spans="2:10" ht="28.5" customHeight="1" x14ac:dyDescent="0.2">
      <c r="B16" s="483"/>
      <c r="C16" s="12" t="s">
        <v>18</v>
      </c>
      <c r="D16" s="504"/>
      <c r="E16" s="245">
        <v>6950</v>
      </c>
      <c r="F16" s="189"/>
      <c r="G16" s="56"/>
      <c r="H16" s="368"/>
    </row>
    <row r="17" spans="2:8" ht="18" customHeight="1" thickBot="1" x14ac:dyDescent="0.25">
      <c r="B17" s="484"/>
      <c r="C17" s="60" t="s">
        <v>19</v>
      </c>
      <c r="D17" s="505"/>
      <c r="E17" s="246">
        <v>151</v>
      </c>
      <c r="F17" s="190"/>
      <c r="G17" s="64"/>
      <c r="H17" s="378"/>
    </row>
    <row r="18" spans="2:8" ht="29.25" customHeight="1" x14ac:dyDescent="0.2">
      <c r="B18" s="485" t="s">
        <v>20</v>
      </c>
      <c r="C18" s="132" t="s">
        <v>245</v>
      </c>
      <c r="D18" s="506" t="s">
        <v>21</v>
      </c>
      <c r="E18" s="244"/>
      <c r="F18" s="188" t="s">
        <v>17</v>
      </c>
      <c r="G18" s="67">
        <v>0.86499999999999999</v>
      </c>
      <c r="H18" s="377"/>
    </row>
    <row r="19" spans="2:8" ht="29.25" customHeight="1" x14ac:dyDescent="0.2">
      <c r="B19" s="486"/>
      <c r="C19" s="12" t="s">
        <v>18</v>
      </c>
      <c r="D19" s="506"/>
      <c r="E19" s="268">
        <v>150</v>
      </c>
      <c r="F19" s="189"/>
      <c r="G19" s="65"/>
      <c r="H19" s="368"/>
    </row>
    <row r="20" spans="2:8" ht="18" customHeight="1" thickBot="1" x14ac:dyDescent="0.25">
      <c r="B20" s="499"/>
      <c r="C20" s="63" t="s">
        <v>19</v>
      </c>
      <c r="D20" s="506"/>
      <c r="E20" s="247"/>
      <c r="F20" s="190"/>
      <c r="G20" s="64"/>
      <c r="H20" s="378"/>
    </row>
    <row r="21" spans="2:8" ht="27.75" customHeight="1" x14ac:dyDescent="0.2">
      <c r="B21" s="485" t="s">
        <v>22</v>
      </c>
      <c r="C21" s="68" t="s">
        <v>23</v>
      </c>
      <c r="D21" s="506"/>
      <c r="E21" s="248"/>
      <c r="F21" s="188" t="s">
        <v>24</v>
      </c>
      <c r="G21" s="71">
        <v>725</v>
      </c>
      <c r="H21" s="377"/>
    </row>
    <row r="22" spans="2:8" ht="28.5" customHeight="1" x14ac:dyDescent="0.2">
      <c r="B22" s="486"/>
      <c r="C22" s="8" t="s">
        <v>18</v>
      </c>
      <c r="D22" s="506"/>
      <c r="E22" s="268">
        <v>20.9</v>
      </c>
      <c r="F22" s="191" t="s">
        <v>25</v>
      </c>
      <c r="G22" s="7">
        <v>70</v>
      </c>
      <c r="H22" s="379"/>
    </row>
    <row r="23" spans="2:8" ht="23.25" customHeight="1" thickBot="1" x14ac:dyDescent="0.25">
      <c r="B23" s="486"/>
      <c r="C23" s="72" t="s">
        <v>19</v>
      </c>
      <c r="D23" s="506"/>
      <c r="E23" s="349">
        <v>111.8</v>
      </c>
      <c r="F23" s="190"/>
      <c r="G23" s="64"/>
      <c r="H23" s="378"/>
    </row>
    <row r="24" spans="2:8" ht="17.25" customHeight="1" x14ac:dyDescent="0.2">
      <c r="B24" s="482" t="s">
        <v>26</v>
      </c>
      <c r="C24" s="68" t="s">
        <v>27</v>
      </c>
      <c r="D24" s="58"/>
      <c r="E24" s="249"/>
      <c r="F24" s="192" t="s">
        <v>28</v>
      </c>
      <c r="G24" s="74">
        <v>2.2999999999999998</v>
      </c>
      <c r="H24" s="377"/>
    </row>
    <row r="25" spans="2:8" ht="40.5" customHeight="1" x14ac:dyDescent="0.2">
      <c r="B25" s="483"/>
      <c r="C25" s="8" t="s">
        <v>18</v>
      </c>
      <c r="D25" s="342" t="s">
        <v>21</v>
      </c>
      <c r="E25" s="268">
        <v>50</v>
      </c>
      <c r="F25" s="193" t="s">
        <v>29</v>
      </c>
      <c r="G25" s="15">
        <v>1</v>
      </c>
      <c r="H25" s="379"/>
    </row>
    <row r="26" spans="2:8" ht="61.5" customHeight="1" thickBot="1" x14ac:dyDescent="0.25">
      <c r="B26" s="484"/>
      <c r="C26" s="69" t="s">
        <v>18</v>
      </c>
      <c r="D26" s="343" t="s">
        <v>30</v>
      </c>
      <c r="E26" s="250">
        <v>7.7</v>
      </c>
      <c r="F26" s="194"/>
      <c r="G26" s="62"/>
      <c r="H26" s="380"/>
    </row>
    <row r="27" spans="2:8" ht="41.25" customHeight="1" x14ac:dyDescent="0.2">
      <c r="B27" s="485" t="s">
        <v>31</v>
      </c>
      <c r="C27" s="75" t="s">
        <v>32</v>
      </c>
      <c r="D27" s="506" t="s">
        <v>16</v>
      </c>
      <c r="E27" s="244"/>
      <c r="F27" s="195" t="s">
        <v>33</v>
      </c>
      <c r="G27" s="66">
        <v>40</v>
      </c>
      <c r="H27" s="377"/>
    </row>
    <row r="28" spans="2:8" ht="29.25" customHeight="1" x14ac:dyDescent="0.2">
      <c r="B28" s="486"/>
      <c r="C28" s="2" t="s">
        <v>18</v>
      </c>
      <c r="D28" s="506"/>
      <c r="E28" s="171"/>
      <c r="F28" s="189"/>
      <c r="G28" s="56"/>
      <c r="H28" s="368"/>
    </row>
    <row r="29" spans="2:8" ht="19.350000000000001" customHeight="1" thickBot="1" x14ac:dyDescent="0.25">
      <c r="B29" s="499"/>
      <c r="C29" s="76" t="s">
        <v>19</v>
      </c>
      <c r="D29" s="506"/>
      <c r="E29" s="180">
        <v>4.5</v>
      </c>
      <c r="F29" s="194"/>
      <c r="G29" s="78"/>
      <c r="H29" s="380"/>
    </row>
    <row r="30" spans="2:8" ht="45.75" customHeight="1" x14ac:dyDescent="0.2">
      <c r="B30" s="485" t="s">
        <v>34</v>
      </c>
      <c r="C30" s="68" t="s">
        <v>35</v>
      </c>
      <c r="D30" s="506"/>
      <c r="E30" s="251"/>
      <c r="F30" s="196"/>
      <c r="G30" s="79"/>
      <c r="H30" s="381"/>
    </row>
    <row r="31" spans="2:8" ht="29.25" customHeight="1" x14ac:dyDescent="0.2">
      <c r="B31" s="486"/>
      <c r="C31" s="2" t="s">
        <v>18</v>
      </c>
      <c r="D31" s="506"/>
      <c r="E31" s="171">
        <v>10</v>
      </c>
      <c r="F31" s="163" t="s">
        <v>36</v>
      </c>
      <c r="G31" s="15">
        <v>67</v>
      </c>
      <c r="H31" s="379"/>
    </row>
    <row r="32" spans="2:8" ht="17.25" customHeight="1" thickBot="1" x14ac:dyDescent="0.25">
      <c r="B32" s="500"/>
      <c r="C32" s="69" t="s">
        <v>37</v>
      </c>
      <c r="D32" s="506"/>
      <c r="E32" s="180"/>
      <c r="F32" s="194"/>
      <c r="G32" s="62"/>
      <c r="H32" s="380"/>
    </row>
    <row r="33" spans="2:11" ht="20.25" customHeight="1" x14ac:dyDescent="0.2">
      <c r="B33" s="486" t="s">
        <v>38</v>
      </c>
      <c r="C33" s="73" t="s">
        <v>39</v>
      </c>
      <c r="D33" s="506"/>
      <c r="E33" s="251"/>
      <c r="F33" s="197"/>
      <c r="G33" s="79"/>
      <c r="H33" s="381"/>
    </row>
    <row r="34" spans="2:11" ht="30.75" customHeight="1" x14ac:dyDescent="0.2">
      <c r="B34" s="486"/>
      <c r="C34" s="2" t="s">
        <v>18</v>
      </c>
      <c r="D34" s="506"/>
      <c r="E34" s="171"/>
      <c r="F34" s="33" t="s">
        <v>40</v>
      </c>
      <c r="G34" s="81">
        <v>1006</v>
      </c>
      <c r="H34" s="379"/>
      <c r="I34" s="22"/>
    </row>
    <row r="35" spans="2:11" ht="18" customHeight="1" thickBot="1" x14ac:dyDescent="0.25">
      <c r="B35" s="501"/>
      <c r="C35" s="72" t="s">
        <v>19</v>
      </c>
      <c r="D35" s="506"/>
      <c r="E35" s="350">
        <v>44.9</v>
      </c>
      <c r="F35" s="198"/>
      <c r="G35" s="64"/>
      <c r="H35" s="378"/>
    </row>
    <row r="36" spans="2:11" ht="18.75" customHeight="1" x14ac:dyDescent="0.2">
      <c r="B36" s="490" t="s">
        <v>41</v>
      </c>
      <c r="C36" s="82" t="s">
        <v>42</v>
      </c>
      <c r="D36" s="487" t="s">
        <v>246</v>
      </c>
      <c r="E36" s="351"/>
      <c r="F36" s="192"/>
      <c r="G36" s="336"/>
      <c r="H36" s="83"/>
    </row>
    <row r="37" spans="2:11" ht="30" customHeight="1" x14ac:dyDescent="0.2">
      <c r="B37" s="491"/>
      <c r="C37" s="18" t="s">
        <v>18</v>
      </c>
      <c r="D37" s="488"/>
      <c r="E37" s="287">
        <f>378.3-378.3+191.4-191.4+47.7-47.7</f>
        <v>0</v>
      </c>
      <c r="F37" s="199" t="s">
        <v>43</v>
      </c>
      <c r="G37" s="337">
        <v>1</v>
      </c>
      <c r="H37" s="382"/>
    </row>
    <row r="38" spans="2:11" ht="21.75" customHeight="1" x14ac:dyDescent="0.2">
      <c r="B38" s="491"/>
      <c r="C38" s="80" t="s">
        <v>44</v>
      </c>
      <c r="D38" s="488"/>
      <c r="E38" s="287"/>
      <c r="F38" s="163" t="s">
        <v>45</v>
      </c>
      <c r="G38" s="337"/>
      <c r="H38" s="382" t="s">
        <v>46</v>
      </c>
    </row>
    <row r="39" spans="2:11" ht="33" customHeight="1" x14ac:dyDescent="0.2">
      <c r="B39" s="491"/>
      <c r="C39" s="8" t="s">
        <v>19</v>
      </c>
      <c r="D39" s="488"/>
      <c r="E39" s="287">
        <v>47.7</v>
      </c>
      <c r="F39" s="163" t="s">
        <v>47</v>
      </c>
      <c r="G39" s="337"/>
      <c r="H39" s="382"/>
    </row>
    <row r="40" spans="2:11" ht="30" customHeight="1" x14ac:dyDescent="0.2">
      <c r="B40" s="491"/>
      <c r="C40" s="18" t="s">
        <v>48</v>
      </c>
      <c r="D40" s="488"/>
      <c r="E40" s="287">
        <f>400-400+220-220+65.6</f>
        <v>65.599999999999994</v>
      </c>
      <c r="F40" s="163" t="s">
        <v>49</v>
      </c>
      <c r="G40" s="337"/>
      <c r="H40" s="382"/>
    </row>
    <row r="41" spans="2:11" ht="33.6" customHeight="1" thickBot="1" x14ac:dyDescent="0.25">
      <c r="B41" s="492"/>
      <c r="C41" s="84"/>
      <c r="D41" s="489"/>
      <c r="E41" s="288"/>
      <c r="F41" s="289" t="s">
        <v>50</v>
      </c>
      <c r="G41" s="85"/>
      <c r="H41" s="383"/>
    </row>
    <row r="42" spans="2:11" ht="28.35" customHeight="1" x14ac:dyDescent="0.2">
      <c r="B42" s="485" t="s">
        <v>51</v>
      </c>
      <c r="C42" s="75" t="s">
        <v>52</v>
      </c>
      <c r="D42" s="592" t="s">
        <v>16</v>
      </c>
      <c r="E42" s="179"/>
      <c r="F42" s="200" t="s">
        <v>53</v>
      </c>
      <c r="G42" s="334">
        <v>2</v>
      </c>
      <c r="H42" s="384"/>
    </row>
    <row r="43" spans="2:11" ht="29.25" customHeight="1" x14ac:dyDescent="0.2">
      <c r="B43" s="486"/>
      <c r="C43" s="2" t="s">
        <v>18</v>
      </c>
      <c r="D43" s="593"/>
      <c r="E43" s="170"/>
      <c r="F43" s="201" t="s">
        <v>54</v>
      </c>
      <c r="G43" s="40"/>
      <c r="H43" s="385" t="s">
        <v>46</v>
      </c>
    </row>
    <row r="44" spans="2:11" ht="18" customHeight="1" thickBot="1" x14ac:dyDescent="0.25">
      <c r="B44" s="501"/>
      <c r="C44" s="87" t="s">
        <v>19</v>
      </c>
      <c r="D44" s="593"/>
      <c r="E44" s="350">
        <v>34.299999999999997</v>
      </c>
      <c r="F44" s="198"/>
      <c r="G44" s="88"/>
      <c r="H44" s="386"/>
      <c r="I44" s="21"/>
      <c r="J44" s="21"/>
      <c r="K44" s="21"/>
    </row>
    <row r="45" spans="2:11" ht="19.5" customHeight="1" x14ac:dyDescent="0.2">
      <c r="B45" s="352"/>
      <c r="C45" s="89" t="s">
        <v>55</v>
      </c>
      <c r="D45" s="89"/>
      <c r="E45" s="252">
        <f t="shared" ref="E45" si="0">+E47+E48+E49</f>
        <v>7582.7999999999993</v>
      </c>
      <c r="F45" s="202"/>
      <c r="G45" s="90"/>
      <c r="H45" s="387"/>
      <c r="I45" s="21"/>
      <c r="J45" s="21"/>
    </row>
    <row r="46" spans="2:11" ht="17.25" customHeight="1" x14ac:dyDescent="0.2">
      <c r="B46" s="502"/>
      <c r="C46" s="6" t="s">
        <v>56</v>
      </c>
      <c r="D46" s="6"/>
      <c r="E46" s="253"/>
      <c r="F46" s="203"/>
      <c r="G46" s="56"/>
      <c r="H46" s="368"/>
    </row>
    <row r="47" spans="2:11" ht="27.75" customHeight="1" x14ac:dyDescent="0.2">
      <c r="B47" s="502"/>
      <c r="C47" s="5" t="s">
        <v>57</v>
      </c>
      <c r="D47" s="5"/>
      <c r="E47" s="174">
        <f>SUMIF($C15:$C44,$C16,E15:E44)</f>
        <v>7188.5999999999995</v>
      </c>
      <c r="F47" s="169"/>
      <c r="G47" s="56"/>
      <c r="H47" s="368"/>
    </row>
    <row r="48" spans="2:11" ht="18.75" customHeight="1" x14ac:dyDescent="0.2">
      <c r="B48" s="502"/>
      <c r="C48" s="23" t="s">
        <v>58</v>
      </c>
      <c r="D48" s="5"/>
      <c r="E48" s="174">
        <f>SUMIF($C16:$C45,$C38,E16:E45)</f>
        <v>0</v>
      </c>
      <c r="F48" s="169"/>
      <c r="G48" s="56"/>
      <c r="H48" s="368"/>
    </row>
    <row r="49" spans="2:8" ht="20.25" customHeight="1" x14ac:dyDescent="0.2">
      <c r="B49" s="502"/>
      <c r="C49" s="5" t="s">
        <v>59</v>
      </c>
      <c r="D49" s="5"/>
      <c r="E49" s="174">
        <f>SUMIF($C15:$C44,$C17,E15:E44)</f>
        <v>394.2</v>
      </c>
      <c r="F49" s="169"/>
      <c r="G49" s="56"/>
      <c r="H49" s="368"/>
    </row>
    <row r="50" spans="2:8" ht="17.25" customHeight="1" x14ac:dyDescent="0.2">
      <c r="B50" s="353"/>
      <c r="C50" s="29" t="s">
        <v>60</v>
      </c>
      <c r="D50" s="29"/>
      <c r="E50" s="172">
        <f t="shared" ref="E50" si="1">+E52+E53</f>
        <v>65.599999999999994</v>
      </c>
      <c r="F50" s="168"/>
      <c r="G50" s="92"/>
      <c r="H50" s="388"/>
    </row>
    <row r="51" spans="2:8" ht="17.25" customHeight="1" x14ac:dyDescent="0.2">
      <c r="B51" s="497"/>
      <c r="C51" s="6" t="s">
        <v>61</v>
      </c>
      <c r="D51" s="6"/>
      <c r="E51" s="253"/>
      <c r="F51" s="203"/>
      <c r="G51" s="56"/>
      <c r="H51" s="368"/>
    </row>
    <row r="52" spans="2:8" ht="17.25" customHeight="1" x14ac:dyDescent="0.2">
      <c r="B52" s="497"/>
      <c r="C52" s="20" t="s">
        <v>62</v>
      </c>
      <c r="D52" s="20"/>
      <c r="E52" s="174">
        <f>SUMIF($C15:$C44,$C40,E15:E44)</f>
        <v>65.599999999999994</v>
      </c>
      <c r="F52" s="203"/>
      <c r="G52" s="56"/>
      <c r="H52" s="368"/>
    </row>
    <row r="53" spans="2:8" ht="17.25" customHeight="1" thickBot="1" x14ac:dyDescent="0.25">
      <c r="B53" s="498"/>
      <c r="C53" s="93" t="s">
        <v>63</v>
      </c>
      <c r="D53" s="93"/>
      <c r="E53" s="254">
        <f>SUMIF($C15:$C44,$C32,E15:E44)</f>
        <v>0</v>
      </c>
      <c r="F53" s="204"/>
      <c r="G53" s="64"/>
      <c r="H53" s="378"/>
    </row>
    <row r="54" spans="2:8" ht="30" customHeight="1" thickBot="1" x14ac:dyDescent="0.25">
      <c r="B54" s="354" t="s">
        <v>64</v>
      </c>
      <c r="C54" s="45" t="s">
        <v>65</v>
      </c>
      <c r="D54" s="45"/>
      <c r="E54" s="255"/>
      <c r="F54" s="205"/>
      <c r="G54" s="94"/>
      <c r="H54" s="389"/>
    </row>
    <row r="55" spans="2:8" ht="59.1" customHeight="1" x14ac:dyDescent="0.2">
      <c r="B55" s="346"/>
      <c r="C55" s="49"/>
      <c r="D55" s="49"/>
      <c r="E55" s="256"/>
      <c r="F55" s="206" t="s">
        <v>66</v>
      </c>
      <c r="G55" s="96">
        <v>35</v>
      </c>
      <c r="H55" s="374"/>
    </row>
    <row r="56" spans="2:8" ht="54.6" customHeight="1" thickBot="1" x14ac:dyDescent="0.25">
      <c r="B56" s="355"/>
      <c r="C56" s="99"/>
      <c r="D56" s="99"/>
      <c r="E56" s="257"/>
      <c r="F56" s="207" t="s">
        <v>67</v>
      </c>
      <c r="G56" s="98">
        <v>48</v>
      </c>
      <c r="H56" s="390"/>
    </row>
    <row r="57" spans="2:8" ht="28.5" customHeight="1" thickBot="1" x14ac:dyDescent="0.25">
      <c r="B57" s="356" t="s">
        <v>68</v>
      </c>
      <c r="C57" s="100" t="s">
        <v>69</v>
      </c>
      <c r="D57" s="100"/>
      <c r="E57" s="258"/>
      <c r="F57" s="208"/>
      <c r="G57" s="101"/>
      <c r="H57" s="391"/>
    </row>
    <row r="58" spans="2:8" ht="28.5" customHeight="1" x14ac:dyDescent="0.2">
      <c r="B58" s="482" t="s">
        <v>70</v>
      </c>
      <c r="C58" s="75" t="s">
        <v>71</v>
      </c>
      <c r="D58" s="494" t="s">
        <v>16</v>
      </c>
      <c r="E58" s="179"/>
      <c r="F58" s="209" t="s">
        <v>72</v>
      </c>
      <c r="G58" s="66">
        <v>3</v>
      </c>
      <c r="H58" s="377" t="s">
        <v>73</v>
      </c>
    </row>
    <row r="59" spans="2:8" ht="31.5" customHeight="1" x14ac:dyDescent="0.2">
      <c r="B59" s="483"/>
      <c r="C59" s="19" t="s">
        <v>18</v>
      </c>
      <c r="D59" s="495"/>
      <c r="E59" s="274">
        <f>111.3+5</f>
        <v>116.3</v>
      </c>
      <c r="F59" s="210" t="s">
        <v>74</v>
      </c>
      <c r="G59" s="15">
        <v>1</v>
      </c>
      <c r="H59" s="379"/>
    </row>
    <row r="60" spans="2:8" ht="45" customHeight="1" thickBot="1" x14ac:dyDescent="0.25">
      <c r="B60" s="493"/>
      <c r="C60" s="19"/>
      <c r="D60" s="496"/>
      <c r="E60" s="274"/>
      <c r="F60" s="211" t="s">
        <v>75</v>
      </c>
      <c r="G60" s="15">
        <v>6</v>
      </c>
      <c r="H60" s="379"/>
    </row>
    <row r="61" spans="2:8" ht="30.75" customHeight="1" x14ac:dyDescent="0.2">
      <c r="B61" s="525" t="s">
        <v>76</v>
      </c>
      <c r="C61" s="102" t="s">
        <v>77</v>
      </c>
      <c r="D61" s="103"/>
      <c r="E61" s="259"/>
      <c r="F61" s="212" t="s">
        <v>78</v>
      </c>
      <c r="G61" s="66">
        <v>10</v>
      </c>
      <c r="H61" s="377" t="s">
        <v>79</v>
      </c>
    </row>
    <row r="62" spans="2:8" ht="45" customHeight="1" x14ac:dyDescent="0.2">
      <c r="B62" s="526"/>
      <c r="C62" s="19" t="s">
        <v>18</v>
      </c>
      <c r="D62" s="3" t="s">
        <v>16</v>
      </c>
      <c r="E62" s="290">
        <v>23.1</v>
      </c>
      <c r="F62" s="189"/>
      <c r="G62" s="56"/>
      <c r="H62" s="368"/>
    </row>
    <row r="63" spans="2:8" ht="84" customHeight="1" thickBot="1" x14ac:dyDescent="0.25">
      <c r="B63" s="527"/>
      <c r="C63" s="60" t="s">
        <v>18</v>
      </c>
      <c r="D63" s="61" t="s">
        <v>80</v>
      </c>
      <c r="E63" s="250">
        <v>10</v>
      </c>
      <c r="F63" s="164"/>
      <c r="G63" s="62"/>
      <c r="H63" s="380"/>
    </row>
    <row r="64" spans="2:8" ht="21" customHeight="1" x14ac:dyDescent="0.2">
      <c r="B64" s="561" t="s">
        <v>81</v>
      </c>
      <c r="C64" s="105" t="s">
        <v>82</v>
      </c>
      <c r="D64" s="594" t="s">
        <v>16</v>
      </c>
      <c r="E64" s="260"/>
      <c r="F64" s="213" t="s">
        <v>83</v>
      </c>
      <c r="G64" s="77">
        <v>100</v>
      </c>
      <c r="H64" s="377"/>
    </row>
    <row r="65" spans="2:9" ht="31.5" customHeight="1" thickBot="1" x14ac:dyDescent="0.25">
      <c r="B65" s="500"/>
      <c r="C65" s="84" t="s">
        <v>18</v>
      </c>
      <c r="D65" s="594"/>
      <c r="E65" s="291">
        <v>8.5</v>
      </c>
      <c r="F65" s="182" t="s">
        <v>84</v>
      </c>
      <c r="G65" s="104">
        <v>1</v>
      </c>
      <c r="H65" s="392"/>
    </row>
    <row r="66" spans="2:9" ht="33.75" customHeight="1" x14ac:dyDescent="0.2">
      <c r="B66" s="561" t="s">
        <v>85</v>
      </c>
      <c r="C66" s="102" t="s">
        <v>86</v>
      </c>
      <c r="D66" s="37"/>
      <c r="E66" s="259"/>
      <c r="F66" s="209" t="s">
        <v>88</v>
      </c>
      <c r="G66" s="106"/>
      <c r="H66" s="377"/>
    </row>
    <row r="67" spans="2:9" ht="30" customHeight="1" thickBot="1" x14ac:dyDescent="0.25">
      <c r="B67" s="500"/>
      <c r="C67" s="69" t="s">
        <v>18</v>
      </c>
      <c r="D67" s="37"/>
      <c r="E67" s="250">
        <f>60-60</f>
        <v>0</v>
      </c>
      <c r="F67" s="164"/>
      <c r="G67" s="62"/>
      <c r="H67" s="380"/>
    </row>
    <row r="68" spans="2:9" ht="30" customHeight="1" x14ac:dyDescent="0.2">
      <c r="B68" s="535" t="s">
        <v>247</v>
      </c>
      <c r="C68" s="108" t="s">
        <v>89</v>
      </c>
      <c r="D68" s="37"/>
      <c r="E68" s="259"/>
      <c r="F68" s="209" t="s">
        <v>90</v>
      </c>
      <c r="G68" s="340">
        <v>5</v>
      </c>
      <c r="H68" s="393"/>
      <c r="I68" s="22"/>
    </row>
    <row r="69" spans="2:9" ht="28.5" customHeight="1" thickBot="1" x14ac:dyDescent="0.25">
      <c r="B69" s="565"/>
      <c r="C69" s="69" t="s">
        <v>18</v>
      </c>
      <c r="D69" s="37"/>
      <c r="E69" s="250">
        <v>3</v>
      </c>
      <c r="F69" s="164"/>
      <c r="G69" s="62"/>
      <c r="H69" s="380"/>
    </row>
    <row r="70" spans="2:9" ht="43.5" customHeight="1" x14ac:dyDescent="0.2">
      <c r="B70" s="535" t="s">
        <v>248</v>
      </c>
      <c r="C70" s="455" t="s">
        <v>255</v>
      </c>
      <c r="D70" s="37"/>
      <c r="E70" s="260" t="s">
        <v>87</v>
      </c>
      <c r="F70" s="162" t="s">
        <v>91</v>
      </c>
      <c r="G70" s="110">
        <v>1</v>
      </c>
      <c r="H70" s="394" t="s">
        <v>92</v>
      </c>
    </row>
    <row r="71" spans="2:9" ht="30.6" customHeight="1" thickBot="1" x14ac:dyDescent="0.25">
      <c r="B71" s="564"/>
      <c r="C71" s="84" t="s">
        <v>18</v>
      </c>
      <c r="D71" s="37"/>
      <c r="E71" s="292">
        <v>90</v>
      </c>
      <c r="F71" s="293" t="s">
        <v>93</v>
      </c>
      <c r="G71" s="109"/>
      <c r="H71" s="395"/>
    </row>
    <row r="72" spans="2:9" ht="36" customHeight="1" x14ac:dyDescent="0.2">
      <c r="B72" s="477" t="s">
        <v>269</v>
      </c>
      <c r="C72" s="456" t="s">
        <v>268</v>
      </c>
      <c r="D72" s="479" t="s">
        <v>16</v>
      </c>
      <c r="E72" s="470" t="s">
        <v>87</v>
      </c>
      <c r="F72" s="471" t="s">
        <v>270</v>
      </c>
      <c r="G72" s="458"/>
      <c r="H72" s="459"/>
    </row>
    <row r="73" spans="2:9" ht="21" customHeight="1" x14ac:dyDescent="0.2">
      <c r="B73" s="478"/>
      <c r="C73" s="457" t="s">
        <v>48</v>
      </c>
      <c r="D73" s="480"/>
      <c r="E73" s="472"/>
      <c r="F73" s="473" t="s">
        <v>271</v>
      </c>
      <c r="G73" s="460"/>
      <c r="H73" s="461"/>
    </row>
    <row r="74" spans="2:9" ht="30.6" customHeight="1" thickBot="1" x14ac:dyDescent="0.25">
      <c r="B74" s="452"/>
      <c r="C74" s="454"/>
      <c r="D74" s="481"/>
      <c r="E74" s="472"/>
      <c r="F74" s="474" t="s">
        <v>272</v>
      </c>
      <c r="G74" s="462"/>
      <c r="H74" s="463"/>
    </row>
    <row r="75" spans="2:9" ht="17.25" customHeight="1" x14ac:dyDescent="0.2">
      <c r="B75" s="352"/>
      <c r="C75" s="89" t="s">
        <v>55</v>
      </c>
      <c r="D75" s="89"/>
      <c r="E75" s="252">
        <f t="shared" ref="E75" si="2">+E77+E78</f>
        <v>250.9</v>
      </c>
      <c r="F75" s="202"/>
      <c r="G75" s="91"/>
      <c r="H75" s="387"/>
    </row>
    <row r="76" spans="2:9" ht="17.25" customHeight="1" x14ac:dyDescent="0.2">
      <c r="B76" s="502"/>
      <c r="C76" s="10" t="s">
        <v>56</v>
      </c>
      <c r="D76" s="10"/>
      <c r="E76" s="173"/>
      <c r="F76" s="165"/>
      <c r="G76" s="56"/>
      <c r="H76" s="368"/>
    </row>
    <row r="77" spans="2:9" ht="27.75" customHeight="1" x14ac:dyDescent="0.2">
      <c r="B77" s="502"/>
      <c r="C77" s="9" t="s">
        <v>57</v>
      </c>
      <c r="D77" s="9"/>
      <c r="E77" s="174">
        <f>SUMIF($C58:$C71,$C59,E58:E71)</f>
        <v>250.9</v>
      </c>
      <c r="F77" s="166"/>
      <c r="G77" s="56"/>
      <c r="H77" s="368"/>
    </row>
    <row r="78" spans="2:9" ht="16.5" customHeight="1" x14ac:dyDescent="0.2">
      <c r="B78" s="357"/>
      <c r="C78" s="9" t="s">
        <v>59</v>
      </c>
      <c r="D78" s="9"/>
      <c r="E78" s="174">
        <f>SUMIF($C61:$C71,#REF!,E61:E71)</f>
        <v>0</v>
      </c>
      <c r="F78" s="166"/>
      <c r="G78" s="56"/>
      <c r="H78" s="368"/>
    </row>
    <row r="79" spans="2:9" ht="18" customHeight="1" x14ac:dyDescent="0.2">
      <c r="B79" s="358"/>
      <c r="C79" s="30" t="s">
        <v>60</v>
      </c>
      <c r="D79" s="30"/>
      <c r="E79" s="176">
        <f t="shared" ref="E79" si="3">+E81</f>
        <v>0</v>
      </c>
      <c r="F79" s="167"/>
      <c r="G79" s="92"/>
      <c r="H79" s="388"/>
    </row>
    <row r="80" spans="2:9" ht="18" customHeight="1" x14ac:dyDescent="0.2">
      <c r="B80" s="357"/>
      <c r="C80" s="111" t="s">
        <v>61</v>
      </c>
      <c r="D80" s="111"/>
      <c r="E80" s="174"/>
      <c r="F80" s="166"/>
      <c r="G80" s="56"/>
      <c r="H80" s="368"/>
    </row>
    <row r="81" spans="2:8" ht="19.5" customHeight="1" thickBot="1" x14ac:dyDescent="0.25">
      <c r="B81" s="359"/>
      <c r="C81" s="112" t="s">
        <v>94</v>
      </c>
      <c r="D81" s="112"/>
      <c r="E81" s="261">
        <f>SUMIF($C58:$C71,#REF!,E58:E71)</f>
        <v>0</v>
      </c>
      <c r="F81" s="215"/>
      <c r="G81" s="62"/>
      <c r="H81" s="380"/>
    </row>
    <row r="82" spans="2:8" ht="30.75" customHeight="1" thickBot="1" x14ac:dyDescent="0.25">
      <c r="B82" s="354" t="s">
        <v>95</v>
      </c>
      <c r="C82" s="113" t="s">
        <v>96</v>
      </c>
      <c r="D82" s="113"/>
      <c r="E82" s="262"/>
      <c r="F82" s="205"/>
      <c r="G82" s="278"/>
      <c r="H82" s="396"/>
    </row>
    <row r="83" spans="2:8" ht="24.75" customHeight="1" x14ac:dyDescent="0.2">
      <c r="B83" s="346"/>
      <c r="C83" s="95"/>
      <c r="D83" s="95"/>
      <c r="E83" s="263"/>
      <c r="F83" s="206" t="s">
        <v>97</v>
      </c>
      <c r="G83" s="280">
        <v>112.26</v>
      </c>
      <c r="H83" s="374"/>
    </row>
    <row r="84" spans="2:8" ht="42" customHeight="1" thickBot="1" x14ac:dyDescent="0.25">
      <c r="B84" s="347"/>
      <c r="C84" s="97"/>
      <c r="D84" s="97"/>
      <c r="E84" s="264"/>
      <c r="F84" s="216" t="s">
        <v>98</v>
      </c>
      <c r="G84" s="118">
        <v>30</v>
      </c>
      <c r="H84" s="397" t="s">
        <v>99</v>
      </c>
    </row>
    <row r="85" spans="2:8" ht="19.5" customHeight="1" thickBot="1" x14ac:dyDescent="0.25">
      <c r="B85" s="360" t="s">
        <v>100</v>
      </c>
      <c r="C85" s="114" t="s">
        <v>101</v>
      </c>
      <c r="D85" s="114"/>
      <c r="E85" s="177"/>
      <c r="F85" s="161"/>
      <c r="G85" s="115"/>
      <c r="H85" s="398"/>
    </row>
    <row r="86" spans="2:8" ht="15" customHeight="1" x14ac:dyDescent="0.2">
      <c r="B86" s="485" t="s">
        <v>102</v>
      </c>
      <c r="C86" s="119" t="s">
        <v>103</v>
      </c>
      <c r="D86" s="512" t="s">
        <v>104</v>
      </c>
      <c r="E86" s="244"/>
      <c r="F86" s="217"/>
      <c r="G86" s="79"/>
      <c r="H86" s="381"/>
    </row>
    <row r="87" spans="2:8" ht="28.5" customHeight="1" thickBot="1" x14ac:dyDescent="0.25">
      <c r="B87" s="499"/>
      <c r="C87" s="76" t="s">
        <v>18</v>
      </c>
      <c r="D87" s="513"/>
      <c r="E87" s="180">
        <v>13</v>
      </c>
      <c r="F87" s="218" t="s">
        <v>105</v>
      </c>
      <c r="G87" s="120">
        <v>16</v>
      </c>
      <c r="H87" s="399"/>
    </row>
    <row r="88" spans="2:8" ht="33.6" customHeight="1" x14ac:dyDescent="0.2">
      <c r="B88" s="485" t="s">
        <v>106</v>
      </c>
      <c r="C88" s="75" t="s">
        <v>107</v>
      </c>
      <c r="D88" s="513"/>
      <c r="E88" s="294"/>
      <c r="F88" s="219" t="s">
        <v>108</v>
      </c>
      <c r="G88" s="70">
        <v>85.1</v>
      </c>
      <c r="H88" s="400"/>
    </row>
    <row r="89" spans="2:8" ht="28.35" customHeight="1" thickBot="1" x14ac:dyDescent="0.25">
      <c r="B89" s="499"/>
      <c r="C89" s="76" t="s">
        <v>18</v>
      </c>
      <c r="D89" s="514"/>
      <c r="E89" s="180">
        <v>27.9</v>
      </c>
      <c r="F89" s="276"/>
      <c r="G89" s="277"/>
      <c r="H89" s="401"/>
    </row>
    <row r="90" spans="2:8" ht="29.25" customHeight="1" x14ac:dyDescent="0.2">
      <c r="B90" s="485" t="s">
        <v>109</v>
      </c>
      <c r="C90" s="121" t="s">
        <v>110</v>
      </c>
      <c r="D90" s="562" t="s">
        <v>16</v>
      </c>
      <c r="E90" s="266"/>
      <c r="F90" s="279"/>
      <c r="G90" s="71"/>
      <c r="H90" s="83"/>
    </row>
    <row r="91" spans="2:8" ht="30.95" customHeight="1" x14ac:dyDescent="0.2">
      <c r="B91" s="486"/>
      <c r="C91" s="12" t="s">
        <v>18</v>
      </c>
      <c r="D91" s="563"/>
      <c r="E91" s="171">
        <f>286.1-155</f>
        <v>131.10000000000002</v>
      </c>
      <c r="F91" s="221" t="s">
        <v>53</v>
      </c>
      <c r="G91" s="339">
        <v>1</v>
      </c>
      <c r="H91" s="402"/>
    </row>
    <row r="92" spans="2:8" ht="30.95" customHeight="1" x14ac:dyDescent="0.2">
      <c r="B92" s="486"/>
      <c r="C92" s="12" t="s">
        <v>18</v>
      </c>
      <c r="D92" s="475" t="s">
        <v>265</v>
      </c>
      <c r="E92" s="451">
        <v>155</v>
      </c>
      <c r="F92" s="279" t="s">
        <v>111</v>
      </c>
      <c r="G92" s="7">
        <f>60-20</f>
        <v>40</v>
      </c>
      <c r="H92" s="416"/>
    </row>
    <row r="93" spans="2:8" ht="21" customHeight="1" thickBot="1" x14ac:dyDescent="0.25">
      <c r="B93" s="499"/>
      <c r="C93" s="107" t="s">
        <v>19</v>
      </c>
      <c r="D93" s="476"/>
      <c r="E93" s="265"/>
      <c r="F93" s="220"/>
      <c r="G93" s="122"/>
      <c r="H93" s="380"/>
    </row>
    <row r="94" spans="2:8" ht="21" customHeight="1" x14ac:dyDescent="0.2">
      <c r="B94" s="569" t="s">
        <v>249</v>
      </c>
      <c r="C94" s="296" t="s">
        <v>113</v>
      </c>
      <c r="D94" s="556"/>
      <c r="E94" s="297"/>
      <c r="F94" s="298"/>
      <c r="G94" s="286"/>
      <c r="H94" s="351"/>
    </row>
    <row r="95" spans="2:8" ht="28.5" customHeight="1" thickBot="1" x14ac:dyDescent="0.25">
      <c r="B95" s="555"/>
      <c r="C95" s="299" t="s">
        <v>18</v>
      </c>
      <c r="D95" s="557"/>
      <c r="E95" s="300">
        <v>6.7</v>
      </c>
      <c r="F95" s="222" t="s">
        <v>114</v>
      </c>
      <c r="G95" s="338">
        <v>1</v>
      </c>
      <c r="H95" s="383"/>
    </row>
    <row r="96" spans="2:8" ht="30.6" customHeight="1" x14ac:dyDescent="0.2">
      <c r="B96" s="554" t="s">
        <v>250</v>
      </c>
      <c r="C96" s="301" t="s">
        <v>115</v>
      </c>
      <c r="D96" s="513" t="s">
        <v>16</v>
      </c>
      <c r="E96" s="302"/>
      <c r="F96" s="303" t="s">
        <v>116</v>
      </c>
      <c r="G96" s="336">
        <v>1</v>
      </c>
      <c r="H96" s="83"/>
    </row>
    <row r="97" spans="2:11" ht="29.45" customHeight="1" x14ac:dyDescent="0.2">
      <c r="B97" s="569"/>
      <c r="C97" s="219" t="s">
        <v>18</v>
      </c>
      <c r="D97" s="513"/>
      <c r="E97" s="304">
        <v>23.9</v>
      </c>
      <c r="F97" s="305" t="s">
        <v>117</v>
      </c>
      <c r="G97" s="41">
        <v>1</v>
      </c>
      <c r="H97" s="403"/>
      <c r="I97" s="21"/>
      <c r="J97" s="21"/>
    </row>
    <row r="98" spans="2:11" ht="31.35" customHeight="1" thickBot="1" x14ac:dyDescent="0.25">
      <c r="B98" s="573"/>
      <c r="C98" s="308"/>
      <c r="D98" s="513"/>
      <c r="E98" s="304"/>
      <c r="F98" s="305" t="s">
        <v>118</v>
      </c>
      <c r="G98" s="306" t="s">
        <v>87</v>
      </c>
      <c r="H98" s="403"/>
      <c r="I98" s="21"/>
      <c r="J98" s="21"/>
    </row>
    <row r="99" spans="2:11" ht="22.5" customHeight="1" x14ac:dyDescent="0.2">
      <c r="B99" s="554" t="s">
        <v>251</v>
      </c>
      <c r="C99" s="315" t="s">
        <v>119</v>
      </c>
      <c r="D99" s="558"/>
      <c r="E99" s="302"/>
      <c r="F99" s="307" t="s">
        <v>53</v>
      </c>
      <c r="G99" s="336"/>
      <c r="H99" s="404"/>
    </row>
    <row r="100" spans="2:11" ht="32.1" customHeight="1" thickBot="1" x14ac:dyDescent="0.25">
      <c r="B100" s="555"/>
      <c r="C100" s="450" t="s">
        <v>19</v>
      </c>
      <c r="D100" s="558"/>
      <c r="E100" s="292">
        <v>32.9</v>
      </c>
      <c r="F100" s="309" t="s">
        <v>112</v>
      </c>
      <c r="G100" s="339"/>
      <c r="H100" s="405" t="s">
        <v>120</v>
      </c>
      <c r="I100" s="21"/>
      <c r="J100" s="21"/>
    </row>
    <row r="101" spans="2:11" ht="42.75" customHeight="1" x14ac:dyDescent="0.2">
      <c r="B101" s="559" t="s">
        <v>121</v>
      </c>
      <c r="C101" s="296" t="s">
        <v>273</v>
      </c>
      <c r="D101" s="453" t="s">
        <v>257</v>
      </c>
      <c r="E101" s="361"/>
      <c r="F101" s="310" t="s">
        <v>275</v>
      </c>
      <c r="G101" s="311">
        <v>1</v>
      </c>
      <c r="H101" s="406" t="s">
        <v>120</v>
      </c>
      <c r="I101" s="21"/>
      <c r="J101" s="21"/>
    </row>
    <row r="102" spans="2:11" ht="32.1" customHeight="1" x14ac:dyDescent="0.2">
      <c r="B102" s="559"/>
      <c r="C102" s="219" t="s">
        <v>18</v>
      </c>
      <c r="D102" s="574" t="s">
        <v>16</v>
      </c>
      <c r="E102" s="362">
        <f>45-13.2</f>
        <v>31.8</v>
      </c>
      <c r="F102" s="163" t="s">
        <v>274</v>
      </c>
      <c r="G102" s="41">
        <v>1</v>
      </c>
      <c r="H102" s="407"/>
      <c r="I102" s="21"/>
      <c r="J102" s="21"/>
    </row>
    <row r="103" spans="2:11" ht="18.75" customHeight="1" thickBot="1" x14ac:dyDescent="0.25">
      <c r="B103" s="560"/>
      <c r="C103" s="312" t="s">
        <v>48</v>
      </c>
      <c r="D103" s="575"/>
      <c r="E103" s="363"/>
      <c r="F103" s="313"/>
      <c r="G103" s="314"/>
      <c r="H103" s="408"/>
      <c r="I103" s="21"/>
      <c r="J103" s="21"/>
    </row>
    <row r="104" spans="2:11" ht="17.25" customHeight="1" x14ac:dyDescent="0.2">
      <c r="B104" s="364"/>
      <c r="C104" s="124" t="s">
        <v>55</v>
      </c>
      <c r="D104" s="124"/>
      <c r="E104" s="267">
        <f t="shared" ref="E104" si="4">+E106+E107</f>
        <v>422.29999999999995</v>
      </c>
      <c r="F104" s="223"/>
      <c r="G104" s="125"/>
      <c r="H104" s="409"/>
    </row>
    <row r="105" spans="2:11" ht="17.25" customHeight="1" x14ac:dyDescent="0.2">
      <c r="B105" s="570"/>
      <c r="C105" s="10" t="s">
        <v>56</v>
      </c>
      <c r="D105" s="10"/>
      <c r="E105" s="173"/>
      <c r="F105" s="224"/>
      <c r="G105" s="56"/>
      <c r="H105" s="368"/>
    </row>
    <row r="106" spans="2:11" ht="27.75" customHeight="1" x14ac:dyDescent="0.2">
      <c r="B106" s="571"/>
      <c r="C106" s="9" t="s">
        <v>57</v>
      </c>
      <c r="D106" s="9"/>
      <c r="E106" s="174">
        <f>SUMIF($C86:$C103,$C87,E86:E103)</f>
        <v>389.4</v>
      </c>
      <c r="F106" s="225"/>
      <c r="G106" s="56"/>
      <c r="H106" s="368"/>
    </row>
    <row r="107" spans="2:11" ht="22.5" customHeight="1" thickBot="1" x14ac:dyDescent="0.25">
      <c r="B107" s="572"/>
      <c r="C107" s="126" t="s">
        <v>59</v>
      </c>
      <c r="D107" s="126"/>
      <c r="E107" s="261">
        <f>SUMIF($C86:$C103,C100,E86:E103)</f>
        <v>32.9</v>
      </c>
      <c r="F107" s="226"/>
      <c r="G107" s="62"/>
      <c r="H107" s="380"/>
    </row>
    <row r="108" spans="2:11" ht="27" customHeight="1" thickBot="1" x14ac:dyDescent="0.25">
      <c r="B108" s="360" t="s">
        <v>122</v>
      </c>
      <c r="C108" s="114" t="s">
        <v>123</v>
      </c>
      <c r="D108" s="114"/>
      <c r="E108" s="177"/>
      <c r="F108" s="161"/>
      <c r="G108" s="48"/>
      <c r="H108" s="410"/>
      <c r="K108" s="32"/>
    </row>
    <row r="109" spans="2:11" ht="18" customHeight="1" x14ac:dyDescent="0.2">
      <c r="B109" s="482" t="s">
        <v>124</v>
      </c>
      <c r="C109" s="121" t="s">
        <v>125</v>
      </c>
      <c r="D109" s="487" t="s">
        <v>104</v>
      </c>
      <c r="E109" s="244"/>
      <c r="F109" s="227" t="s">
        <v>126</v>
      </c>
      <c r="G109" s="71">
        <v>156</v>
      </c>
      <c r="H109" s="377" t="s">
        <v>127</v>
      </c>
    </row>
    <row r="110" spans="2:11" ht="28.5" customHeight="1" x14ac:dyDescent="0.2">
      <c r="B110" s="483"/>
      <c r="C110" s="2" t="s">
        <v>18</v>
      </c>
      <c r="D110" s="488"/>
      <c r="E110" s="245">
        <f>134.7+31.6</f>
        <v>166.29999999999998</v>
      </c>
      <c r="F110" s="227" t="s">
        <v>128</v>
      </c>
      <c r="G110" s="53">
        <v>9.6999999999999993</v>
      </c>
      <c r="H110" s="379"/>
    </row>
    <row r="111" spans="2:11" ht="21.75" customHeight="1" thickBot="1" x14ac:dyDescent="0.25">
      <c r="B111" s="484"/>
      <c r="C111" s="76" t="s">
        <v>19</v>
      </c>
      <c r="D111" s="515"/>
      <c r="E111" s="180"/>
      <c r="F111" s="164"/>
      <c r="G111" s="62"/>
      <c r="H111" s="380"/>
    </row>
    <row r="112" spans="2:11" ht="31.35" customHeight="1" x14ac:dyDescent="0.2">
      <c r="B112" s="566" t="s">
        <v>129</v>
      </c>
      <c r="C112" s="82" t="s">
        <v>130</v>
      </c>
      <c r="D112" s="128"/>
      <c r="E112" s="365"/>
      <c r="F112" s="464" t="s">
        <v>53</v>
      </c>
      <c r="G112" s="465"/>
      <c r="H112" s="83" t="s">
        <v>131</v>
      </c>
    </row>
    <row r="113" spans="2:10" ht="43.5" customHeight="1" x14ac:dyDescent="0.2">
      <c r="B113" s="567"/>
      <c r="C113" s="25" t="s">
        <v>18</v>
      </c>
      <c r="D113" s="335" t="s">
        <v>132</v>
      </c>
      <c r="E113" s="269"/>
      <c r="F113" s="466" t="s">
        <v>277</v>
      </c>
      <c r="G113" s="129"/>
      <c r="H113" s="382"/>
    </row>
    <row r="114" spans="2:10" ht="33.6" customHeight="1" x14ac:dyDescent="0.2">
      <c r="B114" s="567"/>
      <c r="C114" s="39" t="s">
        <v>19</v>
      </c>
      <c r="D114" s="538" t="s">
        <v>133</v>
      </c>
      <c r="E114" s="269">
        <f>58.1+21-21</f>
        <v>58.099999999999994</v>
      </c>
      <c r="F114" s="466" t="s">
        <v>276</v>
      </c>
      <c r="G114" s="130"/>
      <c r="H114" s="382"/>
    </row>
    <row r="115" spans="2:10" ht="30.75" customHeight="1" x14ac:dyDescent="0.2">
      <c r="B115" s="567"/>
      <c r="C115" s="18" t="s">
        <v>18</v>
      </c>
      <c r="D115" s="538"/>
      <c r="E115" s="269">
        <f>100.5-100.5+39.9+37.2-61.8</f>
        <v>15.299999999999997</v>
      </c>
      <c r="F115" s="467" t="s">
        <v>134</v>
      </c>
      <c r="G115" s="130"/>
      <c r="H115" s="382"/>
    </row>
    <row r="116" spans="2:10" ht="42.75" customHeight="1" x14ac:dyDescent="0.2">
      <c r="B116" s="567"/>
      <c r="C116" s="80" t="s">
        <v>44</v>
      </c>
      <c r="D116" s="538"/>
      <c r="E116" s="269"/>
      <c r="F116" s="467" t="s">
        <v>135</v>
      </c>
      <c r="G116" s="130"/>
      <c r="H116" s="382"/>
    </row>
    <row r="117" spans="2:10" ht="23.45" customHeight="1" thickBot="1" x14ac:dyDescent="0.25">
      <c r="B117" s="568"/>
      <c r="C117" s="84" t="s">
        <v>48</v>
      </c>
      <c r="D117" s="553"/>
      <c r="E117" s="270"/>
      <c r="F117" s="468"/>
      <c r="G117" s="131"/>
      <c r="H117" s="383"/>
      <c r="J117" s="22"/>
    </row>
    <row r="118" spans="2:10" ht="30.75" customHeight="1" x14ac:dyDescent="0.2">
      <c r="B118" s="525" t="s">
        <v>136</v>
      </c>
      <c r="C118" s="132" t="s">
        <v>137</v>
      </c>
      <c r="D118" s="537" t="s">
        <v>104</v>
      </c>
      <c r="E118" s="251"/>
      <c r="F118" s="199"/>
      <c r="G118" s="134"/>
      <c r="H118" s="411" t="s">
        <v>138</v>
      </c>
    </row>
    <row r="119" spans="2:10" ht="30" customHeight="1" x14ac:dyDescent="0.2">
      <c r="B119" s="526"/>
      <c r="C119" s="8" t="s">
        <v>18</v>
      </c>
      <c r="D119" s="538"/>
      <c r="E119" s="366">
        <f>1007.8-1007.8</f>
        <v>0</v>
      </c>
      <c r="F119" s="199" t="s">
        <v>139</v>
      </c>
      <c r="G119" s="133"/>
      <c r="H119" s="382" t="s">
        <v>138</v>
      </c>
    </row>
    <row r="120" spans="2:10" ht="20.25" customHeight="1" thickBot="1" x14ac:dyDescent="0.25">
      <c r="B120" s="527"/>
      <c r="C120" s="76" t="s">
        <v>19</v>
      </c>
      <c r="D120" s="539"/>
      <c r="E120" s="367"/>
      <c r="F120" s="228"/>
      <c r="G120" s="62"/>
      <c r="H120" s="380"/>
    </row>
    <row r="121" spans="2:10" ht="29.25" customHeight="1" x14ac:dyDescent="0.2">
      <c r="B121" s="508" t="s">
        <v>140</v>
      </c>
      <c r="C121" s="136" t="s">
        <v>141</v>
      </c>
      <c r="D121" s="520" t="s">
        <v>142</v>
      </c>
      <c r="E121" s="179"/>
      <c r="F121" s="214" t="s">
        <v>143</v>
      </c>
      <c r="G121" s="137">
        <v>90</v>
      </c>
      <c r="H121" s="83" t="s">
        <v>144</v>
      </c>
    </row>
    <row r="122" spans="2:10" ht="29.25" customHeight="1" x14ac:dyDescent="0.2">
      <c r="B122" s="509"/>
      <c r="C122" s="2" t="s">
        <v>18</v>
      </c>
      <c r="D122" s="521"/>
      <c r="E122" s="323">
        <f>504.6+98.9</f>
        <v>603.5</v>
      </c>
      <c r="F122" s="229" t="s">
        <v>145</v>
      </c>
      <c r="G122" s="135"/>
      <c r="H122" s="382"/>
    </row>
    <row r="123" spans="2:10" ht="45.6" customHeight="1" x14ac:dyDescent="0.2">
      <c r="B123" s="509"/>
      <c r="C123" s="39" t="s">
        <v>19</v>
      </c>
      <c r="D123" s="521"/>
      <c r="E123" s="323">
        <v>221.8</v>
      </c>
      <c r="F123" s="229" t="s">
        <v>147</v>
      </c>
      <c r="G123" s="135"/>
      <c r="H123" s="382"/>
    </row>
    <row r="124" spans="2:10" ht="44.25" customHeight="1" x14ac:dyDescent="0.2">
      <c r="B124" s="509"/>
      <c r="C124" s="138" t="s">
        <v>146</v>
      </c>
      <c r="D124" s="521"/>
      <c r="E124" s="323">
        <f>1965.1-221.8</f>
        <v>1743.3</v>
      </c>
      <c r="F124" s="229"/>
      <c r="G124" s="135"/>
      <c r="H124" s="382"/>
    </row>
    <row r="125" spans="2:10" ht="21.75" customHeight="1" x14ac:dyDescent="0.2">
      <c r="B125" s="509"/>
      <c r="C125" s="80" t="s">
        <v>44</v>
      </c>
      <c r="D125" s="521"/>
      <c r="E125" s="368"/>
      <c r="F125" s="169"/>
      <c r="G125" s="56"/>
      <c r="H125" s="368"/>
    </row>
    <row r="126" spans="2:10" ht="19.5" customHeight="1" thickBot="1" x14ac:dyDescent="0.25">
      <c r="B126" s="510"/>
      <c r="C126" s="60" t="s">
        <v>48</v>
      </c>
      <c r="D126" s="522"/>
      <c r="E126" s="327"/>
      <c r="F126" s="164"/>
      <c r="G126" s="62"/>
      <c r="H126" s="380"/>
    </row>
    <row r="127" spans="2:10" ht="18" customHeight="1" x14ac:dyDescent="0.2">
      <c r="B127" s="535" t="s">
        <v>148</v>
      </c>
      <c r="C127" s="315" t="s">
        <v>149</v>
      </c>
      <c r="D127" s="512" t="s">
        <v>132</v>
      </c>
      <c r="E127" s="316"/>
      <c r="F127" s="317"/>
      <c r="G127" s="286"/>
      <c r="H127" s="351"/>
    </row>
    <row r="128" spans="2:10" ht="28.5" customHeight="1" x14ac:dyDescent="0.2">
      <c r="B128" s="477"/>
      <c r="C128" s="25" t="s">
        <v>18</v>
      </c>
      <c r="D128" s="513"/>
      <c r="E128" s="287">
        <v>33.299999999999997</v>
      </c>
      <c r="F128" s="191" t="s">
        <v>150</v>
      </c>
      <c r="G128" s="135">
        <v>2</v>
      </c>
      <c r="H128" s="382"/>
    </row>
    <row r="129" spans="2:11" ht="21" customHeight="1" thickBot="1" x14ac:dyDescent="0.25">
      <c r="B129" s="536"/>
      <c r="C129" s="107" t="s">
        <v>19</v>
      </c>
      <c r="D129" s="514"/>
      <c r="E129" s="288"/>
      <c r="F129" s="318"/>
      <c r="G129" s="295"/>
      <c r="H129" s="412"/>
    </row>
    <row r="130" spans="2:11" ht="17.25" customHeight="1" x14ac:dyDescent="0.2">
      <c r="B130" s="352"/>
      <c r="C130" s="89" t="s">
        <v>55</v>
      </c>
      <c r="D130" s="89"/>
      <c r="E130" s="252">
        <f>+E132+E134+E135+E133</f>
        <v>2841.5999999999995</v>
      </c>
      <c r="F130" s="230"/>
      <c r="G130" s="141"/>
      <c r="H130" s="413"/>
      <c r="I130" s="21"/>
      <c r="J130" s="21"/>
    </row>
    <row r="131" spans="2:11" ht="17.25" customHeight="1" x14ac:dyDescent="0.2">
      <c r="B131" s="511"/>
      <c r="C131" s="6" t="s">
        <v>56</v>
      </c>
      <c r="D131" s="6"/>
      <c r="E131" s="253"/>
      <c r="F131" s="203"/>
      <c r="G131" s="56"/>
      <c r="H131" s="414"/>
      <c r="I131" s="21"/>
      <c r="J131" s="21"/>
      <c r="K131" s="21"/>
    </row>
    <row r="132" spans="2:11" ht="27.75" customHeight="1" x14ac:dyDescent="0.2">
      <c r="B132" s="511"/>
      <c r="C132" s="9" t="s">
        <v>57</v>
      </c>
      <c r="D132" s="9"/>
      <c r="E132" s="174">
        <f>SUMIF($C109:$C129,$C110,E109:E129)</f>
        <v>818.39999999999986</v>
      </c>
      <c r="F132" s="169"/>
      <c r="G132" s="56"/>
      <c r="H132" s="368"/>
    </row>
    <row r="133" spans="2:11" ht="27.75" customHeight="1" x14ac:dyDescent="0.2">
      <c r="B133" s="511"/>
      <c r="C133" s="139" t="s">
        <v>151</v>
      </c>
      <c r="D133" s="9"/>
      <c r="E133" s="174">
        <f>SUMIF($C109:$C129,$C124,E109:E129)</f>
        <v>1743.3</v>
      </c>
      <c r="F133" s="169"/>
      <c r="G133" s="56"/>
      <c r="H133" s="368"/>
    </row>
    <row r="134" spans="2:11" ht="16.350000000000001" customHeight="1" x14ac:dyDescent="0.2">
      <c r="B134" s="511"/>
      <c r="C134" s="23" t="s">
        <v>58</v>
      </c>
      <c r="D134" s="9"/>
      <c r="E134" s="174">
        <f>SUMIF($C110:$C130,$C116,E110:E130)</f>
        <v>0</v>
      </c>
      <c r="F134" s="169"/>
      <c r="G134" s="56"/>
      <c r="H134" s="368"/>
    </row>
    <row r="135" spans="2:11" ht="16.5" customHeight="1" x14ac:dyDescent="0.2">
      <c r="B135" s="511"/>
      <c r="C135" s="9" t="s">
        <v>59</v>
      </c>
      <c r="D135" s="9"/>
      <c r="E135" s="174">
        <f>SUMIF($C111:$C129,$C120,E111:E129)</f>
        <v>279.89999999999998</v>
      </c>
      <c r="F135" s="166"/>
      <c r="G135" s="56"/>
      <c r="H135" s="368"/>
    </row>
    <row r="136" spans="2:11" ht="17.25" customHeight="1" x14ac:dyDescent="0.2">
      <c r="B136" s="353"/>
      <c r="C136" s="29" t="s">
        <v>60</v>
      </c>
      <c r="D136" s="29"/>
      <c r="E136" s="172">
        <f>+E138</f>
        <v>0</v>
      </c>
      <c r="F136" s="168"/>
      <c r="G136" s="92"/>
      <c r="H136" s="388"/>
    </row>
    <row r="137" spans="2:11" ht="17.25" customHeight="1" x14ac:dyDescent="0.2">
      <c r="B137" s="511"/>
      <c r="C137" s="6" t="s">
        <v>61</v>
      </c>
      <c r="D137" s="6"/>
      <c r="E137" s="253"/>
      <c r="F137" s="203"/>
      <c r="G137" s="56"/>
      <c r="H137" s="368"/>
    </row>
    <row r="138" spans="2:11" ht="25.5" customHeight="1" thickBot="1" x14ac:dyDescent="0.25">
      <c r="B138" s="552"/>
      <c r="C138" s="140" t="s">
        <v>62</v>
      </c>
      <c r="D138" s="140"/>
      <c r="E138" s="261">
        <f>SUMIF($C109:$C126,$C126,E109:E126)</f>
        <v>0</v>
      </c>
      <c r="F138" s="215"/>
      <c r="G138" s="62"/>
      <c r="H138" s="380"/>
    </row>
    <row r="139" spans="2:11" ht="23.1" customHeight="1" thickBot="1" x14ac:dyDescent="0.25">
      <c r="B139" s="360" t="s">
        <v>152</v>
      </c>
      <c r="C139" s="114" t="s">
        <v>153</v>
      </c>
      <c r="D139" s="114"/>
      <c r="E139" s="177"/>
      <c r="F139" s="161"/>
      <c r="G139" s="48"/>
      <c r="H139" s="410"/>
    </row>
    <row r="140" spans="2:11" ht="44.45" customHeight="1" x14ac:dyDescent="0.2">
      <c r="B140" s="525" t="s">
        <v>154</v>
      </c>
      <c r="C140" s="121" t="s">
        <v>155</v>
      </c>
      <c r="D140" s="487" t="s">
        <v>156</v>
      </c>
      <c r="E140" s="266"/>
      <c r="F140" s="231" t="s">
        <v>157</v>
      </c>
      <c r="G140" s="142"/>
      <c r="H140" s="377" t="s">
        <v>158</v>
      </c>
    </row>
    <row r="141" spans="2:11" ht="32.1" customHeight="1" x14ac:dyDescent="0.2">
      <c r="B141" s="526"/>
      <c r="C141" s="8" t="s">
        <v>18</v>
      </c>
      <c r="D141" s="488"/>
      <c r="E141" s="171">
        <f>327-327+200-200</f>
        <v>0</v>
      </c>
      <c r="F141" s="169"/>
      <c r="G141" s="56"/>
      <c r="H141" s="368"/>
    </row>
    <row r="142" spans="2:11" ht="17.25" customHeight="1" x14ac:dyDescent="0.2">
      <c r="B142" s="526"/>
      <c r="C142" s="8" t="s">
        <v>159</v>
      </c>
      <c r="D142" s="488"/>
      <c r="E142" s="171"/>
      <c r="F142" s="169"/>
      <c r="G142" s="56"/>
      <c r="H142" s="368"/>
    </row>
    <row r="143" spans="2:11" ht="20.45" customHeight="1" thickBot="1" x14ac:dyDescent="0.25">
      <c r="B143" s="527"/>
      <c r="C143" s="69" t="s">
        <v>19</v>
      </c>
      <c r="D143" s="515"/>
      <c r="E143" s="180"/>
      <c r="F143" s="164"/>
      <c r="G143" s="62"/>
      <c r="H143" s="380"/>
    </row>
    <row r="144" spans="2:11" ht="31.35" customHeight="1" x14ac:dyDescent="0.2">
      <c r="B144" s="549" t="s">
        <v>160</v>
      </c>
      <c r="C144" s="143" t="s">
        <v>161</v>
      </c>
      <c r="D144" s="516" t="s">
        <v>162</v>
      </c>
      <c r="E144" s="179"/>
      <c r="F144" s="232" t="s">
        <v>163</v>
      </c>
      <c r="G144" s="137">
        <v>90</v>
      </c>
      <c r="H144" s="83" t="s">
        <v>158</v>
      </c>
    </row>
    <row r="145" spans="2:9" ht="29.1" customHeight="1" x14ac:dyDescent="0.2">
      <c r="B145" s="550"/>
      <c r="C145" s="38" t="s">
        <v>18</v>
      </c>
      <c r="D145" s="517"/>
      <c r="E145" s="171">
        <v>418</v>
      </c>
      <c r="F145" s="227" t="s">
        <v>164</v>
      </c>
      <c r="G145" s="135"/>
      <c r="H145" s="382"/>
    </row>
    <row r="146" spans="2:9" ht="33.6" customHeight="1" x14ac:dyDescent="0.2">
      <c r="B146" s="550"/>
      <c r="C146" s="33" t="s">
        <v>44</v>
      </c>
      <c r="D146" s="517"/>
      <c r="E146" s="171"/>
      <c r="F146" s="227" t="s">
        <v>165</v>
      </c>
      <c r="G146" s="135"/>
      <c r="H146" s="382"/>
    </row>
    <row r="147" spans="2:9" ht="31.35" customHeight="1" x14ac:dyDescent="0.2">
      <c r="B147" s="550"/>
      <c r="C147" s="36" t="s">
        <v>146</v>
      </c>
      <c r="D147" s="517"/>
      <c r="E147" s="171">
        <v>626.5</v>
      </c>
      <c r="F147" s="189"/>
      <c r="G147" s="56"/>
      <c r="H147" s="368"/>
    </row>
    <row r="148" spans="2:9" ht="19.350000000000001" customHeight="1" thickBot="1" x14ac:dyDescent="0.25">
      <c r="B148" s="551"/>
      <c r="C148" s="144" t="s">
        <v>48</v>
      </c>
      <c r="D148" s="518"/>
      <c r="E148" s="271"/>
      <c r="F148" s="285"/>
      <c r="G148" s="127"/>
      <c r="H148" s="415"/>
    </row>
    <row r="149" spans="2:9" ht="28.5" customHeight="1" x14ac:dyDescent="0.2">
      <c r="B149" s="546" t="s">
        <v>252</v>
      </c>
      <c r="C149" s="320" t="s">
        <v>168</v>
      </c>
      <c r="D149" s="540" t="s">
        <v>156</v>
      </c>
      <c r="E149" s="321"/>
      <c r="F149" s="322" t="s">
        <v>43</v>
      </c>
      <c r="G149" s="142">
        <v>1</v>
      </c>
      <c r="H149" s="411" t="s">
        <v>158</v>
      </c>
    </row>
    <row r="150" spans="2:9" ht="28.5" customHeight="1" x14ac:dyDescent="0.2">
      <c r="B150" s="547"/>
      <c r="C150" s="39" t="s">
        <v>18</v>
      </c>
      <c r="D150" s="543"/>
      <c r="E150" s="323"/>
      <c r="F150" s="324" t="s">
        <v>112</v>
      </c>
      <c r="G150" s="133"/>
      <c r="H150" s="416"/>
    </row>
    <row r="151" spans="2:9" ht="18" customHeight="1" x14ac:dyDescent="0.2">
      <c r="B151" s="547"/>
      <c r="C151" s="39" t="s">
        <v>169</v>
      </c>
      <c r="D151" s="543"/>
      <c r="E151" s="323"/>
      <c r="F151" s="325"/>
      <c r="G151" s="56"/>
      <c r="H151" s="368"/>
    </row>
    <row r="152" spans="2:9" ht="18" customHeight="1" thickBot="1" x14ac:dyDescent="0.25">
      <c r="B152" s="548"/>
      <c r="C152" s="326" t="s">
        <v>19</v>
      </c>
      <c r="D152" s="544"/>
      <c r="E152" s="327">
        <v>6.6</v>
      </c>
      <c r="F152" s="328"/>
      <c r="G152" s="62"/>
      <c r="H152" s="380"/>
    </row>
    <row r="153" spans="2:9" ht="30.6" customHeight="1" x14ac:dyDescent="0.2">
      <c r="B153" s="546" t="s">
        <v>253</v>
      </c>
      <c r="C153" s="320" t="s">
        <v>170</v>
      </c>
      <c r="D153" s="540" t="s">
        <v>254</v>
      </c>
      <c r="E153" s="321"/>
      <c r="F153" s="322" t="s">
        <v>112</v>
      </c>
      <c r="G153" s="137">
        <v>85</v>
      </c>
      <c r="H153" s="83" t="s">
        <v>158</v>
      </c>
    </row>
    <row r="154" spans="2:9" ht="28.5" customHeight="1" x14ac:dyDescent="0.2">
      <c r="B154" s="547"/>
      <c r="C154" s="39" t="s">
        <v>18</v>
      </c>
      <c r="D154" s="541"/>
      <c r="E154" s="323">
        <f>315.2-315.2+82-82+185.4</f>
        <v>185.4</v>
      </c>
      <c r="F154" s="329" t="s">
        <v>166</v>
      </c>
      <c r="G154" s="135"/>
      <c r="H154" s="382"/>
    </row>
    <row r="155" spans="2:9" ht="29.25" customHeight="1" x14ac:dyDescent="0.2">
      <c r="B155" s="547"/>
      <c r="C155" s="319" t="s">
        <v>44</v>
      </c>
      <c r="D155" s="541"/>
      <c r="E155" s="323"/>
      <c r="F155" s="329" t="s">
        <v>167</v>
      </c>
      <c r="G155" s="135"/>
      <c r="H155" s="382"/>
    </row>
    <row r="156" spans="2:9" ht="17.25" customHeight="1" x14ac:dyDescent="0.2">
      <c r="B156" s="547"/>
      <c r="C156" s="39" t="s">
        <v>19</v>
      </c>
      <c r="D156" s="541"/>
      <c r="E156" s="323"/>
      <c r="F156" s="330"/>
      <c r="G156" s="123"/>
      <c r="H156" s="368"/>
    </row>
    <row r="157" spans="2:9" ht="33.75" customHeight="1" x14ac:dyDescent="0.2">
      <c r="B157" s="547"/>
      <c r="C157" s="319" t="s">
        <v>146</v>
      </c>
      <c r="D157" s="541"/>
      <c r="E157" s="323">
        <v>504.2</v>
      </c>
      <c r="F157" s="330"/>
      <c r="G157" s="123"/>
      <c r="H157" s="368"/>
    </row>
    <row r="158" spans="2:9" ht="20.25" customHeight="1" thickBot="1" x14ac:dyDescent="0.25">
      <c r="B158" s="548"/>
      <c r="C158" s="326" t="s">
        <v>48</v>
      </c>
      <c r="D158" s="542"/>
      <c r="E158" s="327">
        <f>438.2-438.2+504.2-504.2</f>
        <v>0</v>
      </c>
      <c r="F158" s="328"/>
      <c r="G158" s="145"/>
      <c r="H158" s="380"/>
    </row>
    <row r="159" spans="2:9" ht="17.25" customHeight="1" x14ac:dyDescent="0.2">
      <c r="B159" s="352"/>
      <c r="C159" s="89" t="s">
        <v>55</v>
      </c>
      <c r="D159" s="89"/>
      <c r="E159" s="252">
        <f t="shared" ref="E159" si="5">+E161+E164+E162+E165+E163</f>
        <v>1740.7</v>
      </c>
      <c r="F159" s="233"/>
      <c r="G159" s="91"/>
      <c r="H159" s="387"/>
      <c r="I159" s="21"/>
    </row>
    <row r="160" spans="2:9" ht="17.25" customHeight="1" x14ac:dyDescent="0.2">
      <c r="B160" s="502"/>
      <c r="C160" s="10" t="s">
        <v>56</v>
      </c>
      <c r="D160" s="10"/>
      <c r="E160" s="173"/>
      <c r="F160" s="165"/>
      <c r="G160" s="56"/>
      <c r="H160" s="368"/>
    </row>
    <row r="161" spans="2:8" ht="27.75" customHeight="1" x14ac:dyDescent="0.2">
      <c r="B161" s="502"/>
      <c r="C161" s="9" t="s">
        <v>57</v>
      </c>
      <c r="D161" s="9"/>
      <c r="E161" s="174">
        <f>SUMIF($C140:$C158,$C141,E140:E158)</f>
        <v>603.4</v>
      </c>
      <c r="F161" s="166"/>
      <c r="G161" s="56"/>
      <c r="H161" s="368"/>
    </row>
    <row r="162" spans="2:8" ht="20.25" customHeight="1" x14ac:dyDescent="0.2">
      <c r="B162" s="502"/>
      <c r="C162" s="6" t="s">
        <v>171</v>
      </c>
      <c r="D162" s="6"/>
      <c r="E162" s="174">
        <f>SUMIF($C140:$C158,$C142,E140:E158)</f>
        <v>0</v>
      </c>
      <c r="F162" s="166"/>
      <c r="G162" s="146"/>
      <c r="H162" s="368"/>
    </row>
    <row r="163" spans="2:8" ht="32.450000000000003" customHeight="1" x14ac:dyDescent="0.2">
      <c r="B163" s="502"/>
      <c r="C163" s="139" t="s">
        <v>151</v>
      </c>
      <c r="D163" s="6"/>
      <c r="E163" s="174">
        <f>SUMIF($C141:$C159,$C157,E141:E159)</f>
        <v>1130.7</v>
      </c>
      <c r="F163" s="166"/>
      <c r="G163" s="146"/>
      <c r="H163" s="368"/>
    </row>
    <row r="164" spans="2:8" ht="18.75" customHeight="1" x14ac:dyDescent="0.2">
      <c r="B164" s="502"/>
      <c r="C164" s="23" t="s">
        <v>58</v>
      </c>
      <c r="D164" s="6"/>
      <c r="E164" s="174">
        <f>SUMIF($C141:$C159,$C146,E141:E159)</f>
        <v>0</v>
      </c>
      <c r="F164" s="166"/>
      <c r="G164" s="146"/>
      <c r="H164" s="368"/>
    </row>
    <row r="165" spans="2:8" ht="16.5" customHeight="1" x14ac:dyDescent="0.2">
      <c r="B165" s="502"/>
      <c r="C165" s="9" t="s">
        <v>59</v>
      </c>
      <c r="D165" s="9"/>
      <c r="E165" s="174">
        <f>SUMIF($C140:$C158,$C156,E140:E158)</f>
        <v>6.6</v>
      </c>
      <c r="F165" s="166"/>
      <c r="G165" s="56"/>
      <c r="H165" s="368"/>
    </row>
    <row r="166" spans="2:8" ht="17.25" customHeight="1" x14ac:dyDescent="0.2">
      <c r="B166" s="353"/>
      <c r="C166" s="29" t="s">
        <v>60</v>
      </c>
      <c r="D166" s="29"/>
      <c r="E166" s="172">
        <f t="shared" ref="E166" si="6">+E168+E169</f>
        <v>0</v>
      </c>
      <c r="F166" s="168"/>
      <c r="G166" s="92"/>
      <c r="H166" s="388"/>
    </row>
    <row r="167" spans="2:8" ht="17.25" customHeight="1" x14ac:dyDescent="0.2">
      <c r="B167" s="502"/>
      <c r="C167" s="6" t="s">
        <v>61</v>
      </c>
      <c r="D167" s="6"/>
      <c r="E167" s="253"/>
      <c r="F167" s="203"/>
      <c r="G167" s="56"/>
      <c r="H167" s="368"/>
    </row>
    <row r="168" spans="2:8" ht="17.25" customHeight="1" x14ac:dyDescent="0.2">
      <c r="B168" s="502"/>
      <c r="C168" s="6" t="s">
        <v>172</v>
      </c>
      <c r="D168" s="6"/>
      <c r="E168" s="174">
        <f>SUMIF($C140:$C158,#REF!,E140:E158)</f>
        <v>0</v>
      </c>
      <c r="F168" s="203"/>
      <c r="G168" s="56"/>
      <c r="H168" s="368"/>
    </row>
    <row r="169" spans="2:8" ht="17.25" customHeight="1" thickBot="1" x14ac:dyDescent="0.25">
      <c r="B169" s="545"/>
      <c r="C169" s="147" t="s">
        <v>62</v>
      </c>
      <c r="D169" s="147"/>
      <c r="E169" s="261">
        <f>SUMIF($C140:$C158,$C148,E140:E158)</f>
        <v>0</v>
      </c>
      <c r="F169" s="228"/>
      <c r="G169" s="62"/>
      <c r="H169" s="380"/>
    </row>
    <row r="170" spans="2:8" ht="18.75" customHeight="1" thickBot="1" x14ac:dyDescent="0.25">
      <c r="B170" s="360" t="s">
        <v>173</v>
      </c>
      <c r="C170" s="114" t="s">
        <v>174</v>
      </c>
      <c r="D170" s="114"/>
      <c r="E170" s="177"/>
      <c r="F170" s="161"/>
      <c r="G170" s="115"/>
      <c r="H170" s="398"/>
    </row>
    <row r="171" spans="2:8" ht="31.35" customHeight="1" x14ac:dyDescent="0.2">
      <c r="B171" s="485" t="s">
        <v>175</v>
      </c>
      <c r="C171" s="121" t="s">
        <v>176</v>
      </c>
      <c r="D171" s="519" t="s">
        <v>104</v>
      </c>
      <c r="E171" s="244"/>
      <c r="F171" s="162" t="s">
        <v>177</v>
      </c>
      <c r="G171" s="148">
        <v>0.22</v>
      </c>
      <c r="H171" s="377"/>
    </row>
    <row r="172" spans="2:8" ht="29.25" customHeight="1" thickBot="1" x14ac:dyDescent="0.25">
      <c r="B172" s="499"/>
      <c r="C172" s="76" t="s">
        <v>18</v>
      </c>
      <c r="D172" s="519"/>
      <c r="E172" s="250">
        <v>13.9</v>
      </c>
      <c r="F172" s="164"/>
      <c r="G172" s="62"/>
      <c r="H172" s="380"/>
    </row>
    <row r="173" spans="2:8" ht="42.75" customHeight="1" x14ac:dyDescent="0.2">
      <c r="B173" s="485" t="s">
        <v>178</v>
      </c>
      <c r="C173" s="121" t="s">
        <v>179</v>
      </c>
      <c r="D173" s="519"/>
      <c r="E173" s="331"/>
      <c r="F173" s="232" t="s">
        <v>180</v>
      </c>
      <c r="G173" s="151">
        <v>3150</v>
      </c>
      <c r="H173" s="377"/>
    </row>
    <row r="174" spans="2:8" ht="30" customHeight="1" x14ac:dyDescent="0.2">
      <c r="B174" s="486"/>
      <c r="C174" s="2" t="s">
        <v>18</v>
      </c>
      <c r="D174" s="519"/>
      <c r="E174" s="332">
        <v>40</v>
      </c>
      <c r="F174" s="210" t="s">
        <v>181</v>
      </c>
      <c r="G174" s="149">
        <v>4.8499999999999996</v>
      </c>
      <c r="H174" s="379"/>
    </row>
    <row r="175" spans="2:8" ht="24" customHeight="1" thickBot="1" x14ac:dyDescent="0.25">
      <c r="B175" s="499"/>
      <c r="C175" s="69" t="s">
        <v>159</v>
      </c>
      <c r="D175" s="519"/>
      <c r="E175" s="469">
        <v>33.299999999999997</v>
      </c>
      <c r="F175" s="234"/>
      <c r="G175" s="150"/>
      <c r="H175" s="417"/>
    </row>
    <row r="176" spans="2:8" ht="17.25" customHeight="1" x14ac:dyDescent="0.2">
      <c r="B176" s="352"/>
      <c r="C176" s="89" t="s">
        <v>55</v>
      </c>
      <c r="D176" s="89"/>
      <c r="E176" s="252">
        <f t="shared" ref="E176" si="7">+E178+E179</f>
        <v>87.199999999999989</v>
      </c>
      <c r="F176" s="233"/>
      <c r="G176" s="90"/>
      <c r="H176" s="418"/>
    </row>
    <row r="177" spans="2:9" ht="17.25" customHeight="1" x14ac:dyDescent="0.2">
      <c r="B177" s="523"/>
      <c r="C177" s="10" t="s">
        <v>56</v>
      </c>
      <c r="D177" s="10"/>
      <c r="E177" s="173"/>
      <c r="F177" s="165"/>
      <c r="G177" s="56"/>
      <c r="H177" s="368"/>
    </row>
    <row r="178" spans="2:9" ht="27.75" customHeight="1" x14ac:dyDescent="0.2">
      <c r="B178" s="523"/>
      <c r="C178" s="9" t="s">
        <v>57</v>
      </c>
      <c r="D178" s="9"/>
      <c r="E178" s="174">
        <f>SUMIF($C171:$C175,$C172,E171:E175)</f>
        <v>53.9</v>
      </c>
      <c r="F178" s="166"/>
      <c r="G178" s="56"/>
      <c r="H178" s="368"/>
    </row>
    <row r="179" spans="2:9" ht="16.5" customHeight="1" thickBot="1" x14ac:dyDescent="0.25">
      <c r="B179" s="524"/>
      <c r="C179" s="126" t="s">
        <v>171</v>
      </c>
      <c r="D179" s="126"/>
      <c r="E179" s="261">
        <f t="shared" ref="E179" si="8">SUMIF($C171:$C175,$C175,E171:E175)</f>
        <v>33.299999999999997</v>
      </c>
      <c r="F179" s="215"/>
      <c r="G179" s="62"/>
      <c r="H179" s="380"/>
    </row>
    <row r="180" spans="2:9" ht="45" customHeight="1" thickBot="1" x14ac:dyDescent="0.25">
      <c r="B180" s="354" t="s">
        <v>182</v>
      </c>
      <c r="C180" s="45" t="s">
        <v>183</v>
      </c>
      <c r="D180" s="45"/>
      <c r="E180" s="262"/>
      <c r="F180" s="205"/>
      <c r="G180" s="94"/>
      <c r="H180" s="389"/>
    </row>
    <row r="181" spans="2:9" ht="68.45" customHeight="1" x14ac:dyDescent="0.2">
      <c r="B181" s="346"/>
      <c r="C181" s="155"/>
      <c r="D181" s="155"/>
      <c r="E181" s="263"/>
      <c r="F181" s="235" t="s">
        <v>184</v>
      </c>
      <c r="G181" s="156">
        <v>84.5</v>
      </c>
      <c r="H181" s="419" t="s">
        <v>185</v>
      </c>
    </row>
    <row r="182" spans="2:9" ht="87.6" customHeight="1" x14ac:dyDescent="0.2">
      <c r="B182" s="369"/>
      <c r="C182" s="154"/>
      <c r="D182" s="154"/>
      <c r="E182" s="272"/>
      <c r="F182" s="236" t="s">
        <v>186</v>
      </c>
      <c r="G182" s="152" t="s">
        <v>187</v>
      </c>
      <c r="H182" s="420" t="s">
        <v>188</v>
      </c>
    </row>
    <row r="183" spans="2:9" ht="115.35" customHeight="1" x14ac:dyDescent="0.2">
      <c r="B183" s="369"/>
      <c r="C183" s="154"/>
      <c r="D183" s="154"/>
      <c r="E183" s="272"/>
      <c r="F183" s="236" t="s">
        <v>189</v>
      </c>
      <c r="G183" s="117">
        <v>2</v>
      </c>
      <c r="H183" s="420" t="s">
        <v>190</v>
      </c>
    </row>
    <row r="184" spans="2:9" ht="43.5" customHeight="1" x14ac:dyDescent="0.2">
      <c r="B184" s="369"/>
      <c r="C184" s="154"/>
      <c r="D184" s="154"/>
      <c r="E184" s="272"/>
      <c r="F184" s="237" t="s">
        <v>191</v>
      </c>
      <c r="G184" s="153"/>
      <c r="H184" s="421" t="s">
        <v>192</v>
      </c>
    </row>
    <row r="185" spans="2:9" ht="18.75" customHeight="1" x14ac:dyDescent="0.2">
      <c r="B185" s="369"/>
      <c r="C185" s="154"/>
      <c r="D185" s="154"/>
      <c r="E185" s="272"/>
      <c r="F185" s="238" t="s">
        <v>193</v>
      </c>
      <c r="G185" s="116">
        <v>57.2</v>
      </c>
      <c r="H185" s="422"/>
    </row>
    <row r="186" spans="2:9" ht="22.5" customHeight="1" x14ac:dyDescent="0.2">
      <c r="B186" s="369"/>
      <c r="C186" s="154"/>
      <c r="D186" s="154"/>
      <c r="E186" s="272"/>
      <c r="F186" s="238" t="s">
        <v>194</v>
      </c>
      <c r="G186" s="152" t="s">
        <v>195</v>
      </c>
      <c r="H186" s="422"/>
    </row>
    <row r="187" spans="2:9" ht="17.25" customHeight="1" thickBot="1" x14ac:dyDescent="0.25">
      <c r="B187" s="370"/>
      <c r="C187" s="157"/>
      <c r="D187" s="157"/>
      <c r="E187" s="273"/>
      <c r="F187" s="239" t="s">
        <v>196</v>
      </c>
      <c r="G187" s="158" t="s">
        <v>197</v>
      </c>
      <c r="H187" s="423"/>
    </row>
    <row r="188" spans="2:9" ht="30" customHeight="1" thickBot="1" x14ac:dyDescent="0.25">
      <c r="B188" s="360" t="s">
        <v>198</v>
      </c>
      <c r="C188" s="275" t="s">
        <v>199</v>
      </c>
      <c r="D188" s="114"/>
      <c r="E188" s="177"/>
      <c r="F188" s="161"/>
      <c r="G188" s="48"/>
      <c r="H188" s="410"/>
    </row>
    <row r="189" spans="2:9" ht="42.6" customHeight="1" x14ac:dyDescent="0.2">
      <c r="B189" s="530" t="s">
        <v>200</v>
      </c>
      <c r="C189" s="181" t="s">
        <v>201</v>
      </c>
      <c r="D189" s="528" t="s">
        <v>202</v>
      </c>
      <c r="E189" s="179"/>
      <c r="F189" s="162" t="s">
        <v>203</v>
      </c>
      <c r="G189" s="160">
        <v>2</v>
      </c>
      <c r="H189" s="83" t="s">
        <v>204</v>
      </c>
    </row>
    <row r="190" spans="2:9" ht="43.5" customHeight="1" x14ac:dyDescent="0.2">
      <c r="B190" s="509"/>
      <c r="C190" s="38" t="s">
        <v>18</v>
      </c>
      <c r="D190" s="488"/>
      <c r="E190" s="171">
        <v>89.8</v>
      </c>
      <c r="F190" s="163" t="s">
        <v>205</v>
      </c>
      <c r="G190" s="159">
        <v>1</v>
      </c>
      <c r="H190" s="382"/>
      <c r="I190" s="333"/>
    </row>
    <row r="191" spans="2:9" ht="29.1" customHeight="1" x14ac:dyDescent="0.2">
      <c r="B191" s="509"/>
      <c r="C191" s="36" t="s">
        <v>146</v>
      </c>
      <c r="D191" s="488"/>
      <c r="E191" s="171">
        <v>153.80000000000001</v>
      </c>
      <c r="F191" s="163" t="s">
        <v>206</v>
      </c>
      <c r="G191" s="159">
        <v>1</v>
      </c>
      <c r="H191" s="382"/>
    </row>
    <row r="192" spans="2:9" ht="25.5" customHeight="1" thickBot="1" x14ac:dyDescent="0.25">
      <c r="B192" s="509"/>
      <c r="C192" s="182" t="s">
        <v>48</v>
      </c>
      <c r="D192" s="515"/>
      <c r="E192" s="180"/>
      <c r="F192" s="164"/>
      <c r="G192" s="62"/>
      <c r="H192" s="380"/>
    </row>
    <row r="193" spans="2:8" ht="17.25" customHeight="1" x14ac:dyDescent="0.2">
      <c r="B193" s="353"/>
      <c r="C193" s="86" t="s">
        <v>55</v>
      </c>
      <c r="D193" s="86"/>
      <c r="E193" s="178">
        <f>+E195+E197+E196</f>
        <v>243.60000000000002</v>
      </c>
      <c r="F193" s="281"/>
      <c r="G193" s="282"/>
      <c r="H193" s="424"/>
    </row>
    <row r="194" spans="2:8" ht="17.25" customHeight="1" x14ac:dyDescent="0.2">
      <c r="B194" s="523"/>
      <c r="C194" s="10" t="s">
        <v>56</v>
      </c>
      <c r="D194" s="10"/>
      <c r="E194" s="173"/>
      <c r="F194" s="283"/>
      <c r="G194" s="284"/>
      <c r="H194" s="425"/>
    </row>
    <row r="195" spans="2:8" ht="27.75" customHeight="1" x14ac:dyDescent="0.2">
      <c r="B195" s="523"/>
      <c r="C195" s="9" t="s">
        <v>57</v>
      </c>
      <c r="D195" s="9"/>
      <c r="E195" s="174">
        <f>SUMIF($C189:$C192,$C190,E189:E192)</f>
        <v>89.8</v>
      </c>
      <c r="F195" s="166"/>
      <c r="G195" s="56"/>
      <c r="H195" s="368"/>
    </row>
    <row r="196" spans="2:8" ht="27.75" customHeight="1" x14ac:dyDescent="0.2">
      <c r="B196" s="523"/>
      <c r="C196" s="175" t="s">
        <v>151</v>
      </c>
      <c r="D196" s="9"/>
      <c r="E196" s="174">
        <f>SUMIF($C190:$C192,$C191,E190:E192)</f>
        <v>153.80000000000001</v>
      </c>
      <c r="F196" s="166"/>
      <c r="G196" s="56"/>
      <c r="H196" s="368"/>
    </row>
    <row r="197" spans="2:8" ht="18.75" customHeight="1" x14ac:dyDescent="0.2">
      <c r="B197" s="523"/>
      <c r="C197" s="20" t="s">
        <v>59</v>
      </c>
      <c r="D197" s="20"/>
      <c r="E197" s="174">
        <f>SUMIF($C189:$C192,#REF!,E189:E192)</f>
        <v>0</v>
      </c>
      <c r="F197" s="166"/>
      <c r="G197" s="56"/>
      <c r="H197" s="368"/>
    </row>
    <row r="198" spans="2:8" ht="17.25" customHeight="1" x14ac:dyDescent="0.2">
      <c r="B198" s="371"/>
      <c r="C198" s="11" t="s">
        <v>60</v>
      </c>
      <c r="D198" s="11"/>
      <c r="E198" s="176">
        <f t="shared" ref="E198" si="9">+E200</f>
        <v>0</v>
      </c>
      <c r="F198" s="167"/>
      <c r="G198" s="92"/>
      <c r="H198" s="388"/>
    </row>
    <row r="199" spans="2:8" ht="17.25" customHeight="1" x14ac:dyDescent="0.2">
      <c r="B199" s="533"/>
      <c r="C199" s="9" t="s">
        <v>61</v>
      </c>
      <c r="D199" s="9"/>
      <c r="E199" s="174"/>
      <c r="F199" s="166"/>
      <c r="G199" s="56"/>
      <c r="H199" s="368"/>
    </row>
    <row r="200" spans="2:8" ht="21" customHeight="1" x14ac:dyDescent="0.2">
      <c r="B200" s="534"/>
      <c r="C200" s="20" t="s">
        <v>62</v>
      </c>
      <c r="D200" s="20"/>
      <c r="E200" s="174">
        <f>SUMIF($C189:$C192,$C192,E189:E192)</f>
        <v>0</v>
      </c>
      <c r="F200" s="166"/>
      <c r="G200" s="56"/>
      <c r="H200" s="368"/>
    </row>
    <row r="201" spans="2:8" ht="30.6" customHeight="1" x14ac:dyDescent="0.2">
      <c r="B201" s="358"/>
      <c r="C201" s="11" t="s">
        <v>207</v>
      </c>
      <c r="D201" s="11"/>
      <c r="E201" s="176">
        <f>+E45+E50+E75+E104+E130+E159+E166+E176+E193+E136+E198+E79</f>
        <v>13234.699999999999</v>
      </c>
      <c r="F201" s="168"/>
      <c r="G201" s="92"/>
      <c r="H201" s="388"/>
    </row>
    <row r="202" spans="2:8" ht="21" customHeight="1" thickBot="1" x14ac:dyDescent="0.25">
      <c r="B202" s="426"/>
      <c r="C202" s="427" t="s">
        <v>208</v>
      </c>
      <c r="D202" s="427"/>
      <c r="E202" s="428">
        <f>+E37+E40+E122+E157+E145+E148+E154+E156+E158+E190+E192+E113+E115+E117+E155+E146+E126+E116+E39+E38+E191+E124+E147+E123+E114</f>
        <v>4733.0000000000009</v>
      </c>
      <c r="F202" s="164"/>
      <c r="G202" s="62"/>
      <c r="H202" s="380"/>
    </row>
    <row r="203" spans="2:8" ht="15" customHeight="1" x14ac:dyDescent="0.2"/>
    <row r="204" spans="2:8" ht="15" customHeight="1" x14ac:dyDescent="0.2"/>
    <row r="205" spans="2:8" ht="15" customHeight="1" x14ac:dyDescent="0.2">
      <c r="B205" s="529" t="s">
        <v>209</v>
      </c>
      <c r="C205" s="529"/>
      <c r="D205" s="529"/>
      <c r="E205" s="529"/>
      <c r="F205" s="529"/>
    </row>
    <row r="206" spans="2:8" ht="15" customHeight="1" x14ac:dyDescent="0.2">
      <c r="B206" s="532" t="s">
        <v>210</v>
      </c>
      <c r="C206" s="532"/>
      <c r="D206" s="532"/>
      <c r="E206" s="532"/>
      <c r="F206" s="532"/>
      <c r="G206" s="22"/>
    </row>
    <row r="207" spans="2:8" ht="15" customHeight="1" x14ac:dyDescent="0.2">
      <c r="B207" s="529" t="s">
        <v>211</v>
      </c>
      <c r="C207" s="529"/>
      <c r="D207" s="529"/>
      <c r="E207" s="529"/>
      <c r="F207" s="529"/>
    </row>
    <row r="208" spans="2:8" ht="15" customHeight="1" x14ac:dyDescent="0.2">
      <c r="B208" s="529" t="s">
        <v>212</v>
      </c>
      <c r="C208" s="529"/>
      <c r="D208" s="529"/>
      <c r="E208" s="529"/>
      <c r="F208" s="529"/>
    </row>
    <row r="209" spans="2:6" ht="15" customHeight="1" x14ac:dyDescent="0.2">
      <c r="B209" s="529" t="s">
        <v>213</v>
      </c>
      <c r="C209" s="529"/>
      <c r="D209" s="529"/>
      <c r="E209" s="529"/>
      <c r="F209" s="529"/>
    </row>
    <row r="210" spans="2:6" ht="15" customHeight="1" x14ac:dyDescent="0.2">
      <c r="B210" s="531"/>
      <c r="C210" s="531"/>
      <c r="D210" s="531"/>
      <c r="E210" s="531"/>
      <c r="F210" s="531"/>
    </row>
    <row r="211" spans="2:6" x14ac:dyDescent="0.2">
      <c r="B211" s="507" t="s">
        <v>214</v>
      </c>
      <c r="C211" s="507"/>
      <c r="D211" s="507"/>
      <c r="E211" s="507"/>
      <c r="F211" s="507"/>
    </row>
    <row r="212" spans="2:6" ht="14.25" customHeight="1" x14ac:dyDescent="0.2">
      <c r="B212" s="507" t="s">
        <v>215</v>
      </c>
      <c r="C212" s="507"/>
      <c r="D212" s="507"/>
      <c r="E212" s="507"/>
      <c r="F212" s="507"/>
    </row>
    <row r="213" spans="2:6" ht="14.25" customHeight="1" x14ac:dyDescent="0.2">
      <c r="B213" s="507" t="s">
        <v>216</v>
      </c>
      <c r="C213" s="507"/>
      <c r="D213" s="507"/>
      <c r="E213" s="507"/>
      <c r="F213" s="507"/>
    </row>
    <row r="214" spans="2:6" ht="15.75" customHeight="1" x14ac:dyDescent="0.2">
      <c r="B214" s="341" t="s">
        <v>258</v>
      </c>
      <c r="C214" s="341"/>
      <c r="D214" s="341"/>
      <c r="E214" s="341"/>
      <c r="F214" s="341"/>
    </row>
    <row r="215" spans="2:6" x14ac:dyDescent="0.2">
      <c r="D215" s="34"/>
      <c r="E215" s="35"/>
      <c r="F215" s="35"/>
    </row>
    <row r="217" spans="2:6" x14ac:dyDescent="0.2">
      <c r="C217" s="16"/>
      <c r="D217" s="16"/>
      <c r="E217" s="13"/>
    </row>
    <row r="218" spans="2:6" x14ac:dyDescent="0.2">
      <c r="C218" s="16"/>
      <c r="D218" s="16"/>
      <c r="E218" s="17"/>
    </row>
    <row r="219" spans="2:6" x14ac:dyDescent="0.2">
      <c r="C219" s="16"/>
      <c r="D219" s="16"/>
      <c r="E219" s="17"/>
    </row>
    <row r="220" spans="2:6" x14ac:dyDescent="0.2">
      <c r="C220" s="16"/>
      <c r="D220" s="16"/>
      <c r="E220" s="17"/>
    </row>
    <row r="221" spans="2:6" x14ac:dyDescent="0.2">
      <c r="C221" s="16"/>
      <c r="D221" s="16"/>
      <c r="E221" s="17"/>
    </row>
  </sheetData>
  <mergeCells count="92">
    <mergeCell ref="D102:D103"/>
    <mergeCell ref="F1:H1"/>
    <mergeCell ref="F2:H2"/>
    <mergeCell ref="F3:H3"/>
    <mergeCell ref="B8:B9"/>
    <mergeCell ref="C8:C9"/>
    <mergeCell ref="E8:E9"/>
    <mergeCell ref="B7:H7"/>
    <mergeCell ref="F8:F9"/>
    <mergeCell ref="H8:H9"/>
    <mergeCell ref="D8:D9"/>
    <mergeCell ref="F4:H4"/>
    <mergeCell ref="F5:H5"/>
    <mergeCell ref="D27:D35"/>
    <mergeCell ref="D42:D44"/>
    <mergeCell ref="D64:D65"/>
    <mergeCell ref="B88:B89"/>
    <mergeCell ref="B90:B93"/>
    <mergeCell ref="B94:B95"/>
    <mergeCell ref="B105:B107"/>
    <mergeCell ref="B96:B98"/>
    <mergeCell ref="D114:D117"/>
    <mergeCell ref="D109:D111"/>
    <mergeCell ref="B109:B111"/>
    <mergeCell ref="B61:B63"/>
    <mergeCell ref="D86:D89"/>
    <mergeCell ref="B99:B100"/>
    <mergeCell ref="D94:D95"/>
    <mergeCell ref="D96:D100"/>
    <mergeCell ref="B101:B103"/>
    <mergeCell ref="B76:B77"/>
    <mergeCell ref="B66:B67"/>
    <mergeCell ref="D90:D91"/>
    <mergeCell ref="B70:B71"/>
    <mergeCell ref="B68:B69"/>
    <mergeCell ref="B64:B65"/>
    <mergeCell ref="B112:B117"/>
    <mergeCell ref="B127:B129"/>
    <mergeCell ref="D118:D120"/>
    <mergeCell ref="D153:D158"/>
    <mergeCell ref="D149:D152"/>
    <mergeCell ref="B171:B172"/>
    <mergeCell ref="B167:B169"/>
    <mergeCell ref="B153:B158"/>
    <mergeCell ref="B140:B143"/>
    <mergeCell ref="B144:B148"/>
    <mergeCell ref="B149:B152"/>
    <mergeCell ref="B137:B138"/>
    <mergeCell ref="B213:F213"/>
    <mergeCell ref="D189:D192"/>
    <mergeCell ref="B208:F208"/>
    <mergeCell ref="B189:B192"/>
    <mergeCell ref="B194:B197"/>
    <mergeCell ref="B211:F211"/>
    <mergeCell ref="B210:F210"/>
    <mergeCell ref="B209:F209"/>
    <mergeCell ref="B207:F207"/>
    <mergeCell ref="B206:F206"/>
    <mergeCell ref="B205:F205"/>
    <mergeCell ref="B199:B200"/>
    <mergeCell ref="B15:B17"/>
    <mergeCell ref="B18:B20"/>
    <mergeCell ref="D15:D17"/>
    <mergeCell ref="D18:D23"/>
    <mergeCell ref="B212:F212"/>
    <mergeCell ref="B160:B165"/>
    <mergeCell ref="B121:B126"/>
    <mergeCell ref="B131:B135"/>
    <mergeCell ref="D127:D129"/>
    <mergeCell ref="D140:D143"/>
    <mergeCell ref="D144:D148"/>
    <mergeCell ref="B173:B175"/>
    <mergeCell ref="D171:D175"/>
    <mergeCell ref="D121:D126"/>
    <mergeCell ref="B177:B179"/>
    <mergeCell ref="B118:B120"/>
    <mergeCell ref="D92:D93"/>
    <mergeCell ref="B72:B73"/>
    <mergeCell ref="D72:D74"/>
    <mergeCell ref="B24:B26"/>
    <mergeCell ref="B21:B23"/>
    <mergeCell ref="D36:D41"/>
    <mergeCell ref="B36:B41"/>
    <mergeCell ref="B58:B60"/>
    <mergeCell ref="D58:D60"/>
    <mergeCell ref="B51:B53"/>
    <mergeCell ref="B27:B29"/>
    <mergeCell ref="B30:B32"/>
    <mergeCell ref="B33:B35"/>
    <mergeCell ref="B46:B49"/>
    <mergeCell ref="B42:B44"/>
    <mergeCell ref="B86:B87"/>
  </mergeCells>
  <pageMargins left="0.39370078740157483" right="0.39370078740157483" top="0.59055118110236227" bottom="0.59055118110236227" header="0" footer="0"/>
  <pageSetup paperSize="9" scale="95" fitToHeight="0" orientation="landscape" r:id="rId1"/>
  <rowBreaks count="13" manualBreakCount="13">
    <brk id="17" max="7" man="1"/>
    <brk id="31" max="7" man="1"/>
    <brk id="49" max="7" man="1"/>
    <brk id="61" max="7" man="1"/>
    <brk id="72" max="7" man="1"/>
    <brk id="89" max="7" man="1"/>
    <brk id="104" max="7" man="1"/>
    <brk id="117" max="7" man="1"/>
    <brk id="132" max="7" man="1"/>
    <brk id="148" max="7" man="1"/>
    <brk id="166" max="7" man="1"/>
    <brk id="180" max="7" man="1"/>
    <brk id="188" max="7"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FCFF6-2EFF-4A24-B7BC-217AC98A857B}">
  <sheetPr>
    <pageSetUpPr fitToPage="1"/>
  </sheetPr>
  <dimension ref="B1:F24"/>
  <sheetViews>
    <sheetView workbookViewId="0">
      <selection activeCell="D9" sqref="D9"/>
    </sheetView>
  </sheetViews>
  <sheetFormatPr defaultColWidth="9.42578125" defaultRowHeight="12.75" x14ac:dyDescent="0.2"/>
  <cols>
    <col min="1" max="1" width="2.5703125" style="1" customWidth="1"/>
    <col min="2" max="2" width="4.5703125" style="1" customWidth="1"/>
    <col min="3" max="3" width="45.85546875" style="4" customWidth="1"/>
    <col min="4" max="4" width="16.140625" style="1" customWidth="1"/>
    <col min="5" max="16384" width="9.42578125" style="1"/>
  </cols>
  <sheetData>
    <row r="1" spans="2:4" ht="33.75" customHeight="1" x14ac:dyDescent="0.2">
      <c r="B1" s="598" t="s">
        <v>259</v>
      </c>
      <c r="C1" s="598"/>
      <c r="D1" s="598"/>
    </row>
    <row r="2" spans="2:4" ht="13.5" thickBot="1" x14ac:dyDescent="0.25">
      <c r="C2" s="1"/>
    </row>
    <row r="3" spans="2:4" ht="58.5" customHeight="1" x14ac:dyDescent="0.2">
      <c r="B3" s="439" t="s">
        <v>217</v>
      </c>
      <c r="C3" s="440" t="s">
        <v>218</v>
      </c>
      <c r="D3" s="441" t="s">
        <v>3</v>
      </c>
    </row>
    <row r="4" spans="2:4" ht="16.5" customHeight="1" thickBot="1" x14ac:dyDescent="0.25">
      <c r="B4" s="442">
        <v>1</v>
      </c>
      <c r="C4" s="443">
        <v>2</v>
      </c>
      <c r="D4" s="430">
        <v>3</v>
      </c>
    </row>
    <row r="5" spans="2:4" ht="18.75" customHeight="1" thickBot="1" x14ac:dyDescent="0.25">
      <c r="B5" s="595" t="s">
        <v>219</v>
      </c>
      <c r="C5" s="596"/>
      <c r="D5" s="597"/>
    </row>
    <row r="6" spans="2:4" ht="16.5" customHeight="1" x14ac:dyDescent="0.2">
      <c r="B6" s="446" t="s">
        <v>220</v>
      </c>
      <c r="C6" s="447" t="s">
        <v>55</v>
      </c>
      <c r="D6" s="244">
        <f>+D8+D9+D10+D11+D12+D13</f>
        <v>13169.099999999997</v>
      </c>
    </row>
    <row r="7" spans="2:4" ht="13.5" customHeight="1" x14ac:dyDescent="0.2">
      <c r="B7" s="432"/>
      <c r="C7" s="26" t="s">
        <v>221</v>
      </c>
      <c r="D7" s="433"/>
    </row>
    <row r="8" spans="2:4" ht="27.75" customHeight="1" x14ac:dyDescent="0.2">
      <c r="B8" s="432" t="s">
        <v>222</v>
      </c>
      <c r="C8" s="27" t="s">
        <v>223</v>
      </c>
      <c r="D8" s="246">
        <f>SUMIF('005 programa '!$C11:$C202,'005 programa '!$C16,'005 programa '!E11:E202)</f>
        <v>9394.3999999999978</v>
      </c>
    </row>
    <row r="9" spans="2:4" ht="15" customHeight="1" x14ac:dyDescent="0.2">
      <c r="B9" s="432" t="s">
        <v>224</v>
      </c>
      <c r="C9" s="28" t="s">
        <v>159</v>
      </c>
      <c r="D9" s="246">
        <f>SUMIF('005 programa '!$C14:$C203,'005 programa '!$C142,'005 programa '!E14:E203)</f>
        <v>33.299999999999997</v>
      </c>
    </row>
    <row r="10" spans="2:4" ht="17.45" customHeight="1" x14ac:dyDescent="0.2">
      <c r="B10" s="432" t="s">
        <v>225</v>
      </c>
      <c r="C10" s="28" t="s">
        <v>226</v>
      </c>
      <c r="D10" s="246">
        <f>SUMIF('005 programa '!$C15:$C205,'005 programa '!$C18,'005 programa '!E15:E205)</f>
        <v>0</v>
      </c>
    </row>
    <row r="11" spans="2:4" ht="28.5" customHeight="1" x14ac:dyDescent="0.2">
      <c r="B11" s="432" t="s">
        <v>227</v>
      </c>
      <c r="C11" s="28" t="s">
        <v>146</v>
      </c>
      <c r="D11" s="246">
        <f>SUMIF('005 programa '!$C11:$C202,'005 programa '!$C157,'005 programa '!E11:E202)</f>
        <v>3027.8</v>
      </c>
    </row>
    <row r="12" spans="2:4" ht="16.350000000000001" customHeight="1" x14ac:dyDescent="0.2">
      <c r="B12" s="432" t="s">
        <v>228</v>
      </c>
      <c r="C12" s="28" t="s">
        <v>229</v>
      </c>
      <c r="D12" s="246">
        <f>SUMIF('005 programa '!$C11:$C202,'005 programa '!$C38,'005 programa '!E11:E202)</f>
        <v>0</v>
      </c>
    </row>
    <row r="13" spans="2:4" ht="18.600000000000001" customHeight="1" x14ac:dyDescent="0.2">
      <c r="B13" s="432" t="s">
        <v>230</v>
      </c>
      <c r="C13" s="28" t="s">
        <v>231</v>
      </c>
      <c r="D13" s="246">
        <f>SUMIF('005 programa '!$C11:$C202,'005 programa '!$C29,'005 programa '!E11:E202)</f>
        <v>713.6</v>
      </c>
    </row>
    <row r="14" spans="2:4" ht="15.75" customHeight="1" x14ac:dyDescent="0.2">
      <c r="B14" s="434" t="s">
        <v>232</v>
      </c>
      <c r="C14" s="26" t="s">
        <v>262</v>
      </c>
      <c r="D14" s="435">
        <f t="shared" ref="D14" si="0">+D16+D17+D18+D19+D20+D21</f>
        <v>65.599999999999994</v>
      </c>
    </row>
    <row r="15" spans="2:4" ht="15" customHeight="1" x14ac:dyDescent="0.2">
      <c r="B15" s="432"/>
      <c r="C15" s="26" t="s">
        <v>261</v>
      </c>
      <c r="D15" s="436"/>
    </row>
    <row r="16" spans="2:4" ht="15" customHeight="1" x14ac:dyDescent="0.2">
      <c r="B16" s="432" t="s">
        <v>233</v>
      </c>
      <c r="C16" s="28" t="s">
        <v>234</v>
      </c>
      <c r="D16" s="246">
        <f>SUMIF('005 programa '!$C11:$C202,'005 programa '!$C40,'005 programa '!E11:E202)</f>
        <v>65.599999999999994</v>
      </c>
    </row>
    <row r="17" spans="2:6" ht="15.6" customHeight="1" x14ac:dyDescent="0.2">
      <c r="B17" s="432" t="s">
        <v>235</v>
      </c>
      <c r="C17" s="28" t="s">
        <v>236</v>
      </c>
      <c r="D17" s="246" cm="1">
        <f t="array" ref="D17">SUMIF('005 programa '!$C11:$C202,'005 programa '!C00,'005 programa '!E11:E202)</f>
        <v>0</v>
      </c>
    </row>
    <row r="18" spans="2:6" ht="22.5" customHeight="1" x14ac:dyDescent="0.2">
      <c r="B18" s="432" t="s">
        <v>237</v>
      </c>
      <c r="C18" s="28" t="s">
        <v>238</v>
      </c>
      <c r="D18" s="246" cm="1">
        <f t="array" ref="D18">SUMIF('005 programa '!$C11:$C202,'005 programa '!C00,'005 programa '!E11:E202)</f>
        <v>0</v>
      </c>
    </row>
    <row r="19" spans="2:6" ht="15" customHeight="1" x14ac:dyDescent="0.2">
      <c r="B19" s="432" t="s">
        <v>239</v>
      </c>
      <c r="C19" s="28" t="s">
        <v>240</v>
      </c>
      <c r="D19" s="246">
        <f>SUMIF('005 programa '!$C11:$C202,'005 programa '!$C32,'005 programa '!E11:E202)</f>
        <v>0</v>
      </c>
    </row>
    <row r="20" spans="2:6" ht="15" customHeight="1" x14ac:dyDescent="0.2">
      <c r="B20" s="432" t="s">
        <v>241</v>
      </c>
      <c r="C20" s="28" t="s">
        <v>242</v>
      </c>
      <c r="D20" s="246">
        <f>SUMIF('005 programa '!$C11:$C202,'005 programa '!#REF!,'005 programa '!E11:E202)</f>
        <v>0</v>
      </c>
    </row>
    <row r="21" spans="2:6" ht="15" customHeight="1" thickBot="1" x14ac:dyDescent="0.25">
      <c r="B21" s="437" t="s">
        <v>243</v>
      </c>
      <c r="C21" s="448" t="s">
        <v>244</v>
      </c>
      <c r="D21" s="449">
        <f>SUMIF('005 programa '!$C11:$C202,'005 programa '!#REF!,'005 programa '!E11:E202)</f>
        <v>0</v>
      </c>
    </row>
    <row r="22" spans="2:6" ht="18" customHeight="1" x14ac:dyDescent="0.2">
      <c r="B22" s="444"/>
      <c r="C22" s="445" t="s">
        <v>263</v>
      </c>
      <c r="D22" s="431">
        <f>+D6+D14</f>
        <v>13234.699999999997</v>
      </c>
      <c r="F22" s="21"/>
    </row>
    <row r="23" spans="2:6" ht="19.5" customHeight="1" thickBot="1" x14ac:dyDescent="0.25">
      <c r="B23" s="437"/>
      <c r="C23" s="438" t="s">
        <v>208</v>
      </c>
      <c r="D23" s="265">
        <f>+'005 programa '!E202</f>
        <v>4733.0000000000009</v>
      </c>
    </row>
    <row r="24" spans="2:6" x14ac:dyDescent="0.2">
      <c r="B24" s="14"/>
      <c r="C24" s="429"/>
      <c r="D24" s="14"/>
    </row>
  </sheetData>
  <mergeCells count="2">
    <mergeCell ref="B5:D5"/>
    <mergeCell ref="B1:D1"/>
  </mergeCells>
  <pageMargins left="0.7" right="0.7" top="0.75" bottom="0.75" header="0.3" footer="0.3"/>
  <pageSetup paperSize="9" fitToWidth="0" orientation="landscape" r:id="rId1"/>
  <ignoredErrors>
    <ignoredError sqref="D1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005 programa </vt:lpstr>
      <vt:lpstr>Lėšų suvestinė </vt:lpstr>
      <vt:lpstr>'005 programa '!Print_Area</vt:lpstr>
      <vt:lpstr>'005 programa '!Print_Titles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Violeta Pronskuvienė</cp:lastModifiedBy>
  <cp:revision/>
  <cp:lastPrinted>2026-06-30T08:45:13Z</cp:lastPrinted>
  <dcterms:created xsi:type="dcterms:W3CDTF">2023-07-11T10:34:54Z</dcterms:created>
  <dcterms:modified xsi:type="dcterms:W3CDTF">2026-07-03T10:59:45Z</dcterms:modified>
  <cp:category/>
  <cp:contentStatus/>
</cp:coreProperties>
</file>