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valdyba\kmsa\Savivaldybės administracija\BENDROSIOS VALDYMO FUNKCIJOS\Strateginio planavimo skyrius\SVP KEITIMAI\2026-2028 SVP keitimas\2026–2028 m. SVP keitimas (birželis)\Sprendimo projektas\Gerieji variantai\"/>
    </mc:Choice>
  </mc:AlternateContent>
  <xr:revisionPtr revIDLastSave="0" documentId="13_ncr:1_{200FCEA5-686C-43B7-8BD0-63B8D02398F0}" xr6:coauthVersionLast="47" xr6:coauthVersionMax="47" xr10:uidLastSave="{00000000-0000-0000-0000-000000000000}"/>
  <bookViews>
    <workbookView xWindow="-108" yWindow="-108" windowWidth="23256" windowHeight="12456" xr2:uid="{EF082B20-5454-481E-8ECF-44F36E11C9BB}"/>
  </bookViews>
  <sheets>
    <sheet name="8 programa 3 lentelė" sheetId="1" r:id="rId1"/>
  </sheets>
  <definedNames>
    <definedName name="_xlnm.Print_Area" localSheetId="0">'8 programa 3 lentelė'!$A$1:$K$176</definedName>
    <definedName name="_xlnm.Print_Titles" localSheetId="0">'8 programa 3 lentelė'!$3:$5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51" i="1" l="1"/>
  <c r="E154" i="1"/>
  <c r="E151" i="1"/>
  <c r="D151" i="1"/>
  <c r="E153" i="1"/>
  <c r="D153" i="1"/>
  <c r="E152" i="1"/>
  <c r="D152" i="1"/>
  <c r="E124" i="1"/>
  <c r="D124" i="1"/>
  <c r="D104" i="1"/>
  <c r="D44" i="1"/>
  <c r="D33" i="1"/>
  <c r="F162" i="1" l="1"/>
  <c r="E162" i="1"/>
  <c r="D162" i="1"/>
  <c r="F27" i="1" l="1"/>
  <c r="E27" i="1"/>
  <c r="D27" i="1"/>
  <c r="F102" i="1"/>
  <c r="E102" i="1"/>
  <c r="D102" i="1"/>
  <c r="F42" i="1"/>
  <c r="E42" i="1"/>
  <c r="D42" i="1"/>
  <c r="F166" i="1"/>
  <c r="E166" i="1"/>
  <c r="D166" i="1" l="1"/>
  <c r="D11" i="1"/>
  <c r="E11" i="1"/>
  <c r="F11" i="1"/>
  <c r="F149" i="1" l="1"/>
  <c r="D149" i="1"/>
  <c r="E149" i="1"/>
  <c r="D157" i="1"/>
  <c r="D155" i="1" s="1"/>
  <c r="E122" i="1"/>
  <c r="F157" i="1"/>
  <c r="F155" i="1" s="1"/>
  <c r="E157" i="1"/>
  <c r="E155" i="1" s="1"/>
  <c r="F122" i="1"/>
  <c r="D122" i="1" l="1"/>
  <c r="D126" i="1"/>
  <c r="E126" i="1"/>
  <c r="F126" i="1"/>
  <c r="D31" i="1"/>
  <c r="E31" i="1"/>
  <c r="F31" i="1"/>
  <c r="E165" i="1" l="1"/>
  <c r="D165" i="1"/>
  <c r="F165" i="1"/>
  <c r="F167" i="1" l="1"/>
  <c r="E1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Dangirutė Šakinienė</author>
    <author>Violeta Pronskuvienė</author>
  </authors>
  <commentList>
    <comment ref="G40" authorId="0" shapeId="0" xr:uid="{7F81B7EA-5C3D-44C6-9BA4-F0575A6E73DE}">
      <text>
        <r>
          <rPr>
            <sz val="11"/>
            <color theme="1"/>
            <rFont val="Calibri"/>
            <family val="2"/>
            <charset val="186"/>
            <scheme val="minor"/>
          </rPr>
          <t xml:space="preserve">Nenumatytos iniciatyvos, nepatenkančios į dalinio konkursą </t>
        </r>
      </text>
    </comment>
    <comment ref="H53" authorId="0" shapeId="0" xr:uid="{471EB85C-4688-4729-8A0B-04FA681785B8}">
      <text>
        <r>
          <rPr>
            <sz val="11"/>
            <color theme="1"/>
            <rFont val="Calibri"/>
            <family val="2"/>
            <charset val="186"/>
            <scheme val="minor"/>
          </rPr>
          <t>1. Žoliapjovė-robotas, 1 vnt. 6,6 tūkst. Eur SP
2. Lazerinis projektorius, 1 vnt. konferencijų salei 3,3 tūkst. Eur SP
3. Garso įrangos sistema, 1 kompl. konferencijų salei 4,1 tūkst. Eur SP</t>
        </r>
      </text>
    </comment>
    <comment ref="H61" authorId="0" shapeId="0" xr:uid="{573DE130-AFA0-47F0-B523-C751C623F188}">
      <text>
        <r>
          <rPr>
            <sz val="11"/>
            <color theme="1"/>
            <rFont val="Calibri"/>
            <family val="2"/>
            <charset val="186"/>
            <scheme val="minor"/>
          </rPr>
          <t>1 nešiojamasis kompiuteris 0,8 tūkst. Eur SP
1 garso pultas 3,6 tūkst. Eur SP</t>
        </r>
      </text>
    </comment>
    <comment ref="I61" authorId="0" shapeId="0" xr:uid="{D23001A3-733F-4F64-8DE4-C3ACD9C39FF5}">
      <text>
        <r>
          <rPr>
            <sz val="11"/>
            <color theme="1"/>
            <rFont val="Calibri"/>
            <family val="2"/>
            <charset val="186"/>
            <scheme val="minor"/>
          </rPr>
          <t>Scenos uždangų (kulisų) gamyba ir elektrinio scenos uždangos mechanizmo įrengimas 50,0 tūkst. Eur SB</t>
        </r>
      </text>
    </comment>
    <comment ref="J61" authorId="0" shapeId="0" xr:uid="{DF891F59-AAF4-46B8-91A8-632EDF3C9D43}">
      <text>
        <r>
          <rPr>
            <sz val="11"/>
            <color theme="1"/>
            <rFont val="Calibri"/>
            <family val="2"/>
            <charset val="186"/>
            <scheme val="minor"/>
          </rPr>
          <t>Garso ir šviesos įrangos atnaujinimas didžiojoje salėje 150,0 tūkst. Eur SB</t>
        </r>
      </text>
    </comment>
    <comment ref="H77" authorId="0" shapeId="0" xr:uid="{7FDF37A0-5F2A-4C7D-8D11-B1D869FA37B7}">
      <text>
        <r>
          <rPr>
            <sz val="11"/>
            <color theme="1"/>
            <rFont val="Calibri"/>
            <family val="2"/>
            <charset val="186"/>
            <scheme val="minor"/>
          </rPr>
          <t>1. RFID savitarnos įranga (2 vnt. Suaugusiųjų aptarnavimo skyriuje ir Pempininkų bibliotekoje) 41,2 tūkst. Eur SB
2. CorelRAW Graphics Suite programa (2 vnt.) 0,9 tūkst. Eur SP
3. Sinology įrenginys (tinklo duomenų saugykla) 1 vnt. 0,8 Tūkst. Eur SP
4. Knygomatas (knygų įšdavimui/grąžinimui) 1 vnt. Miško bibliotekoje 3,8 tūkst. Eur SB</t>
        </r>
      </text>
    </comment>
    <comment ref="I77" authorId="0" shapeId="0" xr:uid="{3B225194-723B-46B4-B756-F0DB8D14AD71}">
      <text>
        <r>
          <rPr>
            <sz val="11"/>
            <color theme="1"/>
            <rFont val="Calibri"/>
            <family val="2"/>
            <charset val="186"/>
            <scheme val="minor"/>
          </rPr>
          <t xml:space="preserve">1. RFID savitarnos įranga (1 vnt. Kalnupės bibliotekoje) 37,4 tūkst. Eur SB
2. Knygomatas (knygų įšdavimui/grąžinimui) 1 vnt. Kalnupės bibliotekoje 3,8 tūkst. Eur SB
3. Kompiuteris 1,2 tūkst. Eur SP
</t>
        </r>
      </text>
    </comment>
    <comment ref="J77" authorId="0" shapeId="0" xr:uid="{1DC852DF-45F5-4F71-AEB5-CAE55B82D371}">
      <text>
        <r>
          <rPr>
            <sz val="11"/>
            <color theme="1"/>
            <rFont val="Calibri"/>
            <family val="2"/>
            <charset val="186"/>
            <scheme val="minor"/>
          </rPr>
          <t>1. Nešiojamas kompiuteris 1 vnt. 1,2 tūkst. Eur (SP)
2. Knygomatas (knygų įšdavimui/grąžinimui) 3 vnt. 11,4 tūkst. Eur (SB)</t>
        </r>
      </text>
    </comment>
    <comment ref="H81" authorId="0" shapeId="0" xr:uid="{A646DD9A-0B7A-41FA-90AE-1D493EF15008}">
      <text>
        <r>
          <rPr>
            <sz val="11"/>
            <color theme="1"/>
            <rFont val="Calibri"/>
            <family val="2"/>
            <charset val="186"/>
            <scheme val="minor"/>
          </rPr>
          <t>Įstaigos pavadinimo keitimas ir identiteto atnaujinimas 12,1 tūkst. Eur SB</t>
        </r>
      </text>
    </comment>
    <comment ref="H89" authorId="0" shapeId="0" xr:uid="{414B9FE5-0547-4FAC-88BA-B23386F9BC29}">
      <text>
        <r>
          <rPr>
            <sz val="11"/>
            <color theme="1"/>
            <rFont val="Calibri"/>
            <family val="2"/>
            <charset val="186"/>
            <scheme val="minor"/>
          </rPr>
          <t>1. Atnaujinti baldų komplektai (2 vnt.) restauratorėms - 1,6 tūkst. Eur SP
2. Spinta į fondus (1 vnt.) - 4,7 tūkst. Eur SP
3. Mamuto ilčiai skirta vitrina (1 vnt.) - 7,6 tūkst. Eur SP
4. Audiogidų (8 vnt.) įrangos atnaujinimas su turinio perprogramavimu - 12,0 tūkst. Eur SP
5. Muziejus planuoja įsigyti atvirukų kolekciją su Klaipėdos miesto vaizdais ir sidabrinį XX a. pradžios laikrodį su laikrodininko pavarde ir įrašu „Memel“ - 15,0 tūkst. Eur SP
6. Kitas muziejines vertybes - 5,0 tūkst. Eur SB (kasmet planuojama apie 5 vnt.)</t>
        </r>
      </text>
    </comment>
    <comment ref="I89" authorId="0" shapeId="0" xr:uid="{1CF52FD8-B28E-452C-A274-63D34F5AFBA7}">
      <text>
        <r>
          <rPr>
            <sz val="11"/>
            <color theme="1"/>
            <rFont val="Calibri"/>
            <family val="2"/>
            <charset val="186"/>
            <scheme val="minor"/>
          </rPr>
          <t>Muziejus kasmet planuoja iš SB įsigyti apie 5 muziejines vertybes už 5,0 tūkst. Eur</t>
        </r>
      </text>
    </comment>
    <comment ref="J89" authorId="0" shapeId="0" xr:uid="{A18EF37A-6900-4DBC-B1DE-33005C97CE75}">
      <text>
        <r>
          <rPr>
            <sz val="11"/>
            <color theme="1"/>
            <rFont val="Calibri"/>
            <family val="2"/>
            <charset val="186"/>
            <scheme val="minor"/>
          </rPr>
          <t>Muziejus kasmet planuoja iš SB įsigyti apie 5 muziejines vertybes už 5,0 tūkst. Eur</t>
        </r>
      </text>
    </comment>
    <comment ref="H100" authorId="0" shapeId="0" xr:uid="{DF43811C-CD45-4671-8182-F715D05EF94C}">
      <text>
        <r>
          <rPr>
            <sz val="11"/>
            <color theme="1"/>
            <rFont val="Calibri"/>
            <family val="2"/>
            <charset val="186"/>
            <scheme val="minor"/>
          </rPr>
          <t>18 vnt. kompiuterių
5 vnt. projektorių
1 vnt. spausdintuvas</t>
        </r>
      </text>
    </comment>
    <comment ref="H109" authorId="0" shapeId="0" xr:uid="{27813C21-1791-4C39-AF11-251C1AE918B2}">
      <text>
        <r>
          <rPr>
            <sz val="11"/>
            <color theme="1"/>
            <rFont val="Calibri"/>
            <family val="2"/>
            <charset val="186"/>
            <scheme val="minor"/>
          </rPr>
          <t xml:space="preserve">Grindų dangos keitimas Kalnupės sk. </t>
        </r>
      </text>
    </comment>
    <comment ref="H110" authorId="0" shapeId="0" xr:uid="{E33AC629-6FF4-4161-BB14-F0801A9CCBB2}">
      <text>
        <r>
          <rPr>
            <sz val="11"/>
            <color theme="1"/>
            <rFont val="Calibri"/>
            <family val="2"/>
            <charset val="186"/>
            <scheme val="minor"/>
          </rPr>
          <t>1. Dujų katilo keitimas Meno skyriuje (J. Janonio g. 9)
2. Oro kondicionieriaus keitimas Kauno atžalyno padalinyje (Kauno g. 49)</t>
        </r>
      </text>
    </comment>
    <comment ref="H111" authorId="0" shapeId="0" xr:uid="{FFD0943A-C89B-464B-91B6-2A41032C0B09}">
      <text>
        <r>
          <rPr>
            <sz val="11"/>
            <color theme="1"/>
            <rFont val="Calibri"/>
            <family val="2"/>
            <charset val="186"/>
            <scheme val="minor"/>
          </rPr>
          <t>1. Kretingos g. 61-59
2. Laukininkų g. 42-18
3. Karlskronos g. 50-3
4. Šaulių g. 3-18
5. Vingio g. 11-1
6. Debreceno g. 22</t>
        </r>
      </text>
    </comment>
    <comment ref="H112" authorId="0" shapeId="0" xr:uid="{D86B2A63-07E4-49AA-B2CA-068A6683CB3E}">
      <text>
        <r>
          <rPr>
            <sz val="11"/>
            <color theme="1"/>
            <rFont val="Calibri"/>
            <family val="2"/>
            <charset val="186"/>
            <scheme val="minor"/>
          </rPr>
          <t>Pakeistos restauruotos durys, langai:
1.Meno skyriuje (durų keitimas)
2.Jaunimo skyriuje (durų restauravimas)
3.Komplektavimo skyriuje (durų ir lango keitimas)</t>
        </r>
      </text>
    </comment>
    <comment ref="H115" authorId="0" shapeId="0" xr:uid="{C34BB7AE-2828-47C3-924E-913B6A071C89}">
      <text>
        <r>
          <rPr>
            <sz val="11"/>
            <color theme="1"/>
            <rFont val="Calibri"/>
            <family val="2"/>
            <charset val="186"/>
            <scheme val="minor"/>
          </rPr>
          <t>Pakeistos grindys salėje ir verandoje</t>
        </r>
      </text>
    </comment>
    <comment ref="G133" authorId="1" shapeId="0" xr:uid="{2AA8B848-72D6-444C-AB94-84BDDBE76514}">
      <text>
        <r>
          <rPr>
            <sz val="9"/>
            <color indexed="81"/>
            <rFont val="Tahoma"/>
            <family val="2"/>
            <charset val="186"/>
          </rPr>
          <t xml:space="preserve">
2029 m. 36 500</t>
        </r>
      </text>
    </comment>
    <comment ref="G134" authorId="1" shapeId="0" xr:uid="{86C8C4A6-8CDC-43AE-8AE9-B1C47F108591}">
      <text>
        <r>
          <rPr>
            <sz val="9"/>
            <color indexed="81"/>
            <rFont val="Tahoma"/>
            <family val="2"/>
            <charset val="186"/>
          </rPr>
          <t>2029 m. 3,65</t>
        </r>
        <r>
          <rPr>
            <sz val="9"/>
            <color indexed="81"/>
            <rFont val="Tahoma"/>
            <family val="2"/>
            <charset val="186"/>
          </rPr>
          <t xml:space="preserve">
</t>
        </r>
      </text>
    </comment>
    <comment ref="H139" authorId="0" shapeId="0" xr:uid="{EFF9A56F-D893-4492-9B0C-04091C1BF269}">
      <text>
        <r>
          <rPr>
            <sz val="11"/>
            <color theme="1"/>
            <rFont val="Calibri"/>
            <family val="2"/>
            <charset val="186"/>
            <scheme val="minor"/>
          </rPr>
          <t>I ir II aukštų foje zonų atnaujinimas</t>
        </r>
      </text>
    </comment>
    <comment ref="H140" authorId="0" shapeId="0" xr:uid="{B0705787-F546-4BF0-BA18-81185A148796}">
      <text>
        <r>
          <rPr>
            <sz val="11"/>
            <color theme="1"/>
            <rFont val="Calibri"/>
            <family val="2"/>
            <charset val="186"/>
            <scheme val="minor"/>
          </rPr>
          <t>1. Patalpų Taikos pr. 70 (gautų 2025 m.) įveiklinimo bei pritaikymo kultūrinei veiklai projektas, patalpų atnaujinimo projektas;
2. Žvejų rūmų I a. ir II a. fojė zonų atnaujinimo darbų aprašo projektas (pagal 2025 m. vizualinį projektą);
3. Žvejų rūmų I a. ir II a. fojė zonų atnaujinimo ventiliacijos, elektros instaliacijos, santechnikos, inžinerinių tinklų projektas (pagal 2025 m. vizualinį projektą).</t>
        </r>
      </text>
    </comment>
    <comment ref="I140" authorId="0" shapeId="0" xr:uid="{261D3CC3-7F06-46F1-B093-620F0C008A2B}">
      <text>
        <r>
          <rPr>
            <sz val="11"/>
            <color theme="1"/>
            <rFont val="Calibri"/>
            <family val="2"/>
            <charset val="186"/>
            <scheme val="minor"/>
          </rPr>
          <t>Parengtas fasado renovacijos-remonto techninis projektas</t>
        </r>
      </text>
    </comment>
    <comment ref="H147" authorId="0" shapeId="0" xr:uid="{AB943F6A-8C67-49D8-AAA9-944060222460}">
      <text>
        <r>
          <rPr>
            <sz val="11"/>
            <color theme="1"/>
            <rFont val="Calibri"/>
            <family val="2"/>
            <charset val="186"/>
            <scheme val="minor"/>
          </rPr>
          <t>1)Garso sistema Interkomas 11,1 tūkst. Eur iš SB
2) Lauko garso aparatūra 90,8 tūkst. Eur iš SB(L)</t>
        </r>
      </text>
    </comment>
  </commentList>
</comments>
</file>

<file path=xl/sharedStrings.xml><?xml version="1.0" encoding="utf-8"?>
<sst xmlns="http://schemas.openxmlformats.org/spreadsheetml/2006/main" count="488" uniqueCount="327">
  <si>
    <t>Programos uždavinio, priemonės kodas ir požymis</t>
  </si>
  <si>
    <t>Uždavinio, priemonės pavadinimas, finansavimo šaltiniai</t>
  </si>
  <si>
    <t>2026 metų asignavimai ir kitos lėšos</t>
  </si>
  <si>
    <t>2027 metų asignavimai ir kitos lėšos</t>
  </si>
  <si>
    <t>2028 metų asignavimai ir kitos lėšos</t>
  </si>
  <si>
    <t>Stebėsenos rodiklio pavadinimas (matavimo vnt.)</t>
  </si>
  <si>
    <t>Siektinos stebėsenos rodiklių reikšmės</t>
  </si>
  <si>
    <t>Savivaldybės strateginio plėtros plano rodiklis</t>
  </si>
  <si>
    <t>2026 m.</t>
  </si>
  <si>
    <t>2027 m.</t>
  </si>
  <si>
    <t>2028 m.</t>
  </si>
  <si>
    <t>008-01 (T)</t>
  </si>
  <si>
    <t>Uždavinys: Remti kūrybinių organizacijų iniciatyvas ir miesto švenčių organizavimą</t>
  </si>
  <si>
    <t>Bendras kultūros paslaugų vertinimo indeksas</t>
  </si>
  <si>
    <t>&gt;82,4</t>
  </si>
  <si>
    <t xml:space="preserve">Apsilankiusiųjų savivaldybės finansuojamuose ar remiamuose kultūros renginiuose skaičius, tūkst.
</t>
  </si>
  <si>
    <t>Kultūros renginių skaičius ir jo pokytis (proc.) per metus</t>
  </si>
  <si>
    <t>3350/0</t>
  </si>
  <si>
    <t>008-01-01 (TP)</t>
  </si>
  <si>
    <t>Priemonė: Kultūros ir meno projektų dalinis finansavimas</t>
  </si>
  <si>
    <t>Savivaldybės biudžetas (įskaitant skolintas lėšas)</t>
  </si>
  <si>
    <t>Iš jo:</t>
  </si>
  <si>
    <t>Savivaldybės biudžeto lėšos (nuosavos, be ankstesnių metų likučio)</t>
  </si>
  <si>
    <t>008-01-02 (TP)</t>
  </si>
  <si>
    <t>Priemonė: Kultūros didžiųjų renginių organizavimas</t>
  </si>
  <si>
    <t>008-01-02-01</t>
  </si>
  <si>
    <t>Jūros šventės (vykdytoja – VšĮ „Klaipėdos šventės“)</t>
  </si>
  <si>
    <t xml:space="preserve">Lankytojų skaičius, tūkst. </t>
  </si>
  <si>
    <t xml:space="preserve">Suorganizuota Jūros šventė, vnt. </t>
  </si>
  <si>
    <t>P-2.1.3.3-2</t>
  </si>
  <si>
    <t>008-01-02-02</t>
  </si>
  <si>
    <t xml:space="preserve">Festivalio „Šermukšnis“ </t>
  </si>
  <si>
    <t>Pasirengimas festivalio organizavimui, proc.</t>
  </si>
  <si>
    <t>30</t>
  </si>
  <si>
    <t>Suorganizuotas festivalis, vnt.</t>
  </si>
  <si>
    <t>1</t>
  </si>
  <si>
    <t>008-01-02-03</t>
  </si>
  <si>
    <t>Tarptautinio nematerialaus kultūros paveldo festivalio „Lauksnos“</t>
  </si>
  <si>
    <t>008-01-02-04</t>
  </si>
  <si>
    <t xml:space="preserve">Tarptautinio Davido Geringo violončelės festivalio ir konkurso </t>
  </si>
  <si>
    <t>Suorganizuotas festivalis ir konkursas, vnt.</t>
  </si>
  <si>
    <t>008-01-02-05</t>
  </si>
  <si>
    <t>Šviesų festivalio (vykdytoja – VšĮ „Klaipėdos šventės“)</t>
  </si>
  <si>
    <t>Suorganizuotas renginys, vnt.</t>
  </si>
  <si>
    <t>008-01-02-06</t>
  </si>
  <si>
    <t>Renginių, skirtų paskelbtiems metams, įgyvendinimas
(vykdytoja – VšĮ „Klaipėdos šventės“)</t>
  </si>
  <si>
    <t>008-01-02-07</t>
  </si>
  <si>
    <t>Burlaivių regatos (vykdytoja – VšĮ „Klaipėdos šventės“)</t>
  </si>
  <si>
    <t>008-01-02-08</t>
  </si>
  <si>
    <t>Suorganizuotas čempionatas, vnt.</t>
  </si>
  <si>
    <t>Savivaldybės biudžeto lėšos (nuosavos, be ankstesnių metų likučio)'</t>
  </si>
  <si>
    <t>008-01-03 (TP)</t>
  </si>
  <si>
    <t>Mokamų kultūros ir meno stipendijų skaičius</t>
  </si>
  <si>
    <t>008-01-04 (TP)</t>
  </si>
  <si>
    <t>Priemonė: Miesto kultūrinio gyvenimo skatinimas</t>
  </si>
  <si>
    <t>008-01-04-01</t>
  </si>
  <si>
    <t>Miesto kultūrinio paveldo ir kultūrinės atminties išsaugojimas ir puoselėjimas</t>
  </si>
  <si>
    <t>Suorganizuota apdovanojimo ceremonijų, skaičius</t>
  </si>
  <si>
    <t>Pagamintų apdovanojimų ir memorialinių objektų skaičius</t>
  </si>
  <si>
    <t>Įgyvendinta projektų, skaičius</t>
  </si>
  <si>
    <t>008-01-04-02</t>
  </si>
  <si>
    <t>Kalėdinių ir naujametinių renginių ciklo organizavimas (vykdytoja – VšĮ „Klaipėdos šventės“)</t>
  </si>
  <si>
    <t>Įgyvendinta kalėdinių ir naujametinių renginių ciklo programa, vnt.</t>
  </si>
  <si>
    <t>008-01-04-03</t>
  </si>
  <si>
    <t xml:space="preserve">Miesto kultūrinio gyvenimo skatinimas, finansuojant kūrybines idėjas, nepatenkančias į kultūros ir meno projektų dalinio finansavimo konkursą </t>
  </si>
  <si>
    <t>Finansuota projektų, skaičius</t>
  </si>
  <si>
    <t>008-01-04-04</t>
  </si>
  <si>
    <t>Lėšų kompensavimas Klaipėdos rajono savivaldybei už suteiktas nuolaidas naudojantis Klaipėdos miesto gyventojo kortele</t>
  </si>
  <si>
    <t> </t>
  </si>
  <si>
    <t xml:space="preserve">Kompensuota bilietų, vnt. </t>
  </si>
  <si>
    <t>Ankstesnių metų likučiai'</t>
  </si>
  <si>
    <t>008-02 (T)</t>
  </si>
  <si>
    <t>Uždavinys: Užtikrinti kultūros įstaigų veiklą ir atnaujinti viešąsias kultūros erdves</t>
  </si>
  <si>
    <t>Naujai sutvarkytų, atnaujintų, pritaikytų kultūros paslaugų infrastruktūros objektų (pastatų, jų dalių) bei teritorijų (miesto viešųjų erdvių) skaičius (per laikotarpį), vnt.</t>
  </si>
  <si>
    <t>Kultūros įstaigų lankytojų skaičius, tūkst. asm.</t>
  </si>
  <si>
    <t>Kultūros įstaigų renginių skaičius, vnt.</t>
  </si>
  <si>
    <t>Vidutinis kultūros įstaigų teikiamų paslaugų vertinimas, balais (iš 10 galimų)</t>
  </si>
  <si>
    <t>008-02-01 (TP)</t>
  </si>
  <si>
    <t>Priemonė: Kultūros įstaigų veiklos organizavimas</t>
  </si>
  <si>
    <t>008-02-01-01</t>
  </si>
  <si>
    <t>BĮ Klaipėdos miesto savivaldybės kultūros centro Žvejų rūmų veiklos organizavimas</t>
  </si>
  <si>
    <t>Lankytojų skaičius, tūkst.</t>
  </si>
  <si>
    <t>111</t>
  </si>
  <si>
    <t>Pagerinta įstaigos materialinė bazė, vnt.</t>
  </si>
  <si>
    <t>3</t>
  </si>
  <si>
    <t>008-02-01-02</t>
  </si>
  <si>
    <t>45</t>
  </si>
  <si>
    <t>46</t>
  </si>
  <si>
    <t>47</t>
  </si>
  <si>
    <t>008-02-01-03</t>
  </si>
  <si>
    <t>Lietuvos vakarų krašto dainų šventės organizavimas</t>
  </si>
  <si>
    <t>Suorganizuota Lietuvos vakarų krašto dainų šventė, vnt.</t>
  </si>
  <si>
    <t>008-02-01-04</t>
  </si>
  <si>
    <t>Pučiamųjų instrumentų festivalio organizavimas</t>
  </si>
  <si>
    <t>008-02-01-05</t>
  </si>
  <si>
    <t>Klaipėdos miesto kultūros magistro žiedų teikimo ir garbės piliečio apdovanojimo ceremonijos organizavimas</t>
  </si>
  <si>
    <t>Suorganizuota ceremonija, vnt.</t>
  </si>
  <si>
    <t>008-02-01-06</t>
  </si>
  <si>
    <t>BĮ Klaipėdos miesto savivaldybės kultūros centro Žvejų rūmų kolektyvų veiklos ir edukacinių užsiėmimų organizavimas</t>
  </si>
  <si>
    <t>Parengta ir pristatyta kultūros centro Žvejų rūmų kolektyvų programų, vnt.</t>
  </si>
  <si>
    <t>120</t>
  </si>
  <si>
    <t>123</t>
  </si>
  <si>
    <t>125</t>
  </si>
  <si>
    <t>127</t>
  </si>
  <si>
    <t>Suorganizuota edukacinių renginių, vnt.</t>
  </si>
  <si>
    <t>31</t>
  </si>
  <si>
    <t>32</t>
  </si>
  <si>
    <t>33</t>
  </si>
  <si>
    <t>008-02-01-07</t>
  </si>
  <si>
    <t>BĮ Klaipėdos miesto savivaldybės koncertinės įstaigos Klaipėdos koncertų salės veiklos organizavimas</t>
  </si>
  <si>
    <t>62,5</t>
  </si>
  <si>
    <t>72</t>
  </si>
  <si>
    <t>65,5</t>
  </si>
  <si>
    <t>2</t>
  </si>
  <si>
    <t>008-02-01-08</t>
  </si>
  <si>
    <t xml:space="preserve">Festivalio „Klaipėdos muzikos pavasaris“ organizavimas </t>
  </si>
  <si>
    <t>Suorganizuota koncertų, vnt.</t>
  </si>
  <si>
    <t>10</t>
  </si>
  <si>
    <t>8</t>
  </si>
  <si>
    <t>008-02-01-09</t>
  </si>
  <si>
    <t xml:space="preserve">Festivalio „Permainų muzika“ organizavimas </t>
  </si>
  <si>
    <t>9</t>
  </si>
  <si>
    <t>008-02-01-10</t>
  </si>
  <si>
    <t xml:space="preserve">Festivalio „Salve muzika“ organizavimas </t>
  </si>
  <si>
    <t>11</t>
  </si>
  <si>
    <t>008-02-01-11</t>
  </si>
  <si>
    <t>BĮ Klaipėdos miesto savivaldybės koncertinės įstaigos Klaipėdos koncertų salės renginių ir edukacijų organizavimas</t>
  </si>
  <si>
    <t>Suorganizuota mėnesio repertuaro koncertų, vnt.</t>
  </si>
  <si>
    <t>80</t>
  </si>
  <si>
    <t>140</t>
  </si>
  <si>
    <t>Suorganizuota koncertų šeimai ir edukacinių renginių, vnt.</t>
  </si>
  <si>
    <t>110</t>
  </si>
  <si>
    <t>Garstrolėse suorganizuota koncertų, vnt.</t>
  </si>
  <si>
    <t>34</t>
  </si>
  <si>
    <t>36</t>
  </si>
  <si>
    <t>35</t>
  </si>
  <si>
    <t>008-02-01-12</t>
  </si>
  <si>
    <t>BĮ Klaipėdos miesto savivaldybės tautinių kultūrų centro veiklos organizavimas</t>
  </si>
  <si>
    <t xml:space="preserve">008-02-01-13
</t>
  </si>
  <si>
    <t>Tradicinio festivalio „Tautinių kultūrų diena“ organizavimas</t>
  </si>
  <si>
    <t>008-02-01-14</t>
  </si>
  <si>
    <t>Tautinių bendrijų tradicinių renginių organizavimas</t>
  </si>
  <si>
    <t>Suorganizuota renginių, vnt.</t>
  </si>
  <si>
    <t>40</t>
  </si>
  <si>
    <t>008-02-01-15</t>
  </si>
  <si>
    <t>Informacijos apie tautinių mažumų kultūrą ir tradicijas sklaida ir edukacijų organizavimas</t>
  </si>
  <si>
    <t xml:space="preserve">Išleista informacinių leidinių, vnt. </t>
  </si>
  <si>
    <t>100</t>
  </si>
  <si>
    <t>130</t>
  </si>
  <si>
    <t>008-02-01-16</t>
  </si>
  <si>
    <t>Tarptautinio flamenko festivalio organizavimas</t>
  </si>
  <si>
    <t>008-02-01-17</t>
  </si>
  <si>
    <t>BĮ Klaipėdos miesto savivaldybės Imanuelio Kanto viešosios bibliotekos veiklos organizavimas</t>
  </si>
  <si>
    <t>Dokumentų išduotis bibliotekoje, tūkst.</t>
  </si>
  <si>
    <t xml:space="preserve">BĮ Klaipėdos miesto savivaldybės Imanuelio Kanto viešosios bibliotekos kultūrinių renginių ir edukacijų organizavimas </t>
  </si>
  <si>
    <t xml:space="preserve">Suorganizuota kultūrinių renginių, vnt. </t>
  </si>
  <si>
    <t>800</t>
  </si>
  <si>
    <t>Suorganizuota kultūrinių edukacijų, vnt.</t>
  </si>
  <si>
    <t>1200</t>
  </si>
  <si>
    <t>BĮ Klaipėdos kultūrų komunikacijų centro veiklos organizavimas</t>
  </si>
  <si>
    <t>25</t>
  </si>
  <si>
    <t>Šiuolaikinio meno festivalio organizavimas</t>
  </si>
  <si>
    <t>Knygos meno festivalio organizavimas</t>
  </si>
  <si>
    <t>Meno rezidencijų veiklos organizavimas</t>
  </si>
  <si>
    <t>Meno rezidencijoje dalyvavusių kūrėjų skaičius</t>
  </si>
  <si>
    <t>Parodų ir kitų meno pristatymo formų organizavimas Klaipėdos kultūrų komunikacijų centre</t>
  </si>
  <si>
    <t>Suorganizuota renginių, projektų ir edukacijų, vnt.</t>
  </si>
  <si>
    <t>150</t>
  </si>
  <si>
    <t>176</t>
  </si>
  <si>
    <t>196</t>
  </si>
  <si>
    <t>Suorganizuota parodų, vnt.</t>
  </si>
  <si>
    <t>20</t>
  </si>
  <si>
    <t>16</t>
  </si>
  <si>
    <t>Kultūros savaitės Klaipėdoje organizavimas</t>
  </si>
  <si>
    <t xml:space="preserve">Suorganizuotas renginys, vnt. </t>
  </si>
  <si>
    <t>BĮ Klaipėdos miesto savivaldybės Mažosios Lietuvos istorijos muziejaus veiklos organizavimas</t>
  </si>
  <si>
    <t>70</t>
  </si>
  <si>
    <t>90</t>
  </si>
  <si>
    <t>95</t>
  </si>
  <si>
    <t>5</t>
  </si>
  <si>
    <t>19</t>
  </si>
  <si>
    <t>Klaipėdos miesto gimtadienio renginio organizavimas</t>
  </si>
  <si>
    <t>Suorganizuotas Klaipėdos miesto gimtadienis, vnt.</t>
  </si>
  <si>
    <t>BĮ Klaipėdos miesto savivaldybės Mažosios Lietuvos istorijos muziejaus parodų ir edukacijų organizavimas, leidinių leidyba</t>
  </si>
  <si>
    <t>Suorganizuota parodų ir renginių, vnt.</t>
  </si>
  <si>
    <t>55</t>
  </si>
  <si>
    <t>60</t>
  </si>
  <si>
    <t>65</t>
  </si>
  <si>
    <t>Suorganizuota edukacinių užsiėmimų, vnt.</t>
  </si>
  <si>
    <t>750</t>
  </si>
  <si>
    <t>850</t>
  </si>
  <si>
    <t>BĮ Klaipėdos miesto savivaldybės etnokultūros centro veiklos organizavimas</t>
  </si>
  <si>
    <t>Joninių šventės organizavimas</t>
  </si>
  <si>
    <t>Suorganizuota šventė, vnt.</t>
  </si>
  <si>
    <t>Užgavėnių šventės organizavimas</t>
  </si>
  <si>
    <t>Lietuvių tautinės kultūros pristatymas Europos folkloro festivaliuose</t>
  </si>
  <si>
    <t>Dalyvauta tarptautiniuose folkloro festivaliuose, vnt.</t>
  </si>
  <si>
    <t>Klaipėdos miesto savivaldybės etnokultūros centro folkloro ansamblių  programų parengimas, edukacinių ir etnokultūrinių renginių organizavimas</t>
  </si>
  <si>
    <t>Parengta programų, vnt.</t>
  </si>
  <si>
    <t>14</t>
  </si>
  <si>
    <t>250</t>
  </si>
  <si>
    <t>300</t>
  </si>
  <si>
    <t>Suorganizuota etninės kultūros renginių ir folkloro ansamblių koncertų, vnt.</t>
  </si>
  <si>
    <t>Įsigyta kompiuterių, spausdintuvų, serverių ir kt. programinės įrangos, vnt.</t>
  </si>
  <si>
    <t>008-02-01-34</t>
  </si>
  <si>
    <t>Klaipėdos miesto savivaldybės biudžetinių kultūros įstaigų prieinamumo didinimo ir kultūros paslaugų gerinimo priemonių plano įgyvendinimas</t>
  </si>
  <si>
    <t>Lietuvos Respublikos valstybės biudžeto dotacijos'</t>
  </si>
  <si>
    <t>Pajamų įmokos ir kitos pajamos'</t>
  </si>
  <si>
    <t>008-02-02 (TP)</t>
  </si>
  <si>
    <t>Priemonė: Kultūros įstaigų remontas</t>
  </si>
  <si>
    <t>008-02-02-01</t>
  </si>
  <si>
    <t>BĮ Klaipėdos miesto savivaldybės Imanuelio Kanto viešosios bibliotekos filialų remonto darbai</t>
  </si>
  <si>
    <t>Atlikti vidaus patalpų remonto darbai, proc.</t>
  </si>
  <si>
    <t xml:space="preserve">Modernizuota šildymo sistema, vnt. </t>
  </si>
  <si>
    <t xml:space="preserve">Įvesta priešgaisrinė signalizacija bibliotekos padaliniuose, objektų skaičius, vnt. </t>
  </si>
  <si>
    <t>6</t>
  </si>
  <si>
    <t xml:space="preserve">Atliktas durų ir langų keitimas, proc. </t>
  </si>
  <si>
    <t>008-02-02-02</t>
  </si>
  <si>
    <t>BĮ Klaipėdos miesto savivaldybės etnokultūros centro remonto darbai</t>
  </si>
  <si>
    <t>Parengtas techninis projektas, vnt.</t>
  </si>
  <si>
    <t>Atliktas keramikos dirbtuvių vidaus patalpų remontas, proc.</t>
  </si>
  <si>
    <t>008-02-02-03</t>
  </si>
  <si>
    <t>BĮ Klaipėdos miesto savivaldybės tautinių kultūrų centro remonto darbai</t>
  </si>
  <si>
    <t>Atlikta vidaus patalpų remonto darbų, proc.</t>
  </si>
  <si>
    <t>008-02-02-04</t>
  </si>
  <si>
    <t>BĮ Klaipėdos kultūrų komunikacijų centro remonto darbai</t>
  </si>
  <si>
    <t xml:space="preserve">Atlikta rangos darbų, proc, </t>
  </si>
  <si>
    <t>008-02-02-05</t>
  </si>
  <si>
    <t>BĮ Klaipėdos miesto savivaldybės koncertinės įstaigos Klaipėdos koncertų salės remonto darbai</t>
  </si>
  <si>
    <t>Atlikti kondicionavimo sistemos įrengimo darbai, proc.</t>
  </si>
  <si>
    <t>008-02-02-06</t>
  </si>
  <si>
    <t>BĮ Klaipėdos miesto savivaldybės Mažosios Lietuvos istorijos muziejaus remonto darbai</t>
  </si>
  <si>
    <t>008-02-02-07</t>
  </si>
  <si>
    <t>740</t>
  </si>
  <si>
    <t>008-02-03 (TP)</t>
  </si>
  <si>
    <t>Priemonė: Komunalinių paslaugų įsigijimas</t>
  </si>
  <si>
    <t>Šildoma įstaigų, skaičius</t>
  </si>
  <si>
    <t>Tvarkoma paviršinių (lietaus) nuotekų, įstaigų skaičius</t>
  </si>
  <si>
    <t>Tvarkomas centralizuotas vandentiekis ir kanalizacija, įstaigų skaičius</t>
  </si>
  <si>
    <t>Įstaigų, kurioms elektros energija įsigyjama centralizuotai, skaičius</t>
  </si>
  <si>
    <t>008-02-04 (PP)</t>
  </si>
  <si>
    <t>Priemonė: Kultūros objektų infrastruktūros modernizavimas</t>
  </si>
  <si>
    <t>008-02-04-01 (RP)</t>
  </si>
  <si>
    <t>Vasaros koncertų estrados ir prieigų pritaikymas daugiatiksliam naudojimui</t>
  </si>
  <si>
    <t>P-2.1.1.3-3</t>
  </si>
  <si>
    <t>Atlikta rangos darbų, proc.</t>
  </si>
  <si>
    <t>Atviros erdvės, sukurtos arba atkurtos miestų teritorijose kv. m.</t>
  </si>
  <si>
    <t>Sukurtos arba atkurtos teritorijos, naudojamos ekonominei, rekreacinei ar turizmo paskirčiai, ha</t>
  </si>
  <si>
    <t>008-02-04-02</t>
  </si>
  <si>
    <t>Kalvystės muziejaus (Šaltkalvių g. 2) vidaus rekonstrukcija ir modernizavimas</t>
  </si>
  <si>
    <t>008-02-04-03</t>
  </si>
  <si>
    <t>Pašto komplekso sutvarkymas ir pritaikymas (įveiklinimas) kultūros ir kitoms veikloms</t>
  </si>
  <si>
    <t>Parengta techninė specifikacija ekspozicijos projektui pirkti, vnt.</t>
  </si>
  <si>
    <t>Parengtas ekspozicijos projektas, proc.</t>
  </si>
  <si>
    <t>BĮ Klaipėdos miesto savivaldybės kultūros centro Žvejų rūmų modernizavimas</t>
  </si>
  <si>
    <t>Parengta techninių projektų, vnt.</t>
  </si>
  <si>
    <t xml:space="preserve">Pakeisti Didžiosios scenos elektros trosiniai keltuvai, vnt. </t>
  </si>
  <si>
    <t>Atnaujinta Didžiosios salės apšvietimo sistema, proc.</t>
  </si>
  <si>
    <t>Atnaujinta Didžiosios salės vaizdo ekranų sistema, proc.</t>
  </si>
  <si>
    <t xml:space="preserve">Įrengtos akustinės lubos Didžiojoje salėje, proc. </t>
  </si>
  <si>
    <t>Atnaujinta Teatro salės apšvietimo ir garso aparatūros sistema, proc.</t>
  </si>
  <si>
    <t>Žvejų rūmų patalpų šildymo sistemos vamzdyno atnaujinimas, proc.</t>
  </si>
  <si>
    <t>Lauko scenos įrengimas</t>
  </si>
  <si>
    <t>BĮ Klaipėdos miesto savivaldybės koncertinės įstaigos Klaipėdos koncertų salės pastato remonto techninio darbo projekto parengimas</t>
  </si>
  <si>
    <t>Parengtas techninis darbo projektas, vnt.</t>
  </si>
  <si>
    <t>Skolintos lėšos'</t>
  </si>
  <si>
    <t>Europos Sąjungos ir kitos tarptautinės finansinės paramos lėšos'</t>
  </si>
  <si>
    <t xml:space="preserve">Kiti šaltiniai </t>
  </si>
  <si>
    <t>Iš jų:</t>
  </si>
  <si>
    <t>Kiti šaltiniai (Europos Sąjungos paramos lėšos)'</t>
  </si>
  <si>
    <t>008-03 (T)</t>
  </si>
  <si>
    <t>Uždavinys: Formuoti miesto kultūrinį tapatumą, integruotą į Baltijos jūros regiono kultūrinę erdvę</t>
  </si>
  <si>
    <t>Įgyvendinta Klaipėdos kultūros komunikacijų programų, vnt.</t>
  </si>
  <si>
    <t>008-03-01 (TP)</t>
  </si>
  <si>
    <t>Priemonė: Valstybinės ir tarptautinės reikšmės kultūrinių projektų įgyvendinimas</t>
  </si>
  <si>
    <t>008-03-01-01</t>
  </si>
  <si>
    <t>Klaipėdos miesto kultūros komunikacijos programos įgyvendinimas (vykdytoja – VšĮ „Klaipėdos šventės“)</t>
  </si>
  <si>
    <t>Įgyvendinama Klaipėdos kultūros komunikacijos programa, vnt.</t>
  </si>
  <si>
    <t xml:space="preserve">IŠ VISO programai finansuoti pagal finansavimo šaltinius </t>
  </si>
  <si>
    <t>Iš jų: regioninių pažangos priemonių lėšos</t>
  </si>
  <si>
    <t>Asignavimų ir kitų lėšų pokytis, palyginti su ankstesnių metų patvirtintų asignavimų ir kitų lėšų planu</t>
  </si>
  <si>
    <t xml:space="preserve">T – tęstinės veiklos uždavinys. </t>
  </si>
  <si>
    <t>P – pažangos uždavinys.</t>
  </si>
  <si>
    <t>TP – tęstinės veiklos priemonė.</t>
  </si>
  <si>
    <t>PP – pažangos priemonė.</t>
  </si>
  <si>
    <t>RP – regioninė pažangos priemonė.</t>
  </si>
  <si>
    <t>ORC Europos čempionato Klaipėdoje (vykdytoja – VšĮ „Klaipėdos šventės“)</t>
  </si>
  <si>
    <t>Priemonė: Stipendijų mokėjimas kultūros ir meno kūrėjams ir jauniesiems talentams</t>
  </si>
  <si>
    <t>008-02-01-18</t>
  </si>
  <si>
    <t>008-02-01-19</t>
  </si>
  <si>
    <t>008-02-01-20</t>
  </si>
  <si>
    <t>008-02-01-21</t>
  </si>
  <si>
    <t>008-02-01-22</t>
  </si>
  <si>
    <t>008-02-01-23</t>
  </si>
  <si>
    <t>008-02-01-24</t>
  </si>
  <si>
    <t>008-02-01-25</t>
  </si>
  <si>
    <t>008-02-01-26</t>
  </si>
  <si>
    <t>008-02-01-27</t>
  </si>
  <si>
    <t>008-02-01-28</t>
  </si>
  <si>
    <t>008-02-01-29</t>
  </si>
  <si>
    <t>008-02-01-30</t>
  </si>
  <si>
    <t>008-02-01-33</t>
  </si>
  <si>
    <t>Klaipėdos biudžetinių kultūros įstaigų aprūpinimas kompiuteriais, spausdintuvais, serveriais, projektoriais ir kita programine įranga</t>
  </si>
  <si>
    <t>Įstaigų, dalyvaujančių įgyvendinant priemonių planą, skaičius, vnt.</t>
  </si>
  <si>
    <t>008-02-01-31</t>
  </si>
  <si>
    <t>008-02-01-32</t>
  </si>
  <si>
    <t>Atliktas pastato Bažnyčių g. 4 fasado ir stogo remontas, proc.</t>
  </si>
  <si>
    <t xml:space="preserve">Atliktas patalpų Liepų g. 3 remontas, proc. </t>
  </si>
  <si>
    <t>Parengtas patalpų Liepų g. 3 įveiklinimo koncepcijos projektas, vnt.</t>
  </si>
  <si>
    <t xml:space="preserve">Parengtas lifto įrengimo Didžioji Vandens g. 2 techninis projektas, vnt. </t>
  </si>
  <si>
    <t>BĮ Klaipėdos miesto savivaldybės kultūros centro Žvejų rūmų bendruomenės namų Debreceno g. 48 stogo remonto darbai</t>
  </si>
  <si>
    <t>Suremontuota pastato stogo dalis, kv. m</t>
  </si>
  <si>
    <t>008-02-04-04</t>
  </si>
  <si>
    <t>008-02-04-05</t>
  </si>
  <si>
    <t>008-02-04-06</t>
  </si>
  <si>
    <t xml:space="preserve">3 lentelė. Klaipėdos miesto savivaldybės 2026–2028 metų 008 Kultūros plėtros programos uždaviniai, priemonės, asignavimai ir kitos lėšos (tūkst. eurų) bei priemonių stebėsenos rodikliai												</t>
  </si>
  <si>
    <t>Iš dalies finansuota kultūros ir meno projektų, skaičius</t>
  </si>
  <si>
    <t xml:space="preserve">Valstybinių švenčių, minėtinų datų ir kitų renginių organizavimas </t>
  </si>
  <si>
    <t>Vasaros poilsio stovyklos vaikams iš Ukrainos organizavimas</t>
  </si>
  <si>
    <t>008-02-01-35</t>
  </si>
  <si>
    <t>Vaikų skaičius, vnt.</t>
  </si>
  <si>
    <t>Nupirkta kalėdinių namelių, vnt.</t>
  </si>
  <si>
    <t>48</t>
  </si>
  <si>
    <t>Suorganizuota valstybinių švenčių, minėtinų datų ir kitų renginių, vnt.</t>
  </si>
  <si>
    <t>54</t>
  </si>
  <si>
    <t>169</t>
  </si>
  <si>
    <t>Įsigyta įrangos, inventoriaus komplektų skaičius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</si>
</sst>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409]General"/>
    <numFmt numFmtId="166" formatCode="0.0"/>
    <numFmt numFmtId="167" formatCode="0.000"/>
  </numFmts>
  <fonts count="29" x14ac:knownFonts="1">
    <font>
      <sz val="11"/>
      <color theme="1"/>
      <name val="Calibri"/>
      <family val="2"/>
      <charset val="186"/>
      <scheme val="minor"/>
    </font>
    <font>
      <sz val="10"/>
      <color theme="1"/>
      <name val="Calibri"/>
      <family val="2"/>
      <charset val="186"/>
      <scheme val="minor"/>
    </font>
    <font>
      <sz val="10"/>
      <color theme="1"/>
      <name val="Times New Roman"/>
      <family val="1"/>
      <charset val="186"/>
    </font>
    <font>
      <sz val="11"/>
      <color rgb="FF000000"/>
      <name val="Calibri"/>
      <family val="2"/>
      <charset val="186"/>
    </font>
    <font>
      <b/>
      <sz val="10"/>
      <name val="Times New Roman"/>
      <family val="1"/>
      <charset val="186"/>
    </font>
    <font>
      <sz val="10"/>
      <name val="Times New Roman"/>
      <family val="1"/>
      <charset val="186"/>
    </font>
    <font>
      <b/>
      <sz val="12"/>
      <name val="Times New Roman"/>
      <family val="1"/>
      <charset val="186"/>
    </font>
    <font>
      <sz val="12"/>
      <name val="Times New Roman"/>
      <family val="1"/>
      <charset val="186"/>
    </font>
    <font>
      <sz val="10"/>
      <color theme="0"/>
      <name val="Calibri"/>
      <family val="2"/>
      <charset val="186"/>
      <scheme val="minor"/>
    </font>
    <font>
      <sz val="10"/>
      <name val="Calibri"/>
      <family val="2"/>
      <charset val="186"/>
      <scheme val="minor"/>
    </font>
    <font>
      <sz val="10"/>
      <name val="Times New Roman"/>
      <family val="1"/>
      <charset val="1"/>
    </font>
    <font>
      <b/>
      <sz val="10"/>
      <name val="Times New Roman"/>
      <family val="1"/>
    </font>
    <font>
      <sz val="10"/>
      <name val="Times New Roman"/>
      <family val="1"/>
    </font>
    <font>
      <b/>
      <sz val="10"/>
      <color theme="1"/>
      <name val="Times New Roman"/>
      <family val="1"/>
      <charset val="186"/>
    </font>
    <font>
      <b/>
      <sz val="10"/>
      <color rgb="FF000000"/>
      <name val="Times New Roman"/>
      <family val="1"/>
      <charset val="186"/>
    </font>
    <font>
      <sz val="10"/>
      <color rgb="FF000000"/>
      <name val="Times New Roman"/>
      <family val="1"/>
      <charset val="186"/>
    </font>
    <font>
      <sz val="10"/>
      <color rgb="FF000000"/>
      <name val="Times New Roman"/>
      <family val="1"/>
    </font>
    <font>
      <sz val="10"/>
      <color rgb="FFFF0000"/>
      <name val="Times New Roman"/>
      <family val="1"/>
      <charset val="186"/>
    </font>
    <font>
      <sz val="10"/>
      <color rgb="FF000000"/>
      <name val="Times New Roman"/>
      <family val="1"/>
      <charset val="186"/>
    </font>
    <font>
      <b/>
      <sz val="10"/>
      <color rgb="FF000000"/>
      <name val="Times New Roman"/>
      <family val="1"/>
      <charset val="186"/>
    </font>
    <font>
      <sz val="9"/>
      <color theme="1"/>
      <name val="Calibri"/>
      <family val="2"/>
      <charset val="186"/>
      <scheme val="minor"/>
    </font>
    <font>
      <sz val="9"/>
      <color rgb="FF000000"/>
      <name val="Times New Roman"/>
      <family val="1"/>
      <charset val="186"/>
    </font>
    <font>
      <sz val="9"/>
      <color rgb="FF000000"/>
      <name val="Times New Roman"/>
      <family val="1"/>
      <charset val="186"/>
    </font>
    <font>
      <sz val="8"/>
      <color rgb="FF000000"/>
      <name val="Times New Roman"/>
      <family val="1"/>
      <charset val="186"/>
    </font>
    <font>
      <sz val="10"/>
      <color theme="1"/>
      <name val="Times New Roman"/>
      <family val="1"/>
    </font>
    <font>
      <sz val="10"/>
      <name val="Arial"/>
      <family val="2"/>
      <charset val="186"/>
    </font>
    <font>
      <sz val="11"/>
      <name val="Calibri"/>
      <family val="2"/>
      <charset val="186"/>
      <scheme val="minor"/>
    </font>
    <font>
      <sz val="9"/>
      <name val="Calibri"/>
      <family val="2"/>
      <charset val="186"/>
      <scheme val="minor"/>
    </font>
    <font>
      <sz val="9"/>
      <color indexed="81"/>
      <name val="Tahoma"/>
      <family val="2"/>
      <charset val="186"/>
    </font>
  </fonts>
  <fills count="14">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FF"/>
        <bgColor indexed="64"/>
      </patternFill>
    </fill>
    <fill>
      <patternFill patternType="solid">
        <fgColor theme="0"/>
        <bgColor rgb="FFFFFFFF"/>
      </patternFill>
    </fill>
    <fill>
      <patternFill patternType="solid">
        <fgColor rgb="FFFFFFCC"/>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FFFFCC"/>
        <bgColor rgb="FF000000"/>
      </patternFill>
    </fill>
    <fill>
      <patternFill patternType="solid">
        <fgColor theme="0"/>
        <bgColor rgb="FF000000"/>
      </patternFill>
    </fill>
    <fill>
      <patternFill patternType="solid">
        <fgColor rgb="FFFFCCFF"/>
        <bgColor indexed="64"/>
      </patternFill>
    </fill>
    <fill>
      <patternFill patternType="solid">
        <fgColor rgb="FFFFCCFF"/>
        <bgColor rgb="FF000000"/>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rgb="FF000000"/>
      </left>
      <right style="thin">
        <color rgb="FF000000"/>
      </right>
      <top style="medium">
        <color indexed="64"/>
      </top>
      <bottom/>
      <diagonal/>
    </border>
    <border>
      <left style="thin">
        <color rgb="FF000000"/>
      </left>
      <right style="thin">
        <color rgb="FF000000"/>
      </right>
      <top style="thin">
        <color rgb="FF000000"/>
      </top>
      <bottom style="medium">
        <color rgb="FF000000"/>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indexed="64"/>
      </right>
      <top/>
      <bottom/>
      <diagonal/>
    </border>
    <border>
      <left style="thin">
        <color rgb="FF000000"/>
      </left>
      <right style="thin">
        <color indexed="64"/>
      </right>
      <top style="medium">
        <color indexed="64"/>
      </top>
      <bottom/>
      <diagonal/>
    </border>
    <border>
      <left style="thin">
        <color rgb="FF000000"/>
      </left>
      <right style="thin">
        <color indexed="64"/>
      </right>
      <top/>
      <bottom style="medium">
        <color indexed="64"/>
      </bottom>
      <diagonal/>
    </border>
    <border>
      <left style="thin">
        <color rgb="FF000000"/>
      </left>
      <right style="medium">
        <color indexed="64"/>
      </right>
      <top style="medium">
        <color indexed="64"/>
      </top>
      <bottom style="thin">
        <color rgb="FF000000"/>
      </bottom>
      <diagonal/>
    </border>
    <border>
      <left style="thin">
        <color indexed="64"/>
      </left>
      <right style="medium">
        <color indexed="64"/>
      </right>
      <top style="thin">
        <color rgb="FF000000"/>
      </top>
      <bottom style="medium">
        <color indexed="64"/>
      </bottom>
      <diagonal/>
    </border>
    <border>
      <left/>
      <right style="thin">
        <color rgb="FF000000"/>
      </right>
      <top style="medium">
        <color indexed="64"/>
      </top>
      <bottom/>
      <diagonal/>
    </border>
    <border>
      <left style="thin">
        <color indexed="64"/>
      </left>
      <right style="thin">
        <color rgb="FF000000"/>
      </right>
      <top style="medium">
        <color indexed="64"/>
      </top>
      <bottom style="medium">
        <color indexed="64"/>
      </bottom>
      <diagonal/>
    </border>
    <border>
      <left style="thin">
        <color indexed="64"/>
      </left>
      <right style="thin">
        <color rgb="FF000000"/>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thin">
        <color rgb="FF000000"/>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rgb="FF000000"/>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rgb="FF000000"/>
      </bottom>
      <diagonal/>
    </border>
    <border>
      <left style="medium">
        <color indexed="64"/>
      </left>
      <right style="thin">
        <color indexed="64"/>
      </right>
      <top style="medium">
        <color indexed="64"/>
      </top>
      <bottom style="medium">
        <color rgb="FF000000"/>
      </bottom>
      <diagonal/>
    </border>
    <border>
      <left style="thin">
        <color indexed="64"/>
      </left>
      <right style="medium">
        <color indexed="64"/>
      </right>
      <top/>
      <bottom style="medium">
        <color indexed="64"/>
      </bottom>
      <diagonal/>
    </border>
  </borders>
  <cellStyleXfs count="3">
    <xf numFmtId="0" fontId="0" fillId="0" borderId="0"/>
    <xf numFmtId="165" fontId="3" fillId="0" borderId="0" applyBorder="0" applyProtection="0"/>
    <xf numFmtId="0" fontId="25" fillId="0" borderId="0"/>
  </cellStyleXfs>
  <cellXfs count="551">
    <xf numFmtId="0" fontId="0" fillId="0" borderId="0" xfId="0"/>
    <xf numFmtId="164" fontId="1" fillId="0" borderId="0" xfId="0" applyNumberFormat="1" applyFont="1" applyAlignment="1">
      <alignment horizontal="center" vertical="top"/>
    </xf>
    <xf numFmtId="0" fontId="2" fillId="0" borderId="0" xfId="0" applyFont="1" applyAlignment="1">
      <alignment vertical="top"/>
    </xf>
    <xf numFmtId="0" fontId="1" fillId="0" borderId="0" xfId="0" applyFont="1"/>
    <xf numFmtId="0" fontId="1" fillId="3" borderId="0" xfId="0" applyFont="1" applyFill="1"/>
    <xf numFmtId="164" fontId="4" fillId="0" borderId="1" xfId="0" applyNumberFormat="1" applyFont="1" applyBorder="1" applyAlignment="1">
      <alignment horizontal="center" vertical="top" wrapText="1"/>
    </xf>
    <xf numFmtId="0" fontId="1" fillId="0" borderId="0" xfId="0" applyFont="1" applyAlignment="1">
      <alignment vertical="top"/>
    </xf>
    <xf numFmtId="0" fontId="1" fillId="0" borderId="0" xfId="0" applyFont="1" applyAlignment="1">
      <alignment horizontal="center" vertical="top"/>
    </xf>
    <xf numFmtId="0" fontId="4" fillId="8" borderId="1" xfId="0" applyFont="1" applyFill="1" applyBorder="1" applyAlignment="1">
      <alignment vertical="top" wrapText="1"/>
    </xf>
    <xf numFmtId="164" fontId="4" fillId="8" borderId="1" xfId="0" applyNumberFormat="1" applyFont="1" applyFill="1" applyBorder="1" applyAlignment="1">
      <alignment horizontal="center" vertical="top" wrapText="1"/>
    </xf>
    <xf numFmtId="0" fontId="4" fillId="0" borderId="1" xfId="0" applyFont="1" applyBorder="1" applyAlignment="1">
      <alignment vertical="top" wrapText="1"/>
    </xf>
    <xf numFmtId="164" fontId="4" fillId="5" borderId="1" xfId="0" applyNumberFormat="1" applyFont="1" applyFill="1" applyBorder="1" applyAlignment="1">
      <alignment horizontal="center" vertical="top"/>
    </xf>
    <xf numFmtId="164" fontId="4" fillId="3" borderId="1" xfId="0" applyNumberFormat="1" applyFont="1" applyFill="1" applyBorder="1" applyAlignment="1">
      <alignment horizontal="center" vertical="top"/>
    </xf>
    <xf numFmtId="164" fontId="4" fillId="6" borderId="1" xfId="1" applyNumberFormat="1" applyFont="1" applyFill="1" applyBorder="1" applyAlignment="1">
      <alignment horizontal="center" vertical="top"/>
    </xf>
    <xf numFmtId="164" fontId="4" fillId="3" borderId="1" xfId="0" applyNumberFormat="1" applyFont="1" applyFill="1" applyBorder="1" applyAlignment="1">
      <alignment horizontal="center" vertical="top" wrapText="1"/>
    </xf>
    <xf numFmtId="0" fontId="4" fillId="0" borderId="0" xfId="0" applyFont="1" applyAlignment="1">
      <alignment vertical="top" wrapText="1"/>
    </xf>
    <xf numFmtId="164" fontId="4" fillId="0" borderId="0" xfId="0" applyNumberFormat="1" applyFont="1" applyAlignment="1">
      <alignment horizontal="center" vertical="top" wrapText="1"/>
    </xf>
    <xf numFmtId="0" fontId="5" fillId="0" borderId="0" xfId="0" applyFont="1" applyAlignment="1">
      <alignment horizontal="left" vertical="top" wrapText="1"/>
    </xf>
    <xf numFmtId="0" fontId="9" fillId="0" borderId="0" xfId="0" applyFont="1"/>
    <xf numFmtId="164" fontId="4" fillId="0" borderId="1" xfId="0" applyNumberFormat="1" applyFont="1" applyBorder="1" applyAlignment="1">
      <alignment vertical="top" wrapText="1"/>
    </xf>
    <xf numFmtId="164" fontId="5" fillId="3" borderId="1" xfId="0" applyNumberFormat="1" applyFont="1" applyFill="1" applyBorder="1" applyAlignment="1">
      <alignment horizontal="center" vertical="top" wrapText="1"/>
    </xf>
    <xf numFmtId="0" fontId="9" fillId="3" borderId="0" xfId="0" applyFont="1" applyFill="1"/>
    <xf numFmtId="164" fontId="4" fillId="3" borderId="1" xfId="0" applyNumberFormat="1" applyFont="1" applyFill="1" applyBorder="1" applyAlignment="1">
      <alignment vertical="top" wrapText="1"/>
    </xf>
    <xf numFmtId="0" fontId="5" fillId="0" borderId="0" xfId="0" applyFont="1" applyAlignment="1">
      <alignment horizontal="justify" vertical="top" wrapText="1"/>
    </xf>
    <xf numFmtId="0" fontId="9" fillId="0" borderId="0" xfId="0" applyFont="1" applyAlignment="1">
      <alignment vertical="top"/>
    </xf>
    <xf numFmtId="164" fontId="7" fillId="0" borderId="0" xfId="0" applyNumberFormat="1" applyFont="1" applyAlignment="1">
      <alignment vertical="top"/>
    </xf>
    <xf numFmtId="164" fontId="15" fillId="3" borderId="1" xfId="0" applyNumberFormat="1" applyFont="1" applyFill="1" applyBorder="1" applyAlignment="1">
      <alignment horizontal="center" vertical="top" wrapText="1"/>
    </xf>
    <xf numFmtId="164" fontId="14" fillId="3" borderId="1" xfId="0" applyNumberFormat="1" applyFont="1" applyFill="1" applyBorder="1" applyAlignment="1">
      <alignment horizontal="center" vertical="top" wrapText="1"/>
    </xf>
    <xf numFmtId="0" fontId="4" fillId="3" borderId="4" xfId="0" applyFont="1" applyFill="1" applyBorder="1" applyAlignment="1">
      <alignment vertical="top" wrapText="1"/>
    </xf>
    <xf numFmtId="164" fontId="15" fillId="0" borderId="4" xfId="0" applyNumberFormat="1" applyFont="1" applyBorder="1" applyAlignment="1">
      <alignment horizontal="center" vertical="top" wrapText="1"/>
    </xf>
    <xf numFmtId="164" fontId="15" fillId="5" borderId="1" xfId="0" applyNumberFormat="1" applyFont="1" applyFill="1" applyBorder="1" applyAlignment="1">
      <alignment horizontal="center" vertical="top" wrapText="1"/>
    </xf>
    <xf numFmtId="164" fontId="5" fillId="0" borderId="4" xfId="0" applyNumberFormat="1" applyFont="1" applyBorder="1" applyAlignment="1">
      <alignment horizontal="center" vertical="top" wrapText="1"/>
    </xf>
    <xf numFmtId="0" fontId="5" fillId="0" borderId="1" xfId="0" applyFont="1" applyBorder="1" applyAlignment="1">
      <alignment horizontal="center" vertical="top" wrapText="1"/>
    </xf>
    <xf numFmtId="164" fontId="5" fillId="0" borderId="1" xfId="0" applyNumberFormat="1" applyFont="1" applyBorder="1" applyAlignment="1">
      <alignment horizontal="center" vertical="top" wrapText="1"/>
    </xf>
    <xf numFmtId="0" fontId="14" fillId="2" borderId="2"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4" fillId="4" borderId="22" xfId="0" applyFont="1" applyFill="1" applyBorder="1" applyAlignment="1">
      <alignment horizontal="left" vertical="top" wrapText="1"/>
    </xf>
    <xf numFmtId="0" fontId="4" fillId="4" borderId="23" xfId="0" applyFont="1" applyFill="1" applyBorder="1" applyAlignment="1">
      <alignment vertical="top" wrapText="1"/>
    </xf>
    <xf numFmtId="0" fontId="1" fillId="4" borderId="23" xfId="0" applyFont="1" applyFill="1" applyBorder="1" applyAlignment="1">
      <alignment horizontal="center" vertical="top"/>
    </xf>
    <xf numFmtId="0" fontId="1" fillId="4" borderId="23" xfId="0" applyFont="1" applyFill="1" applyBorder="1"/>
    <xf numFmtId="0" fontId="1" fillId="4" borderId="24" xfId="0" applyFont="1" applyFill="1" applyBorder="1"/>
    <xf numFmtId="0" fontId="4" fillId="4" borderId="13" xfId="0" applyFont="1" applyFill="1" applyBorder="1" applyAlignment="1">
      <alignment horizontal="left" vertical="top" wrapText="1"/>
    </xf>
    <xf numFmtId="0" fontId="4" fillId="4" borderId="14" xfId="0" applyFont="1" applyFill="1" applyBorder="1" applyAlignment="1">
      <alignment vertical="top" wrapText="1"/>
    </xf>
    <xf numFmtId="0" fontId="1" fillId="4" borderId="14" xfId="0" applyFont="1" applyFill="1" applyBorder="1" applyAlignment="1">
      <alignment horizontal="center" vertical="top"/>
    </xf>
    <xf numFmtId="0" fontId="1" fillId="4" borderId="14" xfId="0" applyFont="1" applyFill="1" applyBorder="1"/>
    <xf numFmtId="0" fontId="1" fillId="4" borderId="25" xfId="0" applyFont="1" applyFill="1" applyBorder="1"/>
    <xf numFmtId="0" fontId="4" fillId="7" borderId="23" xfId="0" applyFont="1" applyFill="1" applyBorder="1" applyAlignment="1">
      <alignment vertical="top" wrapText="1"/>
    </xf>
    <xf numFmtId="164" fontId="4" fillId="7" borderId="23" xfId="0" applyNumberFormat="1" applyFont="1" applyFill="1" applyBorder="1" applyAlignment="1">
      <alignment horizontal="center" vertical="top" wrapText="1"/>
    </xf>
    <xf numFmtId="0" fontId="1" fillId="7" borderId="23" xfId="0" applyFont="1" applyFill="1" applyBorder="1" applyAlignment="1">
      <alignment horizontal="center" vertical="top"/>
    </xf>
    <xf numFmtId="0" fontId="1" fillId="7" borderId="23" xfId="0" applyFont="1" applyFill="1" applyBorder="1"/>
    <xf numFmtId="0" fontId="1" fillId="7" borderId="24" xfId="0" applyFont="1" applyFill="1" applyBorder="1"/>
    <xf numFmtId="164" fontId="4" fillId="7" borderId="27" xfId="0" applyNumberFormat="1" applyFont="1" applyFill="1" applyBorder="1" applyAlignment="1">
      <alignment horizontal="center" vertical="top" wrapText="1"/>
    </xf>
    <xf numFmtId="0" fontId="4" fillId="8" borderId="28" xfId="0" applyFont="1" applyFill="1" applyBorder="1" applyAlignment="1">
      <alignment vertical="top" wrapText="1"/>
    </xf>
    <xf numFmtId="0" fontId="1" fillId="3" borderId="1" xfId="0" applyFont="1" applyFill="1" applyBorder="1" applyAlignment="1">
      <alignment horizontal="center" vertical="top"/>
    </xf>
    <xf numFmtId="0" fontId="1" fillId="3" borderId="1" xfId="0" applyFont="1" applyFill="1" applyBorder="1"/>
    <xf numFmtId="0" fontId="1" fillId="3" borderId="29" xfId="0" applyFont="1" applyFill="1" applyBorder="1"/>
    <xf numFmtId="0" fontId="4" fillId="0" borderId="31" xfId="0" applyFont="1" applyBorder="1" applyAlignment="1">
      <alignment vertical="top" wrapText="1"/>
    </xf>
    <xf numFmtId="164" fontId="14" fillId="3" borderId="31" xfId="0" applyNumberFormat="1" applyFont="1" applyFill="1" applyBorder="1" applyAlignment="1">
      <alignment horizontal="center" vertical="top" wrapText="1"/>
    </xf>
    <xf numFmtId="164" fontId="4" fillId="3" borderId="31" xfId="0" applyNumberFormat="1" applyFont="1" applyFill="1" applyBorder="1" applyAlignment="1">
      <alignment horizontal="center" vertical="top"/>
    </xf>
    <xf numFmtId="0" fontId="1" fillId="3" borderId="31" xfId="0" applyFont="1" applyFill="1" applyBorder="1" applyAlignment="1">
      <alignment horizontal="center" vertical="top"/>
    </xf>
    <xf numFmtId="0" fontId="1" fillId="3" borderId="31" xfId="0" applyFont="1" applyFill="1" applyBorder="1"/>
    <xf numFmtId="0" fontId="1" fillId="3" borderId="32" xfId="0" applyFont="1" applyFill="1" applyBorder="1"/>
    <xf numFmtId="0" fontId="1" fillId="8" borderId="1" xfId="0" applyFont="1" applyFill="1" applyBorder="1" applyAlignment="1">
      <alignment horizontal="center" vertical="top"/>
    </xf>
    <xf numFmtId="0" fontId="1" fillId="8" borderId="1" xfId="0" applyFont="1" applyFill="1" applyBorder="1"/>
    <xf numFmtId="0" fontId="1" fillId="8" borderId="29" xfId="0" applyFont="1" applyFill="1" applyBorder="1"/>
    <xf numFmtId="0" fontId="4" fillId="7" borderId="22" xfId="0" applyFont="1" applyFill="1" applyBorder="1" applyAlignment="1">
      <alignment horizontal="justify" vertical="top" wrapText="1"/>
    </xf>
    <xf numFmtId="164" fontId="5" fillId="7" borderId="23" xfId="0" applyNumberFormat="1" applyFont="1" applyFill="1" applyBorder="1" applyAlignment="1">
      <alignment horizontal="center" vertical="top"/>
    </xf>
    <xf numFmtId="164" fontId="5" fillId="3" borderId="27" xfId="0" applyNumberFormat="1" applyFont="1" applyFill="1" applyBorder="1" applyAlignment="1">
      <alignment horizontal="center" vertical="top"/>
    </xf>
    <xf numFmtId="0" fontId="15" fillId="3" borderId="27" xfId="0" applyFont="1" applyFill="1" applyBorder="1" applyAlignment="1">
      <alignment horizontal="center" vertical="top" wrapText="1"/>
    </xf>
    <xf numFmtId="0" fontId="5" fillId="3" borderId="27" xfId="0" applyFont="1" applyFill="1" applyBorder="1" applyAlignment="1">
      <alignment horizontal="center" vertical="top" wrapText="1"/>
    </xf>
    <xf numFmtId="0" fontId="5" fillId="3" borderId="19" xfId="0" applyFont="1" applyFill="1" applyBorder="1" applyAlignment="1">
      <alignment horizontal="center" vertical="top" wrapText="1"/>
    </xf>
    <xf numFmtId="164" fontId="15" fillId="3" borderId="31" xfId="0" applyNumberFormat="1" applyFont="1" applyFill="1" applyBorder="1" applyAlignment="1">
      <alignment horizontal="center" vertical="top"/>
    </xf>
    <xf numFmtId="164" fontId="5" fillId="3" borderId="31" xfId="0" applyNumberFormat="1" applyFont="1" applyFill="1" applyBorder="1" applyAlignment="1">
      <alignment horizontal="center" vertical="top"/>
    </xf>
    <xf numFmtId="0" fontId="15" fillId="0" borderId="31" xfId="0" applyFont="1" applyBorder="1" applyAlignment="1">
      <alignment horizontal="center" vertical="top" wrapText="1"/>
    </xf>
    <xf numFmtId="0" fontId="5" fillId="0" borderId="31" xfId="0" applyFont="1" applyBorder="1" applyAlignment="1">
      <alignment horizontal="center" vertical="top" wrapText="1"/>
    </xf>
    <xf numFmtId="0" fontId="5" fillId="3" borderId="32" xfId="0" applyFont="1" applyFill="1" applyBorder="1" applyAlignment="1">
      <alignment horizontal="center" vertical="top" wrapText="1"/>
    </xf>
    <xf numFmtId="164" fontId="15" fillId="3" borderId="27" xfId="0" applyNumberFormat="1" applyFont="1" applyFill="1" applyBorder="1" applyAlignment="1">
      <alignment horizontal="center" vertical="top"/>
    </xf>
    <xf numFmtId="0" fontId="5" fillId="0" borderId="19" xfId="0" applyFont="1" applyBorder="1" applyAlignment="1">
      <alignment horizontal="center" vertical="top" wrapText="1"/>
    </xf>
    <xf numFmtId="0" fontId="5" fillId="0" borderId="32" xfId="0" applyFont="1" applyBorder="1" applyAlignment="1">
      <alignment horizontal="center" vertical="top" wrapText="1"/>
    </xf>
    <xf numFmtId="164" fontId="15" fillId="0" borderId="31" xfId="0" applyNumberFormat="1" applyFont="1" applyBorder="1" applyAlignment="1">
      <alignment horizontal="center" vertical="top"/>
    </xf>
    <xf numFmtId="164" fontId="15" fillId="0" borderId="27" xfId="0" applyNumberFormat="1" applyFont="1" applyBorder="1" applyAlignment="1">
      <alignment horizontal="center" vertical="top"/>
    </xf>
    <xf numFmtId="164" fontId="5" fillId="0" borderId="27" xfId="0" applyNumberFormat="1" applyFont="1" applyBorder="1" applyAlignment="1">
      <alignment horizontal="center" vertical="top"/>
    </xf>
    <xf numFmtId="0" fontId="5" fillId="3" borderId="27" xfId="0" applyFont="1" applyFill="1" applyBorder="1" applyAlignment="1">
      <alignment horizontal="center" vertical="top"/>
    </xf>
    <xf numFmtId="0" fontId="5" fillId="3" borderId="31" xfId="0" applyFont="1" applyFill="1" applyBorder="1" applyAlignment="1">
      <alignment horizontal="center" vertical="top"/>
    </xf>
    <xf numFmtId="164" fontId="5" fillId="0" borderId="27" xfId="0" applyNumberFormat="1" applyFont="1" applyBorder="1" applyAlignment="1">
      <alignment horizontal="center" vertical="top" wrapText="1"/>
    </xf>
    <xf numFmtId="0" fontId="1" fillId="3" borderId="19" xfId="0" applyFont="1" applyFill="1" applyBorder="1"/>
    <xf numFmtId="0" fontId="5" fillId="8" borderId="26" xfId="0" applyFont="1" applyFill="1" applyBorder="1" applyAlignment="1">
      <alignment vertical="top" wrapText="1"/>
    </xf>
    <xf numFmtId="0" fontId="4" fillId="8" borderId="27" xfId="0" applyFont="1" applyFill="1" applyBorder="1" applyAlignment="1">
      <alignment vertical="top" wrapText="1"/>
    </xf>
    <xf numFmtId="164" fontId="4" fillId="8" borderId="27" xfId="0" applyNumberFormat="1" applyFont="1" applyFill="1" applyBorder="1" applyAlignment="1">
      <alignment horizontal="center" vertical="top" wrapText="1"/>
    </xf>
    <xf numFmtId="0" fontId="1" fillId="8" borderId="27" xfId="0" applyFont="1" applyFill="1" applyBorder="1" applyAlignment="1">
      <alignment horizontal="center" vertical="top"/>
    </xf>
    <xf numFmtId="0" fontId="1" fillId="8" borderId="27" xfId="0" applyFont="1" applyFill="1" applyBorder="1"/>
    <xf numFmtId="0" fontId="1" fillId="8" borderId="19" xfId="0" applyFont="1" applyFill="1" applyBorder="1"/>
    <xf numFmtId="0" fontId="4" fillId="7" borderId="26" xfId="0" applyFont="1" applyFill="1" applyBorder="1" applyAlignment="1">
      <alignment horizontal="justify" vertical="top" wrapText="1"/>
    </xf>
    <xf numFmtId="164" fontId="4" fillId="7" borderId="19" xfId="0" applyNumberFormat="1" applyFont="1" applyFill="1" applyBorder="1" applyAlignment="1">
      <alignment horizontal="center" vertical="top" wrapText="1"/>
    </xf>
    <xf numFmtId="0" fontId="5" fillId="8" borderId="28" xfId="0" applyFont="1" applyFill="1" applyBorder="1" applyAlignment="1">
      <alignment vertical="top" wrapText="1"/>
    </xf>
    <xf numFmtId="164" fontId="4" fillId="8" borderId="29" xfId="0" applyNumberFormat="1" applyFont="1" applyFill="1" applyBorder="1" applyAlignment="1">
      <alignment horizontal="center" vertical="top" wrapText="1"/>
    </xf>
    <xf numFmtId="164" fontId="4" fillId="0" borderId="31" xfId="0" applyNumberFormat="1" applyFont="1" applyBorder="1" applyAlignment="1">
      <alignment horizontal="center" vertical="top" wrapText="1"/>
    </xf>
    <xf numFmtId="0" fontId="16" fillId="3" borderId="31" xfId="0" applyFont="1" applyFill="1" applyBorder="1" applyAlignment="1">
      <alignment horizontal="center" vertical="top" wrapText="1"/>
    </xf>
    <xf numFmtId="0" fontId="4" fillId="7" borderId="3" xfId="0" applyFont="1" applyFill="1" applyBorder="1" applyAlignment="1">
      <alignment horizontal="justify" vertical="top" wrapText="1"/>
    </xf>
    <xf numFmtId="0" fontId="19" fillId="10" borderId="3" xfId="0" applyFont="1" applyFill="1" applyBorder="1" applyAlignment="1">
      <alignment vertical="top" wrapText="1"/>
    </xf>
    <xf numFmtId="164" fontId="4" fillId="7" borderId="3" xfId="0" applyNumberFormat="1" applyFont="1" applyFill="1" applyBorder="1" applyAlignment="1">
      <alignment horizontal="center" vertical="top" wrapText="1"/>
    </xf>
    <xf numFmtId="164" fontId="4" fillId="0" borderId="27" xfId="0" applyNumberFormat="1" applyFont="1" applyBorder="1" applyAlignment="1">
      <alignment horizontal="center" vertical="top" wrapText="1"/>
    </xf>
    <xf numFmtId="164" fontId="15" fillId="0" borderId="31" xfId="0" applyNumberFormat="1" applyFont="1" applyBorder="1" applyAlignment="1">
      <alignment horizontal="center" vertical="top" wrapText="1"/>
    </xf>
    <xf numFmtId="0" fontId="15" fillId="0" borderId="9" xfId="0" applyFont="1" applyBorder="1" applyAlignment="1">
      <alignment horizontal="center" vertical="top"/>
    </xf>
    <xf numFmtId="0" fontId="5" fillId="0" borderId="9" xfId="0" applyFont="1" applyBorder="1" applyAlignment="1">
      <alignment horizontal="center" vertical="top"/>
    </xf>
    <xf numFmtId="0" fontId="15" fillId="3" borderId="18" xfId="0" applyFont="1" applyFill="1" applyBorder="1" applyAlignment="1">
      <alignment horizontal="center" vertical="top"/>
    </xf>
    <xf numFmtId="0" fontId="5" fillId="3" borderId="18" xfId="0" applyFont="1" applyFill="1" applyBorder="1" applyAlignment="1">
      <alignment horizontal="center" vertical="top"/>
    </xf>
    <xf numFmtId="0" fontId="5" fillId="0" borderId="29" xfId="0" applyFont="1" applyBorder="1" applyAlignment="1">
      <alignment horizontal="center" vertical="top" wrapText="1"/>
    </xf>
    <xf numFmtId="0" fontId="5" fillId="3" borderId="35" xfId="0" applyFont="1" applyFill="1" applyBorder="1" applyAlignment="1">
      <alignment horizontal="center" vertical="top"/>
    </xf>
    <xf numFmtId="0" fontId="19" fillId="3" borderId="27" xfId="0" applyFont="1" applyFill="1" applyBorder="1" applyAlignment="1">
      <alignment vertical="top" wrapText="1"/>
    </xf>
    <xf numFmtId="164" fontId="15" fillId="3" borderId="31" xfId="0" applyNumberFormat="1" applyFont="1" applyFill="1" applyBorder="1" applyAlignment="1">
      <alignment horizontal="center" vertical="top" wrapText="1"/>
    </xf>
    <xf numFmtId="0" fontId="14" fillId="3" borderId="27" xfId="0" applyFont="1" applyFill="1" applyBorder="1" applyAlignment="1">
      <alignment vertical="top" wrapText="1"/>
    </xf>
    <xf numFmtId="164" fontId="4" fillId="3" borderId="27" xfId="0" applyNumberFormat="1" applyFont="1" applyFill="1" applyBorder="1" applyAlignment="1">
      <alignment horizontal="center" vertical="top" wrapText="1"/>
    </xf>
    <xf numFmtId="0" fontId="15" fillId="3" borderId="35" xfId="0" applyFont="1" applyFill="1" applyBorder="1" applyAlignment="1">
      <alignment horizontal="center" vertical="top"/>
    </xf>
    <xf numFmtId="0" fontId="17" fillId="0" borderId="32" xfId="0" applyFont="1" applyBorder="1" applyAlignment="1">
      <alignment horizontal="center" vertical="top" wrapText="1"/>
    </xf>
    <xf numFmtId="164" fontId="5" fillId="3" borderId="31" xfId="0" applyNumberFormat="1" applyFont="1" applyFill="1" applyBorder="1" applyAlignment="1">
      <alignment horizontal="center" vertical="top" wrapText="1"/>
    </xf>
    <xf numFmtId="164" fontId="5" fillId="3" borderId="27" xfId="0" applyNumberFormat="1" applyFont="1" applyFill="1" applyBorder="1" applyAlignment="1">
      <alignment horizontal="center" vertical="top" wrapText="1"/>
    </xf>
    <xf numFmtId="0" fontId="14" fillId="9" borderId="27" xfId="0" applyFont="1" applyFill="1" applyBorder="1" applyAlignment="1">
      <alignment horizontal="left" vertical="top" wrapText="1"/>
    </xf>
    <xf numFmtId="0" fontId="15" fillId="9" borderId="27" xfId="0" applyFont="1" applyFill="1" applyBorder="1" applyAlignment="1">
      <alignment horizontal="center" vertical="top" wrapText="1"/>
    </xf>
    <xf numFmtId="0" fontId="5" fillId="8" borderId="26" xfId="0" applyFont="1" applyFill="1" applyBorder="1" applyAlignment="1">
      <alignment horizontal="justify" vertical="top" wrapText="1"/>
    </xf>
    <xf numFmtId="0" fontId="4" fillId="4" borderId="23" xfId="0" applyFont="1" applyFill="1" applyBorder="1" applyAlignment="1">
      <alignment vertical="top"/>
    </xf>
    <xf numFmtId="0" fontId="5" fillId="3" borderId="20" xfId="0" applyFont="1" applyFill="1" applyBorder="1" applyAlignment="1">
      <alignment vertical="top" wrapText="1"/>
    </xf>
    <xf numFmtId="0" fontId="5" fillId="3" borderId="33" xfId="0" applyFont="1" applyFill="1" applyBorder="1" applyAlignment="1">
      <alignment vertical="top" wrapText="1"/>
    </xf>
    <xf numFmtId="164" fontId="5" fillId="0" borderId="31" xfId="0" applyNumberFormat="1" applyFont="1" applyBorder="1" applyAlignment="1">
      <alignment horizontal="center" vertical="top" wrapText="1"/>
    </xf>
    <xf numFmtId="0" fontId="4" fillId="12" borderId="1" xfId="0" applyFont="1" applyFill="1" applyBorder="1" applyAlignment="1">
      <alignment vertical="top" wrapText="1"/>
    </xf>
    <xf numFmtId="0" fontId="4" fillId="12" borderId="1" xfId="0" applyFont="1" applyFill="1" applyBorder="1" applyAlignment="1">
      <alignment horizontal="center" vertical="top" wrapText="1"/>
    </xf>
    <xf numFmtId="166" fontId="4" fillId="12" borderId="1" xfId="0" applyNumberFormat="1" applyFont="1" applyFill="1" applyBorder="1" applyAlignment="1">
      <alignment horizontal="center" vertical="top" wrapText="1"/>
    </xf>
    <xf numFmtId="1" fontId="4" fillId="12" borderId="1" xfId="0" applyNumberFormat="1" applyFont="1" applyFill="1" applyBorder="1" applyAlignment="1">
      <alignment horizontal="center" vertical="top" wrapText="1"/>
    </xf>
    <xf numFmtId="0" fontId="4" fillId="12" borderId="26" xfId="0" applyFont="1" applyFill="1" applyBorder="1" applyAlignment="1">
      <alignment horizontal="left" vertical="top" wrapText="1"/>
    </xf>
    <xf numFmtId="0" fontId="4" fillId="12" borderId="27" xfId="0" applyFont="1" applyFill="1" applyBorder="1" applyAlignment="1">
      <alignment vertical="top" wrapText="1"/>
    </xf>
    <xf numFmtId="0" fontId="4" fillId="12" borderId="27" xfId="0" applyFont="1" applyFill="1" applyBorder="1" applyAlignment="1">
      <alignment vertical="top"/>
    </xf>
    <xf numFmtId="0" fontId="4" fillId="12" borderId="27" xfId="0" applyFont="1" applyFill="1" applyBorder="1" applyAlignment="1">
      <alignment horizontal="center" vertical="top" wrapText="1"/>
    </xf>
    <xf numFmtId="0" fontId="4" fillId="12" borderId="19" xfId="0" applyFont="1" applyFill="1" applyBorder="1" applyAlignment="1">
      <alignment horizontal="center" vertical="top" wrapText="1"/>
    </xf>
    <xf numFmtId="0" fontId="4" fillId="12" borderId="28" xfId="0" applyFont="1" applyFill="1" applyBorder="1" applyAlignment="1">
      <alignment horizontal="left" vertical="top" wrapText="1"/>
    </xf>
    <xf numFmtId="0" fontId="4" fillId="12" borderId="1" xfId="0" applyFont="1" applyFill="1" applyBorder="1" applyAlignment="1">
      <alignment vertical="top"/>
    </xf>
    <xf numFmtId="0" fontId="4" fillId="12" borderId="29" xfId="0" applyFont="1" applyFill="1" applyBorder="1" applyAlignment="1">
      <alignment horizontal="center" vertical="top" wrapText="1"/>
    </xf>
    <xf numFmtId="0" fontId="4" fillId="12" borderId="30" xfId="0" applyFont="1" applyFill="1" applyBorder="1" applyAlignment="1">
      <alignment horizontal="left" vertical="top" wrapText="1"/>
    </xf>
    <xf numFmtId="0" fontId="4" fillId="12" borderId="31" xfId="0" applyFont="1" applyFill="1" applyBorder="1" applyAlignment="1">
      <alignment vertical="top" wrapText="1"/>
    </xf>
    <xf numFmtId="0" fontId="4" fillId="12" borderId="31" xfId="0" applyFont="1" applyFill="1" applyBorder="1" applyAlignment="1">
      <alignment vertical="top"/>
    </xf>
    <xf numFmtId="0" fontId="4" fillId="12" borderId="31" xfId="0" applyFont="1" applyFill="1" applyBorder="1" applyAlignment="1">
      <alignment horizontal="center" vertical="top" wrapText="1"/>
    </xf>
    <xf numFmtId="0" fontId="4" fillId="12" borderId="32" xfId="0" applyFont="1" applyFill="1" applyBorder="1" applyAlignment="1">
      <alignment horizontal="center" vertical="top" wrapText="1"/>
    </xf>
    <xf numFmtId="49" fontId="5" fillId="3" borderId="1" xfId="0" applyNumberFormat="1" applyFont="1" applyFill="1" applyBorder="1" applyAlignment="1">
      <alignment horizontal="center" vertical="top"/>
    </xf>
    <xf numFmtId="49" fontId="5" fillId="0" borderId="1" xfId="0" applyNumberFormat="1" applyFont="1" applyBorder="1" applyAlignment="1">
      <alignment horizontal="center" vertical="top"/>
    </xf>
    <xf numFmtId="0" fontId="5" fillId="3" borderId="13" xfId="0" applyFont="1" applyFill="1" applyBorder="1" applyAlignment="1">
      <alignment vertical="top" wrapText="1"/>
    </xf>
    <xf numFmtId="0" fontId="20" fillId="3" borderId="19" xfId="0" applyFont="1" applyFill="1" applyBorder="1"/>
    <xf numFmtId="49" fontId="5" fillId="3" borderId="31" xfId="0" applyNumberFormat="1" applyFont="1" applyFill="1" applyBorder="1" applyAlignment="1">
      <alignment horizontal="center" vertical="top"/>
    </xf>
    <xf numFmtId="0" fontId="4" fillId="3" borderId="27" xfId="0" applyFont="1" applyFill="1" applyBorder="1" applyAlignment="1">
      <alignment vertical="top" wrapText="1"/>
    </xf>
    <xf numFmtId="49" fontId="15" fillId="3" borderId="31" xfId="0" applyNumberFormat="1" applyFont="1" applyFill="1" applyBorder="1" applyAlignment="1">
      <alignment horizontal="center" vertical="top"/>
    </xf>
    <xf numFmtId="164" fontId="15" fillId="0" borderId="27" xfId="0" applyNumberFormat="1" applyFont="1" applyBorder="1" applyAlignment="1">
      <alignment horizontal="center" vertical="top" wrapText="1"/>
    </xf>
    <xf numFmtId="0" fontId="4" fillId="9" borderId="27" xfId="0" applyFont="1" applyFill="1" applyBorder="1" applyAlignment="1">
      <alignment vertical="top" wrapText="1"/>
    </xf>
    <xf numFmtId="164" fontId="15" fillId="3" borderId="2" xfId="0" applyNumberFormat="1" applyFont="1" applyFill="1" applyBorder="1" applyAlignment="1">
      <alignment horizontal="center" vertical="top" wrapText="1"/>
    </xf>
    <xf numFmtId="49" fontId="15" fillId="3" borderId="2" xfId="0" applyNumberFormat="1" applyFont="1" applyFill="1" applyBorder="1" applyAlignment="1">
      <alignment horizontal="center" vertical="top"/>
    </xf>
    <xf numFmtId="49" fontId="5" fillId="3" borderId="2" xfId="0" applyNumberFormat="1" applyFont="1" applyFill="1" applyBorder="1" applyAlignment="1">
      <alignment horizontal="center" vertical="top"/>
    </xf>
    <xf numFmtId="0" fontId="5" fillId="0" borderId="21" xfId="0" applyFont="1" applyBorder="1" applyAlignment="1">
      <alignment horizontal="center" vertical="top" wrapText="1"/>
    </xf>
    <xf numFmtId="49" fontId="5" fillId="3" borderId="27" xfId="0" applyNumberFormat="1" applyFont="1" applyFill="1" applyBorder="1" applyAlignment="1">
      <alignment horizontal="center" vertical="top"/>
    </xf>
    <xf numFmtId="0" fontId="4" fillId="0" borderId="27" xfId="0" applyFont="1" applyBorder="1" applyAlignment="1">
      <alignment vertical="top" wrapText="1"/>
    </xf>
    <xf numFmtId="49" fontId="15" fillId="0" borderId="1" xfId="0" applyNumberFormat="1" applyFont="1" applyBorder="1" applyAlignment="1">
      <alignment horizontal="center" vertical="top"/>
    </xf>
    <xf numFmtId="0" fontId="21" fillId="11" borderId="19" xfId="0" applyFont="1" applyFill="1" applyBorder="1" applyAlignment="1">
      <alignment vertical="top" wrapText="1"/>
    </xf>
    <xf numFmtId="49" fontId="15" fillId="0" borderId="31" xfId="0" applyNumberFormat="1" applyFont="1" applyBorder="1" applyAlignment="1">
      <alignment horizontal="center" vertical="top"/>
    </xf>
    <xf numFmtId="49" fontId="16" fillId="0" borderId="1" xfId="0" applyNumberFormat="1" applyFont="1" applyBorder="1" applyAlignment="1">
      <alignment horizontal="center" vertical="top"/>
    </xf>
    <xf numFmtId="49" fontId="15" fillId="0" borderId="2" xfId="0" applyNumberFormat="1" applyFont="1" applyBorder="1" applyAlignment="1">
      <alignment horizontal="center" vertical="top"/>
    </xf>
    <xf numFmtId="49" fontId="16" fillId="0" borderId="27" xfId="0" applyNumberFormat="1" applyFont="1" applyBorder="1" applyAlignment="1">
      <alignment horizontal="center" vertical="top"/>
    </xf>
    <xf numFmtId="49" fontId="5" fillId="0" borderId="27" xfId="0" applyNumberFormat="1" applyFont="1" applyBorder="1" applyAlignment="1">
      <alignment horizontal="center" vertical="top"/>
    </xf>
    <xf numFmtId="49" fontId="12" fillId="0" borderId="27" xfId="0" applyNumberFormat="1" applyFont="1" applyBorder="1" applyAlignment="1">
      <alignment horizontal="center" vertical="top"/>
    </xf>
    <xf numFmtId="49" fontId="16" fillId="0" borderId="31" xfId="0" applyNumberFormat="1" applyFont="1" applyBorder="1" applyAlignment="1">
      <alignment horizontal="center" vertical="top"/>
    </xf>
    <xf numFmtId="3" fontId="5" fillId="3" borderId="1" xfId="0" applyNumberFormat="1" applyFont="1" applyFill="1" applyBorder="1" applyAlignment="1">
      <alignment horizontal="center" vertical="top" wrapText="1"/>
    </xf>
    <xf numFmtId="0" fontId="12" fillId="3" borderId="40" xfId="0" applyFont="1" applyFill="1" applyBorder="1" applyAlignment="1">
      <alignment horizontal="left" vertical="top" wrapText="1"/>
    </xf>
    <xf numFmtId="164" fontId="15" fillId="5" borderId="31" xfId="0" applyNumberFormat="1" applyFont="1" applyFill="1" applyBorder="1" applyAlignment="1">
      <alignment horizontal="center" vertical="top" wrapText="1"/>
    </xf>
    <xf numFmtId="164" fontId="5" fillId="5" borderId="31" xfId="0" applyNumberFormat="1" applyFont="1" applyFill="1" applyBorder="1" applyAlignment="1">
      <alignment horizontal="center" vertical="top" wrapText="1"/>
    </xf>
    <xf numFmtId="49" fontId="5" fillId="0" borderId="31" xfId="0" applyNumberFormat="1" applyFont="1" applyBorder="1" applyAlignment="1">
      <alignment horizontal="center" vertical="top"/>
    </xf>
    <xf numFmtId="0" fontId="4" fillId="3" borderId="27" xfId="0" applyFont="1" applyFill="1" applyBorder="1" applyAlignment="1">
      <alignment horizontal="left" vertical="top" wrapText="1"/>
    </xf>
    <xf numFmtId="49" fontId="5" fillId="3" borderId="4" xfId="0" applyNumberFormat="1" applyFont="1" applyFill="1" applyBorder="1" applyAlignment="1">
      <alignment horizontal="center" vertical="top"/>
    </xf>
    <xf numFmtId="0" fontId="5" fillId="3" borderId="29" xfId="0" applyFont="1" applyFill="1" applyBorder="1" applyAlignment="1">
      <alignment horizontal="center" vertical="top" wrapText="1"/>
    </xf>
    <xf numFmtId="0" fontId="8" fillId="3" borderId="1" xfId="0" applyFont="1" applyFill="1" applyBorder="1" applyAlignment="1">
      <alignment horizontal="center" vertical="top"/>
    </xf>
    <xf numFmtId="164" fontId="8" fillId="3" borderId="1" xfId="0" applyNumberFormat="1" applyFont="1" applyFill="1" applyBorder="1" applyAlignment="1">
      <alignment horizontal="center" vertical="top"/>
    </xf>
    <xf numFmtId="164" fontId="8" fillId="3" borderId="1" xfId="0" applyNumberFormat="1" applyFont="1" applyFill="1" applyBorder="1"/>
    <xf numFmtId="164" fontId="8" fillId="3" borderId="29" xfId="0" applyNumberFormat="1" applyFont="1" applyFill="1" applyBorder="1"/>
    <xf numFmtId="0" fontId="1" fillId="3" borderId="2" xfId="0" applyFont="1" applyFill="1" applyBorder="1" applyAlignment="1">
      <alignment horizontal="center" vertical="top"/>
    </xf>
    <xf numFmtId="0" fontId="1" fillId="3" borderId="2" xfId="0" applyFont="1" applyFill="1" applyBorder="1"/>
    <xf numFmtId="0" fontId="1" fillId="3" borderId="21" xfId="0" applyFont="1" applyFill="1" applyBorder="1"/>
    <xf numFmtId="0" fontId="8" fillId="8" borderId="27" xfId="0" applyFont="1" applyFill="1" applyBorder="1" applyAlignment="1">
      <alignment horizontal="center" vertical="top"/>
    </xf>
    <xf numFmtId="164" fontId="8" fillId="8" borderId="27" xfId="0" applyNumberFormat="1" applyFont="1" applyFill="1" applyBorder="1" applyAlignment="1">
      <alignment horizontal="center" vertical="top"/>
    </xf>
    <xf numFmtId="164" fontId="8" fillId="8" borderId="27" xfId="0" applyNumberFormat="1" applyFont="1" applyFill="1" applyBorder="1"/>
    <xf numFmtId="164" fontId="8" fillId="8" borderId="19" xfId="0" applyNumberFormat="1" applyFont="1" applyFill="1" applyBorder="1"/>
    <xf numFmtId="0" fontId="5" fillId="0" borderId="43" xfId="0" applyFont="1" applyBorder="1" applyAlignment="1">
      <alignment horizontal="center" vertical="top" wrapText="1"/>
    </xf>
    <xf numFmtId="49" fontId="5" fillId="3" borderId="34" xfId="0" applyNumberFormat="1" applyFont="1" applyFill="1" applyBorder="1" applyAlignment="1">
      <alignment horizontal="center" vertical="top"/>
    </xf>
    <xf numFmtId="0" fontId="5" fillId="8" borderId="22" xfId="0" applyFont="1" applyFill="1" applyBorder="1" applyAlignment="1">
      <alignment vertical="top" wrapText="1"/>
    </xf>
    <xf numFmtId="0" fontId="4" fillId="8" borderId="23" xfId="0" applyFont="1" applyFill="1" applyBorder="1" applyAlignment="1">
      <alignment vertical="top" wrapText="1"/>
    </xf>
    <xf numFmtId="164" fontId="4" fillId="8" borderId="23" xfId="0" applyNumberFormat="1" applyFont="1" applyFill="1" applyBorder="1" applyAlignment="1">
      <alignment horizontal="center" vertical="top" wrapText="1"/>
    </xf>
    <xf numFmtId="0" fontId="1" fillId="8" borderId="23" xfId="0" applyFont="1" applyFill="1" applyBorder="1" applyAlignment="1">
      <alignment horizontal="center" vertical="top"/>
    </xf>
    <xf numFmtId="0" fontId="1" fillId="8" borderId="23" xfId="0" applyFont="1" applyFill="1" applyBorder="1"/>
    <xf numFmtId="0" fontId="1" fillId="8" borderId="24" xfId="0" applyFont="1" applyFill="1" applyBorder="1"/>
    <xf numFmtId="0" fontId="5" fillId="0" borderId="27" xfId="0" applyFont="1" applyBorder="1" applyAlignment="1">
      <alignment horizontal="center" vertical="top" wrapText="1"/>
    </xf>
    <xf numFmtId="3" fontId="5" fillId="9" borderId="1"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164" fontId="5" fillId="5" borderId="27" xfId="0" applyNumberFormat="1" applyFont="1" applyFill="1" applyBorder="1" applyAlignment="1">
      <alignment horizontal="center" vertical="top" wrapText="1"/>
    </xf>
    <xf numFmtId="0" fontId="5" fillId="8" borderId="28" xfId="0" applyFont="1" applyFill="1" applyBorder="1" applyAlignment="1">
      <alignment horizontal="center" vertical="top" wrapText="1"/>
    </xf>
    <xf numFmtId="0" fontId="4" fillId="12" borderId="22" xfId="0" applyFont="1" applyFill="1" applyBorder="1" applyAlignment="1">
      <alignment horizontal="left" vertical="top" wrapText="1"/>
    </xf>
    <xf numFmtId="0" fontId="4" fillId="12" borderId="23" xfId="0" applyFont="1" applyFill="1" applyBorder="1" applyAlignment="1">
      <alignment vertical="top" wrapText="1"/>
    </xf>
    <xf numFmtId="0" fontId="4" fillId="12" borderId="23" xfId="0" applyFont="1" applyFill="1" applyBorder="1" applyAlignment="1">
      <alignment horizontal="center" vertical="top" wrapText="1"/>
    </xf>
    <xf numFmtId="0" fontId="4" fillId="12" borderId="24" xfId="0" applyFont="1" applyFill="1" applyBorder="1" applyAlignment="1">
      <alignment horizontal="center" vertical="top" wrapText="1"/>
    </xf>
    <xf numFmtId="164" fontId="14" fillId="0" borderId="27" xfId="0" applyNumberFormat="1" applyFont="1" applyBorder="1" applyAlignment="1">
      <alignment horizontal="center" vertical="top" wrapText="1"/>
    </xf>
    <xf numFmtId="1" fontId="15" fillId="3" borderId="1" xfId="1" applyNumberFormat="1" applyFont="1" applyFill="1" applyBorder="1" applyAlignment="1">
      <alignment horizontal="center" vertical="top" wrapText="1"/>
    </xf>
    <xf numFmtId="1" fontId="5" fillId="3" borderId="1" xfId="1" applyNumberFormat="1" applyFont="1" applyFill="1" applyBorder="1" applyAlignment="1">
      <alignment horizontal="center" vertical="top" wrapText="1"/>
    </xf>
    <xf numFmtId="164" fontId="5" fillId="8" borderId="26" xfId="0" applyNumberFormat="1" applyFont="1" applyFill="1" applyBorder="1" applyAlignment="1">
      <alignment horizontal="left" vertical="top" wrapText="1"/>
    </xf>
    <xf numFmtId="164" fontId="4" fillId="8" borderId="27" xfId="0" applyNumberFormat="1" applyFont="1" applyFill="1" applyBorder="1" applyAlignment="1">
      <alignment horizontal="center" vertical="top"/>
    </xf>
    <xf numFmtId="0" fontId="5" fillId="8" borderId="28" xfId="0" applyFont="1" applyFill="1" applyBorder="1" applyAlignment="1">
      <alignment horizontal="justify" vertical="top" wrapText="1"/>
    </xf>
    <xf numFmtId="0" fontId="5" fillId="0" borderId="28" xfId="0" applyFont="1" applyBorder="1" applyAlignment="1">
      <alignment horizontal="justify" vertical="top" wrapText="1"/>
    </xf>
    <xf numFmtId="0" fontId="5" fillId="0" borderId="30" xfId="0" applyFont="1" applyBorder="1" applyAlignment="1">
      <alignment horizontal="justify" vertical="top" wrapText="1"/>
    </xf>
    <xf numFmtId="164" fontId="1" fillId="4" borderId="23" xfId="0" applyNumberFormat="1" applyFont="1" applyFill="1" applyBorder="1" applyAlignment="1">
      <alignment horizontal="center" vertical="top"/>
    </xf>
    <xf numFmtId="164" fontId="5" fillId="3" borderId="4" xfId="0" applyNumberFormat="1" applyFont="1" applyFill="1" applyBorder="1" applyAlignment="1">
      <alignment horizontal="center" vertical="top" wrapText="1"/>
    </xf>
    <xf numFmtId="0" fontId="21" fillId="11" borderId="43" xfId="0" applyFont="1" applyFill="1" applyBorder="1" applyAlignment="1">
      <alignment vertical="top" wrapText="1"/>
    </xf>
    <xf numFmtId="0" fontId="4" fillId="12" borderId="5" xfId="0" applyFont="1" applyFill="1" applyBorder="1" applyAlignment="1">
      <alignment vertical="top" wrapText="1"/>
    </xf>
    <xf numFmtId="0" fontId="11" fillId="12" borderId="5" xfId="0" applyFont="1" applyFill="1" applyBorder="1" applyAlignment="1">
      <alignment horizontal="center" vertical="top" wrapText="1"/>
    </xf>
    <xf numFmtId="0" fontId="4" fillId="7" borderId="44" xfId="0" applyFont="1" applyFill="1" applyBorder="1" applyAlignment="1">
      <alignment vertical="top" wrapText="1"/>
    </xf>
    <xf numFmtId="0" fontId="4" fillId="7" borderId="4" xfId="0" applyFont="1" applyFill="1" applyBorder="1" applyAlignment="1">
      <alignment vertical="top" wrapText="1"/>
    </xf>
    <xf numFmtId="164" fontId="4" fillId="7" borderId="4" xfId="0" applyNumberFormat="1" applyFont="1" applyFill="1" applyBorder="1" applyAlignment="1">
      <alignment horizontal="center" vertical="top" wrapText="1"/>
    </xf>
    <xf numFmtId="0" fontId="1" fillId="7" borderId="43" xfId="0" applyFont="1" applyFill="1" applyBorder="1"/>
    <xf numFmtId="0" fontId="4" fillId="12" borderId="45" xfId="0" applyFont="1" applyFill="1" applyBorder="1" applyAlignment="1">
      <alignment horizontal="left" vertical="top" wrapText="1"/>
    </xf>
    <xf numFmtId="0" fontId="4" fillId="12" borderId="46" xfId="0" applyFont="1" applyFill="1" applyBorder="1" applyAlignment="1">
      <alignment vertical="top" wrapText="1"/>
    </xf>
    <xf numFmtId="0" fontId="4" fillId="12" borderId="47" xfId="0" applyFont="1" applyFill="1" applyBorder="1" applyAlignment="1">
      <alignment horizontal="center" vertical="top" wrapText="1"/>
    </xf>
    <xf numFmtId="0" fontId="4" fillId="12" borderId="48" xfId="0" applyFont="1" applyFill="1" applyBorder="1" applyAlignment="1">
      <alignment horizontal="left" vertical="top" wrapText="1"/>
    </xf>
    <xf numFmtId="0" fontId="11" fillId="12" borderId="49" xfId="0" applyFont="1" applyFill="1" applyBorder="1" applyAlignment="1">
      <alignment horizontal="center" vertical="top" wrapText="1"/>
    </xf>
    <xf numFmtId="0" fontId="4" fillId="12" borderId="50" xfId="0" applyFont="1" applyFill="1" applyBorder="1" applyAlignment="1">
      <alignment horizontal="left" vertical="top" wrapText="1"/>
    </xf>
    <xf numFmtId="0" fontId="4" fillId="12" borderId="42" xfId="0" applyFont="1" applyFill="1" applyBorder="1" applyAlignment="1">
      <alignment vertical="top" wrapText="1"/>
    </xf>
    <xf numFmtId="0" fontId="11" fillId="12" borderId="42" xfId="0" applyFont="1" applyFill="1" applyBorder="1" applyAlignment="1">
      <alignment horizontal="center" vertical="top" wrapText="1"/>
    </xf>
    <xf numFmtId="0" fontId="11" fillId="12" borderId="51" xfId="0" applyFont="1" applyFill="1" applyBorder="1" applyAlignment="1">
      <alignment horizontal="center" vertical="top" wrapText="1"/>
    </xf>
    <xf numFmtId="49" fontId="5" fillId="3" borderId="52" xfId="0" applyNumberFormat="1" applyFont="1" applyFill="1" applyBorder="1" applyAlignment="1">
      <alignment horizontal="center" vertical="top"/>
    </xf>
    <xf numFmtId="0" fontId="1" fillId="7" borderId="53" xfId="0" applyFont="1" applyFill="1" applyBorder="1" applyAlignment="1">
      <alignment horizontal="center" vertical="top"/>
    </xf>
    <xf numFmtId="0" fontId="1" fillId="7" borderId="53" xfId="0" applyFont="1" applyFill="1" applyBorder="1"/>
    <xf numFmtId="0" fontId="1" fillId="7" borderId="54" xfId="0" applyFont="1" applyFill="1" applyBorder="1"/>
    <xf numFmtId="167" fontId="11" fillId="12" borderId="5" xfId="0" applyNumberFormat="1" applyFont="1" applyFill="1" applyBorder="1" applyAlignment="1">
      <alignment horizontal="center" vertical="top" wrapText="1"/>
    </xf>
    <xf numFmtId="0" fontId="11" fillId="13" borderId="55" xfId="0" applyFont="1" applyFill="1" applyBorder="1" applyAlignment="1">
      <alignment horizontal="center" vertical="top" wrapText="1"/>
    </xf>
    <xf numFmtId="0" fontId="11" fillId="13" borderId="56" xfId="0" applyFont="1" applyFill="1" applyBorder="1" applyAlignment="1">
      <alignment horizontal="center" vertical="top" wrapText="1"/>
    </xf>
    <xf numFmtId="0" fontId="5" fillId="3" borderId="13" xfId="0" applyFont="1" applyFill="1" applyBorder="1" applyAlignment="1">
      <alignment horizontal="left" vertical="top" wrapText="1"/>
    </xf>
    <xf numFmtId="0" fontId="5" fillId="3" borderId="13" xfId="0" applyFont="1" applyFill="1" applyBorder="1" applyAlignment="1">
      <alignment vertical="top" wrapText="1"/>
    </xf>
    <xf numFmtId="0" fontId="5" fillId="3" borderId="20" xfId="0" applyFont="1" applyFill="1" applyBorder="1" applyAlignment="1">
      <alignment horizontal="left" vertical="top" wrapText="1"/>
    </xf>
    <xf numFmtId="49" fontId="12" fillId="3" borderId="18" xfId="0" applyNumberFormat="1" applyFont="1" applyFill="1" applyBorder="1" applyAlignment="1">
      <alignment horizontal="center" vertical="top" wrapText="1"/>
    </xf>
    <xf numFmtId="49" fontId="12" fillId="3" borderId="35" xfId="0" applyNumberFormat="1" applyFont="1" applyFill="1" applyBorder="1" applyAlignment="1">
      <alignment horizontal="center" vertical="top" wrapText="1"/>
    </xf>
    <xf numFmtId="0" fontId="12" fillId="3" borderId="27" xfId="0" applyFont="1" applyFill="1" applyBorder="1" applyAlignment="1">
      <alignment horizontal="center" vertical="top"/>
    </xf>
    <xf numFmtId="0" fontId="12" fillId="3" borderId="31" xfId="0" applyFont="1" applyFill="1" applyBorder="1" applyAlignment="1">
      <alignment horizontal="center" vertical="top"/>
    </xf>
    <xf numFmtId="0" fontId="9" fillId="3" borderId="27" xfId="0" applyFont="1" applyFill="1" applyBorder="1" applyAlignment="1">
      <alignment horizontal="center" vertical="top"/>
    </xf>
    <xf numFmtId="0" fontId="9" fillId="3" borderId="27" xfId="0" applyFont="1" applyFill="1" applyBorder="1"/>
    <xf numFmtId="0" fontId="9" fillId="3" borderId="19" xfId="0" applyFont="1" applyFill="1" applyBorder="1"/>
    <xf numFmtId="0" fontId="9" fillId="3" borderId="27" xfId="0" applyFont="1" applyFill="1" applyBorder="1" applyAlignment="1">
      <alignment vertical="top"/>
    </xf>
    <xf numFmtId="0" fontId="4" fillId="7" borderId="27" xfId="0" applyFont="1" applyFill="1" applyBorder="1" applyAlignment="1">
      <alignment vertical="top" wrapText="1"/>
    </xf>
    <xf numFmtId="164" fontId="5" fillId="5" borderId="1" xfId="0" applyNumberFormat="1" applyFont="1" applyFill="1" applyBorder="1" applyAlignment="1">
      <alignment horizontal="center" vertical="top" wrapText="1"/>
    </xf>
    <xf numFmtId="164" fontId="5" fillId="0" borderId="3" xfId="0" applyNumberFormat="1" applyFont="1" applyBorder="1" applyAlignment="1">
      <alignment horizontal="center" vertical="top" wrapText="1"/>
    </xf>
    <xf numFmtId="0" fontId="5" fillId="3" borderId="1" xfId="0" applyFont="1" applyFill="1" applyBorder="1" applyAlignment="1">
      <alignment horizontal="center" vertical="top"/>
    </xf>
    <xf numFmtId="3"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12" fillId="9" borderId="13" xfId="0" applyFont="1" applyFill="1" applyBorder="1" applyAlignment="1">
      <alignment vertical="top" wrapText="1"/>
    </xf>
    <xf numFmtId="1" fontId="2" fillId="7" borderId="4" xfId="0" applyNumberFormat="1" applyFont="1" applyFill="1" applyBorder="1" applyAlignment="1">
      <alignment horizontal="center" vertical="top"/>
    </xf>
    <xf numFmtId="1" fontId="2" fillId="3" borderId="4" xfId="0" applyNumberFormat="1" applyFont="1" applyFill="1" applyBorder="1" applyAlignment="1">
      <alignment horizontal="center" vertical="top"/>
    </xf>
    <xf numFmtId="0" fontId="5" fillId="3" borderId="20" xfId="0" applyFont="1" applyFill="1" applyBorder="1" applyAlignment="1">
      <alignment horizontal="left" vertical="top" wrapText="1"/>
    </xf>
    <xf numFmtId="0" fontId="5" fillId="3" borderId="13" xfId="0" applyFont="1" applyFill="1" applyBorder="1" applyAlignment="1">
      <alignment vertical="top" wrapText="1"/>
    </xf>
    <xf numFmtId="0" fontId="15" fillId="0" borderId="26" xfId="0" applyFont="1" applyBorder="1" applyAlignment="1">
      <alignment horizontal="left" vertical="top" wrapText="1"/>
    </xf>
    <xf numFmtId="0" fontId="12" fillId="3" borderId="41" xfId="0" applyFont="1" applyFill="1" applyBorder="1" applyAlignment="1">
      <alignment horizontal="left" vertical="top" wrapText="1"/>
    </xf>
    <xf numFmtId="0" fontId="18" fillId="0" borderId="26" xfId="0" applyFont="1" applyBorder="1" applyAlignment="1">
      <alignment horizontal="left" vertical="top" wrapText="1"/>
    </xf>
    <xf numFmtId="0" fontId="5" fillId="0" borderId="13" xfId="0" applyFont="1" applyBorder="1" applyAlignment="1">
      <alignment horizontal="left" vertical="top" wrapText="1"/>
    </xf>
    <xf numFmtId="0" fontId="5" fillId="0" borderId="26" xfId="0" applyFont="1" applyBorder="1" applyAlignment="1">
      <alignment horizontal="left" vertical="top" wrapText="1"/>
    </xf>
    <xf numFmtId="164" fontId="5" fillId="3" borderId="2" xfId="0" applyNumberFormat="1" applyFont="1" applyFill="1" applyBorder="1" applyAlignment="1">
      <alignment horizontal="center" vertical="top" wrapText="1"/>
    </xf>
    <xf numFmtId="0" fontId="4" fillId="3" borderId="14" xfId="0" applyFont="1" applyFill="1" applyBorder="1" applyAlignment="1">
      <alignment vertical="top" wrapText="1"/>
    </xf>
    <xf numFmtId="0" fontId="5" fillId="0" borderId="13" xfId="0" applyFont="1" applyBorder="1" applyAlignment="1">
      <alignment horizontal="left" vertical="top" wrapText="1"/>
    </xf>
    <xf numFmtId="0" fontId="5" fillId="9" borderId="13" xfId="0" applyFont="1" applyFill="1" applyBorder="1" applyAlignment="1">
      <alignment vertical="top" wrapText="1"/>
    </xf>
    <xf numFmtId="164" fontId="15" fillId="0" borderId="2" xfId="0" applyNumberFormat="1" applyFont="1" applyBorder="1" applyAlignment="1">
      <alignment vertical="top" wrapText="1"/>
    </xf>
    <xf numFmtId="164" fontId="5" fillId="0" borderId="2" xfId="0" applyNumberFormat="1" applyFont="1" applyBorder="1" applyAlignment="1">
      <alignment vertical="top" wrapText="1"/>
    </xf>
    <xf numFmtId="0" fontId="5" fillId="3" borderId="10" xfId="0" applyFont="1" applyFill="1" applyBorder="1" applyAlignment="1">
      <alignment horizontal="center" vertical="top"/>
    </xf>
    <xf numFmtId="0" fontId="1" fillId="3" borderId="24" xfId="0" applyFont="1" applyFill="1" applyBorder="1"/>
    <xf numFmtId="0" fontId="20" fillId="3" borderId="43" xfId="0" applyFont="1" applyFill="1" applyBorder="1"/>
    <xf numFmtId="1" fontId="5" fillId="0" borderId="27" xfId="0" applyNumberFormat="1" applyFont="1" applyBorder="1" applyAlignment="1">
      <alignment horizontal="center" vertical="top"/>
    </xf>
    <xf numFmtId="0" fontId="20" fillId="3" borderId="60" xfId="0" applyFont="1" applyFill="1" applyBorder="1" applyAlignment="1">
      <alignment vertical="top"/>
    </xf>
    <xf numFmtId="0" fontId="5" fillId="0" borderId="61" xfId="0" applyFont="1" applyBorder="1" applyAlignment="1">
      <alignment horizontal="center" vertical="top" wrapText="1"/>
    </xf>
    <xf numFmtId="0" fontId="4" fillId="9" borderId="4" xfId="0" applyFont="1" applyFill="1" applyBorder="1" applyAlignment="1">
      <alignment vertical="top" wrapText="1"/>
    </xf>
    <xf numFmtId="0" fontId="5" fillId="3" borderId="22" xfId="0" applyFont="1" applyFill="1" applyBorder="1" applyAlignment="1">
      <alignment vertical="top" wrapText="1"/>
    </xf>
    <xf numFmtId="0" fontId="4" fillId="3" borderId="23" xfId="0" applyFont="1" applyFill="1" applyBorder="1" applyAlignment="1">
      <alignment vertical="top" wrapText="1"/>
    </xf>
    <xf numFmtId="164" fontId="15" fillId="0" borderId="23" xfId="0" applyNumberFormat="1" applyFont="1" applyBorder="1" applyAlignment="1">
      <alignment horizontal="center" vertical="top" wrapText="1"/>
    </xf>
    <xf numFmtId="164" fontId="5" fillId="0" borderId="23" xfId="0" applyNumberFormat="1" applyFont="1" applyBorder="1" applyAlignment="1">
      <alignment horizontal="center" vertical="top" wrapText="1"/>
    </xf>
    <xf numFmtId="49" fontId="15" fillId="3" borderId="23" xfId="0" applyNumberFormat="1" applyFont="1" applyFill="1" applyBorder="1" applyAlignment="1">
      <alignment horizontal="center" vertical="top"/>
    </xf>
    <xf numFmtId="49" fontId="5" fillId="3" borderId="23" xfId="0" applyNumberFormat="1" applyFont="1" applyFill="1" applyBorder="1" applyAlignment="1">
      <alignment horizontal="center" vertical="top"/>
    </xf>
    <xf numFmtId="0" fontId="20" fillId="3" borderId="24" xfId="0" applyFont="1" applyFill="1" applyBorder="1"/>
    <xf numFmtId="49" fontId="15" fillId="0" borderId="23" xfId="0" applyNumberFormat="1" applyFont="1" applyBorder="1" applyAlignment="1">
      <alignment horizontal="center" vertical="top"/>
    </xf>
    <xf numFmtId="0" fontId="4" fillId="3" borderId="3" xfId="0" applyFont="1" applyFill="1" applyBorder="1" applyAlignment="1">
      <alignment vertical="top" wrapText="1"/>
    </xf>
    <xf numFmtId="164" fontId="15" fillId="0" borderId="3" xfId="0" applyNumberFormat="1" applyFont="1" applyBorder="1" applyAlignment="1">
      <alignment horizontal="center" vertical="top" wrapText="1"/>
    </xf>
    <xf numFmtId="0" fontId="20" fillId="3" borderId="57" xfId="0" applyFont="1" applyFill="1" applyBorder="1"/>
    <xf numFmtId="0" fontId="4" fillId="0" borderId="62" xfId="0" applyFont="1" applyBorder="1" applyAlignment="1">
      <alignment vertical="top" wrapText="1"/>
    </xf>
    <xf numFmtId="164" fontId="4" fillId="0" borderId="14" xfId="0" applyNumberFormat="1" applyFont="1" applyBorder="1" applyAlignment="1">
      <alignment horizontal="center" vertical="top" wrapText="1"/>
    </xf>
    <xf numFmtId="3" fontId="5" fillId="3" borderId="2" xfId="0" applyNumberFormat="1" applyFont="1" applyFill="1" applyBorder="1" applyAlignment="1">
      <alignment horizontal="center" vertical="top" wrapText="1"/>
    </xf>
    <xf numFmtId="0" fontId="21" fillId="11" borderId="25" xfId="0" applyFont="1" applyFill="1" applyBorder="1" applyAlignment="1">
      <alignment vertical="top" wrapText="1"/>
    </xf>
    <xf numFmtId="0" fontId="12" fillId="3" borderId="22" xfId="0" applyFont="1" applyFill="1" applyBorder="1" applyAlignment="1">
      <alignment horizontal="left" vertical="top" wrapText="1"/>
    </xf>
    <xf numFmtId="0" fontId="11" fillId="3" borderId="63" xfId="0" applyFont="1" applyFill="1" applyBorder="1" applyAlignment="1">
      <alignment vertical="top" wrapText="1"/>
    </xf>
    <xf numFmtId="0" fontId="12" fillId="3" borderId="20" xfId="0" applyFont="1" applyFill="1" applyBorder="1" applyAlignment="1">
      <alignment horizontal="left" vertical="top" wrapText="1"/>
    </xf>
    <xf numFmtId="0" fontId="4" fillId="3" borderId="64" xfId="0" applyFont="1" applyFill="1" applyBorder="1" applyAlignment="1">
      <alignment vertical="top"/>
    </xf>
    <xf numFmtId="49" fontId="2" fillId="3" borderId="31" xfId="0" applyNumberFormat="1" applyFont="1" applyFill="1" applyBorder="1" applyAlignment="1">
      <alignment horizontal="center" vertical="top"/>
    </xf>
    <xf numFmtId="0" fontId="12" fillId="3" borderId="65" xfId="0" applyFont="1" applyFill="1" applyBorder="1" applyAlignment="1">
      <alignment horizontal="left" vertical="top" wrapText="1"/>
    </xf>
    <xf numFmtId="0" fontId="14" fillId="0" borderId="63" xfId="0" applyFont="1" applyBorder="1" applyAlignment="1">
      <alignment vertical="top" wrapText="1"/>
    </xf>
    <xf numFmtId="0" fontId="4" fillId="3" borderId="4" xfId="0" applyFont="1" applyFill="1" applyBorder="1" applyAlignment="1">
      <alignment horizontal="left" vertical="top" wrapText="1"/>
    </xf>
    <xf numFmtId="0" fontId="5" fillId="3" borderId="22" xfId="0" applyFont="1" applyFill="1" applyBorder="1" applyAlignment="1">
      <alignment horizontal="left" vertical="top" wrapText="1"/>
    </xf>
    <xf numFmtId="0" fontId="4" fillId="3" borderId="23" xfId="0" applyFont="1" applyFill="1" applyBorder="1" applyAlignment="1">
      <alignment horizontal="left" vertical="top" wrapText="1"/>
    </xf>
    <xf numFmtId="164" fontId="5" fillId="3" borderId="23" xfId="0" applyNumberFormat="1" applyFont="1" applyFill="1" applyBorder="1" applyAlignment="1">
      <alignment horizontal="center" vertical="top" wrapText="1"/>
    </xf>
    <xf numFmtId="0" fontId="27" fillId="3" borderId="23" xfId="0" applyFont="1" applyFill="1" applyBorder="1"/>
    <xf numFmtId="0" fontId="4" fillId="3" borderId="14" xfId="0" applyFont="1" applyFill="1" applyBorder="1" applyAlignment="1">
      <alignment horizontal="left" vertical="top" wrapText="1"/>
    </xf>
    <xf numFmtId="164" fontId="5" fillId="3" borderId="35" xfId="0" applyNumberFormat="1" applyFont="1" applyFill="1" applyBorder="1" applyAlignment="1">
      <alignment horizontal="center" vertical="top" wrapText="1"/>
    </xf>
    <xf numFmtId="164" fontId="5" fillId="3" borderId="6" xfId="0" applyNumberFormat="1" applyFont="1" applyFill="1" applyBorder="1" applyAlignment="1">
      <alignment horizontal="center" vertical="top" wrapText="1"/>
    </xf>
    <xf numFmtId="0" fontId="22" fillId="3" borderId="32" xfId="0" applyFont="1" applyFill="1" applyBorder="1" applyAlignment="1">
      <alignment vertical="top" wrapText="1"/>
    </xf>
    <xf numFmtId="49" fontId="15" fillId="3" borderId="34" xfId="0" applyNumberFormat="1" applyFont="1" applyFill="1" applyBorder="1" applyAlignment="1">
      <alignment horizontal="center" vertical="top"/>
    </xf>
    <xf numFmtId="0" fontId="21" fillId="11" borderId="24" xfId="0" applyFont="1" applyFill="1" applyBorder="1" applyAlignment="1">
      <alignment wrapText="1"/>
    </xf>
    <xf numFmtId="0" fontId="5" fillId="3" borderId="34" xfId="0" applyFont="1" applyFill="1" applyBorder="1" applyAlignment="1">
      <alignment horizontal="center" vertical="top" wrapText="1"/>
    </xf>
    <xf numFmtId="164" fontId="27" fillId="3" borderId="43" xfId="0" applyNumberFormat="1" applyFont="1" applyFill="1" applyBorder="1"/>
    <xf numFmtId="0" fontId="5" fillId="3" borderId="23" xfId="0" applyFont="1" applyFill="1" applyBorder="1" applyAlignment="1">
      <alignment horizontal="center" vertical="top" wrapText="1"/>
    </xf>
    <xf numFmtId="164" fontId="27" fillId="3" borderId="23" xfId="0" applyNumberFormat="1" applyFont="1" applyFill="1" applyBorder="1" applyAlignment="1">
      <alignment horizontal="center" vertical="top"/>
    </xf>
    <xf numFmtId="164" fontId="27" fillId="3" borderId="23" xfId="0" applyNumberFormat="1" applyFont="1" applyFill="1" applyBorder="1"/>
    <xf numFmtId="164" fontId="27" fillId="3" borderId="24" xfId="0" applyNumberFormat="1" applyFont="1" applyFill="1" applyBorder="1"/>
    <xf numFmtId="0" fontId="18" fillId="3" borderId="13" xfId="0" applyFont="1" applyFill="1" applyBorder="1" applyAlignment="1">
      <alignment horizontal="left" vertical="top" wrapText="1"/>
    </xf>
    <xf numFmtId="164" fontId="15" fillId="3" borderId="14" xfId="0" applyNumberFormat="1" applyFont="1" applyFill="1" applyBorder="1" applyAlignment="1">
      <alignment horizontal="center" vertical="top" wrapText="1"/>
    </xf>
    <xf numFmtId="49" fontId="5" fillId="3" borderId="14" xfId="0" applyNumberFormat="1" applyFont="1" applyFill="1" applyBorder="1" applyAlignment="1">
      <alignment horizontal="center" vertical="top"/>
    </xf>
    <xf numFmtId="0" fontId="5" fillId="0" borderId="25" xfId="0" applyFont="1" applyBorder="1" applyAlignment="1">
      <alignment horizontal="center" vertical="top" wrapText="1"/>
    </xf>
    <xf numFmtId="0" fontId="4" fillId="0" borderId="23" xfId="0" applyFont="1" applyBorder="1" applyAlignment="1">
      <alignment vertical="top" wrapText="1"/>
    </xf>
    <xf numFmtId="49" fontId="5" fillId="0" borderId="23" xfId="0" applyNumberFormat="1" applyFont="1" applyBorder="1" applyAlignment="1">
      <alignment horizontal="center" vertical="top"/>
    </xf>
    <xf numFmtId="0" fontId="5" fillId="0" borderId="24" xfId="0" applyFont="1" applyBorder="1" applyAlignment="1">
      <alignment horizontal="center"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wrapText="1"/>
    </xf>
    <xf numFmtId="164" fontId="5" fillId="0" borderId="14" xfId="0" applyNumberFormat="1" applyFont="1" applyBorder="1" applyAlignment="1">
      <alignment horizontal="center" vertical="top" wrapText="1"/>
    </xf>
    <xf numFmtId="49" fontId="5" fillId="0" borderId="14" xfId="0" applyNumberFormat="1" applyFont="1" applyBorder="1" applyAlignment="1">
      <alignment horizontal="center" vertical="top"/>
    </xf>
    <xf numFmtId="0" fontId="5" fillId="0" borderId="22" xfId="0" applyFont="1" applyBorder="1" applyAlignment="1">
      <alignment horizontal="left" vertical="top" wrapText="1"/>
    </xf>
    <xf numFmtId="0" fontId="1" fillId="3" borderId="23" xfId="0" applyFont="1" applyFill="1" applyBorder="1"/>
    <xf numFmtId="0" fontId="5" fillId="3" borderId="33" xfId="0" applyFont="1" applyFill="1" applyBorder="1" applyAlignment="1">
      <alignment vertical="top" wrapText="1"/>
    </xf>
    <xf numFmtId="164" fontId="9" fillId="0" borderId="11" xfId="0" applyNumberFormat="1" applyFont="1" applyBorder="1" applyAlignment="1">
      <alignment horizontal="center" vertical="top"/>
    </xf>
    <xf numFmtId="0" fontId="4" fillId="4" borderId="15" xfId="0" applyFont="1" applyFill="1" applyBorder="1" applyAlignment="1">
      <alignment vertical="top" wrapText="1"/>
    </xf>
    <xf numFmtId="0" fontId="4" fillId="12" borderId="67" xfId="0" applyFont="1" applyFill="1" applyBorder="1" applyAlignment="1">
      <alignment vertical="top" wrapText="1"/>
    </xf>
    <xf numFmtId="0" fontId="4" fillId="12" borderId="68" xfId="0" applyFont="1" applyFill="1" applyBorder="1" applyAlignment="1">
      <alignment vertical="top" wrapText="1"/>
    </xf>
    <xf numFmtId="0" fontId="4" fillId="12" borderId="69" xfId="0" applyFont="1" applyFill="1" applyBorder="1" applyAlignment="1">
      <alignment vertical="top" wrapText="1"/>
    </xf>
    <xf numFmtId="164" fontId="4" fillId="7" borderId="12" xfId="0" applyNumberFormat="1" applyFont="1" applyFill="1" applyBorder="1" applyAlignment="1">
      <alignment horizontal="center" vertical="top" wrapText="1"/>
    </xf>
    <xf numFmtId="164" fontId="4" fillId="8" borderId="7" xfId="0" applyNumberFormat="1" applyFont="1" applyFill="1" applyBorder="1" applyAlignment="1">
      <alignment horizontal="center" vertical="top" wrapText="1"/>
    </xf>
    <xf numFmtId="164" fontId="4" fillId="0" borderId="7" xfId="0" applyNumberFormat="1" applyFont="1" applyBorder="1" applyAlignment="1">
      <alignment vertical="top" wrapText="1"/>
    </xf>
    <xf numFmtId="164" fontId="4" fillId="3" borderId="70" xfId="0" applyNumberFormat="1" applyFont="1" applyFill="1" applyBorder="1" applyAlignment="1">
      <alignment horizontal="center" vertical="top"/>
    </xf>
    <xf numFmtId="164" fontId="5" fillId="7" borderId="71" xfId="0" applyNumberFormat="1" applyFont="1" applyFill="1" applyBorder="1" applyAlignment="1">
      <alignment horizontal="center" vertical="top"/>
    </xf>
    <xf numFmtId="164" fontId="5" fillId="3" borderId="16" xfId="0" applyNumberFormat="1" applyFont="1" applyFill="1" applyBorder="1" applyAlignment="1">
      <alignment horizontal="center" vertical="top"/>
    </xf>
    <xf numFmtId="164" fontId="5" fillId="3" borderId="70" xfId="0" applyNumberFormat="1" applyFont="1" applyFill="1" applyBorder="1" applyAlignment="1">
      <alignment horizontal="center" vertical="top"/>
    </xf>
    <xf numFmtId="164" fontId="15" fillId="3" borderId="70" xfId="0" applyNumberFormat="1" applyFont="1" applyFill="1" applyBorder="1" applyAlignment="1">
      <alignment horizontal="center" vertical="top"/>
    </xf>
    <xf numFmtId="164" fontId="5" fillId="0" borderId="70" xfId="0" applyNumberFormat="1" applyFont="1" applyBorder="1" applyAlignment="1">
      <alignment horizontal="center" vertical="top"/>
    </xf>
    <xf numFmtId="164" fontId="5" fillId="0" borderId="16" xfId="0" applyNumberFormat="1" applyFont="1" applyBorder="1" applyAlignment="1">
      <alignment horizontal="center" vertical="top"/>
    </xf>
    <xf numFmtId="164" fontId="4" fillId="8" borderId="16" xfId="0" applyNumberFormat="1" applyFont="1" applyFill="1" applyBorder="1" applyAlignment="1">
      <alignment horizontal="center" vertical="top" wrapText="1"/>
    </xf>
    <xf numFmtId="164" fontId="4" fillId="7" borderId="16" xfId="0" applyNumberFormat="1" applyFont="1" applyFill="1" applyBorder="1" applyAlignment="1">
      <alignment horizontal="center" vertical="top" wrapText="1"/>
    </xf>
    <xf numFmtId="164" fontId="4" fillId="3" borderId="7" xfId="0" applyNumberFormat="1" applyFont="1" applyFill="1" applyBorder="1" applyAlignment="1">
      <alignment vertical="top" wrapText="1"/>
    </xf>
    <xf numFmtId="164" fontId="14" fillId="3" borderId="70" xfId="0" applyNumberFormat="1" applyFont="1" applyFill="1" applyBorder="1" applyAlignment="1">
      <alignment horizontal="center" vertical="top" wrapText="1"/>
    </xf>
    <xf numFmtId="164" fontId="4" fillId="7" borderId="8" xfId="0" applyNumberFormat="1" applyFont="1" applyFill="1" applyBorder="1" applyAlignment="1">
      <alignment horizontal="center" vertical="top" wrapText="1"/>
    </xf>
    <xf numFmtId="164" fontId="4" fillId="0" borderId="16" xfId="0" applyNumberFormat="1" applyFont="1" applyBorder="1" applyAlignment="1">
      <alignment horizontal="center" vertical="top" wrapText="1"/>
    </xf>
    <xf numFmtId="164" fontId="5" fillId="3" borderId="7" xfId="0" applyNumberFormat="1" applyFont="1" applyFill="1" applyBorder="1" applyAlignment="1">
      <alignment horizontal="center" vertical="top" wrapText="1"/>
    </xf>
    <xf numFmtId="164" fontId="5" fillId="0" borderId="72" xfId="0" applyNumberFormat="1" applyFont="1" applyBorder="1" applyAlignment="1">
      <alignment vertical="top" wrapText="1"/>
    </xf>
    <xf numFmtId="164" fontId="4" fillId="3" borderId="16" xfId="0" applyNumberFormat="1" applyFont="1" applyFill="1" applyBorder="1" applyAlignment="1">
      <alignment horizontal="center" vertical="top" wrapText="1"/>
    </xf>
    <xf numFmtId="164" fontId="5" fillId="3" borderId="16" xfId="0" applyNumberFormat="1" applyFont="1" applyFill="1" applyBorder="1" applyAlignment="1">
      <alignment horizontal="center" vertical="top" wrapText="1"/>
    </xf>
    <xf numFmtId="164" fontId="4" fillId="0" borderId="7" xfId="0" applyNumberFormat="1" applyFont="1" applyBorder="1" applyAlignment="1">
      <alignment horizontal="center" vertical="top" wrapText="1"/>
    </xf>
    <xf numFmtId="164" fontId="4" fillId="0" borderId="70" xfId="0" applyNumberFormat="1" applyFont="1" applyBorder="1" applyAlignment="1">
      <alignment horizontal="center" vertical="top" wrapText="1"/>
    </xf>
    <xf numFmtId="0" fontId="4" fillId="4" borderId="71" xfId="0" applyFont="1" applyFill="1" applyBorder="1" applyAlignment="1">
      <alignment vertical="top"/>
    </xf>
    <xf numFmtId="0" fontId="4" fillId="12" borderId="16" xfId="0" applyFont="1" applyFill="1" applyBorder="1" applyAlignment="1">
      <alignment vertical="top"/>
    </xf>
    <xf numFmtId="0" fontId="4" fillId="12" borderId="7" xfId="0" applyFont="1" applyFill="1" applyBorder="1" applyAlignment="1">
      <alignment vertical="top"/>
    </xf>
    <xf numFmtId="0" fontId="4" fillId="12" borderId="70" xfId="0" applyFont="1" applyFill="1" applyBorder="1" applyAlignment="1">
      <alignment vertical="top"/>
    </xf>
    <xf numFmtId="164" fontId="4" fillId="7" borderId="71" xfId="0" applyNumberFormat="1" applyFont="1" applyFill="1" applyBorder="1" applyAlignment="1">
      <alignment horizontal="center" vertical="top" wrapText="1"/>
    </xf>
    <xf numFmtId="164" fontId="5" fillId="3" borderId="70" xfId="0" applyNumberFormat="1" applyFont="1" applyFill="1" applyBorder="1" applyAlignment="1">
      <alignment horizontal="center" vertical="top" wrapText="1"/>
    </xf>
    <xf numFmtId="164" fontId="5" fillId="0" borderId="12" xfId="0" applyNumberFormat="1" applyFont="1" applyBorder="1" applyAlignment="1">
      <alignment horizontal="center" vertical="top" wrapText="1"/>
    </xf>
    <xf numFmtId="164" fontId="5" fillId="0" borderId="16" xfId="0" applyNumberFormat="1" applyFont="1" applyBorder="1" applyAlignment="1">
      <alignment horizontal="center" vertical="top" wrapText="1"/>
    </xf>
    <xf numFmtId="164" fontId="5" fillId="0" borderId="71" xfId="0" applyNumberFormat="1" applyFont="1" applyBorder="1" applyAlignment="1">
      <alignment horizontal="center" vertical="top" wrapText="1"/>
    </xf>
    <xf numFmtId="164" fontId="15" fillId="0" borderId="70" xfId="0" applyNumberFormat="1" applyFont="1" applyBorder="1" applyAlignment="1">
      <alignment horizontal="center" vertical="top" wrapText="1"/>
    </xf>
    <xf numFmtId="164" fontId="15" fillId="3" borderId="72" xfId="0" applyNumberFormat="1" applyFont="1" applyFill="1" applyBorder="1" applyAlignment="1">
      <alignment horizontal="center" vertical="top" wrapText="1"/>
    </xf>
    <xf numFmtId="164" fontId="5" fillId="0" borderId="8" xfId="0" applyNumberFormat="1" applyFont="1" applyBorder="1" applyAlignment="1">
      <alignment horizontal="center" vertical="top" wrapText="1"/>
    </xf>
    <xf numFmtId="164" fontId="4" fillId="0" borderId="15" xfId="0" applyNumberFormat="1" applyFont="1" applyBorder="1" applyAlignment="1">
      <alignment horizontal="center" vertical="top" wrapText="1"/>
    </xf>
    <xf numFmtId="164" fontId="5" fillId="0" borderId="70" xfId="0" applyNumberFormat="1" applyFont="1" applyBorder="1" applyAlignment="1">
      <alignment horizontal="center" vertical="top" wrapText="1"/>
    </xf>
    <xf numFmtId="164" fontId="5" fillId="0" borderId="7" xfId="0" applyNumberFormat="1" applyFont="1" applyBorder="1" applyAlignment="1">
      <alignment horizontal="center" vertical="top" wrapText="1"/>
    </xf>
    <xf numFmtId="164" fontId="5" fillId="5" borderId="70" xfId="0" applyNumberFormat="1" applyFont="1" applyFill="1" applyBorder="1" applyAlignment="1">
      <alignment horizontal="center" vertical="top" wrapText="1"/>
    </xf>
    <xf numFmtId="164" fontId="5" fillId="3" borderId="72" xfId="0" applyNumberFormat="1" applyFont="1" applyFill="1" applyBorder="1" applyAlignment="1">
      <alignment horizontal="center" vertical="top" wrapText="1"/>
    </xf>
    <xf numFmtId="164" fontId="5" fillId="3" borderId="12" xfId="0" applyNumberFormat="1" applyFont="1" applyFill="1" applyBorder="1" applyAlignment="1">
      <alignment horizontal="center" vertical="top" wrapText="1"/>
    </xf>
    <xf numFmtId="164" fontId="4" fillId="3" borderId="7" xfId="0" applyNumberFormat="1" applyFont="1" applyFill="1" applyBorder="1" applyAlignment="1">
      <alignment horizontal="center" vertical="top"/>
    </xf>
    <xf numFmtId="164" fontId="5" fillId="3" borderId="71" xfId="0" applyNumberFormat="1" applyFont="1" applyFill="1" applyBorder="1" applyAlignment="1">
      <alignment horizontal="center" vertical="top" wrapText="1"/>
    </xf>
    <xf numFmtId="164" fontId="15" fillId="3" borderId="15" xfId="0" applyNumberFormat="1" applyFont="1" applyFill="1" applyBorder="1" applyAlignment="1">
      <alignment horizontal="center" vertical="top" wrapText="1"/>
    </xf>
    <xf numFmtId="164" fontId="4" fillId="8" borderId="71" xfId="0" applyNumberFormat="1" applyFont="1" applyFill="1" applyBorder="1" applyAlignment="1">
      <alignment horizontal="center" vertical="top" wrapText="1"/>
    </xf>
    <xf numFmtId="164" fontId="14" fillId="3" borderId="7" xfId="0" applyNumberFormat="1" applyFont="1" applyFill="1" applyBorder="1" applyAlignment="1">
      <alignment horizontal="center" vertical="top" wrapText="1"/>
    </xf>
    <xf numFmtId="164" fontId="5" fillId="5" borderId="16" xfId="0" applyNumberFormat="1" applyFont="1" applyFill="1" applyBorder="1" applyAlignment="1">
      <alignment horizontal="center" vertical="top" wrapText="1"/>
    </xf>
    <xf numFmtId="164" fontId="5" fillId="5" borderId="7" xfId="0" applyNumberFormat="1" applyFont="1" applyFill="1" applyBorder="1" applyAlignment="1">
      <alignment horizontal="center" vertical="top" wrapText="1"/>
    </xf>
    <xf numFmtId="164" fontId="5" fillId="0" borderId="15" xfId="0" applyNumberFormat="1" applyFont="1" applyBorder="1" applyAlignment="1">
      <alignment horizontal="center" vertical="top" wrapText="1"/>
    </xf>
    <xf numFmtId="0" fontId="4" fillId="4" borderId="71" xfId="0" applyFont="1" applyFill="1" applyBorder="1" applyAlignment="1">
      <alignment vertical="top" wrapText="1"/>
    </xf>
    <xf numFmtId="0" fontId="4" fillId="12" borderId="71" xfId="0" applyFont="1" applyFill="1" applyBorder="1" applyAlignment="1">
      <alignment vertical="top" wrapText="1"/>
    </xf>
    <xf numFmtId="164" fontId="14" fillId="0" borderId="16" xfId="0" applyNumberFormat="1" applyFont="1" applyBorder="1" applyAlignment="1">
      <alignment horizontal="center" vertical="top" wrapText="1"/>
    </xf>
    <xf numFmtId="164" fontId="4" fillId="8" borderId="16" xfId="0" applyNumberFormat="1" applyFont="1" applyFill="1" applyBorder="1" applyAlignment="1">
      <alignment horizontal="center" vertical="top"/>
    </xf>
    <xf numFmtId="164" fontId="4" fillId="6" borderId="7" xfId="1" applyNumberFormat="1" applyFont="1" applyFill="1" applyBorder="1" applyAlignment="1">
      <alignment horizontal="center" vertical="top"/>
    </xf>
    <xf numFmtId="164" fontId="4" fillId="5" borderId="7" xfId="0" applyNumberFormat="1" applyFont="1" applyFill="1" applyBorder="1" applyAlignment="1">
      <alignment horizontal="center" vertical="top"/>
    </xf>
    <xf numFmtId="164" fontId="4" fillId="3" borderId="7" xfId="0" applyNumberFormat="1" applyFont="1" applyFill="1" applyBorder="1" applyAlignment="1">
      <alignment horizontal="center" vertical="top" wrapText="1"/>
    </xf>
    <xf numFmtId="0" fontId="4" fillId="4" borderId="13" xfId="0" applyFont="1" applyFill="1" applyBorder="1" applyAlignment="1">
      <alignment vertical="top" wrapText="1"/>
    </xf>
    <xf numFmtId="0" fontId="4" fillId="12" borderId="73" xfId="0" applyFont="1" applyFill="1" applyBorder="1" applyAlignment="1">
      <alignment vertical="top" wrapText="1"/>
    </xf>
    <xf numFmtId="0" fontId="11" fillId="12" borderId="74" xfId="0" applyFont="1" applyFill="1" applyBorder="1" applyAlignment="1">
      <alignment vertical="top" wrapText="1"/>
    </xf>
    <xf numFmtId="0" fontId="11" fillId="12" borderId="75" xfId="0" applyFont="1" applyFill="1" applyBorder="1" applyAlignment="1">
      <alignment vertical="top" wrapText="1"/>
    </xf>
    <xf numFmtId="0" fontId="5" fillId="10" borderId="28" xfId="0" applyFont="1" applyFill="1" applyBorder="1" applyAlignment="1">
      <alignment horizontal="left" vertical="top" wrapText="1"/>
    </xf>
    <xf numFmtId="164" fontId="4" fillId="8" borderId="28" xfId="0" applyNumberFormat="1" applyFont="1" applyFill="1" applyBorder="1" applyAlignment="1">
      <alignment horizontal="center" vertical="top" wrapText="1"/>
    </xf>
    <xf numFmtId="164" fontId="4" fillId="0" borderId="28" xfId="0" applyNumberFormat="1" applyFont="1" applyBorder="1" applyAlignment="1">
      <alignment vertical="top" wrapText="1"/>
    </xf>
    <xf numFmtId="0" fontId="5" fillId="11" borderId="28" xfId="0" applyFont="1" applyFill="1" applyBorder="1" applyAlignment="1">
      <alignment horizontal="left" vertical="top" wrapText="1"/>
    </xf>
    <xf numFmtId="164" fontId="5" fillId="7" borderId="22" xfId="0" applyNumberFormat="1" applyFont="1" applyFill="1" applyBorder="1" applyAlignment="1">
      <alignment horizontal="center" vertical="top" wrapText="1"/>
    </xf>
    <xf numFmtId="0" fontId="15" fillId="0" borderId="26" xfId="0" applyFont="1" applyBorder="1" applyAlignment="1">
      <alignment vertical="top" wrapText="1"/>
    </xf>
    <xf numFmtId="0" fontId="15" fillId="0" borderId="30" xfId="0" applyFont="1" applyBorder="1" applyAlignment="1">
      <alignment vertical="top" wrapText="1"/>
    </xf>
    <xf numFmtId="3" fontId="12" fillId="3" borderId="26" xfId="0" applyNumberFormat="1" applyFont="1" applyFill="1" applyBorder="1" applyAlignment="1">
      <alignment horizontal="left" vertical="top" wrapText="1"/>
    </xf>
    <xf numFmtId="3" fontId="12" fillId="3" borderId="30" xfId="0" applyNumberFormat="1" applyFont="1" applyFill="1" applyBorder="1" applyAlignment="1">
      <alignment horizontal="left" vertical="top" wrapText="1"/>
    </xf>
    <xf numFmtId="0" fontId="12" fillId="3" borderId="26" xfId="0" applyFont="1" applyFill="1" applyBorder="1" applyAlignment="1">
      <alignment vertical="top" wrapText="1"/>
    </xf>
    <xf numFmtId="0" fontId="12" fillId="3" borderId="30" xfId="0" applyFont="1" applyFill="1" applyBorder="1" applyAlignment="1">
      <alignment vertical="top" wrapText="1"/>
    </xf>
    <xf numFmtId="0" fontId="5" fillId="9" borderId="33" xfId="0" applyFont="1" applyFill="1" applyBorder="1" applyAlignment="1">
      <alignment vertical="top" wrapText="1"/>
    </xf>
    <xf numFmtId="0" fontId="5" fillId="9" borderId="30" xfId="0" applyFont="1" applyFill="1" applyBorder="1" applyAlignment="1">
      <alignment vertical="top" wrapText="1"/>
    </xf>
    <xf numFmtId="164" fontId="4" fillId="8" borderId="26" xfId="0" applyNumberFormat="1" applyFont="1" applyFill="1" applyBorder="1" applyAlignment="1">
      <alignment horizontal="center" vertical="top" wrapText="1"/>
    </xf>
    <xf numFmtId="164" fontId="4" fillId="0" borderId="30" xfId="0" applyNumberFormat="1" applyFont="1" applyBorder="1" applyAlignment="1">
      <alignment vertical="top" wrapText="1"/>
    </xf>
    <xf numFmtId="164" fontId="4" fillId="7" borderId="26" xfId="0" applyNumberFormat="1" applyFont="1" applyFill="1" applyBorder="1" applyAlignment="1">
      <alignment horizontal="center" vertical="top" wrapText="1"/>
    </xf>
    <xf numFmtId="0" fontId="5" fillId="3" borderId="30" xfId="0" applyFont="1" applyFill="1" applyBorder="1" applyAlignment="1">
      <alignment vertical="top" wrapText="1"/>
    </xf>
    <xf numFmtId="164" fontId="4" fillId="7" borderId="22" xfId="0" applyNumberFormat="1" applyFont="1" applyFill="1" applyBorder="1" applyAlignment="1">
      <alignment horizontal="center" vertical="top" wrapText="1"/>
    </xf>
    <xf numFmtId="3" fontId="5" fillId="0" borderId="26" xfId="0" applyNumberFormat="1" applyFont="1" applyBorder="1" applyAlignment="1">
      <alignment horizontal="left" vertical="top" wrapText="1"/>
    </xf>
    <xf numFmtId="3" fontId="5" fillId="3" borderId="28" xfId="0" applyNumberFormat="1" applyFont="1" applyFill="1" applyBorder="1" applyAlignment="1">
      <alignment horizontal="left" vertical="top" wrapText="1"/>
    </xf>
    <xf numFmtId="3" fontId="5" fillId="3" borderId="76" xfId="0" applyNumberFormat="1" applyFont="1" applyFill="1" applyBorder="1" applyAlignment="1">
      <alignment horizontal="left" vertical="top" wrapText="1"/>
    </xf>
    <xf numFmtId="3" fontId="5" fillId="3" borderId="22" xfId="0" applyNumberFormat="1" applyFont="1" applyFill="1" applyBorder="1" applyAlignment="1">
      <alignment horizontal="left" vertical="top" wrapText="1"/>
    </xf>
    <xf numFmtId="3" fontId="15" fillId="3" borderId="30" xfId="0" applyNumberFormat="1" applyFont="1" applyFill="1" applyBorder="1" applyAlignment="1">
      <alignment horizontal="left" vertical="top" wrapText="1"/>
    </xf>
    <xf numFmtId="164" fontId="4" fillId="0" borderId="28" xfId="0" applyNumberFormat="1" applyFont="1" applyBorder="1" applyAlignment="1">
      <alignment horizontal="center" vertical="top" wrapText="1"/>
    </xf>
    <xf numFmtId="164" fontId="4" fillId="0" borderId="30" xfId="0" applyNumberFormat="1" applyFont="1" applyBorder="1" applyAlignment="1">
      <alignment horizontal="center" vertical="top" wrapText="1"/>
    </xf>
    <xf numFmtId="0" fontId="4" fillId="4" borderId="22" xfId="0" applyFont="1" applyFill="1" applyBorder="1" applyAlignment="1">
      <alignment vertical="top"/>
    </xf>
    <xf numFmtId="0" fontId="4" fillId="12" borderId="26" xfId="0" applyFont="1" applyFill="1" applyBorder="1" applyAlignment="1">
      <alignment vertical="top" wrapText="1"/>
    </xf>
    <xf numFmtId="0" fontId="4" fillId="12" borderId="28" xfId="0" applyFont="1" applyFill="1" applyBorder="1" applyAlignment="1">
      <alignment vertical="top" wrapText="1"/>
    </xf>
    <xf numFmtId="0" fontId="4" fillId="12" borderId="30" xfId="0" applyFont="1" applyFill="1" applyBorder="1" applyAlignment="1">
      <alignment vertical="top" wrapText="1"/>
    </xf>
    <xf numFmtId="3" fontId="5" fillId="3" borderId="26" xfId="0" applyNumberFormat="1" applyFont="1" applyFill="1" applyBorder="1" applyAlignment="1">
      <alignment horizontal="left" vertical="top" wrapText="1"/>
    </xf>
    <xf numFmtId="0" fontId="5" fillId="0" borderId="65" xfId="0" applyFont="1" applyBorder="1" applyAlignment="1">
      <alignment vertical="top" wrapText="1"/>
    </xf>
    <xf numFmtId="0" fontId="15" fillId="11" borderId="30" xfId="0" applyFont="1" applyFill="1" applyBorder="1" applyAlignment="1">
      <alignment vertical="top" wrapText="1"/>
    </xf>
    <xf numFmtId="0" fontId="5" fillId="11" borderId="30" xfId="0" applyFont="1" applyFill="1" applyBorder="1" applyAlignment="1">
      <alignment vertical="top" wrapText="1"/>
    </xf>
    <xf numFmtId="0" fontId="5" fillId="11" borderId="22" xfId="0" applyFont="1" applyFill="1" applyBorder="1" applyAlignment="1">
      <alignment vertical="top" wrapText="1"/>
    </xf>
    <xf numFmtId="0" fontId="5" fillId="11" borderId="76" xfId="0" applyFont="1" applyFill="1" applyBorder="1" applyAlignment="1">
      <alignment vertical="top" wrapText="1"/>
    </xf>
    <xf numFmtId="0" fontId="5" fillId="3" borderId="26" xfId="0" applyFont="1" applyFill="1" applyBorder="1" applyAlignment="1">
      <alignment vertical="top" wrapText="1"/>
    </xf>
    <xf numFmtId="0" fontId="5" fillId="0" borderId="76" xfId="0" applyFont="1" applyBorder="1" applyAlignment="1">
      <alignment vertical="top"/>
    </xf>
    <xf numFmtId="0" fontId="5" fillId="3" borderId="76" xfId="0" applyFont="1" applyFill="1" applyBorder="1" applyAlignment="1">
      <alignment vertical="top" wrapText="1"/>
    </xf>
    <xf numFmtId="0" fontId="5" fillId="3" borderId="77" xfId="0" applyFont="1" applyFill="1" applyBorder="1" applyAlignment="1">
      <alignment vertical="top" wrapText="1"/>
    </xf>
    <xf numFmtId="0" fontId="5" fillId="3" borderId="78" xfId="0" applyFont="1" applyFill="1" applyBorder="1" applyAlignment="1">
      <alignment vertical="top" wrapText="1"/>
    </xf>
    <xf numFmtId="0" fontId="5" fillId="11" borderId="65" xfId="0" applyFont="1" applyFill="1" applyBorder="1" applyAlignment="1">
      <alignment vertical="top" wrapText="1"/>
    </xf>
    <xf numFmtId="0" fontId="5" fillId="3" borderId="26" xfId="0" applyFont="1" applyFill="1" applyBorder="1" applyAlignment="1">
      <alignment vertical="top"/>
    </xf>
    <xf numFmtId="0" fontId="5" fillId="3" borderId="66" xfId="0" applyFont="1" applyFill="1" applyBorder="1" applyAlignment="1">
      <alignment vertical="top" wrapText="1"/>
    </xf>
    <xf numFmtId="3" fontId="5" fillId="3" borderId="79" xfId="0" applyNumberFormat="1" applyFont="1" applyFill="1" applyBorder="1" applyAlignment="1">
      <alignment horizontal="left" vertical="top" wrapText="1"/>
    </xf>
    <xf numFmtId="3" fontId="5" fillId="3" borderId="80" xfId="0" applyNumberFormat="1" applyFont="1" applyFill="1" applyBorder="1" applyAlignment="1">
      <alignment horizontal="left" vertical="top" wrapText="1"/>
    </xf>
    <xf numFmtId="0" fontId="5" fillId="0" borderId="30" xfId="0" applyFont="1" applyBorder="1" applyAlignment="1">
      <alignment vertical="top" wrapText="1"/>
    </xf>
    <xf numFmtId="3" fontId="5" fillId="0" borderId="76" xfId="0" applyNumberFormat="1" applyFont="1" applyBorder="1" applyAlignment="1">
      <alignment horizontal="left" vertical="top" wrapText="1"/>
    </xf>
    <xf numFmtId="0" fontId="5" fillId="0" borderId="30" xfId="0" applyFont="1" applyBorder="1" applyAlignment="1">
      <alignment vertical="top"/>
    </xf>
    <xf numFmtId="0" fontId="15" fillId="3" borderId="28" xfId="0" applyFont="1" applyFill="1" applyBorder="1" applyAlignment="1">
      <alignment vertical="top" wrapText="1"/>
    </xf>
    <xf numFmtId="0" fontId="5" fillId="11" borderId="30" xfId="0" applyFont="1" applyFill="1" applyBorder="1" applyAlignment="1">
      <alignment horizontal="left" vertical="top" wrapText="1"/>
    </xf>
    <xf numFmtId="0" fontId="5" fillId="11" borderId="33" xfId="0" applyFont="1" applyFill="1" applyBorder="1" applyAlignment="1">
      <alignment vertical="top" wrapText="1"/>
    </xf>
    <xf numFmtId="0" fontId="5" fillId="11" borderId="28" xfId="0" applyFont="1" applyFill="1" applyBorder="1" applyAlignment="1">
      <alignment vertical="top" wrapText="1"/>
    </xf>
    <xf numFmtId="164" fontId="4" fillId="8" borderId="26" xfId="0" applyNumberFormat="1" applyFont="1" applyFill="1" applyBorder="1" applyAlignment="1">
      <alignment vertical="top" wrapText="1"/>
    </xf>
    <xf numFmtId="3" fontId="5" fillId="3" borderId="26" xfId="0" applyNumberFormat="1" applyFont="1" applyFill="1" applyBorder="1" applyAlignment="1">
      <alignment vertical="top" wrapText="1"/>
    </xf>
    <xf numFmtId="3" fontId="5" fillId="3" borderId="28" xfId="0" applyNumberFormat="1" applyFont="1" applyFill="1" applyBorder="1" applyAlignment="1">
      <alignment vertical="top" wrapText="1"/>
    </xf>
    <xf numFmtId="3" fontId="5" fillId="3" borderId="30" xfId="0" applyNumberFormat="1" applyFont="1" applyFill="1" applyBorder="1" applyAlignment="1">
      <alignment vertical="top" wrapText="1"/>
    </xf>
    <xf numFmtId="0" fontId="5" fillId="9" borderId="78" xfId="0" applyFont="1" applyFill="1" applyBorder="1" applyAlignment="1">
      <alignment vertical="top" wrapText="1"/>
    </xf>
    <xf numFmtId="0" fontId="12" fillId="9" borderId="65" xfId="0" applyFont="1" applyFill="1" applyBorder="1" applyAlignment="1">
      <alignment vertical="top" wrapText="1"/>
    </xf>
    <xf numFmtId="3" fontId="5" fillId="3" borderId="22" xfId="0" applyNumberFormat="1" applyFont="1" applyFill="1" applyBorder="1" applyAlignment="1">
      <alignment vertical="top" wrapText="1"/>
    </xf>
    <xf numFmtId="3" fontId="5" fillId="3" borderId="76" xfId="0" applyNumberFormat="1" applyFont="1" applyFill="1" applyBorder="1" applyAlignment="1">
      <alignment vertical="top" wrapText="1"/>
    </xf>
    <xf numFmtId="0" fontId="5" fillId="9" borderId="26" xfId="0" applyFont="1" applyFill="1" applyBorder="1" applyAlignment="1">
      <alignment vertical="top" wrapText="1"/>
    </xf>
    <xf numFmtId="0" fontId="5" fillId="0" borderId="81" xfId="0" applyFont="1" applyBorder="1" applyAlignment="1">
      <alignment vertical="top" wrapText="1"/>
    </xf>
    <xf numFmtId="164" fontId="4" fillId="8" borderId="22" xfId="0" applyNumberFormat="1" applyFont="1" applyFill="1" applyBorder="1" applyAlignment="1">
      <alignment vertical="top" wrapText="1"/>
    </xf>
    <xf numFmtId="0" fontId="5" fillId="3" borderId="28" xfId="0" applyFont="1" applyFill="1" applyBorder="1" applyAlignment="1">
      <alignment vertical="top" wrapText="1"/>
    </xf>
    <xf numFmtId="3" fontId="12" fillId="3" borderId="26" xfId="0" applyNumberFormat="1" applyFont="1" applyFill="1" applyBorder="1" applyAlignment="1">
      <alignment vertical="top" wrapText="1"/>
    </xf>
    <xf numFmtId="3" fontId="12" fillId="3" borderId="28" xfId="0" applyNumberFormat="1" applyFont="1" applyFill="1" applyBorder="1" applyAlignment="1">
      <alignment vertical="top" wrapText="1"/>
    </xf>
    <xf numFmtId="0" fontId="5" fillId="9" borderId="28" xfId="0" applyFont="1" applyFill="1" applyBorder="1" applyAlignment="1">
      <alignment vertical="top" wrapText="1"/>
    </xf>
    <xf numFmtId="3" fontId="5" fillId="0" borderId="28" xfId="0" applyNumberFormat="1" applyFont="1" applyBorder="1" applyAlignment="1">
      <alignment vertical="top" wrapText="1"/>
    </xf>
    <xf numFmtId="3" fontId="5" fillId="0" borderId="30" xfId="0" applyNumberFormat="1" applyFont="1" applyBorder="1" applyAlignment="1">
      <alignment vertical="top" wrapText="1"/>
    </xf>
    <xf numFmtId="3" fontId="5" fillId="0" borderId="76" xfId="0" applyNumberFormat="1" applyFont="1" applyBorder="1" applyAlignment="1">
      <alignment vertical="top" wrapText="1"/>
    </xf>
    <xf numFmtId="0" fontId="24" fillId="9" borderId="22" xfId="0" applyFont="1" applyFill="1" applyBorder="1" applyAlignment="1">
      <alignment vertical="top" wrapText="1"/>
    </xf>
    <xf numFmtId="0" fontId="4" fillId="4" borderId="22" xfId="0" applyFont="1" applyFill="1" applyBorder="1" applyAlignment="1">
      <alignment vertical="top" wrapText="1"/>
    </xf>
    <xf numFmtId="0" fontId="4" fillId="12" borderId="22" xfId="0" applyFont="1" applyFill="1" applyBorder="1" applyAlignment="1">
      <alignment vertical="top" wrapText="1"/>
    </xf>
    <xf numFmtId="164" fontId="12" fillId="3" borderId="28" xfId="2" applyNumberFormat="1" applyFont="1" applyFill="1" applyBorder="1" applyAlignment="1">
      <alignment horizontal="left" vertical="top" wrapText="1"/>
    </xf>
    <xf numFmtId="3" fontId="5" fillId="3" borderId="78" xfId="0" applyNumberFormat="1" applyFont="1" applyFill="1" applyBorder="1" applyAlignment="1">
      <alignment horizontal="left" vertical="top" wrapText="1"/>
    </xf>
    <xf numFmtId="3" fontId="5" fillId="3" borderId="4" xfId="0" applyNumberFormat="1" applyFont="1" applyFill="1" applyBorder="1" applyAlignment="1">
      <alignment horizontal="center" vertical="top" wrapText="1"/>
    </xf>
    <xf numFmtId="0" fontId="13" fillId="3" borderId="71" xfId="0" applyFont="1" applyFill="1" applyBorder="1" applyAlignment="1">
      <alignment vertical="top" wrapText="1"/>
    </xf>
    <xf numFmtId="164" fontId="2" fillId="0" borderId="23" xfId="0" applyNumberFormat="1" applyFont="1" applyBorder="1" applyAlignment="1">
      <alignment horizontal="center" vertical="top" wrapText="1"/>
    </xf>
    <xf numFmtId="164" fontId="2" fillId="0" borderId="71" xfId="0" applyNumberFormat="1" applyFont="1" applyBorder="1" applyAlignment="1">
      <alignment horizontal="center" vertical="top" wrapText="1"/>
    </xf>
    <xf numFmtId="0" fontId="2" fillId="3" borderId="82" xfId="0" applyFont="1" applyFill="1" applyBorder="1" applyAlignment="1">
      <alignment vertical="top" wrapText="1"/>
    </xf>
    <xf numFmtId="164" fontId="14" fillId="3" borderId="4" xfId="0" applyNumberFormat="1" applyFont="1" applyFill="1" applyBorder="1" applyAlignment="1">
      <alignment horizontal="center" vertical="top" wrapText="1"/>
    </xf>
    <xf numFmtId="164" fontId="4" fillId="3" borderId="4" xfId="0" applyNumberFormat="1" applyFont="1" applyFill="1" applyBorder="1" applyAlignment="1">
      <alignment horizontal="center" vertical="top" wrapText="1"/>
    </xf>
    <xf numFmtId="164" fontId="4" fillId="3" borderId="12" xfId="0" applyNumberFormat="1" applyFont="1" applyFill="1" applyBorder="1" applyAlignment="1">
      <alignment horizontal="center" vertical="top" wrapText="1"/>
    </xf>
    <xf numFmtId="3" fontId="15" fillId="3" borderId="33" xfId="0" applyNumberFormat="1" applyFont="1" applyFill="1" applyBorder="1" applyAlignment="1">
      <alignment horizontal="left" vertical="top" wrapText="1"/>
    </xf>
    <xf numFmtId="0" fontId="15" fillId="3" borderId="34" xfId="0" applyFont="1" applyFill="1" applyBorder="1" applyAlignment="1">
      <alignment horizontal="center" vertical="top"/>
    </xf>
    <xf numFmtId="0" fontId="17" fillId="0" borderId="83" xfId="0" applyFont="1" applyBorder="1" applyAlignment="1">
      <alignment horizontal="center" vertical="top" wrapText="1"/>
    </xf>
    <xf numFmtId="164" fontId="15" fillId="3" borderId="27" xfId="0" applyNumberFormat="1" applyFont="1" applyFill="1" applyBorder="1" applyAlignment="1">
      <alignment vertical="top" wrapText="1"/>
    </xf>
    <xf numFmtId="164" fontId="15" fillId="3" borderId="16" xfId="0" applyNumberFormat="1" applyFont="1" applyFill="1" applyBorder="1" applyAlignment="1">
      <alignment vertical="top" wrapText="1"/>
    </xf>
    <xf numFmtId="164" fontId="15" fillId="3" borderId="31" xfId="0" applyNumberFormat="1" applyFont="1" applyFill="1" applyBorder="1" applyAlignment="1">
      <alignment vertical="top" wrapText="1"/>
    </xf>
    <xf numFmtId="164" fontId="15" fillId="3" borderId="70" xfId="0" applyNumberFormat="1" applyFont="1" applyFill="1" applyBorder="1" applyAlignment="1">
      <alignment vertical="top" wrapText="1"/>
    </xf>
    <xf numFmtId="3" fontId="2" fillId="3" borderId="30" xfId="0" applyNumberFormat="1" applyFont="1" applyFill="1" applyBorder="1" applyAlignment="1">
      <alignment horizontal="left" vertical="top" wrapText="1"/>
    </xf>
    <xf numFmtId="0" fontId="2" fillId="3" borderId="23" xfId="0" applyFont="1" applyFill="1" applyBorder="1" applyAlignment="1">
      <alignment horizontal="center" vertical="top"/>
    </xf>
    <xf numFmtId="0" fontId="4" fillId="0" borderId="14" xfId="0" applyFont="1" applyBorder="1" applyAlignment="1">
      <alignment vertical="top" wrapText="1"/>
    </xf>
    <xf numFmtId="0" fontId="0" fillId="0" borderId="34" xfId="0" applyBorder="1" applyAlignment="1">
      <alignment vertical="top" wrapText="1"/>
    </xf>
    <xf numFmtId="0" fontId="4" fillId="0" borderId="58" xfId="0" applyFont="1" applyBorder="1" applyAlignment="1">
      <alignment horizontal="left" vertical="top" wrapText="1"/>
    </xf>
    <xf numFmtId="0" fontId="0" fillId="0" borderId="59" xfId="0" applyBorder="1" applyAlignment="1">
      <alignment horizontal="left" vertical="top" wrapText="1"/>
    </xf>
    <xf numFmtId="164" fontId="7" fillId="0" borderId="0" xfId="0" applyNumberFormat="1" applyFont="1" applyAlignment="1">
      <alignment horizontal="left" vertical="top"/>
    </xf>
    <xf numFmtId="0" fontId="4" fillId="0" borderId="28" xfId="0" applyFont="1" applyBorder="1" applyAlignment="1">
      <alignment horizontal="center" vertical="top" wrapText="1"/>
    </xf>
    <xf numFmtId="0" fontId="4" fillId="0" borderId="30" xfId="0" applyFont="1" applyBorder="1" applyAlignment="1">
      <alignment horizontal="center" vertical="top" wrapText="1"/>
    </xf>
    <xf numFmtId="0" fontId="5" fillId="3" borderId="13" xfId="0" applyFont="1" applyFill="1" applyBorder="1" applyAlignment="1">
      <alignment horizontal="left" vertical="top" wrapText="1"/>
    </xf>
    <xf numFmtId="0" fontId="5" fillId="3" borderId="33" xfId="0" applyFont="1" applyFill="1" applyBorder="1" applyAlignment="1">
      <alignment horizontal="left" vertical="top" wrapText="1"/>
    </xf>
    <xf numFmtId="0" fontId="13" fillId="2" borderId="13"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6" fillId="0" borderId="39" xfId="0" applyFont="1" applyBorder="1" applyAlignment="1">
      <alignment horizontal="center" vertical="center" wrapText="1"/>
    </xf>
    <xf numFmtId="0" fontId="0" fillId="0" borderId="39" xfId="0" applyBorder="1" applyAlignment="1"/>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9" fillId="3" borderId="14" xfId="0" applyFont="1" applyFill="1" applyBorder="1" applyAlignment="1">
      <alignment vertical="top" wrapText="1"/>
    </xf>
    <xf numFmtId="0" fontId="5" fillId="0" borderId="28" xfId="0" applyFont="1" applyBorder="1" applyAlignment="1">
      <alignment horizontal="center" vertical="top" wrapText="1"/>
    </xf>
    <xf numFmtId="0" fontId="5" fillId="0" borderId="30" xfId="0" applyFont="1" applyBorder="1" applyAlignment="1">
      <alignment horizontal="center" vertical="top" wrapText="1"/>
    </xf>
    <xf numFmtId="0" fontId="5" fillId="3" borderId="20" xfId="0" applyFont="1" applyFill="1" applyBorder="1" applyAlignment="1">
      <alignment horizontal="left" vertical="top" wrapText="1"/>
    </xf>
    <xf numFmtId="164" fontId="5" fillId="3" borderId="2" xfId="0" applyNumberFormat="1" applyFont="1" applyFill="1" applyBorder="1" applyAlignment="1">
      <alignment horizontal="center" vertical="top" wrapText="1"/>
    </xf>
    <xf numFmtId="164" fontId="5" fillId="3" borderId="34" xfId="0" applyNumberFormat="1" applyFont="1" applyFill="1" applyBorder="1" applyAlignment="1">
      <alignment horizontal="center" vertical="top" wrapText="1"/>
    </xf>
    <xf numFmtId="0" fontId="0" fillId="0" borderId="3" xfId="0" applyBorder="1" applyAlignment="1">
      <alignment vertical="top" wrapText="1"/>
    </xf>
    <xf numFmtId="164" fontId="5" fillId="0" borderId="72" xfId="0" applyNumberFormat="1" applyFont="1" applyBorder="1" applyAlignment="1">
      <alignment horizontal="center" vertical="top" wrapText="1"/>
    </xf>
    <xf numFmtId="164" fontId="5" fillId="0" borderId="38" xfId="0" applyNumberFormat="1" applyFont="1" applyBorder="1" applyAlignment="1">
      <alignment horizontal="center" vertical="top" wrapText="1"/>
    </xf>
    <xf numFmtId="0" fontId="5" fillId="0" borderId="13" xfId="0" applyFont="1" applyBorder="1" applyAlignment="1">
      <alignment horizontal="left" vertical="top" wrapText="1"/>
    </xf>
    <xf numFmtId="0" fontId="5" fillId="0" borderId="20" xfId="0" applyFont="1" applyBorder="1" applyAlignment="1">
      <alignment horizontal="left" vertical="top" wrapText="1"/>
    </xf>
    <xf numFmtId="0" fontId="5" fillId="0" borderId="33" xfId="0" applyFont="1" applyBorder="1" applyAlignment="1">
      <alignment horizontal="left" vertical="top" wrapText="1"/>
    </xf>
    <xf numFmtId="0" fontId="5" fillId="0" borderId="13" xfId="0" applyFont="1" applyBorder="1" applyAlignment="1">
      <alignment horizontal="center" vertical="top" wrapText="1"/>
    </xf>
    <xf numFmtId="0" fontId="5" fillId="0" borderId="20" xfId="0" applyFont="1" applyBorder="1" applyAlignment="1">
      <alignment horizontal="center" vertical="top" wrapText="1"/>
    </xf>
    <xf numFmtId="0" fontId="0" fillId="0" borderId="20" xfId="0" applyBorder="1" applyAlignment="1">
      <alignment horizontal="center" vertical="top" wrapText="1"/>
    </xf>
    <xf numFmtId="0" fontId="0" fillId="0" borderId="33" xfId="0" applyBorder="1" applyAlignment="1">
      <alignment horizontal="center" vertical="top" wrapText="1"/>
    </xf>
    <xf numFmtId="0" fontId="5" fillId="3" borderId="26" xfId="0" applyFont="1" applyFill="1" applyBorder="1" applyAlignment="1">
      <alignment horizontal="left" vertical="top" wrapText="1"/>
    </xf>
    <xf numFmtId="0" fontId="5" fillId="3" borderId="28" xfId="0" applyFont="1" applyFill="1" applyBorder="1" applyAlignment="1">
      <alignment horizontal="left" vertical="top" wrapText="1"/>
    </xf>
    <xf numFmtId="0" fontId="4" fillId="5" borderId="14" xfId="0" applyFont="1" applyFill="1" applyBorder="1" applyAlignment="1">
      <alignment vertical="top" wrapText="1"/>
    </xf>
    <xf numFmtId="0" fontId="4" fillId="3" borderId="14" xfId="0" applyFont="1" applyFill="1" applyBorder="1" applyAlignment="1">
      <alignment vertical="top" wrapText="1"/>
    </xf>
    <xf numFmtId="0" fontId="5" fillId="3" borderId="0" xfId="0" applyFont="1" applyFill="1" applyAlignment="1">
      <alignment horizontal="left" vertical="top" wrapText="1"/>
    </xf>
    <xf numFmtId="0" fontId="5" fillId="0" borderId="0" xfId="0" applyFont="1" applyAlignment="1">
      <alignment horizontal="left" vertical="top" wrapText="1"/>
    </xf>
    <xf numFmtId="164" fontId="5" fillId="0" borderId="28" xfId="0" applyNumberFormat="1" applyFont="1" applyBorder="1" applyAlignment="1">
      <alignment horizontal="center" vertical="top" wrapText="1"/>
    </xf>
    <xf numFmtId="0" fontId="5" fillId="0" borderId="0" xfId="0" applyFont="1" applyAlignment="1">
      <alignment vertical="top" wrapText="1"/>
    </xf>
    <xf numFmtId="0" fontId="5" fillId="3" borderId="13" xfId="0" applyFont="1" applyFill="1" applyBorder="1" applyAlignment="1">
      <alignment vertical="top" wrapText="1"/>
    </xf>
    <xf numFmtId="0" fontId="26" fillId="0" borderId="33" xfId="0" applyFont="1" applyBorder="1" applyAlignment="1">
      <alignment vertical="top" wrapText="1"/>
    </xf>
    <xf numFmtId="0" fontId="26" fillId="0" borderId="20" xfId="0" applyFont="1" applyBorder="1" applyAlignment="1">
      <alignment horizontal="left" vertical="top" wrapText="1"/>
    </xf>
    <xf numFmtId="0" fontId="5" fillId="0" borderId="28" xfId="0" applyFont="1" applyBorder="1" applyAlignment="1">
      <alignment horizontal="left" vertical="top" wrapText="1"/>
    </xf>
    <xf numFmtId="0" fontId="5" fillId="0" borderId="30" xfId="0" applyFont="1" applyBorder="1" applyAlignment="1">
      <alignment horizontal="left" vertical="top" wrapText="1"/>
    </xf>
    <xf numFmtId="0" fontId="10" fillId="0" borderId="36" xfId="0" applyFont="1" applyBorder="1" applyAlignment="1">
      <alignment horizontal="left" vertical="top"/>
    </xf>
    <xf numFmtId="0" fontId="10" fillId="0" borderId="37" xfId="0" applyFont="1" applyBorder="1" applyAlignment="1">
      <alignment horizontal="left" vertical="top"/>
    </xf>
    <xf numFmtId="0" fontId="26" fillId="0" borderId="33" xfId="0" applyFont="1" applyBorder="1" applyAlignment="1">
      <alignment horizontal="left" vertical="top" wrapText="1"/>
    </xf>
    <xf numFmtId="0" fontId="0" fillId="0" borderId="33" xfId="0" applyBorder="1" applyAlignment="1">
      <alignment vertical="top" wrapText="1"/>
    </xf>
    <xf numFmtId="0" fontId="5" fillId="3" borderId="20" xfId="0" applyFont="1" applyFill="1" applyBorder="1" applyAlignment="1">
      <alignment vertical="top" wrapText="1"/>
    </xf>
    <xf numFmtId="0" fontId="5" fillId="3" borderId="33" xfId="0" applyFont="1" applyFill="1" applyBorder="1" applyAlignment="1">
      <alignment vertical="top" wrapText="1"/>
    </xf>
    <xf numFmtId="0" fontId="15" fillId="3" borderId="13" xfId="0" applyFont="1" applyFill="1" applyBorder="1" applyAlignment="1">
      <alignment horizontal="left" vertical="top" wrapText="1"/>
    </xf>
    <xf numFmtId="0" fontId="0" fillId="0" borderId="33" xfId="0" applyBorder="1" applyAlignment="1">
      <alignment horizontal="left" vertical="top" wrapText="1"/>
    </xf>
    <xf numFmtId="0" fontId="4" fillId="0" borderId="3" xfId="0" applyFont="1" applyBorder="1" applyAlignment="1">
      <alignment vertical="top" wrapText="1"/>
    </xf>
    <xf numFmtId="0" fontId="19" fillId="0" borderId="14" xfId="0" applyFont="1" applyBorder="1" applyAlignment="1">
      <alignment vertical="top" wrapText="1"/>
    </xf>
    <xf numFmtId="0" fontId="4" fillId="3" borderId="14" xfId="0" applyFont="1" applyFill="1" applyBorder="1" applyAlignment="1">
      <alignment horizontal="left" vertical="top" wrapText="1"/>
    </xf>
    <xf numFmtId="0" fontId="0" fillId="0" borderId="3" xfId="0" applyBorder="1" applyAlignment="1">
      <alignment horizontal="left" vertical="top" wrapText="1"/>
    </xf>
    <xf numFmtId="0" fontId="0" fillId="0" borderId="34" xfId="0" applyBorder="1" applyAlignment="1">
      <alignment horizontal="left" vertical="top" wrapText="1"/>
    </xf>
  </cellXfs>
  <cellStyles count="3">
    <cellStyle name="Excel Built-in Normal" xfId="1" xr:uid="{48795526-0D47-4B88-AE3F-56B560CE652A}"/>
    <cellStyle name="Įprastas" xfId="0" builtinId="0"/>
    <cellStyle name="Įprastas 2" xfId="2" xr:uid="{3770988D-F7DD-45D2-B1FE-A26D2686C008}"/>
  </cellStyles>
  <dxfs count="0"/>
  <tableStyles count="0" defaultTableStyle="TableStyleMedium2" defaultPivotStyle="PivotStyleLight16"/>
  <colors>
    <mruColors>
      <color rgb="FF99FF99"/>
      <color rgb="FFFFCCFF"/>
      <color rgb="FFFFFFCC"/>
      <color rgb="FFCCFFCC"/>
      <color rgb="FFFF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E112-3B8F-41F4-9BAA-5145454E912F}">
  <sheetPr>
    <pageSetUpPr fitToPage="1"/>
  </sheetPr>
  <dimension ref="A1:T178"/>
  <sheetViews>
    <sheetView tabSelected="1" zoomScaleNormal="100" zoomScaleSheetLayoutView="100" workbookViewId="0">
      <selection activeCell="B2" sqref="B2:K2"/>
    </sheetView>
  </sheetViews>
  <sheetFormatPr defaultColWidth="9.140625" defaultRowHeight="12.75" x14ac:dyDescent="0.2"/>
  <cols>
    <col min="1" max="1" width="2.5703125" style="3" customWidth="1"/>
    <col min="2" max="2" width="15.42578125" style="6" customWidth="1"/>
    <col min="3" max="3" width="44.7109375" style="6" customWidth="1"/>
    <col min="4" max="4" width="13.5703125" style="1" customWidth="1"/>
    <col min="5" max="5" width="13.140625" style="1" customWidth="1"/>
    <col min="6" max="6" width="13.28515625" style="1" customWidth="1"/>
    <col min="7" max="7" width="30.42578125" style="1" customWidth="1"/>
    <col min="8" max="8" width="9" style="7" customWidth="1"/>
    <col min="9" max="9" width="8.42578125" style="7" customWidth="1"/>
    <col min="10" max="10" width="10.140625" style="3" customWidth="1"/>
    <col min="11" max="11" width="12.140625" style="3" customWidth="1"/>
    <col min="12" max="16384" width="9.140625" style="3"/>
  </cols>
  <sheetData>
    <row r="1" spans="1:11" ht="15.75" x14ac:dyDescent="0.2">
      <c r="B1" s="2"/>
      <c r="C1" s="2"/>
      <c r="D1" s="25"/>
      <c r="E1" s="25"/>
      <c r="F1" s="490"/>
      <c r="G1" s="490"/>
    </row>
    <row r="2" spans="1:11" ht="30.75" customHeight="1" thickBot="1" x14ac:dyDescent="0.3">
      <c r="A2" s="18"/>
      <c r="B2" s="503" t="s">
        <v>315</v>
      </c>
      <c r="C2" s="503"/>
      <c r="D2" s="503"/>
      <c r="E2" s="503"/>
      <c r="F2" s="503"/>
      <c r="G2" s="503"/>
      <c r="H2" s="504"/>
      <c r="I2" s="504"/>
      <c r="J2" s="504"/>
      <c r="K2" s="504"/>
    </row>
    <row r="3" spans="1:11" ht="45" customHeight="1" x14ac:dyDescent="0.2">
      <c r="A3" s="18"/>
      <c r="B3" s="495" t="s">
        <v>0</v>
      </c>
      <c r="C3" s="497" t="s">
        <v>1</v>
      </c>
      <c r="D3" s="497" t="s">
        <v>2</v>
      </c>
      <c r="E3" s="497" t="s">
        <v>3</v>
      </c>
      <c r="F3" s="499" t="s">
        <v>4</v>
      </c>
      <c r="G3" s="501" t="s">
        <v>5</v>
      </c>
      <c r="H3" s="505" t="s">
        <v>6</v>
      </c>
      <c r="I3" s="505"/>
      <c r="J3" s="506"/>
      <c r="K3" s="507" t="s">
        <v>7</v>
      </c>
    </row>
    <row r="4" spans="1:11" ht="28.5" customHeight="1" thickBot="1" x14ac:dyDescent="0.25">
      <c r="A4" s="18"/>
      <c r="B4" s="496"/>
      <c r="C4" s="498"/>
      <c r="D4" s="498"/>
      <c r="E4" s="498"/>
      <c r="F4" s="500"/>
      <c r="G4" s="502"/>
      <c r="H4" s="34" t="s">
        <v>8</v>
      </c>
      <c r="I4" s="34" t="s">
        <v>9</v>
      </c>
      <c r="J4" s="34" t="s">
        <v>10</v>
      </c>
      <c r="K4" s="508"/>
    </row>
    <row r="5" spans="1:11" ht="12.6" customHeight="1" thickBot="1" x14ac:dyDescent="0.25">
      <c r="A5" s="18"/>
      <c r="B5" s="37">
        <v>1</v>
      </c>
      <c r="C5" s="35">
        <v>2</v>
      </c>
      <c r="D5" s="35">
        <v>3</v>
      </c>
      <c r="E5" s="35">
        <v>4</v>
      </c>
      <c r="F5" s="38">
        <v>5</v>
      </c>
      <c r="G5" s="37">
        <v>6</v>
      </c>
      <c r="H5" s="35">
        <v>7</v>
      </c>
      <c r="I5" s="35">
        <v>8</v>
      </c>
      <c r="J5" s="35">
        <v>9</v>
      </c>
      <c r="K5" s="36">
        <v>10</v>
      </c>
    </row>
    <row r="6" spans="1:11" ht="29.45" customHeight="1" thickBot="1" x14ac:dyDescent="0.25">
      <c r="A6" s="18"/>
      <c r="B6" s="44" t="s">
        <v>11</v>
      </c>
      <c r="C6" s="45" t="s">
        <v>12</v>
      </c>
      <c r="D6" s="45"/>
      <c r="E6" s="45"/>
      <c r="F6" s="331"/>
      <c r="G6" s="390"/>
      <c r="H6" s="46"/>
      <c r="I6" s="46"/>
      <c r="J6" s="47"/>
      <c r="K6" s="48"/>
    </row>
    <row r="7" spans="1:11" ht="28.5" customHeight="1" x14ac:dyDescent="0.2">
      <c r="A7" s="18"/>
      <c r="B7" s="221"/>
      <c r="C7" s="222"/>
      <c r="D7" s="222"/>
      <c r="E7" s="222"/>
      <c r="F7" s="332"/>
      <c r="G7" s="391" t="s">
        <v>13</v>
      </c>
      <c r="H7" s="235" t="s">
        <v>14</v>
      </c>
      <c r="I7" s="236" t="s">
        <v>14</v>
      </c>
      <c r="J7" s="236" t="s">
        <v>14</v>
      </c>
      <c r="K7" s="223"/>
    </row>
    <row r="8" spans="1:11" ht="53.45" customHeight="1" x14ac:dyDescent="0.2">
      <c r="A8" s="18"/>
      <c r="B8" s="224"/>
      <c r="C8" s="215"/>
      <c r="D8" s="215"/>
      <c r="E8" s="215"/>
      <c r="F8" s="333"/>
      <c r="G8" s="392" t="s">
        <v>15</v>
      </c>
      <c r="H8" s="216">
        <v>2272.1060000000002</v>
      </c>
      <c r="I8" s="234">
        <v>2272.1060000000002</v>
      </c>
      <c r="J8" s="234">
        <v>2272.1060000000002</v>
      </c>
      <c r="K8" s="225"/>
    </row>
    <row r="9" spans="1:11" ht="29.45" customHeight="1" thickBot="1" x14ac:dyDescent="0.25">
      <c r="A9" s="18"/>
      <c r="B9" s="226"/>
      <c r="C9" s="227"/>
      <c r="D9" s="227"/>
      <c r="E9" s="227"/>
      <c r="F9" s="334"/>
      <c r="G9" s="393" t="s">
        <v>16</v>
      </c>
      <c r="H9" s="228" t="s">
        <v>17</v>
      </c>
      <c r="I9" s="228" t="s">
        <v>17</v>
      </c>
      <c r="J9" s="228" t="s">
        <v>17</v>
      </c>
      <c r="K9" s="229"/>
    </row>
    <row r="10" spans="1:11" ht="30.75" customHeight="1" x14ac:dyDescent="0.2">
      <c r="A10" s="18"/>
      <c r="B10" s="217" t="s">
        <v>18</v>
      </c>
      <c r="C10" s="218" t="s">
        <v>19</v>
      </c>
      <c r="D10" s="219"/>
      <c r="E10" s="219"/>
      <c r="F10" s="335"/>
      <c r="G10" s="394"/>
      <c r="H10" s="255"/>
      <c r="I10" s="255"/>
      <c r="J10" s="255"/>
      <c r="K10" s="220"/>
    </row>
    <row r="11" spans="1:11" ht="17.45" customHeight="1" x14ac:dyDescent="0.2">
      <c r="A11" s="18"/>
      <c r="B11" s="55"/>
      <c r="C11" s="8" t="s">
        <v>20</v>
      </c>
      <c r="D11" s="9">
        <f t="shared" ref="D11:F11" si="0">SUM(D13)</f>
        <v>1312.7</v>
      </c>
      <c r="E11" s="9">
        <f t="shared" si="0"/>
        <v>1312.7</v>
      </c>
      <c r="F11" s="336">
        <f t="shared" si="0"/>
        <v>1312.7</v>
      </c>
      <c r="G11" s="395"/>
      <c r="H11" s="65"/>
      <c r="I11" s="65"/>
      <c r="J11" s="66"/>
      <c r="K11" s="67"/>
    </row>
    <row r="12" spans="1:11" x14ac:dyDescent="0.2">
      <c r="A12" s="18"/>
      <c r="B12" s="491"/>
      <c r="C12" s="10" t="s">
        <v>21</v>
      </c>
      <c r="D12" s="19"/>
      <c r="E12" s="19"/>
      <c r="F12" s="337"/>
      <c r="G12" s="396"/>
      <c r="H12" s="56"/>
      <c r="I12" s="56"/>
      <c r="J12" s="57"/>
      <c r="K12" s="58"/>
    </row>
    <row r="13" spans="1:11" ht="33" customHeight="1" thickBot="1" x14ac:dyDescent="0.25">
      <c r="A13" s="18"/>
      <c r="B13" s="492"/>
      <c r="C13" s="59" t="s">
        <v>22</v>
      </c>
      <c r="D13" s="61">
        <v>1312.7</v>
      </c>
      <c r="E13" s="61">
        <v>1312.7</v>
      </c>
      <c r="F13" s="338">
        <v>1312.7</v>
      </c>
      <c r="G13" s="397" t="s">
        <v>316</v>
      </c>
      <c r="H13" s="256">
        <v>68</v>
      </c>
      <c r="I13" s="256">
        <v>68</v>
      </c>
      <c r="J13" s="256">
        <v>68</v>
      </c>
      <c r="K13" s="64"/>
    </row>
    <row r="14" spans="1:11" ht="35.25" customHeight="1" thickBot="1" x14ac:dyDescent="0.25">
      <c r="A14" s="18"/>
      <c r="B14" s="68" t="s">
        <v>23</v>
      </c>
      <c r="C14" s="49" t="s">
        <v>24</v>
      </c>
      <c r="D14" s="69"/>
      <c r="E14" s="69"/>
      <c r="F14" s="339"/>
      <c r="G14" s="398"/>
      <c r="H14" s="231"/>
      <c r="I14" s="231"/>
      <c r="J14" s="232"/>
      <c r="K14" s="233"/>
    </row>
    <row r="15" spans="1:11" ht="21.75" customHeight="1" x14ac:dyDescent="0.2">
      <c r="A15" s="18"/>
      <c r="B15" s="493" t="s">
        <v>25</v>
      </c>
      <c r="C15" s="509" t="s">
        <v>26</v>
      </c>
      <c r="D15" s="70"/>
      <c r="E15" s="70"/>
      <c r="F15" s="340"/>
      <c r="G15" s="399" t="s">
        <v>27</v>
      </c>
      <c r="H15" s="71">
        <v>570</v>
      </c>
      <c r="I15" s="72">
        <v>570</v>
      </c>
      <c r="J15" s="72">
        <v>570</v>
      </c>
      <c r="K15" s="73"/>
    </row>
    <row r="16" spans="1:11" ht="19.5" customHeight="1" thickBot="1" x14ac:dyDescent="0.25">
      <c r="A16" s="18"/>
      <c r="B16" s="494"/>
      <c r="C16" s="487"/>
      <c r="D16" s="74"/>
      <c r="E16" s="75"/>
      <c r="F16" s="341"/>
      <c r="G16" s="400" t="s">
        <v>28</v>
      </c>
      <c r="H16" s="76">
        <v>1</v>
      </c>
      <c r="I16" s="77">
        <v>1</v>
      </c>
      <c r="J16" s="77">
        <v>1</v>
      </c>
      <c r="K16" s="78" t="s">
        <v>29</v>
      </c>
    </row>
    <row r="17" spans="1:20" ht="30" customHeight="1" x14ac:dyDescent="0.2">
      <c r="A17" s="18"/>
      <c r="B17" s="493" t="s">
        <v>30</v>
      </c>
      <c r="C17" s="486" t="s">
        <v>31</v>
      </c>
      <c r="D17" s="79"/>
      <c r="E17" s="70"/>
      <c r="F17" s="340"/>
      <c r="G17" s="401" t="s">
        <v>32</v>
      </c>
      <c r="H17" s="240" t="s">
        <v>33</v>
      </c>
      <c r="I17" s="240"/>
      <c r="J17" s="240" t="s">
        <v>33</v>
      </c>
      <c r="K17" s="80"/>
    </row>
    <row r="18" spans="1:20" ht="20.25" customHeight="1" thickBot="1" x14ac:dyDescent="0.25">
      <c r="A18" s="18"/>
      <c r="B18" s="494"/>
      <c r="C18" s="487"/>
      <c r="D18" s="74"/>
      <c r="E18" s="74"/>
      <c r="F18" s="342"/>
      <c r="G18" s="402" t="s">
        <v>34</v>
      </c>
      <c r="H18" s="241"/>
      <c r="I18" s="241" t="s">
        <v>35</v>
      </c>
      <c r="J18" s="241"/>
      <c r="K18" s="81"/>
    </row>
    <row r="19" spans="1:20" ht="29.25" customHeight="1" x14ac:dyDescent="0.2">
      <c r="A19" s="18"/>
      <c r="B19" s="493" t="s">
        <v>36</v>
      </c>
      <c r="C19" s="486" t="s">
        <v>37</v>
      </c>
      <c r="D19" s="79"/>
      <c r="E19" s="70"/>
      <c r="F19" s="340"/>
      <c r="G19" s="403" t="s">
        <v>32</v>
      </c>
      <c r="H19" s="240"/>
      <c r="I19" s="240" t="s">
        <v>33</v>
      </c>
      <c r="J19" s="240"/>
      <c r="K19" s="80"/>
    </row>
    <row r="20" spans="1:20" ht="19.5" customHeight="1" thickBot="1" x14ac:dyDescent="0.25">
      <c r="A20" s="18"/>
      <c r="B20" s="494"/>
      <c r="C20" s="487"/>
      <c r="D20" s="82"/>
      <c r="E20" s="82"/>
      <c r="F20" s="343"/>
      <c r="G20" s="402" t="s">
        <v>34</v>
      </c>
      <c r="H20" s="241" t="s">
        <v>35</v>
      </c>
      <c r="I20" s="241"/>
      <c r="J20" s="241" t="s">
        <v>35</v>
      </c>
      <c r="K20" s="81"/>
    </row>
    <row r="21" spans="1:20" ht="34.5" customHeight="1" x14ac:dyDescent="0.2">
      <c r="A21" s="18"/>
      <c r="B21" s="538" t="s">
        <v>38</v>
      </c>
      <c r="C21" s="488" t="s">
        <v>39</v>
      </c>
      <c r="D21" s="83"/>
      <c r="E21" s="84"/>
      <c r="F21" s="344"/>
      <c r="G21" s="403" t="s">
        <v>32</v>
      </c>
      <c r="H21" s="242">
        <v>30</v>
      </c>
      <c r="I21" s="242"/>
      <c r="J21" s="242">
        <v>30</v>
      </c>
      <c r="K21" s="80"/>
    </row>
    <row r="22" spans="1:20" ht="33" customHeight="1" thickBot="1" x14ac:dyDescent="0.25">
      <c r="A22" s="18"/>
      <c r="B22" s="539"/>
      <c r="C22" s="489"/>
      <c r="D22" s="82"/>
      <c r="E22" s="74"/>
      <c r="F22" s="342"/>
      <c r="G22" s="404" t="s">
        <v>40</v>
      </c>
      <c r="H22" s="243"/>
      <c r="I22" s="243">
        <v>1</v>
      </c>
      <c r="J22" s="243"/>
      <c r="K22" s="81"/>
    </row>
    <row r="23" spans="1:20" ht="33.6" customHeight="1" thickBot="1" x14ac:dyDescent="0.25">
      <c r="A23" s="18"/>
      <c r="B23" s="254" t="s">
        <v>41</v>
      </c>
      <c r="C23" s="265" t="s">
        <v>42</v>
      </c>
      <c r="D23" s="70"/>
      <c r="E23" s="70"/>
      <c r="F23" s="340"/>
      <c r="G23" s="405" t="s">
        <v>43</v>
      </c>
      <c r="H23" s="86">
        <v>1</v>
      </c>
      <c r="I23" s="86">
        <v>1</v>
      </c>
      <c r="J23" s="86">
        <v>1</v>
      </c>
      <c r="K23" s="246"/>
    </row>
    <row r="24" spans="1:20" ht="30" customHeight="1" thickBot="1" x14ac:dyDescent="0.25">
      <c r="A24" s="18"/>
      <c r="B24" s="267" t="s">
        <v>44</v>
      </c>
      <c r="C24" s="149" t="s">
        <v>45</v>
      </c>
      <c r="D24" s="70"/>
      <c r="E24" s="70"/>
      <c r="F24" s="340"/>
      <c r="G24" s="406" t="s">
        <v>43</v>
      </c>
      <c r="H24" s="86">
        <v>1</v>
      </c>
      <c r="I24" s="86">
        <v>1</v>
      </c>
      <c r="J24" s="86">
        <v>1</v>
      </c>
      <c r="K24" s="246"/>
    </row>
    <row r="25" spans="1:20" ht="32.450000000000003" customHeight="1" thickBot="1" x14ac:dyDescent="0.25">
      <c r="A25" s="18"/>
      <c r="B25" s="267" t="s">
        <v>46</v>
      </c>
      <c r="C25" s="149" t="s">
        <v>47</v>
      </c>
      <c r="D25" s="70"/>
      <c r="E25" s="70"/>
      <c r="F25" s="340"/>
      <c r="G25" s="406" t="s">
        <v>43</v>
      </c>
      <c r="H25" s="86">
        <v>1</v>
      </c>
      <c r="I25" s="86">
        <v>1</v>
      </c>
      <c r="J25" s="86">
        <v>1</v>
      </c>
      <c r="K25" s="246"/>
      <c r="L25" s="4"/>
      <c r="M25" s="4"/>
      <c r="N25" s="4"/>
      <c r="O25" s="4"/>
      <c r="P25" s="4"/>
      <c r="Q25" s="4"/>
      <c r="R25" s="4"/>
      <c r="S25" s="4"/>
      <c r="T25" s="4"/>
    </row>
    <row r="26" spans="1:20" ht="31.5" customHeight="1" thickBot="1" x14ac:dyDescent="0.25">
      <c r="A26" s="18"/>
      <c r="B26" s="267" t="s">
        <v>48</v>
      </c>
      <c r="C26" s="152" t="s">
        <v>286</v>
      </c>
      <c r="D26" s="70"/>
      <c r="E26" s="70"/>
      <c r="F26" s="340"/>
      <c r="G26" s="406" t="s">
        <v>49</v>
      </c>
      <c r="H26" s="86">
        <v>1</v>
      </c>
      <c r="I26" s="247"/>
      <c r="J26" s="245"/>
      <c r="K26" s="246"/>
      <c r="L26" s="4"/>
      <c r="M26" s="4"/>
      <c r="N26" s="4"/>
      <c r="O26" s="4"/>
      <c r="P26" s="4"/>
      <c r="Q26" s="4"/>
      <c r="R26" s="4"/>
      <c r="S26" s="4"/>
      <c r="T26" s="4"/>
    </row>
    <row r="27" spans="1:20" ht="15.75" customHeight="1" x14ac:dyDescent="0.2">
      <c r="A27" s="18"/>
      <c r="B27" s="89"/>
      <c r="C27" s="90" t="s">
        <v>20</v>
      </c>
      <c r="D27" s="91">
        <f>D29</f>
        <v>1242.5999999999999</v>
      </c>
      <c r="E27" s="91">
        <f>E29</f>
        <v>1335.8999999999999</v>
      </c>
      <c r="F27" s="345">
        <f>F29</f>
        <v>1194.6999999999998</v>
      </c>
      <c r="G27" s="407"/>
      <c r="H27" s="92"/>
      <c r="I27" s="92"/>
      <c r="J27" s="93"/>
      <c r="K27" s="94"/>
      <c r="L27" s="4"/>
      <c r="M27" s="4"/>
      <c r="N27" s="4"/>
      <c r="O27" s="4"/>
      <c r="P27" s="4"/>
      <c r="Q27" s="4"/>
      <c r="R27" s="4"/>
      <c r="S27" s="4"/>
      <c r="T27" s="4"/>
    </row>
    <row r="28" spans="1:20" ht="15.6" customHeight="1" x14ac:dyDescent="0.2">
      <c r="A28" s="18"/>
      <c r="B28" s="510"/>
      <c r="C28" s="10" t="s">
        <v>21</v>
      </c>
      <c r="D28" s="19"/>
      <c r="E28" s="19"/>
      <c r="F28" s="337"/>
      <c r="G28" s="396"/>
      <c r="H28" s="56"/>
      <c r="I28" s="56"/>
      <c r="J28" s="57"/>
      <c r="K28" s="58"/>
      <c r="L28" s="4"/>
      <c r="M28" s="4"/>
      <c r="N28" s="4"/>
      <c r="O28" s="4"/>
      <c r="P28" s="4"/>
      <c r="Q28" s="4"/>
      <c r="R28" s="4"/>
      <c r="S28" s="4"/>
      <c r="T28" s="4"/>
    </row>
    <row r="29" spans="1:20" ht="29.45" customHeight="1" thickBot="1" x14ac:dyDescent="0.25">
      <c r="A29" s="18"/>
      <c r="B29" s="511"/>
      <c r="C29" s="59" t="s">
        <v>50</v>
      </c>
      <c r="D29" s="61">
        <v>1242.5999999999999</v>
      </c>
      <c r="E29" s="61">
        <v>1335.8999999999999</v>
      </c>
      <c r="F29" s="338">
        <v>1194.6999999999998</v>
      </c>
      <c r="G29" s="408"/>
      <c r="H29" s="62"/>
      <c r="I29" s="62"/>
      <c r="J29" s="63"/>
      <c r="K29" s="64"/>
      <c r="L29" s="4"/>
      <c r="M29" s="4"/>
      <c r="N29" s="4"/>
      <c r="O29" s="4"/>
      <c r="P29" s="4"/>
      <c r="Q29" s="4"/>
      <c r="R29" s="4"/>
      <c r="S29" s="4"/>
      <c r="T29" s="4"/>
    </row>
    <row r="30" spans="1:20" s="4" customFormat="1" ht="33.75" customHeight="1" x14ac:dyDescent="0.2">
      <c r="A30" s="21"/>
      <c r="B30" s="95" t="s">
        <v>51</v>
      </c>
      <c r="C30" s="248" t="s">
        <v>287</v>
      </c>
      <c r="D30" s="54"/>
      <c r="E30" s="54"/>
      <c r="F30" s="346"/>
      <c r="G30" s="409"/>
      <c r="H30" s="54"/>
      <c r="I30" s="54"/>
      <c r="J30" s="54"/>
      <c r="K30" s="96"/>
    </row>
    <row r="31" spans="1:20" ht="16.899999999999999" customHeight="1" x14ac:dyDescent="0.2">
      <c r="A31" s="18"/>
      <c r="B31" s="97"/>
      <c r="C31" s="8" t="s">
        <v>20</v>
      </c>
      <c r="D31" s="9">
        <f t="shared" ref="D31:F31" si="1">SUM(D33:D33)</f>
        <v>171.79999999999998</v>
      </c>
      <c r="E31" s="9">
        <f t="shared" si="1"/>
        <v>179.6</v>
      </c>
      <c r="F31" s="336">
        <f t="shared" si="1"/>
        <v>179.6</v>
      </c>
      <c r="G31" s="395"/>
      <c r="H31" s="9"/>
      <c r="I31" s="9"/>
      <c r="J31" s="9"/>
      <c r="K31" s="98"/>
      <c r="L31" s="4"/>
      <c r="M31" s="4"/>
      <c r="N31" s="4"/>
      <c r="O31" s="4"/>
      <c r="P31" s="4"/>
      <c r="Q31" s="4"/>
      <c r="R31" s="4"/>
      <c r="S31" s="4"/>
      <c r="T31" s="4"/>
    </row>
    <row r="32" spans="1:20" ht="14.45" customHeight="1" x14ac:dyDescent="0.2">
      <c r="A32" s="18"/>
      <c r="B32" s="510"/>
      <c r="C32" s="10" t="s">
        <v>21</v>
      </c>
      <c r="D32" s="22"/>
      <c r="E32" s="22"/>
      <c r="F32" s="347"/>
      <c r="G32" s="396"/>
      <c r="H32" s="56"/>
      <c r="I32" s="56"/>
      <c r="J32" s="57"/>
      <c r="K32" s="58"/>
      <c r="L32" s="4"/>
      <c r="M32" s="4"/>
      <c r="N32" s="4"/>
      <c r="O32" s="4"/>
      <c r="P32" s="4"/>
      <c r="Q32" s="4"/>
      <c r="R32" s="4"/>
      <c r="S32" s="4"/>
      <c r="T32" s="4"/>
    </row>
    <row r="33" spans="1:20" ht="28.15" customHeight="1" thickBot="1" x14ac:dyDescent="0.25">
      <c r="A33" s="18"/>
      <c r="B33" s="511"/>
      <c r="C33" s="59" t="s">
        <v>22</v>
      </c>
      <c r="D33" s="60">
        <f>179.6-7.8</f>
        <v>171.79999999999998</v>
      </c>
      <c r="E33" s="60">
        <v>179.6</v>
      </c>
      <c r="F33" s="348">
        <v>179.6</v>
      </c>
      <c r="G33" s="410" t="s">
        <v>52</v>
      </c>
      <c r="H33" s="100">
        <v>21</v>
      </c>
      <c r="I33" s="100">
        <v>28</v>
      </c>
      <c r="J33" s="100">
        <v>28</v>
      </c>
      <c r="K33" s="81"/>
      <c r="L33" s="4"/>
      <c r="M33" s="4"/>
      <c r="N33" s="4"/>
      <c r="O33" s="4"/>
      <c r="P33" s="4"/>
      <c r="Q33" s="4"/>
      <c r="R33" s="4"/>
      <c r="S33" s="4"/>
      <c r="T33" s="4"/>
    </row>
    <row r="34" spans="1:20" ht="25.5" customHeight="1" thickBot="1" x14ac:dyDescent="0.25">
      <c r="A34" s="18"/>
      <c r="B34" s="101" t="s">
        <v>53</v>
      </c>
      <c r="C34" s="102" t="s">
        <v>54</v>
      </c>
      <c r="D34" s="103"/>
      <c r="E34" s="103"/>
      <c r="F34" s="349"/>
      <c r="G34" s="411"/>
      <c r="H34" s="51"/>
      <c r="I34" s="51"/>
      <c r="J34" s="52"/>
      <c r="K34" s="53"/>
      <c r="L34" s="4"/>
      <c r="M34" s="4"/>
      <c r="N34" s="4"/>
      <c r="O34" s="4"/>
      <c r="P34" s="4"/>
      <c r="Q34" s="4"/>
      <c r="R34" s="4"/>
      <c r="S34" s="4"/>
      <c r="T34" s="4"/>
    </row>
    <row r="35" spans="1:20" ht="28.5" customHeight="1" x14ac:dyDescent="0.2">
      <c r="A35" s="18"/>
      <c r="B35" s="518" t="s">
        <v>55</v>
      </c>
      <c r="C35" s="547" t="s">
        <v>56</v>
      </c>
      <c r="D35" s="104"/>
      <c r="E35" s="104"/>
      <c r="F35" s="350"/>
      <c r="G35" s="412" t="s">
        <v>57</v>
      </c>
      <c r="H35" s="108">
        <v>1</v>
      </c>
      <c r="I35" s="109">
        <v>1</v>
      </c>
      <c r="J35" s="109">
        <v>1</v>
      </c>
      <c r="K35" s="80"/>
      <c r="L35" s="4"/>
      <c r="M35" s="4"/>
      <c r="N35" s="4"/>
      <c r="O35" s="4"/>
      <c r="P35" s="4"/>
      <c r="Q35" s="4"/>
      <c r="R35" s="4"/>
      <c r="S35" s="4"/>
      <c r="T35" s="4"/>
    </row>
    <row r="36" spans="1:20" ht="31.5" customHeight="1" x14ac:dyDescent="0.2">
      <c r="A36" s="18"/>
      <c r="B36" s="519"/>
      <c r="C36" s="515"/>
      <c r="D36" s="26"/>
      <c r="E36" s="20"/>
      <c r="F36" s="351"/>
      <c r="G36" s="413" t="s">
        <v>58</v>
      </c>
      <c r="H36" s="106">
        <v>15</v>
      </c>
      <c r="I36" s="107">
        <v>15</v>
      </c>
      <c r="J36" s="107">
        <v>15</v>
      </c>
      <c r="K36" s="110"/>
      <c r="L36" s="4"/>
      <c r="M36" s="4"/>
      <c r="N36" s="4"/>
      <c r="O36" s="4"/>
      <c r="P36" s="4"/>
      <c r="Q36" s="4"/>
      <c r="R36" s="4"/>
      <c r="S36" s="4"/>
      <c r="T36" s="4"/>
    </row>
    <row r="37" spans="1:20" ht="25.5" customHeight="1" thickBot="1" x14ac:dyDescent="0.25">
      <c r="A37" s="18"/>
      <c r="B37" s="519"/>
      <c r="C37" s="515"/>
      <c r="D37" s="268"/>
      <c r="E37" s="269"/>
      <c r="F37" s="352"/>
      <c r="G37" s="414" t="s">
        <v>59</v>
      </c>
      <c r="H37" s="270">
        <v>3</v>
      </c>
      <c r="I37" s="270">
        <v>16</v>
      </c>
      <c r="J37" s="270">
        <v>16</v>
      </c>
      <c r="K37" s="156"/>
      <c r="L37" s="4"/>
      <c r="M37" s="4"/>
      <c r="N37" s="4"/>
      <c r="O37" s="4"/>
      <c r="P37" s="4"/>
      <c r="Q37" s="4"/>
      <c r="R37" s="4"/>
      <c r="S37" s="4"/>
      <c r="T37" s="4"/>
    </row>
    <row r="38" spans="1:20" ht="30" customHeight="1" x14ac:dyDescent="0.2">
      <c r="A38" s="18"/>
      <c r="B38" s="544" t="s">
        <v>60</v>
      </c>
      <c r="C38" s="509" t="s">
        <v>61</v>
      </c>
      <c r="D38" s="480"/>
      <c r="E38" s="480"/>
      <c r="F38" s="481"/>
      <c r="G38" s="423" t="s">
        <v>62</v>
      </c>
      <c r="H38" s="85">
        <v>1</v>
      </c>
      <c r="I38" s="85">
        <v>1</v>
      </c>
      <c r="J38" s="85">
        <v>1</v>
      </c>
      <c r="K38" s="88"/>
      <c r="L38" s="4"/>
      <c r="M38" s="4"/>
      <c r="N38" s="4"/>
      <c r="O38" s="4"/>
      <c r="P38" s="4"/>
      <c r="Q38" s="4"/>
      <c r="R38" s="4"/>
      <c r="S38" s="4"/>
      <c r="T38" s="4"/>
    </row>
    <row r="39" spans="1:20" ht="23.25" customHeight="1" thickBot="1" x14ac:dyDescent="0.25">
      <c r="A39" s="18"/>
      <c r="B39" s="545"/>
      <c r="C39" s="487"/>
      <c r="D39" s="482"/>
      <c r="E39" s="482"/>
      <c r="F39" s="483"/>
      <c r="G39" s="484" t="s">
        <v>321</v>
      </c>
      <c r="H39" s="86">
        <v>10</v>
      </c>
      <c r="I39" s="86"/>
      <c r="J39" s="86"/>
      <c r="K39" s="64"/>
      <c r="L39" s="4"/>
      <c r="M39" s="4"/>
      <c r="N39" s="4"/>
      <c r="O39" s="4"/>
      <c r="P39" s="4"/>
      <c r="Q39" s="4"/>
      <c r="R39" s="4"/>
      <c r="S39" s="4"/>
      <c r="T39" s="4"/>
    </row>
    <row r="40" spans="1:20" ht="55.5" customHeight="1" thickBot="1" x14ac:dyDescent="0.25">
      <c r="A40" s="18"/>
      <c r="B40" s="261" t="s">
        <v>63</v>
      </c>
      <c r="C40" s="114" t="s">
        <v>64</v>
      </c>
      <c r="D40" s="474"/>
      <c r="E40" s="475"/>
      <c r="F40" s="476"/>
      <c r="G40" s="477" t="s">
        <v>65</v>
      </c>
      <c r="H40" s="478">
        <v>6</v>
      </c>
      <c r="I40" s="478">
        <v>7</v>
      </c>
      <c r="J40" s="478">
        <v>7</v>
      </c>
      <c r="K40" s="479"/>
      <c r="L40" s="4"/>
      <c r="M40" s="4"/>
      <c r="N40" s="4"/>
      <c r="O40" s="4"/>
      <c r="P40" s="4"/>
      <c r="Q40" s="4"/>
      <c r="R40" s="4"/>
      <c r="S40" s="4"/>
      <c r="T40" s="4"/>
    </row>
    <row r="41" spans="1:20" ht="46.5" customHeight="1" thickBot="1" x14ac:dyDescent="0.25">
      <c r="A41" s="18"/>
      <c r="B41" s="259" t="s">
        <v>66</v>
      </c>
      <c r="C41" s="120" t="s">
        <v>67</v>
      </c>
      <c r="D41" s="121" t="s">
        <v>68</v>
      </c>
      <c r="E41" s="121" t="s">
        <v>68</v>
      </c>
      <c r="F41" s="354"/>
      <c r="G41" s="416" t="s">
        <v>69</v>
      </c>
      <c r="H41" s="116">
        <v>300</v>
      </c>
      <c r="I41" s="116">
        <v>300</v>
      </c>
      <c r="J41" s="116">
        <v>300</v>
      </c>
      <c r="K41" s="117"/>
      <c r="L41" s="4"/>
      <c r="M41" s="4"/>
      <c r="N41" s="4"/>
      <c r="O41" s="4"/>
      <c r="P41" s="4"/>
      <c r="Q41" s="4"/>
      <c r="R41" s="4"/>
      <c r="S41" s="4"/>
      <c r="T41" s="4"/>
    </row>
    <row r="42" spans="1:20" ht="16.5" customHeight="1" x14ac:dyDescent="0.2">
      <c r="A42" s="18"/>
      <c r="B42" s="122"/>
      <c r="C42" s="90" t="s">
        <v>20</v>
      </c>
      <c r="D42" s="91">
        <f>D44</f>
        <v>538.5</v>
      </c>
      <c r="E42" s="91">
        <f>E44</f>
        <v>550.79999999999995</v>
      </c>
      <c r="F42" s="345">
        <f>F44</f>
        <v>550.79999999999995</v>
      </c>
      <c r="G42" s="407"/>
      <c r="H42" s="92"/>
      <c r="I42" s="92"/>
      <c r="J42" s="93"/>
      <c r="K42" s="94"/>
      <c r="L42" s="4"/>
      <c r="M42" s="4"/>
      <c r="N42" s="4"/>
      <c r="O42" s="4"/>
      <c r="P42" s="4"/>
      <c r="Q42" s="4"/>
      <c r="R42" s="4"/>
      <c r="S42" s="4"/>
      <c r="T42" s="4"/>
    </row>
    <row r="43" spans="1:20" ht="14.45" customHeight="1" x14ac:dyDescent="0.2">
      <c r="A43" s="18"/>
      <c r="B43" s="536"/>
      <c r="C43" s="10" t="s">
        <v>21</v>
      </c>
      <c r="D43" s="5"/>
      <c r="E43" s="5"/>
      <c r="F43" s="355"/>
      <c r="G43" s="417"/>
      <c r="H43" s="56"/>
      <c r="I43" s="56"/>
      <c r="J43" s="57"/>
      <c r="K43" s="58"/>
      <c r="L43" s="4"/>
      <c r="M43" s="4"/>
      <c r="N43" s="4"/>
      <c r="O43" s="4"/>
      <c r="P43" s="4"/>
      <c r="Q43" s="4"/>
      <c r="R43" s="4"/>
      <c r="S43" s="4"/>
      <c r="T43" s="4"/>
    </row>
    <row r="44" spans="1:20" ht="27" customHeight="1" x14ac:dyDescent="0.2">
      <c r="A44" s="18"/>
      <c r="B44" s="536"/>
      <c r="C44" s="10" t="s">
        <v>50</v>
      </c>
      <c r="D44" s="5">
        <f>483.5+55</f>
        <v>538.5</v>
      </c>
      <c r="E44" s="5">
        <v>550.79999999999995</v>
      </c>
      <c r="F44" s="355">
        <v>550.79999999999995</v>
      </c>
      <c r="G44" s="417"/>
      <c r="H44" s="56"/>
      <c r="I44" s="56"/>
      <c r="J44" s="57"/>
      <c r="K44" s="58"/>
      <c r="L44" s="4"/>
      <c r="M44" s="4"/>
      <c r="N44" s="4"/>
      <c r="O44" s="4"/>
      <c r="P44" s="4"/>
      <c r="Q44" s="4"/>
      <c r="R44" s="4"/>
      <c r="S44" s="4"/>
      <c r="T44" s="4"/>
    </row>
    <row r="45" spans="1:20" ht="21" customHeight="1" thickBot="1" x14ac:dyDescent="0.25">
      <c r="A45" s="18"/>
      <c r="B45" s="537"/>
      <c r="C45" s="59" t="s">
        <v>70</v>
      </c>
      <c r="D45" s="99">
        <v>0</v>
      </c>
      <c r="E45" s="99">
        <v>0</v>
      </c>
      <c r="F45" s="356">
        <v>0</v>
      </c>
      <c r="G45" s="418"/>
      <c r="H45" s="62"/>
      <c r="I45" s="62"/>
      <c r="J45" s="63"/>
      <c r="K45" s="64"/>
      <c r="L45" s="4"/>
      <c r="M45" s="4"/>
      <c r="N45" s="4"/>
      <c r="O45" s="4"/>
      <c r="P45" s="4"/>
      <c r="Q45" s="4"/>
      <c r="R45" s="4"/>
      <c r="S45" s="4"/>
      <c r="T45" s="4"/>
    </row>
    <row r="46" spans="1:20" ht="30.6" customHeight="1" thickBot="1" x14ac:dyDescent="0.25">
      <c r="A46" s="18"/>
      <c r="B46" s="39" t="s">
        <v>71</v>
      </c>
      <c r="C46" s="40" t="s">
        <v>72</v>
      </c>
      <c r="D46" s="123"/>
      <c r="E46" s="123"/>
      <c r="F46" s="357"/>
      <c r="G46" s="419"/>
      <c r="H46" s="41"/>
      <c r="I46" s="212"/>
      <c r="J46" s="42"/>
      <c r="K46" s="43"/>
      <c r="L46" s="4"/>
      <c r="M46" s="4"/>
      <c r="N46" s="4"/>
      <c r="O46" s="4"/>
      <c r="P46" s="4"/>
      <c r="Q46" s="4"/>
      <c r="R46" s="4"/>
      <c r="S46" s="4"/>
      <c r="T46" s="4"/>
    </row>
    <row r="47" spans="1:20" ht="81" customHeight="1" x14ac:dyDescent="0.2">
      <c r="A47" s="18"/>
      <c r="B47" s="131"/>
      <c r="C47" s="132"/>
      <c r="D47" s="133"/>
      <c r="E47" s="133"/>
      <c r="F47" s="358"/>
      <c r="G47" s="420" t="s">
        <v>73</v>
      </c>
      <c r="H47" s="134">
        <v>0</v>
      </c>
      <c r="I47" s="134">
        <v>1</v>
      </c>
      <c r="J47" s="134">
        <v>1</v>
      </c>
      <c r="K47" s="135"/>
      <c r="L47" s="4"/>
      <c r="M47" s="4"/>
      <c r="N47" s="4"/>
      <c r="O47" s="4"/>
      <c r="P47" s="4"/>
      <c r="Q47" s="4"/>
      <c r="R47" s="4"/>
      <c r="S47" s="4"/>
      <c r="T47" s="4"/>
    </row>
    <row r="48" spans="1:20" ht="30.6" customHeight="1" x14ac:dyDescent="0.2">
      <c r="A48" s="18"/>
      <c r="B48" s="136"/>
      <c r="C48" s="127"/>
      <c r="D48" s="137"/>
      <c r="E48" s="137"/>
      <c r="F48" s="359"/>
      <c r="G48" s="421" t="s">
        <v>74</v>
      </c>
      <c r="H48" s="129">
        <v>755.4</v>
      </c>
      <c r="I48" s="129">
        <v>756.4</v>
      </c>
      <c r="J48" s="130">
        <v>756</v>
      </c>
      <c r="K48" s="138"/>
      <c r="L48" s="4"/>
      <c r="M48" s="4"/>
      <c r="N48" s="4"/>
      <c r="O48" s="4"/>
      <c r="P48" s="4"/>
      <c r="Q48" s="4"/>
      <c r="R48" s="4"/>
      <c r="S48" s="4"/>
      <c r="T48" s="4"/>
    </row>
    <row r="49" spans="1:20" ht="30.6" customHeight="1" x14ac:dyDescent="0.2">
      <c r="A49" s="18"/>
      <c r="B49" s="136"/>
      <c r="C49" s="127"/>
      <c r="D49" s="137"/>
      <c r="E49" s="137"/>
      <c r="F49" s="359"/>
      <c r="G49" s="421" t="s">
        <v>75</v>
      </c>
      <c r="H49" s="128">
        <v>3702</v>
      </c>
      <c r="I49" s="128">
        <v>3957</v>
      </c>
      <c r="J49" s="128">
        <v>3991</v>
      </c>
      <c r="K49" s="138"/>
      <c r="L49" s="4"/>
      <c r="M49" s="4"/>
      <c r="N49" s="4"/>
      <c r="O49" s="4"/>
      <c r="P49" s="4"/>
      <c r="Q49" s="4"/>
      <c r="R49" s="4"/>
      <c r="S49" s="4"/>
      <c r="T49" s="4"/>
    </row>
    <row r="50" spans="1:20" ht="43.5" customHeight="1" thickBot="1" x14ac:dyDescent="0.25">
      <c r="A50" s="18"/>
      <c r="B50" s="139"/>
      <c r="C50" s="140"/>
      <c r="D50" s="141"/>
      <c r="E50" s="141"/>
      <c r="F50" s="360"/>
      <c r="G50" s="422" t="s">
        <v>76</v>
      </c>
      <c r="H50" s="142">
        <v>7.81</v>
      </c>
      <c r="I50" s="142">
        <v>7.81</v>
      </c>
      <c r="J50" s="142">
        <v>7.81</v>
      </c>
      <c r="K50" s="143"/>
      <c r="L50" s="4"/>
      <c r="M50" s="4"/>
      <c r="N50" s="4"/>
      <c r="O50" s="4"/>
      <c r="P50" s="4"/>
      <c r="Q50" s="4"/>
      <c r="R50" s="4"/>
      <c r="S50" s="4"/>
      <c r="T50" s="4"/>
    </row>
    <row r="51" spans="1:20" ht="20.45" customHeight="1" thickBot="1" x14ac:dyDescent="0.25">
      <c r="A51" s="18"/>
      <c r="B51" s="68" t="s">
        <v>77</v>
      </c>
      <c r="C51" s="49" t="s">
        <v>78</v>
      </c>
      <c r="D51" s="50"/>
      <c r="E51" s="50"/>
      <c r="F51" s="361"/>
      <c r="G51" s="398"/>
      <c r="H51" s="51"/>
      <c r="I51" s="51"/>
      <c r="J51" s="52"/>
      <c r="K51" s="53"/>
      <c r="L51" s="4"/>
      <c r="M51" s="4"/>
      <c r="N51" s="4"/>
      <c r="O51" s="4"/>
      <c r="P51" s="4"/>
      <c r="Q51" s="4"/>
      <c r="R51" s="4"/>
      <c r="S51" s="4"/>
      <c r="T51" s="4"/>
    </row>
    <row r="52" spans="1:20" ht="22.5" customHeight="1" x14ac:dyDescent="0.2">
      <c r="A52" s="18"/>
      <c r="B52" s="258" t="s">
        <v>79</v>
      </c>
      <c r="C52" s="528" t="s">
        <v>80</v>
      </c>
      <c r="D52" s="115"/>
      <c r="E52" s="115"/>
      <c r="F52" s="353"/>
      <c r="G52" s="423" t="s">
        <v>81</v>
      </c>
      <c r="H52" s="273">
        <v>107</v>
      </c>
      <c r="I52" s="273">
        <v>109</v>
      </c>
      <c r="J52" s="157" t="s">
        <v>82</v>
      </c>
      <c r="K52" s="274"/>
      <c r="L52" s="4"/>
      <c r="M52" s="4"/>
      <c r="N52" s="4"/>
      <c r="O52" s="4"/>
      <c r="P52" s="4"/>
      <c r="Q52" s="4"/>
      <c r="R52" s="4"/>
      <c r="S52" s="4"/>
      <c r="T52" s="4"/>
    </row>
    <row r="53" spans="1:20" ht="28.5" customHeight="1" thickBot="1" x14ac:dyDescent="0.25">
      <c r="A53" s="18"/>
      <c r="B53" s="125"/>
      <c r="C53" s="487"/>
      <c r="D53" s="118"/>
      <c r="E53" s="118"/>
      <c r="F53" s="362"/>
      <c r="G53" s="424" t="s">
        <v>83</v>
      </c>
      <c r="H53" s="172" t="s">
        <v>84</v>
      </c>
      <c r="I53" s="172" t="s">
        <v>84</v>
      </c>
      <c r="J53" s="172" t="s">
        <v>84</v>
      </c>
      <c r="K53" s="275"/>
      <c r="L53" s="4"/>
      <c r="M53" s="4"/>
      <c r="N53" s="4"/>
      <c r="O53" s="4"/>
      <c r="P53" s="4"/>
      <c r="Q53" s="4"/>
      <c r="R53" s="4"/>
      <c r="S53" s="4"/>
      <c r="T53" s="4"/>
    </row>
    <row r="54" spans="1:20" ht="32.25" customHeight="1" thickBot="1" x14ac:dyDescent="0.25">
      <c r="A54" s="18"/>
      <c r="B54" s="124" t="s">
        <v>85</v>
      </c>
      <c r="C54" s="28" t="s">
        <v>317</v>
      </c>
      <c r="D54" s="31"/>
      <c r="E54" s="31"/>
      <c r="F54" s="363"/>
      <c r="G54" s="425" t="s">
        <v>323</v>
      </c>
      <c r="H54" s="148" t="s">
        <v>322</v>
      </c>
      <c r="I54" s="148" t="s">
        <v>87</v>
      </c>
      <c r="J54" s="148" t="s">
        <v>88</v>
      </c>
      <c r="K54" s="272"/>
      <c r="L54" s="4"/>
      <c r="M54" s="4"/>
      <c r="N54" s="4"/>
      <c r="O54" s="4"/>
      <c r="P54" s="4"/>
      <c r="Q54" s="4"/>
      <c r="R54" s="4"/>
      <c r="S54" s="4"/>
      <c r="T54" s="4"/>
    </row>
    <row r="55" spans="1:20" ht="31.5" customHeight="1" thickBot="1" x14ac:dyDescent="0.25">
      <c r="A55" s="18"/>
      <c r="B55" s="146" t="s">
        <v>89</v>
      </c>
      <c r="C55" s="149" t="s">
        <v>90</v>
      </c>
      <c r="D55" s="151"/>
      <c r="E55" s="87"/>
      <c r="F55" s="364"/>
      <c r="G55" s="426" t="s">
        <v>91</v>
      </c>
      <c r="H55" s="150" t="s">
        <v>35</v>
      </c>
      <c r="I55" s="148" t="s">
        <v>35</v>
      </c>
      <c r="J55" s="148" t="s">
        <v>35</v>
      </c>
      <c r="K55" s="147"/>
      <c r="L55" s="4"/>
      <c r="M55" s="4"/>
      <c r="N55" s="4"/>
      <c r="O55" s="4"/>
      <c r="P55" s="4"/>
      <c r="Q55" s="4"/>
      <c r="R55" s="4"/>
      <c r="S55" s="4"/>
      <c r="T55" s="4"/>
    </row>
    <row r="56" spans="1:20" ht="21.75" customHeight="1" thickBot="1" x14ac:dyDescent="0.25">
      <c r="A56" s="18"/>
      <c r="B56" s="277" t="s">
        <v>92</v>
      </c>
      <c r="C56" s="278" t="s">
        <v>93</v>
      </c>
      <c r="D56" s="279"/>
      <c r="E56" s="280"/>
      <c r="F56" s="365"/>
      <c r="G56" s="427" t="s">
        <v>34</v>
      </c>
      <c r="H56" s="281" t="s">
        <v>35</v>
      </c>
      <c r="I56" s="281" t="s">
        <v>35</v>
      </c>
      <c r="J56" s="282" t="s">
        <v>35</v>
      </c>
      <c r="K56" s="283"/>
      <c r="L56" s="4"/>
      <c r="M56" s="4"/>
      <c r="N56" s="4"/>
      <c r="O56" s="4"/>
      <c r="P56" s="4"/>
      <c r="Q56" s="4"/>
      <c r="R56" s="4"/>
      <c r="S56" s="4"/>
      <c r="T56" s="4"/>
    </row>
    <row r="57" spans="1:20" ht="40.9" customHeight="1" thickBot="1" x14ac:dyDescent="0.25">
      <c r="A57" s="18"/>
      <c r="B57" s="124" t="s">
        <v>94</v>
      </c>
      <c r="C57" s="276" t="s">
        <v>95</v>
      </c>
      <c r="D57" s="29"/>
      <c r="E57" s="31"/>
      <c r="F57" s="363"/>
      <c r="G57" s="428" t="s">
        <v>96</v>
      </c>
      <c r="H57" s="154" t="s">
        <v>35</v>
      </c>
      <c r="I57" s="154" t="s">
        <v>35</v>
      </c>
      <c r="J57" s="155" t="s">
        <v>35</v>
      </c>
      <c r="K57" s="272"/>
      <c r="L57" s="4"/>
      <c r="M57" s="4"/>
      <c r="N57" s="4"/>
      <c r="O57" s="4"/>
      <c r="P57" s="4"/>
      <c r="Q57" s="4"/>
      <c r="R57" s="4"/>
      <c r="S57" s="4"/>
      <c r="T57" s="4"/>
    </row>
    <row r="58" spans="1:20" ht="31.5" customHeight="1" x14ac:dyDescent="0.2">
      <c r="A58" s="18"/>
      <c r="B58" s="533" t="s">
        <v>97</v>
      </c>
      <c r="C58" s="528" t="s">
        <v>98</v>
      </c>
      <c r="D58" s="151"/>
      <c r="E58" s="87"/>
      <c r="F58" s="364"/>
      <c r="G58" s="429" t="s">
        <v>99</v>
      </c>
      <c r="H58" s="157" t="s">
        <v>101</v>
      </c>
      <c r="I58" s="157" t="s">
        <v>102</v>
      </c>
      <c r="J58" s="157" t="s">
        <v>103</v>
      </c>
      <c r="K58" s="80"/>
      <c r="L58" s="4"/>
      <c r="M58" s="4"/>
      <c r="N58" s="4"/>
      <c r="O58" s="4"/>
      <c r="P58" s="4"/>
      <c r="Q58" s="4"/>
      <c r="R58" s="4"/>
      <c r="S58" s="4"/>
      <c r="T58" s="4"/>
    </row>
    <row r="59" spans="1:20" ht="32.450000000000003" customHeight="1" thickBot="1" x14ac:dyDescent="0.25">
      <c r="A59" s="18"/>
      <c r="B59" s="541"/>
      <c r="C59" s="487"/>
      <c r="D59" s="113"/>
      <c r="E59" s="105"/>
      <c r="F59" s="366"/>
      <c r="G59" s="426" t="s">
        <v>104</v>
      </c>
      <c r="H59" s="148" t="s">
        <v>105</v>
      </c>
      <c r="I59" s="148" t="s">
        <v>106</v>
      </c>
      <c r="J59" s="148" t="s">
        <v>107</v>
      </c>
      <c r="K59" s="81"/>
      <c r="L59" s="4"/>
      <c r="M59" s="4"/>
      <c r="N59" s="4"/>
      <c r="O59" s="4"/>
      <c r="P59" s="4"/>
      <c r="Q59" s="4"/>
      <c r="R59" s="4"/>
      <c r="S59" s="4"/>
      <c r="T59" s="4"/>
    </row>
    <row r="60" spans="1:20" ht="22.5" customHeight="1" x14ac:dyDescent="0.2">
      <c r="A60" s="18"/>
      <c r="B60" s="146" t="s">
        <v>108</v>
      </c>
      <c r="C60" s="486" t="s">
        <v>109</v>
      </c>
      <c r="D60" s="87"/>
      <c r="E60" s="87"/>
      <c r="F60" s="364"/>
      <c r="G60" s="413" t="s">
        <v>81</v>
      </c>
      <c r="H60" s="144" t="s">
        <v>110</v>
      </c>
      <c r="I60" s="144" t="s">
        <v>111</v>
      </c>
      <c r="J60" s="144" t="s">
        <v>112</v>
      </c>
      <c r="K60" s="160"/>
      <c r="L60" s="4"/>
      <c r="M60" s="4"/>
      <c r="N60" s="4"/>
      <c r="O60" s="4"/>
      <c r="P60" s="4"/>
      <c r="Q60" s="4"/>
      <c r="R60" s="4"/>
      <c r="S60" s="4"/>
      <c r="T60" s="4"/>
    </row>
    <row r="61" spans="1:20" ht="20.25" customHeight="1" thickBot="1" x14ac:dyDescent="0.25">
      <c r="A61" s="18"/>
      <c r="B61" s="124"/>
      <c r="C61" s="515"/>
      <c r="D61" s="153"/>
      <c r="E61" s="153"/>
      <c r="F61" s="367"/>
      <c r="G61" s="430" t="s">
        <v>83</v>
      </c>
      <c r="H61" s="155" t="s">
        <v>113</v>
      </c>
      <c r="I61" s="155" t="s">
        <v>35</v>
      </c>
      <c r="J61" s="155" t="s">
        <v>35</v>
      </c>
      <c r="K61" s="156"/>
      <c r="L61" s="4"/>
      <c r="M61" s="4"/>
      <c r="N61" s="4"/>
      <c r="O61" s="4"/>
      <c r="P61" s="4"/>
      <c r="Q61" s="4"/>
      <c r="R61" s="4"/>
      <c r="S61" s="4"/>
      <c r="T61" s="4"/>
    </row>
    <row r="62" spans="1:20" ht="30" customHeight="1" thickBot="1" x14ac:dyDescent="0.25">
      <c r="A62" s="18"/>
      <c r="B62" s="277" t="s">
        <v>114</v>
      </c>
      <c r="C62" s="278" t="s">
        <v>115</v>
      </c>
      <c r="D62" s="280"/>
      <c r="E62" s="280"/>
      <c r="F62" s="365"/>
      <c r="G62" s="277" t="s">
        <v>116</v>
      </c>
      <c r="H62" s="284" t="s">
        <v>118</v>
      </c>
      <c r="I62" s="284" t="s">
        <v>118</v>
      </c>
      <c r="J62" s="284" t="s">
        <v>118</v>
      </c>
      <c r="K62" s="283"/>
      <c r="L62" s="4"/>
      <c r="M62" s="4"/>
      <c r="N62" s="4"/>
      <c r="O62" s="4"/>
      <c r="P62" s="4"/>
      <c r="Q62" s="4"/>
      <c r="R62" s="4"/>
      <c r="S62" s="4"/>
      <c r="T62" s="4"/>
    </row>
    <row r="63" spans="1:20" ht="20.45" customHeight="1" thickBot="1" x14ac:dyDescent="0.25">
      <c r="A63" s="18"/>
      <c r="B63" s="124" t="s">
        <v>119</v>
      </c>
      <c r="C63" s="285" t="s">
        <v>120</v>
      </c>
      <c r="D63" s="286"/>
      <c r="E63" s="250"/>
      <c r="F63" s="368"/>
      <c r="G63" s="431" t="s">
        <v>116</v>
      </c>
      <c r="H63" s="163" t="s">
        <v>121</v>
      </c>
      <c r="I63" s="163" t="s">
        <v>121</v>
      </c>
      <c r="J63" s="163" t="s">
        <v>121</v>
      </c>
      <c r="K63" s="287"/>
      <c r="L63" s="4"/>
      <c r="M63" s="4"/>
      <c r="N63" s="4"/>
      <c r="O63" s="4"/>
      <c r="P63" s="4"/>
      <c r="Q63" s="4"/>
      <c r="R63" s="4"/>
      <c r="S63" s="4"/>
      <c r="T63" s="4"/>
    </row>
    <row r="64" spans="1:20" ht="28.5" customHeight="1" thickBot="1" x14ac:dyDescent="0.25">
      <c r="A64" s="18"/>
      <c r="B64" s="277" t="s">
        <v>122</v>
      </c>
      <c r="C64" s="278" t="s">
        <v>123</v>
      </c>
      <c r="D64" s="279"/>
      <c r="E64" s="280"/>
      <c r="F64" s="365"/>
      <c r="G64" s="277" t="s">
        <v>116</v>
      </c>
      <c r="H64" s="284" t="s">
        <v>118</v>
      </c>
      <c r="I64" s="284" t="s">
        <v>118</v>
      </c>
      <c r="J64" s="284" t="s">
        <v>118</v>
      </c>
      <c r="K64" s="283"/>
      <c r="L64" s="4"/>
      <c r="M64" s="4"/>
      <c r="N64" s="4"/>
      <c r="O64" s="4"/>
      <c r="P64" s="4"/>
      <c r="Q64" s="4"/>
      <c r="R64" s="4"/>
      <c r="S64" s="4"/>
      <c r="T64" s="4"/>
    </row>
    <row r="65" spans="1:20" ht="32.25" customHeight="1" x14ac:dyDescent="0.2">
      <c r="A65" s="18"/>
      <c r="B65" s="533" t="s">
        <v>125</v>
      </c>
      <c r="C65" s="528" t="s">
        <v>126</v>
      </c>
      <c r="D65" s="151"/>
      <c r="E65" s="87"/>
      <c r="F65" s="364"/>
      <c r="G65" s="432" t="s">
        <v>127</v>
      </c>
      <c r="H65" s="164" t="s">
        <v>128</v>
      </c>
      <c r="I65" s="165" t="s">
        <v>129</v>
      </c>
      <c r="J65" s="166" t="s">
        <v>128</v>
      </c>
      <c r="K65" s="80"/>
      <c r="L65" s="4"/>
      <c r="M65" s="4"/>
      <c r="N65" s="4"/>
      <c r="O65" s="4"/>
      <c r="P65" s="4"/>
      <c r="Q65" s="4"/>
      <c r="R65" s="4"/>
      <c r="S65" s="4"/>
      <c r="T65" s="4"/>
    </row>
    <row r="66" spans="1:20" ht="30.6" customHeight="1" x14ac:dyDescent="0.2">
      <c r="A66" s="18"/>
      <c r="B66" s="542"/>
      <c r="C66" s="515"/>
      <c r="D66" s="26"/>
      <c r="E66" s="20"/>
      <c r="F66" s="351"/>
      <c r="G66" s="433" t="s">
        <v>130</v>
      </c>
      <c r="H66" s="162" t="s">
        <v>128</v>
      </c>
      <c r="I66" s="159" t="s">
        <v>131</v>
      </c>
      <c r="J66" s="162" t="s">
        <v>100</v>
      </c>
      <c r="K66" s="110"/>
      <c r="L66" s="4"/>
      <c r="M66" s="4"/>
      <c r="N66" s="4"/>
      <c r="O66" s="4"/>
      <c r="P66" s="4"/>
      <c r="Q66" s="4"/>
      <c r="R66" s="4"/>
      <c r="S66" s="4"/>
      <c r="T66" s="4"/>
    </row>
    <row r="67" spans="1:20" ht="30.6" customHeight="1" thickBot="1" x14ac:dyDescent="0.25">
      <c r="A67" s="18"/>
      <c r="B67" s="543"/>
      <c r="C67" s="487"/>
      <c r="D67" s="113"/>
      <c r="E67" s="118"/>
      <c r="F67" s="362"/>
      <c r="G67" s="434" t="s">
        <v>132</v>
      </c>
      <c r="H67" s="167" t="s">
        <v>133</v>
      </c>
      <c r="I67" s="161" t="s">
        <v>134</v>
      </c>
      <c r="J67" s="167" t="s">
        <v>135</v>
      </c>
      <c r="K67" s="81"/>
      <c r="L67" s="4"/>
      <c r="M67" s="4"/>
      <c r="N67" s="4"/>
      <c r="O67" s="4"/>
      <c r="P67" s="4"/>
      <c r="Q67" s="4"/>
      <c r="R67" s="4"/>
      <c r="S67" s="4"/>
      <c r="T67" s="4"/>
    </row>
    <row r="68" spans="1:20" ht="36" customHeight="1" thickBot="1" x14ac:dyDescent="0.25">
      <c r="A68" s="18"/>
      <c r="B68" s="260" t="s">
        <v>136</v>
      </c>
      <c r="C68" s="288" t="s">
        <v>137</v>
      </c>
      <c r="D68" s="289"/>
      <c r="E68" s="289"/>
      <c r="F68" s="369"/>
      <c r="G68" s="414" t="s">
        <v>81</v>
      </c>
      <c r="H68" s="290">
        <v>36</v>
      </c>
      <c r="I68" s="290">
        <v>37</v>
      </c>
      <c r="J68" s="290">
        <v>37</v>
      </c>
      <c r="K68" s="291"/>
      <c r="L68" s="4"/>
      <c r="M68" s="4"/>
      <c r="N68" s="4"/>
      <c r="O68" s="4"/>
      <c r="P68" s="4"/>
      <c r="Q68" s="4"/>
      <c r="R68" s="4"/>
      <c r="S68" s="4"/>
      <c r="T68" s="4"/>
    </row>
    <row r="69" spans="1:20" ht="33" customHeight="1" thickBot="1" x14ac:dyDescent="0.25">
      <c r="A69" s="18"/>
      <c r="B69" s="292" t="s">
        <v>138</v>
      </c>
      <c r="C69" s="293" t="s">
        <v>139</v>
      </c>
      <c r="D69" s="280"/>
      <c r="E69" s="280"/>
      <c r="F69" s="365"/>
      <c r="G69" s="427" t="s">
        <v>34</v>
      </c>
      <c r="H69" s="281" t="s">
        <v>35</v>
      </c>
      <c r="I69" s="281" t="s">
        <v>35</v>
      </c>
      <c r="J69" s="281" t="s">
        <v>35</v>
      </c>
      <c r="K69" s="271"/>
      <c r="L69" s="4"/>
      <c r="M69" s="4"/>
      <c r="N69" s="4"/>
      <c r="O69" s="4"/>
      <c r="P69" s="4"/>
      <c r="Q69" s="4"/>
      <c r="R69" s="4"/>
      <c r="S69" s="4"/>
      <c r="T69" s="4"/>
    </row>
    <row r="70" spans="1:20" ht="23.25" customHeight="1" thickBot="1" x14ac:dyDescent="0.25">
      <c r="A70" s="18"/>
      <c r="B70" s="294" t="s">
        <v>140</v>
      </c>
      <c r="C70" s="295" t="s">
        <v>141</v>
      </c>
      <c r="D70" s="286"/>
      <c r="E70" s="250"/>
      <c r="F70" s="368"/>
      <c r="G70" s="428" t="s">
        <v>142</v>
      </c>
      <c r="H70" s="154" t="s">
        <v>324</v>
      </c>
      <c r="I70" s="154" t="s">
        <v>143</v>
      </c>
      <c r="J70" s="154" t="s">
        <v>143</v>
      </c>
      <c r="K70" s="287"/>
      <c r="L70" s="4"/>
      <c r="M70" s="4"/>
      <c r="N70" s="4"/>
      <c r="O70" s="4"/>
      <c r="P70" s="4"/>
      <c r="Q70" s="4"/>
      <c r="R70" s="4"/>
      <c r="S70" s="4"/>
      <c r="T70" s="4"/>
    </row>
    <row r="71" spans="1:20" ht="30.6" customHeight="1" x14ac:dyDescent="0.2">
      <c r="A71" s="18"/>
      <c r="B71" s="169" t="s">
        <v>144</v>
      </c>
      <c r="C71" s="528" t="s">
        <v>145</v>
      </c>
      <c r="D71" s="151"/>
      <c r="E71" s="87"/>
      <c r="F71" s="364"/>
      <c r="G71" s="435" t="s">
        <v>146</v>
      </c>
      <c r="H71" s="157" t="s">
        <v>147</v>
      </c>
      <c r="I71" s="157" t="s">
        <v>147</v>
      </c>
      <c r="J71" s="157" t="s">
        <v>147</v>
      </c>
      <c r="K71" s="80"/>
      <c r="L71" s="4"/>
      <c r="M71" s="4"/>
      <c r="N71" s="4"/>
      <c r="O71" s="4"/>
      <c r="P71" s="4"/>
      <c r="Q71" s="4"/>
      <c r="R71" s="4"/>
      <c r="S71" s="4"/>
      <c r="T71" s="4"/>
    </row>
    <row r="72" spans="1:20" ht="36" customHeight="1" thickBot="1" x14ac:dyDescent="0.25">
      <c r="A72" s="18"/>
      <c r="B72" s="297"/>
      <c r="C72" s="487"/>
      <c r="D72" s="113"/>
      <c r="E72" s="126"/>
      <c r="F72" s="370"/>
      <c r="G72" s="426" t="s">
        <v>104</v>
      </c>
      <c r="H72" s="296" t="s">
        <v>325</v>
      </c>
      <c r="I72" s="148" t="s">
        <v>148</v>
      </c>
      <c r="J72" s="148" t="s">
        <v>148</v>
      </c>
      <c r="K72" s="81"/>
      <c r="L72" s="4"/>
      <c r="M72" s="4"/>
      <c r="N72" s="4"/>
      <c r="O72" s="4"/>
      <c r="P72" s="4"/>
      <c r="Q72" s="4"/>
      <c r="R72" s="4"/>
      <c r="S72" s="4"/>
      <c r="T72" s="4"/>
    </row>
    <row r="73" spans="1:20" ht="30" customHeight="1" thickBot="1" x14ac:dyDescent="0.25">
      <c r="A73" s="18"/>
      <c r="B73" s="292" t="s">
        <v>149</v>
      </c>
      <c r="C73" s="298" t="s">
        <v>150</v>
      </c>
      <c r="D73" s="279"/>
      <c r="E73" s="280"/>
      <c r="F73" s="365"/>
      <c r="G73" s="436" t="s">
        <v>34</v>
      </c>
      <c r="H73" s="281" t="s">
        <v>35</v>
      </c>
      <c r="I73" s="282" t="s">
        <v>35</v>
      </c>
      <c r="J73" s="282" t="s">
        <v>35</v>
      </c>
      <c r="K73" s="283"/>
      <c r="L73" s="4"/>
      <c r="M73" s="4"/>
      <c r="N73" s="4"/>
      <c r="O73" s="4"/>
      <c r="P73" s="4"/>
      <c r="Q73" s="4"/>
      <c r="R73" s="4"/>
      <c r="S73" s="4"/>
      <c r="T73" s="4"/>
    </row>
    <row r="74" spans="1:20" ht="30" customHeight="1" thickBot="1" x14ac:dyDescent="0.25">
      <c r="A74" s="18"/>
      <c r="B74" s="277" t="s">
        <v>151</v>
      </c>
      <c r="C74" s="470" t="s">
        <v>318</v>
      </c>
      <c r="D74" s="471"/>
      <c r="E74" s="471"/>
      <c r="F74" s="472"/>
      <c r="G74" s="473" t="s">
        <v>320</v>
      </c>
      <c r="H74" s="281" t="s">
        <v>160</v>
      </c>
      <c r="I74" s="282"/>
      <c r="J74" s="282"/>
      <c r="K74" s="283"/>
      <c r="L74" s="4"/>
      <c r="M74" s="4"/>
      <c r="N74" s="4"/>
      <c r="O74" s="4"/>
      <c r="P74" s="4"/>
      <c r="Q74" s="4"/>
      <c r="R74" s="4"/>
      <c r="S74" s="4"/>
      <c r="T74" s="4"/>
    </row>
    <row r="75" spans="1:20" ht="26.25" customHeight="1" x14ac:dyDescent="0.2">
      <c r="A75" s="18"/>
      <c r="B75" s="124" t="s">
        <v>288</v>
      </c>
      <c r="C75" s="546" t="s">
        <v>152</v>
      </c>
      <c r="D75" s="31"/>
      <c r="E75" s="31"/>
      <c r="F75" s="363"/>
      <c r="G75" s="468" t="s">
        <v>153</v>
      </c>
      <c r="H75" s="469">
        <v>460</v>
      </c>
      <c r="I75" s="469">
        <v>465</v>
      </c>
      <c r="J75" s="469">
        <v>465</v>
      </c>
      <c r="K75" s="214"/>
      <c r="L75" s="4"/>
      <c r="M75" s="4"/>
      <c r="N75" s="4"/>
      <c r="O75" s="4"/>
      <c r="P75" s="4"/>
      <c r="Q75" s="4"/>
      <c r="R75" s="4"/>
      <c r="S75" s="4"/>
      <c r="T75" s="4"/>
    </row>
    <row r="76" spans="1:20" ht="21.75" customHeight="1" x14ac:dyDescent="0.2">
      <c r="A76" s="18"/>
      <c r="B76" s="124"/>
      <c r="C76" s="515"/>
      <c r="D76" s="20"/>
      <c r="E76" s="20"/>
      <c r="F76" s="351"/>
      <c r="G76" s="437" t="s">
        <v>81</v>
      </c>
      <c r="H76" s="168">
        <v>356</v>
      </c>
      <c r="I76" s="168">
        <v>367</v>
      </c>
      <c r="J76" s="168">
        <v>378</v>
      </c>
      <c r="K76" s="110"/>
      <c r="L76" s="4"/>
      <c r="M76" s="4"/>
      <c r="N76" s="4"/>
      <c r="O76" s="4"/>
      <c r="P76" s="4"/>
      <c r="Q76" s="4"/>
      <c r="R76" s="4"/>
      <c r="S76" s="4"/>
      <c r="T76" s="4"/>
    </row>
    <row r="77" spans="1:20" ht="30" customHeight="1" thickBot="1" x14ac:dyDescent="0.25">
      <c r="A77" s="18"/>
      <c r="B77" s="124"/>
      <c r="C77" s="487"/>
      <c r="D77" s="20"/>
      <c r="E77" s="33"/>
      <c r="F77" s="371"/>
      <c r="G77" s="438" t="s">
        <v>83</v>
      </c>
      <c r="H77" s="168">
        <v>6</v>
      </c>
      <c r="I77" s="168">
        <v>3</v>
      </c>
      <c r="J77" s="168">
        <v>4</v>
      </c>
      <c r="K77" s="110"/>
      <c r="L77" s="4"/>
      <c r="M77" s="4"/>
      <c r="N77" s="4"/>
      <c r="O77" s="4"/>
      <c r="P77" s="4"/>
      <c r="Q77" s="4"/>
      <c r="R77" s="4"/>
      <c r="S77" s="4"/>
      <c r="T77" s="4"/>
    </row>
    <row r="78" spans="1:20" ht="24.75" customHeight="1" x14ac:dyDescent="0.2">
      <c r="A78" s="18"/>
      <c r="B78" s="493" t="s">
        <v>289</v>
      </c>
      <c r="C78" s="528" t="s">
        <v>154</v>
      </c>
      <c r="D78" s="87"/>
      <c r="E78" s="87"/>
      <c r="F78" s="364"/>
      <c r="G78" s="429" t="s">
        <v>155</v>
      </c>
      <c r="H78" s="165" t="s">
        <v>156</v>
      </c>
      <c r="I78" s="157" t="s">
        <v>156</v>
      </c>
      <c r="J78" s="157" t="s">
        <v>156</v>
      </c>
      <c r="K78" s="80"/>
      <c r="L78" s="4"/>
      <c r="M78" s="4"/>
      <c r="N78" s="4"/>
      <c r="O78" s="4"/>
      <c r="P78" s="4"/>
      <c r="Q78" s="4"/>
      <c r="R78" s="4"/>
      <c r="S78" s="4"/>
      <c r="T78" s="4"/>
    </row>
    <row r="79" spans="1:20" ht="30.6" customHeight="1" thickBot="1" x14ac:dyDescent="0.25">
      <c r="A79" s="18"/>
      <c r="B79" s="540"/>
      <c r="C79" s="487"/>
      <c r="D79" s="171"/>
      <c r="E79" s="171"/>
      <c r="F79" s="372"/>
      <c r="G79" s="439" t="s">
        <v>157</v>
      </c>
      <c r="H79" s="172" t="s">
        <v>158</v>
      </c>
      <c r="I79" s="172" t="s">
        <v>158</v>
      </c>
      <c r="J79" s="172" t="s">
        <v>158</v>
      </c>
      <c r="K79" s="81"/>
      <c r="L79" s="4"/>
      <c r="M79" s="4"/>
      <c r="N79" s="4"/>
      <c r="O79" s="4"/>
      <c r="P79" s="4"/>
      <c r="Q79" s="4"/>
      <c r="R79" s="4"/>
      <c r="S79" s="4"/>
      <c r="T79" s="4"/>
    </row>
    <row r="80" spans="1:20" ht="18" customHeight="1" x14ac:dyDescent="0.2">
      <c r="A80" s="18"/>
      <c r="B80" s="237" t="s">
        <v>290</v>
      </c>
      <c r="C80" s="528" t="s">
        <v>159</v>
      </c>
      <c r="D80" s="115"/>
      <c r="E80" s="104"/>
      <c r="F80" s="350"/>
      <c r="G80" s="413" t="s">
        <v>81</v>
      </c>
      <c r="H80" s="144" t="s">
        <v>118</v>
      </c>
      <c r="I80" s="144" t="s">
        <v>160</v>
      </c>
      <c r="J80" s="144" t="s">
        <v>33</v>
      </c>
      <c r="K80" s="160"/>
      <c r="L80" s="4"/>
      <c r="M80" s="4"/>
      <c r="N80" s="4"/>
      <c r="O80" s="4"/>
      <c r="P80" s="4"/>
      <c r="Q80" s="4"/>
      <c r="R80" s="4"/>
      <c r="S80" s="4"/>
      <c r="T80" s="4"/>
    </row>
    <row r="81" spans="1:20" ht="26.25" thickBot="1" x14ac:dyDescent="0.25">
      <c r="A81" s="18"/>
      <c r="B81" s="239"/>
      <c r="C81" s="515"/>
      <c r="D81" s="264"/>
      <c r="E81" s="264"/>
      <c r="F81" s="373"/>
      <c r="G81" s="414" t="s">
        <v>83</v>
      </c>
      <c r="H81" s="155" t="s">
        <v>35</v>
      </c>
      <c r="I81" s="155"/>
      <c r="J81" s="155"/>
      <c r="K81" s="156"/>
      <c r="L81" s="4"/>
      <c r="M81" s="4"/>
      <c r="N81" s="4"/>
      <c r="O81" s="4"/>
      <c r="P81" s="4"/>
      <c r="Q81" s="4"/>
      <c r="R81" s="4"/>
      <c r="S81" s="4"/>
      <c r="T81" s="4"/>
    </row>
    <row r="82" spans="1:20" ht="20.25" customHeight="1" thickBot="1" x14ac:dyDescent="0.25">
      <c r="A82" s="18"/>
      <c r="B82" s="300" t="s">
        <v>291</v>
      </c>
      <c r="C82" s="301" t="s">
        <v>161</v>
      </c>
      <c r="D82" s="302"/>
      <c r="E82" s="280"/>
      <c r="F82" s="365"/>
      <c r="G82" s="427" t="s">
        <v>34</v>
      </c>
      <c r="H82" s="282"/>
      <c r="I82" s="282" t="s">
        <v>35</v>
      </c>
      <c r="J82" s="303"/>
      <c r="K82" s="283"/>
      <c r="L82" s="4"/>
      <c r="M82" s="4"/>
      <c r="N82" s="4"/>
      <c r="O82" s="4"/>
      <c r="P82" s="4"/>
      <c r="Q82" s="4"/>
      <c r="R82" s="4"/>
      <c r="S82" s="4"/>
      <c r="T82" s="4"/>
    </row>
    <row r="83" spans="1:20" ht="21" customHeight="1" thickBot="1" x14ac:dyDescent="0.25">
      <c r="A83" s="18"/>
      <c r="B83" s="257" t="s">
        <v>292</v>
      </c>
      <c r="C83" s="304" t="s">
        <v>162</v>
      </c>
      <c r="D83" s="213"/>
      <c r="E83" s="31"/>
      <c r="F83" s="363"/>
      <c r="G83" s="426" t="s">
        <v>34</v>
      </c>
      <c r="H83" s="148" t="s">
        <v>35</v>
      </c>
      <c r="I83" s="148" t="s">
        <v>35</v>
      </c>
      <c r="J83" s="148" t="s">
        <v>35</v>
      </c>
      <c r="K83" s="272"/>
      <c r="L83" s="4"/>
      <c r="M83" s="4"/>
      <c r="N83" s="4"/>
      <c r="O83" s="4"/>
      <c r="P83" s="4"/>
      <c r="Q83" s="4"/>
      <c r="R83" s="4"/>
      <c r="S83" s="4"/>
      <c r="T83" s="4"/>
    </row>
    <row r="84" spans="1:20" ht="30.75" customHeight="1" thickBot="1" x14ac:dyDescent="0.25">
      <c r="A84" s="18"/>
      <c r="B84" s="237" t="s">
        <v>293</v>
      </c>
      <c r="C84" s="304" t="s">
        <v>163</v>
      </c>
      <c r="D84" s="119"/>
      <c r="E84" s="87"/>
      <c r="F84" s="364"/>
      <c r="G84" s="426" t="s">
        <v>164</v>
      </c>
      <c r="H84" s="172" t="s">
        <v>124</v>
      </c>
      <c r="I84" s="148" t="s">
        <v>124</v>
      </c>
      <c r="J84" s="148" t="s">
        <v>124</v>
      </c>
      <c r="K84" s="147"/>
      <c r="L84" s="4"/>
      <c r="M84" s="4"/>
      <c r="N84" s="4"/>
      <c r="O84" s="4"/>
      <c r="P84" s="4"/>
      <c r="Q84" s="4"/>
      <c r="R84" s="4"/>
      <c r="S84" s="4"/>
      <c r="T84" s="4"/>
    </row>
    <row r="85" spans="1:20" ht="31.15" customHeight="1" x14ac:dyDescent="0.2">
      <c r="A85" s="18"/>
      <c r="B85" s="493" t="s">
        <v>294</v>
      </c>
      <c r="C85" s="548" t="s">
        <v>165</v>
      </c>
      <c r="D85" s="119"/>
      <c r="E85" s="87"/>
      <c r="F85" s="364"/>
      <c r="G85" s="429" t="s">
        <v>166</v>
      </c>
      <c r="H85" s="165" t="s">
        <v>167</v>
      </c>
      <c r="I85" s="165" t="s">
        <v>168</v>
      </c>
      <c r="J85" s="165" t="s">
        <v>169</v>
      </c>
      <c r="K85" s="80"/>
      <c r="L85" s="4"/>
      <c r="M85" s="4"/>
      <c r="N85" s="4"/>
      <c r="O85" s="4"/>
      <c r="P85" s="4"/>
      <c r="Q85" s="4"/>
      <c r="R85" s="4"/>
      <c r="S85" s="4"/>
      <c r="T85" s="4"/>
    </row>
    <row r="86" spans="1:20" ht="20.25" customHeight="1" thickBot="1" x14ac:dyDescent="0.25">
      <c r="A86" s="18"/>
      <c r="B86" s="494"/>
      <c r="C86" s="550"/>
      <c r="D86" s="305"/>
      <c r="E86" s="126"/>
      <c r="F86" s="370"/>
      <c r="G86" s="410" t="s">
        <v>170</v>
      </c>
      <c r="H86" s="148" t="s">
        <v>117</v>
      </c>
      <c r="I86" s="148" t="s">
        <v>172</v>
      </c>
      <c r="J86" s="148" t="s">
        <v>172</v>
      </c>
      <c r="K86" s="81"/>
      <c r="L86" s="4"/>
      <c r="M86" s="4"/>
      <c r="N86" s="4"/>
      <c r="O86" s="4"/>
      <c r="P86" s="4"/>
      <c r="Q86" s="4"/>
      <c r="R86" s="4"/>
      <c r="S86" s="4"/>
      <c r="T86" s="4"/>
    </row>
    <row r="87" spans="1:20" ht="23.25" customHeight="1" thickBot="1" x14ac:dyDescent="0.25">
      <c r="A87" s="18"/>
      <c r="B87" s="257" t="s">
        <v>295</v>
      </c>
      <c r="C87" s="265" t="s">
        <v>173</v>
      </c>
      <c r="D87" s="306"/>
      <c r="E87" s="250"/>
      <c r="F87" s="368"/>
      <c r="G87" s="440" t="s">
        <v>174</v>
      </c>
      <c r="H87" s="155" t="s">
        <v>35</v>
      </c>
      <c r="I87" s="155" t="s">
        <v>35</v>
      </c>
      <c r="J87" s="155" t="s">
        <v>35</v>
      </c>
      <c r="K87" s="287"/>
      <c r="L87" s="4"/>
      <c r="M87" s="4"/>
      <c r="N87" s="4"/>
      <c r="O87" s="4"/>
      <c r="P87" s="4"/>
      <c r="Q87" s="4"/>
      <c r="R87" s="4"/>
      <c r="S87" s="4"/>
      <c r="T87" s="4"/>
    </row>
    <row r="88" spans="1:20" ht="22.5" customHeight="1" x14ac:dyDescent="0.2">
      <c r="A88" s="18"/>
      <c r="B88" s="533" t="s">
        <v>296</v>
      </c>
      <c r="C88" s="528" t="s">
        <v>175</v>
      </c>
      <c r="D88" s="87"/>
      <c r="E88" s="87"/>
      <c r="F88" s="364"/>
      <c r="G88" s="423" t="s">
        <v>81</v>
      </c>
      <c r="H88" s="157" t="s">
        <v>177</v>
      </c>
      <c r="I88" s="157" t="s">
        <v>178</v>
      </c>
      <c r="J88" s="157" t="s">
        <v>147</v>
      </c>
      <c r="K88" s="160"/>
      <c r="L88" s="4"/>
      <c r="M88" s="4"/>
      <c r="N88" s="4"/>
      <c r="O88" s="4"/>
      <c r="P88" s="4"/>
      <c r="Q88" s="4"/>
      <c r="R88" s="4"/>
      <c r="S88" s="4"/>
      <c r="T88" s="4"/>
    </row>
    <row r="89" spans="1:20" ht="23.25" customHeight="1" thickBot="1" x14ac:dyDescent="0.25">
      <c r="A89" s="18"/>
      <c r="B89" s="534"/>
      <c r="C89" s="487"/>
      <c r="D89" s="118"/>
      <c r="E89" s="118"/>
      <c r="F89" s="362"/>
      <c r="G89" s="441" t="s">
        <v>83</v>
      </c>
      <c r="H89" s="150" t="s">
        <v>180</v>
      </c>
      <c r="I89" s="148" t="s">
        <v>179</v>
      </c>
      <c r="J89" s="148" t="s">
        <v>179</v>
      </c>
      <c r="K89" s="307"/>
      <c r="L89" s="4"/>
      <c r="M89" s="4"/>
      <c r="N89" s="4"/>
      <c r="O89" s="4"/>
      <c r="P89" s="4"/>
      <c r="Q89" s="4"/>
      <c r="R89" s="4"/>
      <c r="S89" s="4"/>
      <c r="T89" s="4"/>
    </row>
    <row r="90" spans="1:20" ht="34.5" customHeight="1" thickBot="1" x14ac:dyDescent="0.25">
      <c r="A90" s="18"/>
      <c r="B90" s="257" t="s">
        <v>297</v>
      </c>
      <c r="C90" s="265" t="s">
        <v>181</v>
      </c>
      <c r="D90" s="31"/>
      <c r="E90" s="31"/>
      <c r="F90" s="363"/>
      <c r="G90" s="426" t="s">
        <v>182</v>
      </c>
      <c r="H90" s="150" t="s">
        <v>35</v>
      </c>
      <c r="I90" s="148" t="s">
        <v>35</v>
      </c>
      <c r="J90" s="148" t="s">
        <v>35</v>
      </c>
      <c r="K90" s="272"/>
      <c r="L90" s="4"/>
      <c r="M90" s="4"/>
      <c r="N90" s="4"/>
      <c r="O90" s="4"/>
      <c r="P90" s="4"/>
      <c r="Q90" s="4"/>
      <c r="R90" s="4"/>
      <c r="S90" s="4"/>
      <c r="T90" s="4"/>
    </row>
    <row r="91" spans="1:20" ht="24.75" customHeight="1" x14ac:dyDescent="0.2">
      <c r="A91" s="18"/>
      <c r="B91" s="493" t="s">
        <v>298</v>
      </c>
      <c r="C91" s="528" t="s">
        <v>183</v>
      </c>
      <c r="D91" s="151"/>
      <c r="E91" s="87"/>
      <c r="F91" s="364"/>
      <c r="G91" s="442" t="s">
        <v>184</v>
      </c>
      <c r="H91" s="144" t="s">
        <v>186</v>
      </c>
      <c r="I91" s="144" t="s">
        <v>187</v>
      </c>
      <c r="J91" s="144" t="s">
        <v>176</v>
      </c>
      <c r="K91" s="147"/>
      <c r="L91" s="4"/>
      <c r="M91" s="4"/>
      <c r="N91" s="4"/>
      <c r="O91" s="4"/>
      <c r="P91" s="4"/>
      <c r="Q91" s="4"/>
      <c r="R91" s="4"/>
      <c r="S91" s="4"/>
      <c r="T91" s="4"/>
    </row>
    <row r="92" spans="1:20" ht="31.15" customHeight="1" thickBot="1" x14ac:dyDescent="0.25">
      <c r="A92" s="18"/>
      <c r="B92" s="535"/>
      <c r="C92" s="487"/>
      <c r="D92" s="26"/>
      <c r="E92" s="33"/>
      <c r="F92" s="371"/>
      <c r="G92" s="443" t="s">
        <v>188</v>
      </c>
      <c r="H92" s="148" t="s">
        <v>189</v>
      </c>
      <c r="I92" s="148" t="s">
        <v>156</v>
      </c>
      <c r="J92" s="148" t="s">
        <v>190</v>
      </c>
      <c r="K92" s="110"/>
      <c r="L92" s="4"/>
      <c r="M92" s="4"/>
      <c r="N92" s="4"/>
      <c r="O92" s="4"/>
      <c r="P92" s="4"/>
      <c r="Q92" s="4"/>
      <c r="R92" s="4"/>
      <c r="S92" s="4"/>
      <c r="T92" s="4"/>
    </row>
    <row r="93" spans="1:20" ht="30" customHeight="1" thickBot="1" x14ac:dyDescent="0.25">
      <c r="A93" s="18"/>
      <c r="B93" s="277" t="s">
        <v>299</v>
      </c>
      <c r="C93" s="278" t="s">
        <v>191</v>
      </c>
      <c r="D93" s="280"/>
      <c r="E93" s="280"/>
      <c r="F93" s="365"/>
      <c r="G93" s="415" t="s">
        <v>81</v>
      </c>
      <c r="H93" s="282" t="s">
        <v>185</v>
      </c>
      <c r="I93" s="282" t="s">
        <v>86</v>
      </c>
      <c r="J93" s="282" t="s">
        <v>185</v>
      </c>
      <c r="K93" s="309"/>
      <c r="L93" s="4"/>
      <c r="M93" s="4"/>
      <c r="N93" s="4"/>
      <c r="O93" s="4"/>
      <c r="P93" s="4"/>
      <c r="Q93" s="4"/>
      <c r="R93" s="4"/>
      <c r="S93" s="4"/>
      <c r="T93" s="4"/>
    </row>
    <row r="94" spans="1:20" ht="18.75" customHeight="1" thickBot="1" x14ac:dyDescent="0.25">
      <c r="A94" s="18"/>
      <c r="B94" s="124" t="s">
        <v>300</v>
      </c>
      <c r="C94" s="299" t="s">
        <v>192</v>
      </c>
      <c r="D94" s="31"/>
      <c r="E94" s="31"/>
      <c r="F94" s="363"/>
      <c r="G94" s="444" t="s">
        <v>193</v>
      </c>
      <c r="H94" s="308" t="s">
        <v>35</v>
      </c>
      <c r="I94" s="188" t="s">
        <v>35</v>
      </c>
      <c r="J94" s="188" t="s">
        <v>35</v>
      </c>
      <c r="K94" s="272"/>
      <c r="L94" s="4"/>
      <c r="M94" s="4"/>
      <c r="N94" s="4"/>
      <c r="O94" s="4"/>
      <c r="P94" s="4"/>
      <c r="Q94" s="4"/>
      <c r="R94" s="4"/>
      <c r="S94" s="4"/>
      <c r="T94" s="4"/>
    </row>
    <row r="95" spans="1:20" ht="19.149999999999999" customHeight="1" thickBot="1" x14ac:dyDescent="0.25">
      <c r="A95" s="18"/>
      <c r="B95" s="238" t="s">
        <v>304</v>
      </c>
      <c r="C95" s="173" t="s">
        <v>194</v>
      </c>
      <c r="D95" s="151"/>
      <c r="E95" s="87"/>
      <c r="F95" s="364"/>
      <c r="G95" s="426" t="s">
        <v>193</v>
      </c>
      <c r="H95" s="150" t="s">
        <v>35</v>
      </c>
      <c r="I95" s="148" t="s">
        <v>35</v>
      </c>
      <c r="J95" s="148" t="s">
        <v>35</v>
      </c>
      <c r="K95" s="147"/>
      <c r="L95" s="4"/>
      <c r="M95" s="4"/>
      <c r="N95" s="4"/>
      <c r="O95" s="4"/>
      <c r="P95" s="4"/>
      <c r="Q95" s="4"/>
      <c r="R95" s="4"/>
      <c r="S95" s="4"/>
      <c r="T95" s="4"/>
    </row>
    <row r="96" spans="1:20" ht="31.9" customHeight="1" thickBot="1" x14ac:dyDescent="0.25">
      <c r="A96" s="18"/>
      <c r="B96" s="238" t="s">
        <v>305</v>
      </c>
      <c r="C96" s="173" t="s">
        <v>195</v>
      </c>
      <c r="D96" s="151"/>
      <c r="E96" s="87"/>
      <c r="F96" s="364"/>
      <c r="G96" s="426" t="s">
        <v>196</v>
      </c>
      <c r="H96" s="148" t="s">
        <v>113</v>
      </c>
      <c r="I96" s="148" t="s">
        <v>113</v>
      </c>
      <c r="J96" s="148" t="s">
        <v>113</v>
      </c>
      <c r="K96" s="147"/>
      <c r="L96" s="4"/>
      <c r="M96" s="4"/>
      <c r="N96" s="4"/>
      <c r="O96" s="4"/>
      <c r="P96" s="4"/>
      <c r="Q96" s="4"/>
      <c r="R96" s="4"/>
      <c r="S96" s="4"/>
      <c r="T96" s="4"/>
    </row>
    <row r="97" spans="1:20" ht="19.5" customHeight="1" x14ac:dyDescent="0.2">
      <c r="A97" s="18"/>
      <c r="B97" s="238" t="s">
        <v>301</v>
      </c>
      <c r="C97" s="548" t="s">
        <v>197</v>
      </c>
      <c r="D97" s="151"/>
      <c r="E97" s="87"/>
      <c r="F97" s="364"/>
      <c r="G97" s="429" t="s">
        <v>198</v>
      </c>
      <c r="H97" s="157" t="s">
        <v>117</v>
      </c>
      <c r="I97" s="157" t="s">
        <v>117</v>
      </c>
      <c r="J97" s="157" t="s">
        <v>199</v>
      </c>
      <c r="K97" s="80"/>
      <c r="L97" s="4"/>
      <c r="M97" s="4"/>
      <c r="N97" s="4"/>
      <c r="O97" s="4"/>
      <c r="P97" s="4"/>
      <c r="Q97" s="4"/>
      <c r="R97" s="4"/>
      <c r="S97" s="4"/>
      <c r="T97" s="4"/>
    </row>
    <row r="98" spans="1:20" ht="28.5" customHeight="1" x14ac:dyDescent="0.2">
      <c r="A98" s="18"/>
      <c r="B98" s="124"/>
      <c r="C98" s="549"/>
      <c r="D98" s="30"/>
      <c r="E98" s="33"/>
      <c r="F98" s="351"/>
      <c r="G98" s="445" t="s">
        <v>104</v>
      </c>
      <c r="H98" s="144" t="s">
        <v>200</v>
      </c>
      <c r="I98" s="144" t="s">
        <v>201</v>
      </c>
      <c r="J98" s="144" t="s">
        <v>201</v>
      </c>
      <c r="K98" s="110"/>
      <c r="L98" s="4"/>
      <c r="M98" s="4"/>
      <c r="N98" s="4"/>
      <c r="O98" s="4"/>
      <c r="P98" s="4"/>
      <c r="Q98" s="4"/>
      <c r="R98" s="4"/>
      <c r="S98" s="4"/>
      <c r="T98" s="4"/>
    </row>
    <row r="99" spans="1:20" ht="41.25" customHeight="1" thickBot="1" x14ac:dyDescent="0.25">
      <c r="A99" s="18"/>
      <c r="B99" s="125"/>
      <c r="C99" s="550"/>
      <c r="D99" s="170"/>
      <c r="E99" s="126"/>
      <c r="F99" s="362"/>
      <c r="G99" s="426" t="s">
        <v>202</v>
      </c>
      <c r="H99" s="148" t="s">
        <v>131</v>
      </c>
      <c r="I99" s="148" t="s">
        <v>131</v>
      </c>
      <c r="J99" s="148" t="s">
        <v>131</v>
      </c>
      <c r="K99" s="81"/>
      <c r="L99" s="4"/>
      <c r="M99" s="4"/>
      <c r="N99" s="4"/>
      <c r="O99" s="4"/>
      <c r="P99" s="4"/>
      <c r="Q99" s="4"/>
      <c r="R99" s="4"/>
      <c r="S99" s="4"/>
      <c r="T99" s="4"/>
    </row>
    <row r="100" spans="1:20" ht="45" customHeight="1" thickBot="1" x14ac:dyDescent="0.25">
      <c r="A100" s="18"/>
      <c r="B100" s="277" t="s">
        <v>204</v>
      </c>
      <c r="C100" s="278" t="s">
        <v>302</v>
      </c>
      <c r="D100" s="280"/>
      <c r="E100" s="280"/>
      <c r="F100" s="365"/>
      <c r="G100" s="415" t="s">
        <v>203</v>
      </c>
      <c r="H100" s="312">
        <v>24</v>
      </c>
      <c r="I100" s="313"/>
      <c r="J100" s="314"/>
      <c r="K100" s="315"/>
      <c r="L100" s="4"/>
      <c r="M100" s="4"/>
      <c r="N100" s="4"/>
      <c r="O100" s="4"/>
      <c r="P100" s="4"/>
      <c r="Q100" s="4"/>
      <c r="R100" s="4"/>
      <c r="S100" s="4"/>
      <c r="T100" s="4"/>
    </row>
    <row r="101" spans="1:20" ht="44.25" customHeight="1" thickBot="1" x14ac:dyDescent="0.25">
      <c r="A101" s="18"/>
      <c r="B101" s="124" t="s">
        <v>319</v>
      </c>
      <c r="C101" s="28" t="s">
        <v>205</v>
      </c>
      <c r="D101" s="213"/>
      <c r="E101" s="213"/>
      <c r="F101" s="374"/>
      <c r="G101" s="405" t="s">
        <v>303</v>
      </c>
      <c r="H101" s="310">
        <v>7</v>
      </c>
      <c r="I101" s="310">
        <v>7</v>
      </c>
      <c r="J101" s="310">
        <v>7</v>
      </c>
      <c r="K101" s="311"/>
      <c r="L101" s="4"/>
      <c r="M101" s="4"/>
      <c r="N101" s="4"/>
      <c r="O101" s="4"/>
      <c r="P101" s="4"/>
      <c r="Q101" s="4"/>
      <c r="R101" s="4"/>
      <c r="S101" s="4"/>
      <c r="T101" s="4"/>
    </row>
    <row r="102" spans="1:20" ht="15" customHeight="1" x14ac:dyDescent="0.2">
      <c r="A102" s="18"/>
      <c r="B102" s="89"/>
      <c r="C102" s="90" t="s">
        <v>20</v>
      </c>
      <c r="D102" s="91">
        <f>SUM(D103:D107)</f>
        <v>12339.800000000001</v>
      </c>
      <c r="E102" s="91">
        <f>SUM(E103:E107)</f>
        <v>11832.499999999998</v>
      </c>
      <c r="F102" s="345">
        <f>SUM(F103:F107)</f>
        <v>11847</v>
      </c>
      <c r="G102" s="446"/>
      <c r="H102" s="183"/>
      <c r="I102" s="184"/>
      <c r="J102" s="185"/>
      <c r="K102" s="186"/>
      <c r="L102" s="4"/>
      <c r="M102" s="4"/>
      <c r="N102" s="4"/>
      <c r="O102" s="4"/>
      <c r="P102" s="4"/>
      <c r="Q102" s="4"/>
      <c r="R102" s="4"/>
      <c r="S102" s="4"/>
      <c r="T102" s="4"/>
    </row>
    <row r="103" spans="1:20" ht="15.6" customHeight="1" x14ac:dyDescent="0.2">
      <c r="A103" s="18"/>
      <c r="B103" s="536"/>
      <c r="C103" s="10" t="s">
        <v>21</v>
      </c>
      <c r="D103" s="5"/>
      <c r="E103" s="5"/>
      <c r="F103" s="355"/>
      <c r="G103" s="417"/>
      <c r="H103" s="176"/>
      <c r="I103" s="177"/>
      <c r="J103" s="178"/>
      <c r="K103" s="179"/>
      <c r="L103" s="4"/>
      <c r="M103" s="4"/>
      <c r="N103" s="4"/>
      <c r="O103" s="4"/>
      <c r="P103" s="4"/>
      <c r="Q103" s="4"/>
      <c r="R103" s="4"/>
      <c r="S103" s="4"/>
      <c r="T103" s="4"/>
    </row>
    <row r="104" spans="1:20" ht="29.45" customHeight="1" x14ac:dyDescent="0.2">
      <c r="A104" s="18"/>
      <c r="B104" s="536"/>
      <c r="C104" s="10" t="s">
        <v>50</v>
      </c>
      <c r="D104" s="5">
        <f>10533.6+233.2</f>
        <v>10766.800000000001</v>
      </c>
      <c r="E104" s="5">
        <v>10720.599999999999</v>
      </c>
      <c r="F104" s="355">
        <v>10664.6</v>
      </c>
      <c r="G104" s="396"/>
      <c r="H104" s="56"/>
      <c r="I104" s="56"/>
      <c r="J104" s="57"/>
      <c r="K104" s="58"/>
      <c r="L104" s="4"/>
      <c r="M104" s="4"/>
      <c r="N104" s="4"/>
      <c r="O104" s="4"/>
      <c r="P104" s="4"/>
      <c r="Q104" s="4"/>
      <c r="R104" s="4"/>
      <c r="S104" s="4"/>
      <c r="T104" s="4"/>
    </row>
    <row r="105" spans="1:20" ht="17.45" customHeight="1" x14ac:dyDescent="0.2">
      <c r="A105" s="18"/>
      <c r="B105" s="536"/>
      <c r="C105" s="10" t="s">
        <v>206</v>
      </c>
      <c r="D105" s="5">
        <v>61.6</v>
      </c>
      <c r="E105" s="5">
        <v>0</v>
      </c>
      <c r="F105" s="355">
        <v>0</v>
      </c>
      <c r="G105" s="396"/>
      <c r="H105" s="56"/>
      <c r="I105" s="56"/>
      <c r="J105" s="57"/>
      <c r="K105" s="58"/>
      <c r="L105" s="4"/>
      <c r="M105" s="4"/>
      <c r="N105" s="4"/>
      <c r="O105" s="4"/>
      <c r="P105" s="4"/>
      <c r="Q105" s="4"/>
      <c r="R105" s="4"/>
      <c r="S105" s="4"/>
      <c r="T105" s="4"/>
    </row>
    <row r="106" spans="1:20" ht="16.899999999999999" customHeight="1" x14ac:dyDescent="0.2">
      <c r="A106" s="18"/>
      <c r="B106" s="536"/>
      <c r="C106" s="10" t="s">
        <v>207</v>
      </c>
      <c r="D106" s="12">
        <v>1024</v>
      </c>
      <c r="E106" s="12">
        <v>1111.9000000000001</v>
      </c>
      <c r="F106" s="375">
        <v>1182.4000000000001</v>
      </c>
      <c r="G106" s="417"/>
      <c r="H106" s="56"/>
      <c r="I106" s="56"/>
      <c r="J106" s="57"/>
      <c r="K106" s="58"/>
      <c r="L106" s="4"/>
      <c r="M106" s="4"/>
      <c r="N106" s="4"/>
      <c r="O106" s="4"/>
      <c r="P106" s="4"/>
      <c r="Q106" s="4"/>
      <c r="R106" s="4"/>
      <c r="S106" s="4"/>
      <c r="T106" s="4"/>
    </row>
    <row r="107" spans="1:20" ht="16.899999999999999" customHeight="1" thickBot="1" x14ac:dyDescent="0.25">
      <c r="A107" s="18"/>
      <c r="B107" s="537"/>
      <c r="C107" s="59" t="s">
        <v>70</v>
      </c>
      <c r="D107" s="61">
        <v>487.4</v>
      </c>
      <c r="E107" s="61">
        <v>0</v>
      </c>
      <c r="F107" s="338">
        <v>0</v>
      </c>
      <c r="G107" s="418"/>
      <c r="H107" s="180"/>
      <c r="I107" s="180"/>
      <c r="J107" s="181"/>
      <c r="K107" s="182"/>
      <c r="L107" s="4"/>
      <c r="M107" s="4"/>
      <c r="N107" s="4"/>
      <c r="O107" s="4"/>
      <c r="P107" s="4"/>
      <c r="Q107" s="4"/>
      <c r="R107" s="4"/>
      <c r="S107" s="4"/>
      <c r="T107" s="4"/>
    </row>
    <row r="108" spans="1:20" ht="18.600000000000001" customHeight="1" thickBot="1" x14ac:dyDescent="0.25">
      <c r="A108" s="18"/>
      <c r="B108" s="68" t="s">
        <v>208</v>
      </c>
      <c r="C108" s="49" t="s">
        <v>209</v>
      </c>
      <c r="D108" s="50"/>
      <c r="E108" s="50"/>
      <c r="F108" s="361"/>
      <c r="G108" s="398"/>
      <c r="H108" s="51"/>
      <c r="I108" s="51"/>
      <c r="J108" s="52"/>
      <c r="K108" s="53"/>
      <c r="L108" s="4"/>
      <c r="M108" s="4"/>
      <c r="N108" s="4"/>
      <c r="O108" s="4"/>
      <c r="P108" s="4"/>
      <c r="Q108" s="4"/>
      <c r="R108" s="4"/>
      <c r="S108" s="4"/>
      <c r="T108" s="4"/>
    </row>
    <row r="109" spans="1:20" ht="30" customHeight="1" x14ac:dyDescent="0.2">
      <c r="A109" s="18"/>
      <c r="B109" s="493" t="s">
        <v>210</v>
      </c>
      <c r="C109" s="528" t="s">
        <v>211</v>
      </c>
      <c r="D109" s="119"/>
      <c r="E109" s="119"/>
      <c r="F109" s="354"/>
      <c r="G109" s="447" t="s">
        <v>212</v>
      </c>
      <c r="H109" s="157" t="s">
        <v>147</v>
      </c>
      <c r="I109" s="157"/>
      <c r="J109" s="157"/>
      <c r="K109" s="80"/>
      <c r="L109" s="4"/>
      <c r="M109" s="4"/>
      <c r="N109" s="4"/>
      <c r="O109" s="4"/>
      <c r="P109" s="4"/>
      <c r="Q109" s="4"/>
      <c r="R109" s="4"/>
      <c r="S109" s="4"/>
      <c r="T109" s="4"/>
    </row>
    <row r="110" spans="1:20" ht="21" customHeight="1" x14ac:dyDescent="0.2">
      <c r="A110" s="18"/>
      <c r="B110" s="512"/>
      <c r="C110" s="515"/>
      <c r="D110" s="20"/>
      <c r="E110" s="20"/>
      <c r="F110" s="351"/>
      <c r="G110" s="448" t="s">
        <v>213</v>
      </c>
      <c r="H110" s="144" t="s">
        <v>113</v>
      </c>
      <c r="I110" s="144"/>
      <c r="J110" s="144"/>
      <c r="K110" s="110"/>
      <c r="L110" s="4"/>
      <c r="M110" s="4"/>
      <c r="N110" s="4"/>
      <c r="O110" s="4"/>
      <c r="P110" s="4"/>
      <c r="Q110" s="4"/>
      <c r="R110" s="4"/>
      <c r="S110" s="4"/>
      <c r="T110" s="4"/>
    </row>
    <row r="111" spans="1:20" ht="43.5" customHeight="1" x14ac:dyDescent="0.2">
      <c r="A111" s="18"/>
      <c r="B111" s="535"/>
      <c r="C111" s="515"/>
      <c r="D111" s="20"/>
      <c r="E111" s="20"/>
      <c r="F111" s="351"/>
      <c r="G111" s="448" t="s">
        <v>214</v>
      </c>
      <c r="H111" s="144" t="s">
        <v>215</v>
      </c>
      <c r="I111" s="144"/>
      <c r="J111" s="144"/>
      <c r="K111" s="110"/>
      <c r="L111" s="4"/>
      <c r="M111" s="4"/>
      <c r="N111" s="4"/>
      <c r="O111" s="4"/>
      <c r="P111" s="4"/>
      <c r="Q111" s="4"/>
      <c r="R111" s="4"/>
      <c r="S111" s="4"/>
      <c r="T111" s="4"/>
    </row>
    <row r="112" spans="1:20" ht="21" customHeight="1" thickBot="1" x14ac:dyDescent="0.25">
      <c r="A112" s="18"/>
      <c r="B112" s="535"/>
      <c r="C112" s="487"/>
      <c r="D112" s="20"/>
      <c r="E112" s="20"/>
      <c r="F112" s="351"/>
      <c r="G112" s="449" t="s">
        <v>216</v>
      </c>
      <c r="H112" s="148" t="s">
        <v>147</v>
      </c>
      <c r="I112" s="144"/>
      <c r="J112" s="144"/>
      <c r="K112" s="110"/>
      <c r="L112" s="4"/>
      <c r="M112" s="4"/>
      <c r="N112" s="4"/>
      <c r="O112" s="4"/>
      <c r="P112" s="4"/>
      <c r="Q112" s="4"/>
      <c r="R112" s="4"/>
      <c r="S112" s="4"/>
      <c r="T112" s="4"/>
    </row>
    <row r="113" spans="1:20" ht="30.75" customHeight="1" x14ac:dyDescent="0.2">
      <c r="A113" s="18"/>
      <c r="B113" s="493" t="s">
        <v>217</v>
      </c>
      <c r="C113" s="528" t="s">
        <v>218</v>
      </c>
      <c r="D113" s="119"/>
      <c r="E113" s="119"/>
      <c r="F113" s="354"/>
      <c r="G113" s="450" t="s">
        <v>306</v>
      </c>
      <c r="H113" s="174" t="s">
        <v>147</v>
      </c>
      <c r="I113" s="157"/>
      <c r="J113" s="165"/>
      <c r="K113" s="80"/>
      <c r="L113" s="4"/>
      <c r="M113" s="4"/>
      <c r="N113" s="4"/>
      <c r="O113" s="4"/>
      <c r="P113" s="4"/>
      <c r="Q113" s="4"/>
      <c r="R113" s="4"/>
      <c r="S113" s="4"/>
      <c r="T113" s="4"/>
    </row>
    <row r="114" spans="1:20" ht="37.5" customHeight="1" thickBot="1" x14ac:dyDescent="0.25">
      <c r="A114" s="18"/>
      <c r="B114" s="512"/>
      <c r="C114" s="487"/>
      <c r="D114" s="249"/>
      <c r="E114" s="20"/>
      <c r="F114" s="351"/>
      <c r="G114" s="451" t="s">
        <v>220</v>
      </c>
      <c r="H114" s="188" t="s">
        <v>147</v>
      </c>
      <c r="I114" s="144"/>
      <c r="J114" s="145"/>
      <c r="K114" s="110"/>
      <c r="L114" s="4"/>
      <c r="M114" s="4"/>
      <c r="N114" s="4"/>
      <c r="O114" s="4"/>
      <c r="P114" s="4"/>
      <c r="Q114" s="4"/>
      <c r="R114" s="4"/>
      <c r="S114" s="4"/>
      <c r="T114" s="4"/>
    </row>
    <row r="115" spans="1:20" ht="36" customHeight="1" thickBot="1" x14ac:dyDescent="0.25">
      <c r="A115" s="18"/>
      <c r="B115" s="300" t="s">
        <v>221</v>
      </c>
      <c r="C115" s="320" t="s">
        <v>222</v>
      </c>
      <c r="D115" s="302"/>
      <c r="E115" s="302"/>
      <c r="F115" s="376"/>
      <c r="G115" s="452" t="s">
        <v>223</v>
      </c>
      <c r="H115" s="282" t="s">
        <v>147</v>
      </c>
      <c r="I115" s="321"/>
      <c r="J115" s="321"/>
      <c r="K115" s="322"/>
      <c r="L115" s="4"/>
      <c r="M115" s="4"/>
      <c r="N115" s="4"/>
      <c r="O115" s="4"/>
      <c r="P115" s="4"/>
      <c r="Q115" s="4"/>
      <c r="R115" s="4"/>
      <c r="S115" s="4"/>
      <c r="T115" s="4"/>
    </row>
    <row r="116" spans="1:20" ht="30.75" customHeight="1" thickBot="1" x14ac:dyDescent="0.25">
      <c r="A116" s="18"/>
      <c r="B116" s="257" t="s">
        <v>224</v>
      </c>
      <c r="C116" s="28" t="s">
        <v>225</v>
      </c>
      <c r="D116" s="213"/>
      <c r="E116" s="213"/>
      <c r="F116" s="374"/>
      <c r="G116" s="329" t="s">
        <v>226</v>
      </c>
      <c r="H116" s="188"/>
      <c r="I116" s="188" t="s">
        <v>147</v>
      </c>
      <c r="J116" s="174"/>
      <c r="K116" s="187"/>
      <c r="L116" s="4"/>
      <c r="M116" s="4"/>
      <c r="N116" s="4"/>
      <c r="O116" s="4"/>
      <c r="P116" s="4"/>
      <c r="Q116" s="4"/>
      <c r="R116" s="4"/>
      <c r="S116" s="4"/>
      <c r="T116" s="4"/>
    </row>
    <row r="117" spans="1:20" ht="47.25" customHeight="1" thickBot="1" x14ac:dyDescent="0.25">
      <c r="A117" s="18"/>
      <c r="B117" s="316" t="s">
        <v>227</v>
      </c>
      <c r="C117" s="265" t="s">
        <v>228</v>
      </c>
      <c r="D117" s="317"/>
      <c r="E117" s="317"/>
      <c r="F117" s="377"/>
      <c r="G117" s="453" t="s">
        <v>229</v>
      </c>
      <c r="H117" s="155" t="s">
        <v>147</v>
      </c>
      <c r="I117" s="318"/>
      <c r="J117" s="318"/>
      <c r="K117" s="319"/>
      <c r="L117" s="4"/>
      <c r="M117" s="4"/>
      <c r="N117" s="4"/>
      <c r="O117" s="4"/>
      <c r="P117" s="4"/>
      <c r="Q117" s="4"/>
      <c r="R117" s="4"/>
      <c r="S117" s="4"/>
      <c r="T117" s="4"/>
    </row>
    <row r="118" spans="1:20" ht="33.75" customHeight="1" x14ac:dyDescent="0.2">
      <c r="A118" s="18"/>
      <c r="B118" s="518" t="s">
        <v>230</v>
      </c>
      <c r="C118" s="486" t="s">
        <v>231</v>
      </c>
      <c r="D118" s="119"/>
      <c r="E118" s="119"/>
      <c r="F118" s="364"/>
      <c r="G118" s="454" t="s">
        <v>307</v>
      </c>
      <c r="H118" s="157" t="s">
        <v>147</v>
      </c>
      <c r="I118" s="157"/>
      <c r="J118" s="157"/>
      <c r="K118" s="73"/>
      <c r="L118" s="4"/>
      <c r="M118" s="4"/>
      <c r="N118" s="4"/>
      <c r="O118" s="4"/>
      <c r="P118" s="4"/>
      <c r="Q118" s="4"/>
      <c r="R118" s="4"/>
      <c r="S118" s="4"/>
      <c r="T118" s="4"/>
    </row>
    <row r="119" spans="1:20" ht="39.75" customHeight="1" x14ac:dyDescent="0.2">
      <c r="A119" s="18"/>
      <c r="B119" s="519"/>
      <c r="C119" s="515"/>
      <c r="D119" s="513"/>
      <c r="E119" s="513"/>
      <c r="F119" s="516"/>
      <c r="G119" s="455" t="s">
        <v>308</v>
      </c>
      <c r="H119" s="230" t="s">
        <v>35</v>
      </c>
      <c r="I119" s="230"/>
      <c r="J119" s="144"/>
      <c r="K119" s="175"/>
      <c r="L119" s="4"/>
      <c r="M119" s="4"/>
      <c r="N119" s="4"/>
      <c r="O119" s="4"/>
      <c r="P119" s="4"/>
      <c r="Q119" s="4"/>
      <c r="R119" s="4"/>
      <c r="S119" s="4"/>
      <c r="T119" s="4"/>
    </row>
    <row r="120" spans="1:20" ht="37.5" customHeight="1" thickBot="1" x14ac:dyDescent="0.25">
      <c r="A120" s="18"/>
      <c r="B120" s="520"/>
      <c r="C120" s="487"/>
      <c r="D120" s="514"/>
      <c r="E120" s="514"/>
      <c r="F120" s="517"/>
      <c r="G120" s="405" t="s">
        <v>309</v>
      </c>
      <c r="H120" s="148"/>
      <c r="I120" s="148" t="s">
        <v>35</v>
      </c>
      <c r="J120" s="148"/>
      <c r="K120" s="78"/>
      <c r="L120" s="4"/>
      <c r="M120" s="4"/>
      <c r="N120" s="4"/>
      <c r="O120" s="4"/>
      <c r="P120" s="4"/>
      <c r="Q120" s="4"/>
      <c r="R120" s="4"/>
      <c r="S120" s="4"/>
      <c r="T120" s="4"/>
    </row>
    <row r="121" spans="1:20" ht="44.25" customHeight="1" thickBot="1" x14ac:dyDescent="0.25">
      <c r="A121" s="18"/>
      <c r="B121" s="263" t="s">
        <v>232</v>
      </c>
      <c r="C121" s="158" t="s">
        <v>310</v>
      </c>
      <c r="D121" s="119"/>
      <c r="E121" s="119"/>
      <c r="F121" s="364"/>
      <c r="G121" s="406" t="s">
        <v>311</v>
      </c>
      <c r="H121" s="148" t="s">
        <v>233</v>
      </c>
      <c r="I121" s="244"/>
      <c r="J121" s="245"/>
      <c r="K121" s="246"/>
      <c r="L121" s="4"/>
      <c r="M121" s="4"/>
      <c r="N121" s="4"/>
      <c r="O121" s="4"/>
      <c r="P121" s="4"/>
      <c r="Q121" s="4"/>
      <c r="R121" s="4"/>
      <c r="S121" s="4"/>
      <c r="T121" s="4"/>
    </row>
    <row r="122" spans="1:20" ht="18.600000000000001" customHeight="1" x14ac:dyDescent="0.2">
      <c r="A122" s="18"/>
      <c r="B122" s="89"/>
      <c r="C122" s="90" t="s">
        <v>20</v>
      </c>
      <c r="D122" s="91">
        <f>SUM(D123:D124)</f>
        <v>297.20000000000005</v>
      </c>
      <c r="E122" s="91">
        <f>SUM(E123:E124)</f>
        <v>931.8</v>
      </c>
      <c r="F122" s="345">
        <f>SUM(F123:F124)</f>
        <v>0</v>
      </c>
      <c r="G122" s="446"/>
      <c r="H122" s="92"/>
      <c r="I122" s="92"/>
      <c r="J122" s="93"/>
      <c r="K122" s="94"/>
      <c r="L122" s="4"/>
      <c r="M122" s="4"/>
      <c r="N122" s="4"/>
      <c r="O122" s="4"/>
      <c r="P122" s="4"/>
      <c r="Q122" s="4"/>
      <c r="R122" s="4"/>
      <c r="S122" s="4"/>
      <c r="T122" s="4"/>
    </row>
    <row r="123" spans="1:20" ht="15.6" customHeight="1" x14ac:dyDescent="0.2">
      <c r="A123" s="18"/>
      <c r="B123" s="510"/>
      <c r="C123" s="10" t="s">
        <v>21</v>
      </c>
      <c r="D123" s="5"/>
      <c r="E123" s="5"/>
      <c r="F123" s="355"/>
      <c r="G123" s="417"/>
      <c r="H123" s="56"/>
      <c r="I123" s="56"/>
      <c r="J123" s="57"/>
      <c r="K123" s="58"/>
      <c r="L123" s="4"/>
      <c r="M123" s="4"/>
      <c r="N123" s="4"/>
      <c r="O123" s="4"/>
      <c r="P123" s="4"/>
      <c r="Q123" s="4"/>
      <c r="R123" s="4"/>
      <c r="S123" s="4"/>
      <c r="T123" s="4"/>
    </row>
    <row r="124" spans="1:20" ht="29.45" customHeight="1" thickBot="1" x14ac:dyDescent="0.25">
      <c r="A124" s="18"/>
      <c r="B124" s="511"/>
      <c r="C124" s="59" t="s">
        <v>50</v>
      </c>
      <c r="D124" s="61">
        <f>890.6-593.4</f>
        <v>297.20000000000005</v>
      </c>
      <c r="E124" s="61">
        <f>331.8+600</f>
        <v>931.8</v>
      </c>
      <c r="F124" s="338">
        <v>0</v>
      </c>
      <c r="G124" s="418"/>
      <c r="H124" s="62"/>
      <c r="I124" s="62"/>
      <c r="J124" s="63"/>
      <c r="K124" s="64"/>
      <c r="L124" s="4"/>
      <c r="M124" s="4"/>
      <c r="N124" s="4"/>
      <c r="O124" s="4"/>
      <c r="P124" s="4"/>
      <c r="Q124" s="4"/>
      <c r="R124" s="4"/>
      <c r="S124" s="4"/>
      <c r="T124" s="4"/>
    </row>
    <row r="125" spans="1:20" ht="21" customHeight="1" thickBot="1" x14ac:dyDescent="0.25">
      <c r="A125" s="18"/>
      <c r="B125" s="68" t="s">
        <v>234</v>
      </c>
      <c r="C125" s="49" t="s">
        <v>235</v>
      </c>
      <c r="D125" s="50"/>
      <c r="E125" s="50"/>
      <c r="F125" s="361"/>
      <c r="G125" s="411"/>
      <c r="H125" s="51"/>
      <c r="I125" s="51"/>
      <c r="J125" s="52"/>
      <c r="K125" s="53"/>
      <c r="L125" s="4"/>
      <c r="M125" s="4"/>
      <c r="N125" s="4"/>
      <c r="O125" s="4"/>
      <c r="P125" s="4"/>
      <c r="Q125" s="4"/>
      <c r="R125" s="4"/>
      <c r="S125" s="4"/>
      <c r="T125" s="4"/>
    </row>
    <row r="126" spans="1:20" ht="19.5" customHeight="1" thickBot="1" x14ac:dyDescent="0.25">
      <c r="A126" s="18"/>
      <c r="B126" s="189"/>
      <c r="C126" s="190" t="s">
        <v>20</v>
      </c>
      <c r="D126" s="191">
        <f t="shared" ref="D126:F126" si="2">SUM(D128:D128)</f>
        <v>440</v>
      </c>
      <c r="E126" s="191">
        <f t="shared" si="2"/>
        <v>450</v>
      </c>
      <c r="F126" s="378">
        <f t="shared" si="2"/>
        <v>470</v>
      </c>
      <c r="G126" s="456"/>
      <c r="H126" s="192"/>
      <c r="I126" s="192"/>
      <c r="J126" s="193"/>
      <c r="K126" s="194"/>
      <c r="L126" s="4"/>
      <c r="M126" s="4"/>
      <c r="N126" s="4"/>
      <c r="O126" s="4"/>
      <c r="P126" s="4"/>
      <c r="Q126" s="4"/>
      <c r="R126" s="4"/>
      <c r="S126" s="4"/>
      <c r="T126" s="4"/>
    </row>
    <row r="127" spans="1:20" ht="15.6" customHeight="1" x14ac:dyDescent="0.2">
      <c r="A127" s="18"/>
      <c r="B127" s="521"/>
      <c r="C127" s="158" t="s">
        <v>21</v>
      </c>
      <c r="D127" s="104"/>
      <c r="E127" s="104"/>
      <c r="F127" s="350"/>
      <c r="G127" s="447" t="s">
        <v>236</v>
      </c>
      <c r="H127" s="195">
        <v>7</v>
      </c>
      <c r="I127" s="195">
        <v>7</v>
      </c>
      <c r="J127" s="195">
        <v>7</v>
      </c>
      <c r="K127" s="80"/>
      <c r="L127" s="4"/>
      <c r="M127" s="4"/>
      <c r="N127" s="4"/>
      <c r="O127" s="4"/>
      <c r="P127" s="4"/>
      <c r="Q127" s="4"/>
      <c r="R127" s="4"/>
      <c r="S127" s="4"/>
      <c r="T127" s="4"/>
    </row>
    <row r="128" spans="1:20" ht="29.45" customHeight="1" x14ac:dyDescent="0.2">
      <c r="A128" s="18"/>
      <c r="B128" s="522"/>
      <c r="C128" s="10" t="s">
        <v>22</v>
      </c>
      <c r="D128" s="27">
        <v>440</v>
      </c>
      <c r="E128" s="27">
        <v>450</v>
      </c>
      <c r="F128" s="379">
        <v>470</v>
      </c>
      <c r="G128" s="448" t="s">
        <v>237</v>
      </c>
      <c r="H128" s="32">
        <v>7</v>
      </c>
      <c r="I128" s="32">
        <v>7</v>
      </c>
      <c r="J128" s="32">
        <v>7</v>
      </c>
      <c r="K128" s="110"/>
      <c r="L128" s="4"/>
      <c r="M128" s="4"/>
      <c r="N128" s="4"/>
      <c r="O128" s="4"/>
      <c r="P128" s="4"/>
      <c r="Q128" s="4"/>
      <c r="R128" s="4"/>
      <c r="S128" s="4"/>
      <c r="T128" s="4"/>
    </row>
    <row r="129" spans="1:20" ht="40.5" customHeight="1" x14ac:dyDescent="0.2">
      <c r="A129" s="18"/>
      <c r="B129" s="523"/>
      <c r="C129" s="10" t="s">
        <v>70</v>
      </c>
      <c r="D129" s="27"/>
      <c r="E129" s="27"/>
      <c r="F129" s="379"/>
      <c r="G129" s="448" t="s">
        <v>238</v>
      </c>
      <c r="H129" s="32">
        <v>7</v>
      </c>
      <c r="I129" s="32">
        <v>7</v>
      </c>
      <c r="J129" s="32">
        <v>7</v>
      </c>
      <c r="K129" s="110"/>
      <c r="L129" s="4"/>
      <c r="M129" s="4"/>
      <c r="N129" s="4"/>
      <c r="O129" s="4"/>
      <c r="P129" s="4"/>
      <c r="Q129" s="4"/>
      <c r="R129" s="4"/>
      <c r="S129" s="4"/>
      <c r="T129" s="4"/>
    </row>
    <row r="130" spans="1:20" ht="29.45" customHeight="1" thickBot="1" x14ac:dyDescent="0.25">
      <c r="A130" s="18"/>
      <c r="B130" s="524"/>
      <c r="C130" s="324" t="s">
        <v>266</v>
      </c>
      <c r="D130" s="60"/>
      <c r="E130" s="60"/>
      <c r="F130" s="348"/>
      <c r="G130" s="439" t="s">
        <v>239</v>
      </c>
      <c r="H130" s="77">
        <v>7</v>
      </c>
      <c r="I130" s="77">
        <v>7</v>
      </c>
      <c r="J130" s="77">
        <v>7</v>
      </c>
      <c r="K130" s="81"/>
      <c r="L130" s="4"/>
      <c r="M130" s="4"/>
      <c r="N130" s="4"/>
      <c r="O130" s="4"/>
      <c r="P130" s="4"/>
      <c r="Q130" s="4"/>
      <c r="R130" s="4"/>
      <c r="S130" s="4"/>
      <c r="T130" s="4"/>
    </row>
    <row r="131" spans="1:20" ht="31.15" customHeight="1" thickBot="1" x14ac:dyDescent="0.25">
      <c r="A131" s="18"/>
      <c r="B131" s="68" t="s">
        <v>240</v>
      </c>
      <c r="C131" s="49" t="s">
        <v>241</v>
      </c>
      <c r="D131" s="50"/>
      <c r="E131" s="50"/>
      <c r="F131" s="361"/>
      <c r="G131" s="411"/>
      <c r="H131" s="51"/>
      <c r="I131" s="51"/>
      <c r="J131" s="52"/>
      <c r="K131" s="53"/>
      <c r="L131" s="4"/>
      <c r="M131" s="4"/>
      <c r="N131" s="4"/>
      <c r="O131" s="4"/>
      <c r="P131" s="4"/>
      <c r="Q131" s="4"/>
      <c r="R131" s="4"/>
      <c r="S131" s="4"/>
      <c r="T131" s="4"/>
    </row>
    <row r="132" spans="1:20" ht="20.25" customHeight="1" x14ac:dyDescent="0.2">
      <c r="A132" s="18"/>
      <c r="B132" s="525" t="s">
        <v>242</v>
      </c>
      <c r="C132" s="527" t="s">
        <v>243</v>
      </c>
      <c r="D132" s="119"/>
      <c r="E132" s="119"/>
      <c r="F132" s="354"/>
      <c r="G132" s="457" t="s">
        <v>245</v>
      </c>
      <c r="H132" s="251">
        <v>45</v>
      </c>
      <c r="I132" s="251">
        <v>100</v>
      </c>
      <c r="J132" s="144"/>
      <c r="K132" s="110" t="s">
        <v>244</v>
      </c>
      <c r="L132" s="4"/>
      <c r="M132" s="4"/>
      <c r="N132" s="4"/>
      <c r="O132" s="4"/>
      <c r="P132" s="4"/>
      <c r="Q132" s="4"/>
      <c r="R132" s="4"/>
      <c r="S132" s="4"/>
      <c r="T132" s="4"/>
    </row>
    <row r="133" spans="1:20" ht="31.9" customHeight="1" x14ac:dyDescent="0.2">
      <c r="A133" s="18"/>
      <c r="B133" s="526"/>
      <c r="C133" s="515"/>
      <c r="D133" s="20"/>
      <c r="E133" s="20"/>
      <c r="F133" s="351"/>
      <c r="G133" s="457" t="s">
        <v>246</v>
      </c>
      <c r="H133" s="251"/>
      <c r="I133" s="196">
        <v>36500</v>
      </c>
      <c r="J133" s="252"/>
      <c r="K133" s="110"/>
      <c r="L133" s="4"/>
      <c r="M133" s="4"/>
      <c r="N133" s="4"/>
      <c r="O133" s="4"/>
      <c r="P133" s="4"/>
      <c r="Q133" s="4"/>
      <c r="R133" s="4"/>
      <c r="S133" s="4"/>
      <c r="T133" s="4"/>
    </row>
    <row r="134" spans="1:20" ht="43.15" customHeight="1" thickBot="1" x14ac:dyDescent="0.25">
      <c r="A134" s="18"/>
      <c r="B134" s="526"/>
      <c r="C134" s="487"/>
      <c r="D134" s="20"/>
      <c r="E134" s="20"/>
      <c r="F134" s="351"/>
      <c r="G134" s="457" t="s">
        <v>247</v>
      </c>
      <c r="H134" s="251"/>
      <c r="I134" s="197">
        <v>3.65</v>
      </c>
      <c r="J134" s="253"/>
      <c r="K134" s="110"/>
      <c r="L134" s="4"/>
      <c r="M134" s="4"/>
      <c r="N134" s="4"/>
      <c r="O134" s="4"/>
      <c r="P134" s="4"/>
      <c r="Q134" s="4"/>
      <c r="R134" s="4"/>
      <c r="S134" s="4"/>
      <c r="T134" s="4"/>
    </row>
    <row r="135" spans="1:20" ht="21.75" customHeight="1" x14ac:dyDescent="0.2">
      <c r="A135" s="18"/>
      <c r="B135" s="493" t="s">
        <v>248</v>
      </c>
      <c r="C135" s="528" t="s">
        <v>249</v>
      </c>
      <c r="D135" s="119"/>
      <c r="E135" s="119"/>
      <c r="F135" s="354"/>
      <c r="G135" s="429" t="s">
        <v>219</v>
      </c>
      <c r="H135" s="157"/>
      <c r="I135" s="85">
        <v>1</v>
      </c>
      <c r="J135" s="109"/>
      <c r="K135" s="80"/>
      <c r="L135" s="4"/>
      <c r="M135" s="4"/>
      <c r="N135" s="4"/>
      <c r="O135" s="4"/>
      <c r="P135" s="4"/>
      <c r="Q135" s="4"/>
      <c r="R135" s="4"/>
      <c r="S135" s="4"/>
      <c r="T135" s="4"/>
    </row>
    <row r="136" spans="1:20" ht="24" customHeight="1" thickBot="1" x14ac:dyDescent="0.25">
      <c r="A136" s="18"/>
      <c r="B136" s="494"/>
      <c r="C136" s="487"/>
      <c r="D136" s="118"/>
      <c r="E136" s="118"/>
      <c r="F136" s="362"/>
      <c r="G136" s="410" t="s">
        <v>245</v>
      </c>
      <c r="H136" s="148"/>
      <c r="I136" s="86">
        <v>50</v>
      </c>
      <c r="J136" s="111">
        <v>100</v>
      </c>
      <c r="K136" s="81"/>
      <c r="L136" s="4"/>
      <c r="M136" s="4"/>
      <c r="N136" s="4"/>
      <c r="O136" s="4"/>
      <c r="P136" s="4"/>
      <c r="Q136" s="4"/>
      <c r="R136" s="4"/>
      <c r="S136" s="4"/>
      <c r="T136" s="4"/>
    </row>
    <row r="137" spans="1:20" ht="32.25" customHeight="1" x14ac:dyDescent="0.2">
      <c r="A137" s="18"/>
      <c r="B137" s="493" t="s">
        <v>250</v>
      </c>
      <c r="C137" s="528" t="s">
        <v>251</v>
      </c>
      <c r="D137" s="119"/>
      <c r="E137" s="198"/>
      <c r="F137" s="380"/>
      <c r="G137" s="457" t="s">
        <v>252</v>
      </c>
      <c r="H137" s="144"/>
      <c r="I137" s="144" t="s">
        <v>35</v>
      </c>
      <c r="J137" s="144"/>
      <c r="K137" s="80"/>
      <c r="L137" s="4"/>
      <c r="M137" s="4"/>
      <c r="N137" s="4"/>
      <c r="O137" s="4"/>
      <c r="P137" s="4"/>
      <c r="Q137" s="4"/>
      <c r="R137" s="4"/>
      <c r="S137" s="4"/>
      <c r="T137" s="4"/>
    </row>
    <row r="138" spans="1:20" ht="26.25" customHeight="1" thickBot="1" x14ac:dyDescent="0.25">
      <c r="A138" s="18"/>
      <c r="B138" s="512"/>
      <c r="C138" s="487"/>
      <c r="D138" s="20"/>
      <c r="E138" s="249"/>
      <c r="F138" s="381"/>
      <c r="G138" s="431" t="s">
        <v>253</v>
      </c>
      <c r="H138" s="155"/>
      <c r="I138" s="155" t="s">
        <v>33</v>
      </c>
      <c r="J138" s="155" t="s">
        <v>147</v>
      </c>
      <c r="K138" s="110"/>
      <c r="L138" s="4"/>
      <c r="M138" s="4"/>
      <c r="N138" s="4"/>
      <c r="O138" s="4"/>
      <c r="P138" s="4"/>
      <c r="Q138" s="4"/>
      <c r="R138" s="4"/>
      <c r="S138" s="4"/>
      <c r="T138" s="4"/>
    </row>
    <row r="139" spans="1:20" ht="32.25" customHeight="1" x14ac:dyDescent="0.2">
      <c r="A139" s="18"/>
      <c r="B139" s="493" t="s">
        <v>312</v>
      </c>
      <c r="C139" s="486" t="s">
        <v>254</v>
      </c>
      <c r="D139" s="115"/>
      <c r="E139" s="115"/>
      <c r="F139" s="353"/>
      <c r="G139" s="458" t="s">
        <v>212</v>
      </c>
      <c r="H139" s="157" t="s">
        <v>147</v>
      </c>
      <c r="I139" s="157"/>
      <c r="J139" s="157"/>
      <c r="K139" s="80"/>
      <c r="L139" s="4"/>
      <c r="M139" s="4"/>
      <c r="N139" s="4"/>
      <c r="O139" s="4"/>
      <c r="P139" s="4"/>
      <c r="Q139" s="4"/>
      <c r="R139" s="4"/>
      <c r="S139" s="4"/>
      <c r="T139" s="4"/>
    </row>
    <row r="140" spans="1:20" ht="22.5" customHeight="1" x14ac:dyDescent="0.2">
      <c r="A140" s="18"/>
      <c r="B140" s="512"/>
      <c r="C140" s="515"/>
      <c r="D140" s="20"/>
      <c r="E140" s="20"/>
      <c r="F140" s="351"/>
      <c r="G140" s="459" t="s">
        <v>255</v>
      </c>
      <c r="H140" s="144" t="s">
        <v>84</v>
      </c>
      <c r="I140" s="144" t="s">
        <v>35</v>
      </c>
      <c r="J140" s="144"/>
      <c r="K140" s="175"/>
      <c r="L140" s="4"/>
      <c r="M140" s="4"/>
      <c r="N140" s="4"/>
      <c r="O140" s="4"/>
      <c r="P140" s="4"/>
      <c r="Q140" s="4"/>
      <c r="R140" s="4"/>
      <c r="S140" s="4"/>
      <c r="T140" s="4"/>
    </row>
    <row r="141" spans="1:20" ht="32.25" customHeight="1" x14ac:dyDescent="0.2">
      <c r="A141" s="18"/>
      <c r="B141" s="239"/>
      <c r="C141" s="515"/>
      <c r="D141" s="20"/>
      <c r="E141" s="20"/>
      <c r="F141" s="351"/>
      <c r="G141" s="459" t="s">
        <v>256</v>
      </c>
      <c r="H141" s="144" t="s">
        <v>124</v>
      </c>
      <c r="I141" s="144" t="s">
        <v>124</v>
      </c>
      <c r="J141" s="144"/>
      <c r="K141" s="110"/>
      <c r="L141" s="4"/>
      <c r="M141" s="4"/>
      <c r="N141" s="4"/>
      <c r="O141" s="4"/>
      <c r="P141" s="4"/>
      <c r="Q141" s="4"/>
      <c r="R141" s="4"/>
      <c r="S141" s="4"/>
      <c r="T141" s="4"/>
    </row>
    <row r="142" spans="1:20" ht="32.25" customHeight="1" x14ac:dyDescent="0.2">
      <c r="A142" s="18"/>
      <c r="B142" s="239"/>
      <c r="C142" s="515"/>
      <c r="D142" s="20"/>
      <c r="E142" s="20"/>
      <c r="F142" s="351"/>
      <c r="G142" s="460" t="s">
        <v>257</v>
      </c>
      <c r="H142" s="144" t="s">
        <v>186</v>
      </c>
      <c r="I142" s="144" t="s">
        <v>147</v>
      </c>
      <c r="J142" s="144"/>
      <c r="K142" s="110"/>
      <c r="L142" s="4"/>
      <c r="M142" s="4"/>
      <c r="N142" s="4"/>
      <c r="O142" s="4"/>
      <c r="P142" s="4"/>
      <c r="Q142" s="4"/>
      <c r="R142" s="4"/>
      <c r="S142" s="4"/>
      <c r="T142" s="4"/>
    </row>
    <row r="143" spans="1:20" ht="32.25" customHeight="1" x14ac:dyDescent="0.2">
      <c r="A143" s="18"/>
      <c r="B143" s="239"/>
      <c r="C143" s="515"/>
      <c r="D143" s="20"/>
      <c r="E143" s="20"/>
      <c r="F143" s="351"/>
      <c r="G143" s="460" t="s">
        <v>258</v>
      </c>
      <c r="H143" s="144"/>
      <c r="I143" s="144" t="s">
        <v>147</v>
      </c>
      <c r="J143" s="144"/>
      <c r="K143" s="175"/>
      <c r="L143" s="4"/>
      <c r="M143" s="4"/>
      <c r="N143" s="4"/>
      <c r="O143" s="4"/>
      <c r="P143" s="4"/>
      <c r="Q143" s="4"/>
      <c r="R143" s="4"/>
      <c r="S143" s="4"/>
      <c r="T143" s="4"/>
    </row>
    <row r="144" spans="1:20" ht="32.25" customHeight="1" x14ac:dyDescent="0.2">
      <c r="A144" s="18"/>
      <c r="B144" s="239"/>
      <c r="C144" s="515"/>
      <c r="D144" s="20"/>
      <c r="E144" s="20"/>
      <c r="F144" s="351"/>
      <c r="G144" s="461" t="s">
        <v>259</v>
      </c>
      <c r="H144" s="145" t="s">
        <v>171</v>
      </c>
      <c r="I144" s="145" t="s">
        <v>147</v>
      </c>
      <c r="J144" s="144"/>
      <c r="K144" s="175"/>
      <c r="L144" s="4"/>
      <c r="M144" s="4"/>
      <c r="N144" s="4"/>
      <c r="O144" s="4"/>
      <c r="P144" s="4"/>
      <c r="Q144" s="4"/>
      <c r="R144" s="4"/>
      <c r="S144" s="4"/>
      <c r="T144" s="4"/>
    </row>
    <row r="145" spans="1:20" ht="32.25" customHeight="1" x14ac:dyDescent="0.2">
      <c r="A145" s="18"/>
      <c r="B145" s="239"/>
      <c r="C145" s="515"/>
      <c r="D145" s="20"/>
      <c r="E145" s="20"/>
      <c r="F145" s="351"/>
      <c r="G145" s="461" t="s">
        <v>260</v>
      </c>
      <c r="H145" s="145"/>
      <c r="I145" s="145" t="s">
        <v>147</v>
      </c>
      <c r="J145" s="144"/>
      <c r="K145" s="175"/>
      <c r="L145" s="4"/>
      <c r="M145" s="4"/>
      <c r="N145" s="4"/>
      <c r="O145" s="4"/>
      <c r="P145" s="4"/>
      <c r="Q145" s="4"/>
      <c r="R145" s="4"/>
      <c r="S145" s="4"/>
      <c r="T145" s="4"/>
    </row>
    <row r="146" spans="1:20" ht="32.25" customHeight="1" thickBot="1" x14ac:dyDescent="0.25">
      <c r="A146" s="18"/>
      <c r="B146" s="239"/>
      <c r="C146" s="487"/>
      <c r="D146" s="20"/>
      <c r="E146" s="20"/>
      <c r="F146" s="351"/>
      <c r="G146" s="462" t="s">
        <v>261</v>
      </c>
      <c r="H146" s="172" t="s">
        <v>147</v>
      </c>
      <c r="I146" s="172"/>
      <c r="J146" s="172"/>
      <c r="K146" s="175"/>
      <c r="L146" s="4"/>
      <c r="M146" s="4"/>
      <c r="N146" s="4"/>
      <c r="O146" s="4"/>
      <c r="P146" s="4"/>
      <c r="Q146" s="4"/>
      <c r="R146" s="4"/>
      <c r="S146" s="4"/>
      <c r="T146" s="4"/>
    </row>
    <row r="147" spans="1:20" ht="35.25" customHeight="1" thickBot="1" x14ac:dyDescent="0.25">
      <c r="A147" s="18"/>
      <c r="B147" s="262" t="s">
        <v>313</v>
      </c>
      <c r="C147" s="265" t="s">
        <v>262</v>
      </c>
      <c r="D147" s="325"/>
      <c r="E147" s="325"/>
      <c r="F147" s="382"/>
      <c r="G147" s="463" t="s">
        <v>326</v>
      </c>
      <c r="H147" s="155" t="s">
        <v>84</v>
      </c>
      <c r="I147" s="326"/>
      <c r="J147" s="326"/>
      <c r="K147" s="319"/>
      <c r="L147" s="4"/>
      <c r="M147" s="4"/>
      <c r="N147" s="4"/>
      <c r="O147" s="4"/>
      <c r="P147" s="4"/>
      <c r="Q147" s="4"/>
      <c r="R147" s="4"/>
      <c r="S147" s="4"/>
      <c r="T147" s="4"/>
    </row>
    <row r="148" spans="1:20" ht="42" customHeight="1" thickBot="1" x14ac:dyDescent="0.25">
      <c r="A148" s="18"/>
      <c r="B148" s="327" t="s">
        <v>314</v>
      </c>
      <c r="C148" s="278" t="s">
        <v>263</v>
      </c>
      <c r="D148" s="302"/>
      <c r="E148" s="302"/>
      <c r="F148" s="365"/>
      <c r="G148" s="464" t="s">
        <v>264</v>
      </c>
      <c r="H148" s="284"/>
      <c r="I148" s="485">
        <v>1</v>
      </c>
      <c r="J148" s="328"/>
      <c r="K148" s="271"/>
      <c r="L148" s="4"/>
      <c r="M148" s="4"/>
      <c r="N148" s="4"/>
      <c r="O148" s="4"/>
      <c r="P148" s="4"/>
      <c r="Q148" s="4"/>
      <c r="R148" s="4"/>
      <c r="S148" s="4"/>
      <c r="T148" s="4"/>
    </row>
    <row r="149" spans="1:20" ht="21.6" customHeight="1" x14ac:dyDescent="0.2">
      <c r="A149" s="18"/>
      <c r="B149" s="122"/>
      <c r="C149" s="90" t="s">
        <v>20</v>
      </c>
      <c r="D149" s="91">
        <f t="shared" ref="D149:F149" si="3">SUM(D150:D154)</f>
        <v>8958.2999999999993</v>
      </c>
      <c r="E149" s="91">
        <f t="shared" si="3"/>
        <v>6922</v>
      </c>
      <c r="F149" s="345">
        <f t="shared" si="3"/>
        <v>1350</v>
      </c>
      <c r="G149" s="407"/>
      <c r="H149" s="92"/>
      <c r="I149" s="92"/>
      <c r="J149" s="93"/>
      <c r="K149" s="94"/>
      <c r="L149" s="4"/>
      <c r="M149" s="4"/>
      <c r="N149" s="4"/>
      <c r="O149" s="4"/>
      <c r="P149" s="4"/>
      <c r="Q149" s="4"/>
      <c r="R149" s="4"/>
      <c r="S149" s="4"/>
      <c r="T149" s="4"/>
    </row>
    <row r="150" spans="1:20" ht="15.6" customHeight="1" x14ac:dyDescent="0.2">
      <c r="A150" s="18"/>
      <c r="B150" s="510"/>
      <c r="C150" s="10" t="s">
        <v>21</v>
      </c>
      <c r="D150" s="5"/>
      <c r="E150" s="5"/>
      <c r="F150" s="355"/>
      <c r="G150" s="417"/>
      <c r="H150" s="56"/>
      <c r="I150" s="56"/>
      <c r="J150" s="57"/>
      <c r="K150" s="58"/>
      <c r="L150" s="4"/>
      <c r="M150" s="4"/>
      <c r="N150" s="4"/>
      <c r="O150" s="4"/>
      <c r="P150" s="4"/>
      <c r="Q150" s="4"/>
      <c r="R150" s="4"/>
      <c r="S150" s="4"/>
      <c r="T150" s="4"/>
    </row>
    <row r="151" spans="1:20" ht="30.6" customHeight="1" x14ac:dyDescent="0.2">
      <c r="A151" s="18"/>
      <c r="B151" s="510"/>
      <c r="C151" s="10" t="s">
        <v>50</v>
      </c>
      <c r="D151" s="5">
        <f>1453.9+15.6</f>
        <v>1469.5</v>
      </c>
      <c r="E151" s="5">
        <f>1426.3+2494.4</f>
        <v>3920.7</v>
      </c>
      <c r="F151" s="355">
        <f>3350-2000</f>
        <v>1350</v>
      </c>
      <c r="G151" s="417"/>
      <c r="H151" s="56"/>
      <c r="I151" s="56"/>
      <c r="J151" s="57"/>
      <c r="K151" s="58"/>
      <c r="L151" s="4"/>
      <c r="M151" s="4"/>
      <c r="N151" s="4"/>
      <c r="O151" s="4"/>
      <c r="P151" s="4"/>
      <c r="Q151" s="4"/>
      <c r="R151" s="4"/>
      <c r="S151" s="4"/>
      <c r="T151" s="4"/>
    </row>
    <row r="152" spans="1:20" ht="19.5" customHeight="1" x14ac:dyDescent="0.2">
      <c r="A152" s="18"/>
      <c r="B152" s="510"/>
      <c r="C152" s="323" t="s">
        <v>265</v>
      </c>
      <c r="D152" s="5">
        <f>2609+3185</f>
        <v>5794</v>
      </c>
      <c r="E152" s="5">
        <f>2965.6-2965.6</f>
        <v>0</v>
      </c>
      <c r="F152" s="355">
        <v>0</v>
      </c>
      <c r="G152" s="417"/>
      <c r="H152" s="56"/>
      <c r="I152" s="56"/>
      <c r="J152" s="57"/>
      <c r="K152" s="58"/>
      <c r="L152" s="4"/>
      <c r="M152" s="4"/>
      <c r="N152" s="4"/>
      <c r="O152" s="4"/>
      <c r="P152" s="4"/>
      <c r="Q152" s="4"/>
      <c r="R152" s="4"/>
      <c r="S152" s="4"/>
      <c r="T152" s="4"/>
    </row>
    <row r="153" spans="1:20" ht="30.6" customHeight="1" x14ac:dyDescent="0.2">
      <c r="A153" s="18"/>
      <c r="B153" s="510"/>
      <c r="C153" s="324" t="s">
        <v>266</v>
      </c>
      <c r="D153" s="5">
        <f>1062.5+541.5</f>
        <v>1604</v>
      </c>
      <c r="E153" s="5">
        <f>1062.5-541.4</f>
        <v>521.1</v>
      </c>
      <c r="F153" s="355">
        <v>0</v>
      </c>
      <c r="G153" s="417"/>
      <c r="H153" s="56"/>
      <c r="I153" s="56"/>
      <c r="J153" s="57"/>
      <c r="K153" s="58"/>
      <c r="L153" s="4"/>
      <c r="M153" s="4"/>
      <c r="N153" s="4"/>
      <c r="O153" s="4"/>
      <c r="P153" s="4"/>
      <c r="Q153" s="4"/>
      <c r="R153" s="4"/>
      <c r="S153" s="4"/>
      <c r="T153" s="4"/>
    </row>
    <row r="154" spans="1:20" ht="18.600000000000001" customHeight="1" x14ac:dyDescent="0.2">
      <c r="A154" s="18"/>
      <c r="B154" s="510"/>
      <c r="C154" s="10" t="s">
        <v>70</v>
      </c>
      <c r="D154" s="5">
        <v>90.8</v>
      </c>
      <c r="E154" s="5">
        <f>2016.4+463.8</f>
        <v>2480.2000000000003</v>
      </c>
      <c r="F154" s="355">
        <v>0</v>
      </c>
      <c r="G154" s="417"/>
      <c r="H154" s="56"/>
      <c r="I154" s="56"/>
      <c r="J154" s="57"/>
      <c r="K154" s="58"/>
      <c r="L154" s="4"/>
      <c r="M154" s="4"/>
      <c r="N154" s="4"/>
      <c r="O154" s="4"/>
      <c r="P154" s="4"/>
      <c r="Q154" s="4"/>
      <c r="R154" s="4"/>
      <c r="S154" s="4"/>
      <c r="T154" s="4"/>
    </row>
    <row r="155" spans="1:20" ht="18.600000000000001" customHeight="1" x14ac:dyDescent="0.2">
      <c r="A155" s="18"/>
      <c r="B155" s="199"/>
      <c r="C155" s="8" t="s">
        <v>267</v>
      </c>
      <c r="D155" s="9">
        <f t="shared" ref="D155:F155" si="4">SUM(D157)</f>
        <v>0</v>
      </c>
      <c r="E155" s="9">
        <f t="shared" si="4"/>
        <v>0</v>
      </c>
      <c r="F155" s="336">
        <f t="shared" si="4"/>
        <v>0</v>
      </c>
      <c r="G155" s="395"/>
      <c r="H155" s="65"/>
      <c r="I155" s="65"/>
      <c r="J155" s="66"/>
      <c r="K155" s="67"/>
      <c r="L155" s="4"/>
      <c r="M155" s="4"/>
      <c r="N155" s="4"/>
      <c r="O155" s="4"/>
      <c r="P155" s="4"/>
      <c r="Q155" s="4"/>
      <c r="R155" s="4"/>
      <c r="S155" s="4"/>
      <c r="T155" s="4"/>
    </row>
    <row r="156" spans="1:20" ht="18.600000000000001" customHeight="1" x14ac:dyDescent="0.2">
      <c r="A156" s="18"/>
      <c r="B156" s="510"/>
      <c r="C156" s="10" t="s">
        <v>268</v>
      </c>
      <c r="D156" s="5"/>
      <c r="E156" s="5"/>
      <c r="F156" s="355"/>
      <c r="G156" s="417"/>
      <c r="H156" s="56"/>
      <c r="I156" s="56"/>
      <c r="J156" s="57"/>
      <c r="K156" s="58"/>
      <c r="L156" s="4"/>
      <c r="M156" s="4"/>
      <c r="N156" s="4"/>
      <c r="O156" s="4"/>
      <c r="P156" s="4"/>
      <c r="Q156" s="4"/>
      <c r="R156" s="4"/>
      <c r="S156" s="4"/>
      <c r="T156" s="4"/>
    </row>
    <row r="157" spans="1:20" ht="18.600000000000001" customHeight="1" thickBot="1" x14ac:dyDescent="0.25">
      <c r="A157" s="18"/>
      <c r="B157" s="511"/>
      <c r="C157" s="59" t="s">
        <v>269</v>
      </c>
      <c r="D157" s="99">
        <f>SUMIF($C132:$C147,#REF!,D132:D147)</f>
        <v>0</v>
      </c>
      <c r="E157" s="99">
        <f>SUMIF($C132:$C147,#REF!,E132:E147)</f>
        <v>0</v>
      </c>
      <c r="F157" s="356">
        <f>SUMIF($C132:$C147,#REF!,F132:F147)</f>
        <v>0</v>
      </c>
      <c r="G157" s="418"/>
      <c r="H157" s="62"/>
      <c r="I157" s="62"/>
      <c r="J157" s="63"/>
      <c r="K157" s="64"/>
      <c r="L157" s="4"/>
      <c r="M157" s="4"/>
      <c r="N157" s="4"/>
      <c r="O157" s="4"/>
      <c r="P157" s="4"/>
      <c r="Q157" s="4"/>
      <c r="R157" s="4"/>
      <c r="S157" s="4"/>
      <c r="T157" s="4"/>
    </row>
    <row r="158" spans="1:20" ht="32.25" customHeight="1" thickBot="1" x14ac:dyDescent="0.25">
      <c r="A158" s="18"/>
      <c r="B158" s="39" t="s">
        <v>270</v>
      </c>
      <c r="C158" s="40" t="s">
        <v>271</v>
      </c>
      <c r="D158" s="40"/>
      <c r="E158" s="40"/>
      <c r="F158" s="383"/>
      <c r="G158" s="465"/>
      <c r="H158" s="41"/>
      <c r="I158" s="41"/>
      <c r="J158" s="42"/>
      <c r="K158" s="43"/>
      <c r="L158" s="4"/>
      <c r="M158" s="4"/>
      <c r="N158" s="4"/>
      <c r="O158" s="4"/>
      <c r="P158" s="4"/>
      <c r="Q158" s="4"/>
      <c r="R158" s="4"/>
      <c r="S158" s="4"/>
      <c r="T158" s="4"/>
    </row>
    <row r="159" spans="1:20" ht="32.25" customHeight="1" thickBot="1" x14ac:dyDescent="0.25">
      <c r="A159" s="18"/>
      <c r="B159" s="200"/>
      <c r="C159" s="201"/>
      <c r="D159" s="201"/>
      <c r="E159" s="201"/>
      <c r="F159" s="384"/>
      <c r="G159" s="466" t="s">
        <v>272</v>
      </c>
      <c r="H159" s="202">
        <v>1</v>
      </c>
      <c r="I159" s="202">
        <v>1</v>
      </c>
      <c r="J159" s="202">
        <v>1</v>
      </c>
      <c r="K159" s="203"/>
      <c r="L159" s="4"/>
      <c r="M159" s="4"/>
      <c r="N159" s="4"/>
      <c r="O159" s="4"/>
      <c r="P159" s="4"/>
      <c r="Q159" s="4"/>
      <c r="R159" s="4"/>
      <c r="S159" s="4"/>
      <c r="T159" s="4"/>
    </row>
    <row r="160" spans="1:20" ht="28.9" customHeight="1" thickBot="1" x14ac:dyDescent="0.25">
      <c r="A160" s="18"/>
      <c r="B160" s="68" t="s">
        <v>273</v>
      </c>
      <c r="C160" s="49" t="s">
        <v>274</v>
      </c>
      <c r="D160" s="50"/>
      <c r="E160" s="50"/>
      <c r="F160" s="361"/>
      <c r="G160" s="411"/>
      <c r="H160" s="51"/>
      <c r="I160" s="51"/>
      <c r="J160" s="52"/>
      <c r="K160" s="53"/>
      <c r="L160" s="4"/>
      <c r="M160" s="4"/>
      <c r="N160" s="4"/>
      <c r="O160" s="4"/>
      <c r="P160" s="4"/>
      <c r="Q160" s="4"/>
      <c r="R160" s="4"/>
      <c r="S160" s="4"/>
      <c r="T160" s="4"/>
    </row>
    <row r="161" spans="1:20" ht="33" customHeight="1" thickBot="1" x14ac:dyDescent="0.25">
      <c r="A161" s="18"/>
      <c r="B161" s="266" t="s">
        <v>275</v>
      </c>
      <c r="C161" s="112" t="s">
        <v>276</v>
      </c>
      <c r="D161" s="204"/>
      <c r="E161" s="204"/>
      <c r="F161" s="385"/>
      <c r="G161" s="467" t="s">
        <v>277</v>
      </c>
      <c r="H161" s="205">
        <v>1</v>
      </c>
      <c r="I161" s="206">
        <v>1</v>
      </c>
      <c r="J161" s="206">
        <v>1</v>
      </c>
      <c r="K161" s="88"/>
      <c r="L161" s="4"/>
      <c r="M161" s="4"/>
      <c r="N161" s="4"/>
      <c r="O161" s="4"/>
      <c r="P161" s="4"/>
      <c r="Q161" s="4"/>
      <c r="R161" s="4"/>
      <c r="S161" s="4"/>
      <c r="T161" s="4"/>
    </row>
    <row r="162" spans="1:20" ht="16.899999999999999" customHeight="1" x14ac:dyDescent="0.2">
      <c r="A162" s="18"/>
      <c r="B162" s="207"/>
      <c r="C162" s="90" t="s">
        <v>20</v>
      </c>
      <c r="D162" s="208">
        <f>D164</f>
        <v>122.6</v>
      </c>
      <c r="E162" s="208">
        <f>E164</f>
        <v>122.6</v>
      </c>
      <c r="F162" s="386">
        <f>F164</f>
        <v>122.6</v>
      </c>
      <c r="G162" s="446"/>
      <c r="H162" s="92"/>
      <c r="I162" s="92"/>
      <c r="J162" s="93"/>
      <c r="K162" s="94"/>
      <c r="L162" s="4"/>
      <c r="M162" s="4"/>
      <c r="N162" s="4"/>
      <c r="O162" s="4"/>
      <c r="P162" s="4"/>
      <c r="Q162" s="4"/>
      <c r="R162" s="4"/>
      <c r="S162" s="4"/>
      <c r="T162" s="4"/>
    </row>
    <row r="163" spans="1:20" ht="15" customHeight="1" x14ac:dyDescent="0.2">
      <c r="A163" s="18"/>
      <c r="B163" s="531"/>
      <c r="C163" s="10" t="s">
        <v>21</v>
      </c>
      <c r="D163" s="13"/>
      <c r="E163" s="13"/>
      <c r="F163" s="387"/>
      <c r="G163" s="396"/>
      <c r="H163" s="56"/>
      <c r="I163" s="56"/>
      <c r="J163" s="57"/>
      <c r="K163" s="58"/>
      <c r="L163" s="4"/>
      <c r="M163" s="4"/>
      <c r="N163" s="4"/>
      <c r="O163" s="4"/>
      <c r="P163" s="4"/>
      <c r="Q163" s="4"/>
      <c r="R163" s="4"/>
      <c r="S163" s="4"/>
      <c r="T163" s="4"/>
    </row>
    <row r="164" spans="1:20" ht="29.45" customHeight="1" x14ac:dyDescent="0.2">
      <c r="A164" s="18"/>
      <c r="B164" s="531"/>
      <c r="C164" s="10" t="s">
        <v>50</v>
      </c>
      <c r="D164" s="11">
        <v>122.6</v>
      </c>
      <c r="E164" s="11">
        <v>122.6</v>
      </c>
      <c r="F164" s="388">
        <v>122.6</v>
      </c>
      <c r="G164" s="396"/>
      <c r="H164" s="56"/>
      <c r="I164" s="56"/>
      <c r="J164" s="57"/>
      <c r="K164" s="58"/>
      <c r="L164" s="4"/>
      <c r="M164" s="4"/>
      <c r="N164" s="4"/>
      <c r="O164" s="4"/>
      <c r="P164" s="4"/>
      <c r="Q164" s="4"/>
      <c r="R164" s="4"/>
      <c r="S164" s="4"/>
      <c r="T164" s="4"/>
    </row>
    <row r="165" spans="1:20" ht="27.75" customHeight="1" x14ac:dyDescent="0.2">
      <c r="A165" s="18"/>
      <c r="B165" s="209"/>
      <c r="C165" s="8" t="s">
        <v>278</v>
      </c>
      <c r="D165" s="9">
        <f>D11+D27+D31+D42+D102+D122+D126+D149+D155+D162</f>
        <v>25423.5</v>
      </c>
      <c r="E165" s="9">
        <f>E11+E27+E31+E42+E102+E122+E126+E149+E155+E162</f>
        <v>23637.899999999994</v>
      </c>
      <c r="F165" s="336">
        <f>F11+F27+F31+F42+F102+F122+F126+F149+F155+F162</f>
        <v>17027.399999999998</v>
      </c>
      <c r="G165" s="395"/>
      <c r="H165" s="65"/>
      <c r="I165" s="65"/>
      <c r="J165" s="66"/>
      <c r="K165" s="67"/>
      <c r="L165" s="4"/>
      <c r="M165" s="4"/>
      <c r="N165" s="4"/>
      <c r="O165" s="4"/>
      <c r="P165" s="4"/>
      <c r="Q165" s="4"/>
      <c r="R165" s="4"/>
      <c r="S165" s="4"/>
      <c r="T165" s="4"/>
    </row>
    <row r="166" spans="1:20" ht="17.45" customHeight="1" x14ac:dyDescent="0.2">
      <c r="A166" s="18"/>
      <c r="B166" s="210"/>
      <c r="C166" s="10" t="s">
        <v>279</v>
      </c>
      <c r="D166" s="14">
        <f>SUM(D133:D134)</f>
        <v>0</v>
      </c>
      <c r="E166" s="14">
        <f>SUM(E133:E134)</f>
        <v>0</v>
      </c>
      <c r="F166" s="389">
        <f>SUM(F133:F134)</f>
        <v>0</v>
      </c>
      <c r="G166" s="417"/>
      <c r="H166" s="56"/>
      <c r="I166" s="56"/>
      <c r="J166" s="57"/>
      <c r="K166" s="58"/>
      <c r="L166" s="4"/>
      <c r="M166" s="4"/>
      <c r="N166" s="4"/>
      <c r="O166" s="4"/>
      <c r="P166" s="4"/>
      <c r="Q166" s="4"/>
      <c r="R166" s="4"/>
      <c r="S166" s="4"/>
      <c r="T166" s="4"/>
    </row>
    <row r="167" spans="1:20" ht="39.6" customHeight="1" thickBot="1" x14ac:dyDescent="0.25">
      <c r="A167" s="18"/>
      <c r="B167" s="211"/>
      <c r="C167" s="59" t="s">
        <v>280</v>
      </c>
      <c r="D167" s="99"/>
      <c r="E167" s="99">
        <f>E165-D165</f>
        <v>-1785.6000000000058</v>
      </c>
      <c r="F167" s="356">
        <f>F165-E165</f>
        <v>-6610.4999999999964</v>
      </c>
      <c r="G167" s="418"/>
      <c r="H167" s="62"/>
      <c r="I167" s="62"/>
      <c r="J167" s="63"/>
      <c r="K167" s="64"/>
      <c r="L167" s="4"/>
      <c r="M167" s="4"/>
      <c r="N167" s="4"/>
      <c r="O167" s="4"/>
      <c r="P167" s="4"/>
      <c r="Q167" s="4"/>
      <c r="R167" s="4"/>
      <c r="S167" s="4"/>
      <c r="T167" s="4"/>
    </row>
    <row r="168" spans="1:20" ht="19.899999999999999" customHeight="1" x14ac:dyDescent="0.2">
      <c r="A168" s="18"/>
      <c r="B168" s="23"/>
      <c r="C168" s="15"/>
      <c r="D168" s="16"/>
      <c r="E168" s="16"/>
      <c r="F168" s="16"/>
      <c r="G168" s="16"/>
    </row>
    <row r="169" spans="1:20" ht="15.6" customHeight="1" x14ac:dyDescent="0.2">
      <c r="A169" s="18"/>
      <c r="B169" s="530" t="s">
        <v>281</v>
      </c>
      <c r="C169" s="530"/>
      <c r="D169" s="530"/>
      <c r="E169" s="530"/>
      <c r="F169" s="530"/>
      <c r="G169" s="530"/>
    </row>
    <row r="170" spans="1:20" x14ac:dyDescent="0.2">
      <c r="A170" s="18"/>
      <c r="B170" s="532" t="s">
        <v>282</v>
      </c>
      <c r="C170" s="532"/>
      <c r="D170" s="532"/>
      <c r="E170" s="532"/>
      <c r="F170" s="532"/>
      <c r="G170" s="532"/>
    </row>
    <row r="171" spans="1:20" ht="13.9" customHeight="1" x14ac:dyDescent="0.2">
      <c r="A171" s="18"/>
      <c r="B171" s="530" t="s">
        <v>283</v>
      </c>
      <c r="C171" s="530"/>
      <c r="D171" s="530"/>
      <c r="E171" s="530"/>
      <c r="F171" s="530"/>
      <c r="G171" s="530"/>
    </row>
    <row r="172" spans="1:20" x14ac:dyDescent="0.2">
      <c r="A172" s="18"/>
      <c r="B172" s="530" t="s">
        <v>284</v>
      </c>
      <c r="C172" s="530"/>
      <c r="D172" s="530"/>
      <c r="E172" s="530"/>
      <c r="F172" s="530"/>
      <c r="G172" s="530"/>
    </row>
    <row r="173" spans="1:20" x14ac:dyDescent="0.2">
      <c r="A173" s="18"/>
      <c r="B173" s="529" t="s">
        <v>285</v>
      </c>
      <c r="C173" s="529"/>
      <c r="D173" s="17"/>
      <c r="E173" s="17"/>
      <c r="F173" s="17"/>
      <c r="G173" s="17"/>
    </row>
    <row r="174" spans="1:20" x14ac:dyDescent="0.2">
      <c r="A174" s="18"/>
      <c r="B174" s="24"/>
      <c r="C174" s="24"/>
      <c r="D174" s="330"/>
      <c r="E174" s="330"/>
      <c r="F174" s="330"/>
      <c r="G174" s="330"/>
    </row>
    <row r="175" spans="1:20" x14ac:dyDescent="0.2">
      <c r="B175" s="2"/>
      <c r="C175" s="2"/>
    </row>
    <row r="176" spans="1:20" x14ac:dyDescent="0.2">
      <c r="B176" s="2"/>
      <c r="C176" s="2"/>
    </row>
    <row r="177" spans="2:3" x14ac:dyDescent="0.2">
      <c r="B177" s="2"/>
      <c r="C177" s="2"/>
    </row>
    <row r="178" spans="2:3" x14ac:dyDescent="0.2">
      <c r="B178" s="2"/>
    </row>
  </sheetData>
  <mergeCells count="72">
    <mergeCell ref="C113:C114"/>
    <mergeCell ref="C91:C92"/>
    <mergeCell ref="C97:C99"/>
    <mergeCell ref="C109:C112"/>
    <mergeCell ref="C85:C86"/>
    <mergeCell ref="C88:C89"/>
    <mergeCell ref="C71:C72"/>
    <mergeCell ref="C75:C77"/>
    <mergeCell ref="C78:C79"/>
    <mergeCell ref="C80:C81"/>
    <mergeCell ref="C35:C37"/>
    <mergeCell ref="C52:C53"/>
    <mergeCell ref="C58:C59"/>
    <mergeCell ref="C60:C61"/>
    <mergeCell ref="C65:C67"/>
    <mergeCell ref="C38:C39"/>
    <mergeCell ref="B85:B86"/>
    <mergeCell ref="B17:B18"/>
    <mergeCell ref="B21:B22"/>
    <mergeCell ref="B28:B29"/>
    <mergeCell ref="B19:B20"/>
    <mergeCell ref="B78:B79"/>
    <mergeCell ref="B32:B33"/>
    <mergeCell ref="B43:B45"/>
    <mergeCell ref="B35:B37"/>
    <mergeCell ref="B58:B59"/>
    <mergeCell ref="B65:B67"/>
    <mergeCell ref="B38:B39"/>
    <mergeCell ref="B113:B114"/>
    <mergeCell ref="B88:B89"/>
    <mergeCell ref="B91:B92"/>
    <mergeCell ref="B109:B112"/>
    <mergeCell ref="B103:B107"/>
    <mergeCell ref="B173:C173"/>
    <mergeCell ref="B172:G172"/>
    <mergeCell ref="B163:B164"/>
    <mergeCell ref="B171:G171"/>
    <mergeCell ref="B170:G170"/>
    <mergeCell ref="B169:G169"/>
    <mergeCell ref="E119:E120"/>
    <mergeCell ref="F119:F120"/>
    <mergeCell ref="B118:B120"/>
    <mergeCell ref="B137:B138"/>
    <mergeCell ref="B135:B136"/>
    <mergeCell ref="B127:B130"/>
    <mergeCell ref="B132:B134"/>
    <mergeCell ref="C118:C120"/>
    <mergeCell ref="C132:C134"/>
    <mergeCell ref="C135:C136"/>
    <mergeCell ref="C137:C138"/>
    <mergeCell ref="B150:B154"/>
    <mergeCell ref="B156:B157"/>
    <mergeCell ref="B139:B140"/>
    <mergeCell ref="B123:B124"/>
    <mergeCell ref="D119:D120"/>
    <mergeCell ref="C139:C146"/>
    <mergeCell ref="C17:C18"/>
    <mergeCell ref="C19:C20"/>
    <mergeCell ref="C21:C22"/>
    <mergeCell ref="F1:G1"/>
    <mergeCell ref="B12:B13"/>
    <mergeCell ref="B15:B16"/>
    <mergeCell ref="B3:B4"/>
    <mergeCell ref="C3:C4"/>
    <mergeCell ref="D3:D4"/>
    <mergeCell ref="E3:E4"/>
    <mergeCell ref="F3:F4"/>
    <mergeCell ref="G3:G4"/>
    <mergeCell ref="B2:K2"/>
    <mergeCell ref="H3:J3"/>
    <mergeCell ref="K3:K4"/>
    <mergeCell ref="C15:C16"/>
  </mergeCells>
  <printOptions horizontalCentered="1"/>
  <pageMargins left="0.39370078740157483" right="0.39370078740157483" top="0.59055118110236227" bottom="0.59055118110236227" header="0" footer="0"/>
  <pageSetup paperSize="9" scale="80" fitToHeight="0" orientation="landscape" r:id="rId1"/>
  <rowBreaks count="7" manualBreakCount="7">
    <brk id="42" max="10" man="1"/>
    <brk id="59" max="10" man="1"/>
    <brk id="77" max="10" man="1"/>
    <brk id="96" max="10" man="1"/>
    <brk id="134" max="10" man="1"/>
    <brk id="151" max="10" man="1"/>
    <brk id="176"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8 programa 3 lentelė</vt:lpstr>
      <vt:lpstr>'8 programa 3 lentelė'!Print_Area</vt:lpstr>
      <vt:lpstr>'8 programa 3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Violeta Pronskuvienė</cp:lastModifiedBy>
  <cp:revision/>
  <cp:lastPrinted>2026-06-03T06:17:58Z</cp:lastPrinted>
  <dcterms:created xsi:type="dcterms:W3CDTF">2023-07-10T07:04:14Z</dcterms:created>
  <dcterms:modified xsi:type="dcterms:W3CDTF">2026-06-03T06:18:17Z</dcterms:modified>
  <cp:category/>
  <cp:contentStatus/>
</cp:coreProperties>
</file>