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6-2028 SVP keitimas\2026–2028 m. SVP keitimas (birželis)\Sprendimo projektas\"/>
    </mc:Choice>
  </mc:AlternateContent>
  <xr:revisionPtr revIDLastSave="0" documentId="13_ncr:1_{37EE331B-292C-46D5-AC2A-5F1B8EEA47F5}" xr6:coauthVersionLast="47" xr6:coauthVersionMax="47" xr10:uidLastSave="{00000000-0000-0000-0000-000000000000}"/>
  <bookViews>
    <workbookView xWindow="-108" yWindow="-108" windowWidth="30936" windowHeight="16776" xr2:uid="{EF082B20-5454-481E-8ECF-44F36E11C9BB}"/>
  </bookViews>
  <sheets>
    <sheet name="9 programa 3 lentelė" sheetId="1" r:id="rId1"/>
  </sheets>
  <definedNames>
    <definedName name="_xlnm.Print_Area" localSheetId="0">'9 programa 3 lentelė'!$A$1:$K$106</definedName>
    <definedName name="_xlnm.Print_Titles" localSheetId="0">'9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98" i="1"/>
  <c r="E85" i="1"/>
  <c r="F85" i="1"/>
  <c r="E96" i="1"/>
  <c r="D85" i="1"/>
  <c r="D87" i="1"/>
  <c r="D67" i="1"/>
  <c r="F63" i="1"/>
  <c r="F61" i="1" s="1"/>
  <c r="E63" i="1"/>
  <c r="E61" i="1" s="1"/>
  <c r="D63" i="1"/>
  <c r="D61" i="1"/>
  <c r="F59" i="1"/>
  <c r="F57" i="1" s="1"/>
  <c r="E59" i="1"/>
  <c r="D59" i="1"/>
  <c r="E40" i="1"/>
  <c r="F40" i="1"/>
  <c r="D40" i="1"/>
  <c r="E33" i="1"/>
  <c r="F33" i="1"/>
  <c r="D33" i="1"/>
  <c r="F30" i="1"/>
  <c r="F28" i="1" s="1"/>
  <c r="E30" i="1"/>
  <c r="E28" i="1" s="1"/>
  <c r="D30" i="1"/>
  <c r="D28" i="1"/>
  <c r="E60" i="1" l="1"/>
  <c r="E57" i="1" s="1"/>
  <c r="D60" i="1"/>
  <c r="D57" i="1" s="1"/>
  <c r="D69" i="1" l="1"/>
  <c r="E69" i="1"/>
  <c r="F69" i="1"/>
  <c r="D78" i="1" l="1"/>
  <c r="E78" i="1"/>
  <c r="F78" i="1"/>
  <c r="D65" i="1"/>
  <c r="D96" i="1" s="1"/>
  <c r="E65" i="1"/>
  <c r="F65" i="1"/>
  <c r="F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</authors>
  <commentList>
    <comment ref="G35" authorId="0" shapeId="0" xr:uid="{70B92106-B25F-49A1-8E6B-A31E2B0BCDFF}">
      <text>
        <r>
          <rPr>
            <sz val="11"/>
            <color theme="1"/>
            <rFont val="Calibri"/>
            <family val="2"/>
            <charset val="186"/>
            <scheme val="minor"/>
          </rPr>
          <t>Rodiklio reikšmė (200) bus pasiekta 2028 m.</t>
        </r>
      </text>
    </comment>
  </commentList>
</comments>
</file>

<file path=xl/sharedStrings.xml><?xml version="1.0" encoding="utf-8"?>
<sst xmlns="http://schemas.openxmlformats.org/spreadsheetml/2006/main" count="190" uniqueCount="153">
  <si>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</si>
  <si>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</si>
  <si>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</si>
  <si>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</si>
  <si>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</si>
  <si>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
(matavimo vnt.)</t>
  </si>
  <si>
    <t>Savivaldybės strateginio plėtros plano rodiklis</t>
  </si>
  <si>
    <t>2026 m.</t>
  </si>
  <si>
    <t>2027 m.</t>
  </si>
  <si>
    <t>2028 m.</t>
  </si>
  <si>
    <r>
      <t>009-01</t>
    </r>
    <r>
      <rPr>
        <b/>
        <sz val="10"/>
        <rFont val="Times New Roman"/>
        <family val="1"/>
        <charset val="186"/>
      </rPr>
      <t xml:space="preserve"> (T)</t>
    </r>
  </si>
  <si>
    <t>Uždavinys: Aktyvinti  jaunimo ir su jaunimu dirbančių organizacijų veiklą</t>
  </si>
  <si>
    <t>Jaunuolių, turinčių Jaunimo savanoriškos tarnybos (JST) pažymėjimą, skaičius per metus</t>
  </si>
  <si>
    <t>R-2.5.2-1</t>
  </si>
  <si>
    <t>R-2.5.2-2</t>
  </si>
  <si>
    <t>009-01-01 (TP)</t>
  </si>
  <si>
    <t>Priemonė: Jaunimo ir su jaunimu dirbančių organizacijų bei jų iniciatyvų skatinimаs</t>
  </si>
  <si>
    <t>009-01-01-01</t>
  </si>
  <si>
    <t>Jaunimo iniciatyvų ir programų dalinis finansavimas</t>
  </si>
  <si>
    <t>Iš dalies finansuota projektų, skaičius</t>
  </si>
  <si>
    <t>P-2.5.2.5-1</t>
  </si>
  <si>
    <t>Savivaldybės biudžeto lėšos (nuosavos, be ankstesnių metų likučio)</t>
  </si>
  <si>
    <t>Įvertinta projektų paraiškų, skaičius</t>
  </si>
  <si>
    <t>009-01-01-02</t>
  </si>
  <si>
    <t>Jaunimo organizacijų stiprinimo ir jaunimo politikos plėtojimo programos dalinis finansavimas</t>
  </si>
  <si>
    <t>Iš dalies finansuota programų projektų, skaičius</t>
  </si>
  <si>
    <t>009-01-01-03</t>
  </si>
  <si>
    <t>Jaunimo savanoriškos tarnybos įgyvendinimo Klaipėdos mieste programos dalinis finansavimas</t>
  </si>
  <si>
    <t>Savanorių, pasirašiusių sutartis, skaičius</t>
  </si>
  <si>
    <t>P-2.5.2.3-1</t>
  </si>
  <si>
    <t>009-01-01-04</t>
  </si>
  <si>
    <t>Atviro darbo su jaunimu Klaipėdos mieste programos dalinis finansavimas</t>
  </si>
  <si>
    <t>Iš dalies finansuota programų projektų, vnt.</t>
  </si>
  <si>
    <t>Unikalių lankytojų atviroje jaunimo erdvėje arba atvirame jaunimo centre skaičius</t>
  </si>
  <si>
    <t>P-2.5.2.4-2</t>
  </si>
  <si>
    <t xml:space="preserve">Suteiktų individualių konsultacijų jaunimui skaičius </t>
  </si>
  <si>
    <t>Socialiai pažeidžiamų, socialinę riziką (atskirtį) patiriančių asmenų, gavusių konsultacijas, teigiamai vertinančių paslaugas, dalis nuo visų lankytojų, proc.</t>
  </si>
  <si>
    <t>Jaunuolių, grįžusių į švietimo sistemą, darbo rinką, pradėjusių savanoriauti ar įsitraukusių į kitas aktyvias veiklas, skaičius</t>
  </si>
  <si>
    <t>009-01-01-05</t>
  </si>
  <si>
    <t>Gyvenamųjų rajonų, kuriuose vykdomas darbas su jaunimu gatvėje, skaičius</t>
  </si>
  <si>
    <t>P-2.4.2.4-1</t>
  </si>
  <si>
    <t>Unikalių jaunų žmonių, su kuriais palaikomas reguliarus kontaktas vykdant darbą su jaunimu gatvėje, skaičius</t>
  </si>
  <si>
    <t>Bendras jaunų žmonių, su kuriais palaikomas reguliarus kontaktas vykdant darbą su jaunimu gatvėje, skaičius</t>
  </si>
  <si>
    <t>009-01-01-06</t>
  </si>
  <si>
    <t>Nevyriausybinių organizacijų kompetencijų didinimas ir naujų įgūdžių suteikimas</t>
  </si>
  <si>
    <t>Kompetencijų didinimo veiklų skaičius</t>
  </si>
  <si>
    <t>009-01-01-07</t>
  </si>
  <si>
    <t>VšĮ Klaipėdos miesto savivaldybės atviro jaunimo centro veiklos organizavimas (vykdytojas – VšĮ Klaipėdos miesto savivaldybės atviras jaunimo centras)</t>
  </si>
  <si>
    <t>Unikalių lankytojų įstaigoje skaičius</t>
  </si>
  <si>
    <t>Bendras lankytojų įstaigoje skaičius</t>
  </si>
  <si>
    <t>Savivaldybės biudžetas (įskaitant skolintas lėšas)</t>
  </si>
  <si>
    <t>Iš jo:</t>
  </si>
  <si>
    <t>Savivaldybės biudžeto lėšos (nuosavos, be ankstesnių metų likučio)'</t>
  </si>
  <si>
    <t>Ankstesnių metų likučiai'</t>
  </si>
  <si>
    <t>009-01-02 (RP)</t>
  </si>
  <si>
    <t>Priemonė: Atvirų jaunimo erdvių, skirtų mažiau galimybių turintiems jaunuoliams, steigimas (šiaurinėje miesto dalyje)</t>
  </si>
  <si>
    <t>Atlikta rangos darbų, proc.</t>
  </si>
  <si>
    <t>Paslaugų socialiai pažeidžiamiems, socialinę riziką (atskirtį) patiriantiems asmenims vietų skaičius naujoje ar modernizuotoje infrastruktūroje</t>
  </si>
  <si>
    <t>Socialiai pažeidžiamų, socialinę riziką (atskirtį) patiriančių asmenų, gavusių paslaugas naujoje ar modernizuotoje infrastruktūroje, skaičius per metus</t>
  </si>
  <si>
    <t>Europos Sąjungos ir kitos tarptautinės finansinės paramos lėšos</t>
  </si>
  <si>
    <t>009-01-03 (TP)</t>
  </si>
  <si>
    <t>Priemonė: Jaunimo pritraukimas į Klaipėdos miestą</t>
  </si>
  <si>
    <t>009-01-03-01</t>
  </si>
  <si>
    <t>Dalyvavimas Vakarų Lietuvos regiono renginyje „Jaunimo vasaros akademija“</t>
  </si>
  <si>
    <t xml:space="preserve">Dalyvių skaičius išvažiuojamajame renginyje, vnt. </t>
  </si>
  <si>
    <t>P-2.5.2.5-3</t>
  </si>
  <si>
    <t>009-01-03-02</t>
  </si>
  <si>
    <t>Klaipėdos miesto kasmetiniai renginiai jaunimui</t>
  </si>
  <si>
    <t>Suorganizuota renginių, skaičius</t>
  </si>
  <si>
    <t>P-2.5.2.5-2</t>
  </si>
  <si>
    <t>009-01-04 (TP)</t>
  </si>
  <si>
    <t>Priemonė: Tarptautinio ir nacionalinio bendradarbiavimo plėtojimas</t>
  </si>
  <si>
    <t>009-01-04-01</t>
  </si>
  <si>
    <t>Atstovavimas Klaipėdos miestui  tarptautiniuose ir nacionaliniuose jaunimo renginiuose</t>
  </si>
  <si>
    <t>Dalyvauta tarptautiniuose renginiuose, renginių skaičius</t>
  </si>
  <si>
    <t>P-2.5.2.1-2</t>
  </si>
  <si>
    <t>Dalyvių skaičius tarptautiniuose renginiuose, vnt.</t>
  </si>
  <si>
    <t>Dalyvauta nacionaliniuose renginiuose, renginių skaičius</t>
  </si>
  <si>
    <t>Dalyvių skaičius nacionaliniuose renginiuose, vnt.</t>
  </si>
  <si>
    <t>P-2.5.2.1-3</t>
  </si>
  <si>
    <t>009-01-04-02</t>
  </si>
  <si>
    <t>Tarptautinio URBACT programos projekto „Kita karta – jaunimo darbas“ (angl. „NextGen YouthWork“) įgyvendinimas</t>
  </si>
  <si>
    <t>Atliktas projekto auditas, vnt.</t>
  </si>
  <si>
    <t>Dalyvavimas baigiamajame renginyje, vnt.</t>
  </si>
  <si>
    <t>009-01-04-03</t>
  </si>
  <si>
    <t>Suorganizuota tarpžinybinės projekto grupės susitikimų, vnt.</t>
  </si>
  <si>
    <t>Suorganizuoti mokymai jaunimo darbuotojams, vnt.</t>
  </si>
  <si>
    <t>009-01-05 (TP)</t>
  </si>
  <si>
    <t>Priemonė: Premijų už miestui aktualius ir pritaikomuosius darbus skyrimas Klaipėdos aukštųjų mokyklų absolventams</t>
  </si>
  <si>
    <t>Paskirtа premijų, skaičius</t>
  </si>
  <si>
    <t>P-1.1.3.1-3</t>
  </si>
  <si>
    <t>009-01-06 (TP)</t>
  </si>
  <si>
    <t>Priemonė: Mokinių dalyvaujamojo biudžeto iniciatyvos įgyvendinimas</t>
  </si>
  <si>
    <t>Dalyvauta mokyklų, skaičius</t>
  </si>
  <si>
    <t>P-1.3.2.7-1</t>
  </si>
  <si>
    <t>Įgyvendinta mokinių iniciatyvų, skaičius</t>
  </si>
  <si>
    <t>009-01-07 (TP)</t>
  </si>
  <si>
    <t>Priemonė: Strategijų, tyrimų, analizių, susijusių su jaunimo politika, bendruomenėmis ar lygių galimybių užtikrinimu, parengimas</t>
  </si>
  <si>
    <t>009-01-07-01</t>
  </si>
  <si>
    <t>Klaipėdos jaunimo situacijos tyrimo parengimas</t>
  </si>
  <si>
    <t>Parengta tyrimų, skaičius</t>
  </si>
  <si>
    <t>P-2.5.2.1-1</t>
  </si>
  <si>
    <t>009-01-08 (TP)</t>
  </si>
  <si>
    <t>Priemonė: Jaunimo vasaros užimtumo ir integracijos į darbo rinką programos vykdymas</t>
  </si>
  <si>
    <t>Darbdavių, dalyvaujančių programoje, skaičius</t>
  </si>
  <si>
    <t>P-2.4.3.2-2</t>
  </si>
  <si>
    <t>Mokinių, dirbančių pagal programą, skaičius</t>
  </si>
  <si>
    <t>P-2.4.3.2-3</t>
  </si>
  <si>
    <t>009-02 (T)</t>
  </si>
  <si>
    <t xml:space="preserve">Uždavinys: Aktyvinti bendruomenių veiklą </t>
  </si>
  <si>
    <t>Bendruomenių, įgyvendinančių projektus ir vykdančių renginius, skaičius</t>
  </si>
  <si>
    <t>Taikomų gyventojų įtraukties instrumentų skaičius, vnt.</t>
  </si>
  <si>
    <t>009-02-01 (TP)</t>
  </si>
  <si>
    <t>Priemonė: Vietos bendruomenių savivaldos programos įgyvendinimas</t>
  </si>
  <si>
    <t>P-2.6.4.1-2</t>
  </si>
  <si>
    <t>Lietuvos Respublikos valstybės biudžeto dotacijos</t>
  </si>
  <si>
    <t>009-02-02 (TP)</t>
  </si>
  <si>
    <t>Priemonė: Dalyvaujamojo biudžeto iniciatyvos įgyvendinimas</t>
  </si>
  <si>
    <t>Organizuotas idėjų atrankos konkursas, vnt.</t>
  </si>
  <si>
    <t>P-2.6.4.3-1</t>
  </si>
  <si>
    <t>009-02-03 (TP)</t>
  </si>
  <si>
    <t xml:space="preserve">Priemonė: Klaipėdos miesto integruotų investicijų teritorijos vietos veiklos grupės 2023–2029 metų vietos plėtros strategijos įgyvendinimas </t>
  </si>
  <si>
    <t xml:space="preserve">Įgyvendinamų projektų skaičius, vnt.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</si>
  <si>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</si>
  <si>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</si>
  <si>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</si>
  <si>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</si>
  <si>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</si>
  <si>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</si>
  <si>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</si>
  <si>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</si>
  <si>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Tarptautinio Interreg VI-A Latvija–Lietuva bendradarbiavimo per sieną programos projekto „Skaitmeninis jaunimo centras Klaipėdoje ir Liepojoje“ (angl. „Digital youth center in Klaipėda and Liepaja“)  įgyvendinimas</t>
  </si>
  <si>
    <t>Darbo su jaunimu gatvėje Klaipėdos mieste programos dalinis finansavimas (vykdytojas – VšĮ Klaipėdos miesto savivaldybės atviras jaunimo centras)</t>
  </si>
  <si>
    <t>Jaunų žmonių, dalyvaujančių iš savivaldybės biudžeto finansuojamų projektų ir renginių veiklose, skaičius (tūkst. asm.)</t>
  </si>
  <si>
    <t>Siektinos stebėsenos rodiklių reikšmės</t>
  </si>
  <si>
    <t xml:space="preserve">3 lentelė. Klaipėdos miesto savivaldybės 2026–2028 metų 009 Jaunimo ir bendruomenių politikos plėtros programos uždaviniai, priemonės, asignavimai ir kitos lėšos (tūkst. eurų) bei priemonių stebėsenos rodikliai </t>
  </si>
  <si>
    <t>009-01-01-08</t>
  </si>
  <si>
    <t>Patariamųjų tarybų ir darbo grupių veiklos užtikrinimas</t>
  </si>
  <si>
    <t>Suteiktas finansavimas taryboms ir darbo grupėms, skaičius</t>
  </si>
  <si>
    <t>Suorganizuota veiklų, skaičius</t>
  </si>
  <si>
    <t>009-01-04-04</t>
  </si>
  <si>
    <t>Parengta metodika, skirta ugdyti jaunų žmonių įgūdžius, vnt.</t>
  </si>
  <si>
    <t>Įsigyti kompiuterinės įrangos valdikliai ir serveris, vnt.</t>
  </si>
  <si>
    <t>Įtraukti jaunuoliai, turintys negalią, į projekto veiklas, vnt.</t>
  </si>
  <si>
    <t>009-01-04-05</t>
  </si>
  <si>
    <t>Dalyvavimas tarptautinio darbo su jaunimu KEKS (šved. „Kvalitet och kompetens i samverkan“ - kokybė ir kompetencija bendradarbiaujant) tinklo veikloje, stiprinant atviro darbo su jaunimu stebėseną</t>
  </si>
  <si>
    <t>Įdiegta ir naudojama atviro darbo su jaunimu veiklų ir lankytojų stebėsenos sistema, vnt.</t>
  </si>
  <si>
    <t>Kiti šaltiniai</t>
  </si>
  <si>
    <t>Iš jų:</t>
  </si>
  <si>
    <t>Kiti šaltiniai (Europos Sąjungos paramos lėšos)'</t>
  </si>
  <si>
    <t>6</t>
  </si>
  <si>
    <t xml:space="preserve"> </t>
  </si>
  <si>
    <t>Tarptautinės programos „Erasmus+“ projekto „Skaitmeninė įtrauktis“ (angl. „Digital inclusion“) 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</si>
</sst>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19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/>
      <name val="Times New Roman"/>
      <family val="1"/>
    </font>
    <font>
      <sz val="8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412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164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3" fillId="0" borderId="0" xfId="0" applyFont="1"/>
    <xf numFmtId="0" fontId="6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164" fontId="1" fillId="0" borderId="6" xfId="0" applyNumberFormat="1" applyFont="1" applyBorder="1" applyAlignment="1">
      <alignment horizontal="center" vertical="top"/>
    </xf>
    <xf numFmtId="0" fontId="15" fillId="0" borderId="1" xfId="0" applyFont="1" applyBorder="1"/>
    <xf numFmtId="0" fontId="2" fillId="3" borderId="4" xfId="0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5" fillId="6" borderId="3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11" fillId="3" borderId="3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vertical="top" wrapText="1"/>
    </xf>
    <xf numFmtId="0" fontId="5" fillId="5" borderId="7" xfId="0" applyFont="1" applyFill="1" applyBorder="1" applyAlignment="1">
      <alignment vertical="top" wrapText="1"/>
    </xf>
    <xf numFmtId="164" fontId="5" fillId="5" borderId="7" xfId="0" applyNumberFormat="1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15" fillId="0" borderId="8" xfId="0" applyFont="1" applyBorder="1"/>
    <xf numFmtId="164" fontId="5" fillId="3" borderId="12" xfId="0" applyNumberFormat="1" applyFont="1" applyFill="1" applyBorder="1" applyAlignment="1">
      <alignment horizontal="center" vertical="top" wrapText="1"/>
    </xf>
    <xf numFmtId="164" fontId="12" fillId="3" borderId="11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164" fontId="12" fillId="3" borderId="12" xfId="0" applyNumberFormat="1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" fillId="0" borderId="1" xfId="0" applyFont="1" applyBorder="1"/>
    <xf numFmtId="0" fontId="1" fillId="6" borderId="3" xfId="0" applyFont="1" applyFill="1" applyBorder="1"/>
    <xf numFmtId="0" fontId="5" fillId="0" borderId="15" xfId="0" applyFont="1" applyBorder="1" applyAlignment="1">
      <alignment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1" fillId="0" borderId="8" xfId="0" applyFont="1" applyBorder="1"/>
    <xf numFmtId="164" fontId="11" fillId="3" borderId="11" xfId="0" applyNumberFormat="1" applyFont="1" applyFill="1" applyBorder="1" applyAlignment="1">
      <alignment horizontal="center" vertical="top" wrapText="1"/>
    </xf>
    <xf numFmtId="0" fontId="1" fillId="5" borderId="7" xfId="0" applyFont="1" applyFill="1" applyBorder="1"/>
    <xf numFmtId="0" fontId="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164" fontId="12" fillId="3" borderId="8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164" fontId="11" fillId="3" borderId="8" xfId="0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5" fillId="9" borderId="8" xfId="0" applyFont="1" applyFill="1" applyBorder="1" applyAlignment="1">
      <alignment vertical="top"/>
    </xf>
    <xf numFmtId="0" fontId="5" fillId="9" borderId="8" xfId="0" applyFont="1" applyFill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 wrapText="1"/>
    </xf>
    <xf numFmtId="0" fontId="5" fillId="9" borderId="19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vertical="top" wrapText="1"/>
    </xf>
    <xf numFmtId="0" fontId="2" fillId="6" borderId="17" xfId="0" applyFont="1" applyFill="1" applyBorder="1" applyAlignment="1">
      <alignment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9" borderId="24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4" fillId="9" borderId="29" xfId="0" applyFont="1" applyFill="1" applyBorder="1" applyAlignment="1">
      <alignment vertical="top" wrapText="1"/>
    </xf>
    <xf numFmtId="0" fontId="4" fillId="9" borderId="30" xfId="0" applyFont="1" applyFill="1" applyBorder="1" applyAlignment="1">
      <alignment horizontal="center" vertical="top" wrapText="1"/>
    </xf>
    <xf numFmtId="0" fontId="1" fillId="5" borderId="31" xfId="0" applyFont="1" applyFill="1" applyBorder="1"/>
    <xf numFmtId="3" fontId="6" fillId="0" borderId="26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center" vertical="top" wrapText="1"/>
    </xf>
    <xf numFmtId="3" fontId="6" fillId="0" borderId="29" xfId="0" applyNumberFormat="1" applyFont="1" applyBorder="1" applyAlignment="1">
      <alignment horizontal="left" vertical="top" wrapText="1"/>
    </xf>
    <xf numFmtId="0" fontId="2" fillId="0" borderId="30" xfId="0" applyFont="1" applyBorder="1" applyAlignment="1">
      <alignment horizontal="center" vertical="top" wrapText="1"/>
    </xf>
    <xf numFmtId="3" fontId="6" fillId="3" borderId="33" xfId="0" applyNumberFormat="1" applyFont="1" applyFill="1" applyBorder="1" applyAlignment="1">
      <alignment horizontal="left" vertical="top" wrapText="1"/>
    </xf>
    <xf numFmtId="0" fontId="2" fillId="0" borderId="34" xfId="0" applyFont="1" applyBorder="1" applyAlignment="1">
      <alignment horizontal="center" vertical="top" wrapText="1"/>
    </xf>
    <xf numFmtId="0" fontId="15" fillId="0" borderId="29" xfId="0" applyFont="1" applyBorder="1"/>
    <xf numFmtId="3" fontId="6" fillId="3" borderId="29" xfId="0" applyNumberFormat="1" applyFont="1" applyFill="1" applyBorder="1" applyAlignment="1">
      <alignment vertical="top" wrapText="1"/>
    </xf>
    <xf numFmtId="3" fontId="6" fillId="3" borderId="33" xfId="0" applyNumberFormat="1" applyFont="1" applyFill="1" applyBorder="1" applyAlignment="1">
      <alignment vertical="top" wrapText="1"/>
    </xf>
    <xf numFmtId="3" fontId="6" fillId="3" borderId="28" xfId="0" applyNumberFormat="1" applyFont="1" applyFill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6" fillId="10" borderId="28" xfId="0" applyFont="1" applyFill="1" applyBorder="1" applyAlignment="1">
      <alignment vertical="top" wrapText="1"/>
    </xf>
    <xf numFmtId="0" fontId="6" fillId="10" borderId="26" xfId="0" applyFont="1" applyFill="1" applyBorder="1" applyAlignment="1">
      <alignment vertical="top" wrapText="1"/>
    </xf>
    <xf numFmtId="0" fontId="6" fillId="10" borderId="35" xfId="0" applyFont="1" applyFill="1" applyBorder="1" applyAlignment="1">
      <alignment vertical="top" wrapText="1"/>
    </xf>
    <xf numFmtId="3" fontId="6" fillId="3" borderId="29" xfId="0" applyNumberFormat="1" applyFont="1" applyFill="1" applyBorder="1" applyAlignment="1">
      <alignment horizontal="left" vertical="top" wrapText="1"/>
    </xf>
    <xf numFmtId="0" fontId="1" fillId="3" borderId="30" xfId="0" applyFont="1" applyFill="1" applyBorder="1"/>
    <xf numFmtId="0" fontId="12" fillId="7" borderId="33" xfId="0" applyFont="1" applyFill="1" applyBorder="1" applyAlignment="1">
      <alignment vertical="top" wrapText="1"/>
    </xf>
    <xf numFmtId="0" fontId="1" fillId="6" borderId="26" xfId="0" applyFont="1" applyFill="1" applyBorder="1"/>
    <xf numFmtId="0" fontId="1" fillId="6" borderId="32" xfId="0" applyFont="1" applyFill="1" applyBorder="1"/>
    <xf numFmtId="0" fontId="1" fillId="0" borderId="28" xfId="0" applyFont="1" applyBorder="1"/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6" fillId="3" borderId="28" xfId="0" applyFont="1" applyFill="1" applyBorder="1" applyAlignment="1">
      <alignment vertical="top" wrapText="1"/>
    </xf>
    <xf numFmtId="3" fontId="6" fillId="3" borderId="26" xfId="0" applyNumberFormat="1" applyFont="1" applyFill="1" applyBorder="1" applyAlignment="1">
      <alignment horizontal="left" vertical="top" wrapText="1"/>
    </xf>
    <xf numFmtId="3" fontId="6" fillId="3" borderId="28" xfId="0" applyNumberFormat="1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center" vertical="top" wrapText="1"/>
    </xf>
    <xf numFmtId="14" fontId="1" fillId="3" borderId="29" xfId="0" applyNumberFormat="1" applyFont="1" applyFill="1" applyBorder="1"/>
    <xf numFmtId="3" fontId="6" fillId="0" borderId="28" xfId="0" applyNumberFormat="1" applyFont="1" applyBorder="1" applyAlignment="1">
      <alignment vertical="top" wrapText="1"/>
    </xf>
    <xf numFmtId="0" fontId="5" fillId="9" borderId="30" xfId="0" applyFont="1" applyFill="1" applyBorder="1" applyAlignment="1">
      <alignment horizontal="left" vertical="top" wrapText="1"/>
    </xf>
    <xf numFmtId="0" fontId="15" fillId="0" borderId="28" xfId="0" applyFont="1" applyBorder="1"/>
    <xf numFmtId="0" fontId="5" fillId="9" borderId="42" xfId="0" applyFont="1" applyFill="1" applyBorder="1" applyAlignment="1">
      <alignment vertical="top" wrapText="1"/>
    </xf>
    <xf numFmtId="164" fontId="5" fillId="5" borderId="43" xfId="0" applyNumberFormat="1" applyFont="1" applyFill="1" applyBorder="1" applyAlignment="1">
      <alignment horizontal="center" vertical="top" wrapText="1"/>
    </xf>
    <xf numFmtId="164" fontId="2" fillId="3" borderId="44" xfId="0" applyNumberFormat="1" applyFont="1" applyFill="1" applyBorder="1" applyAlignment="1">
      <alignment horizontal="center" vertical="top" wrapText="1"/>
    </xf>
    <xf numFmtId="164" fontId="5" fillId="3" borderId="16" xfId="0" applyNumberFormat="1" applyFont="1" applyFill="1" applyBorder="1" applyAlignment="1">
      <alignment horizontal="center" vertical="top" wrapText="1"/>
    </xf>
    <xf numFmtId="164" fontId="12" fillId="3" borderId="45" xfId="0" applyNumberFormat="1" applyFont="1" applyFill="1" applyBorder="1" applyAlignment="1">
      <alignment horizontal="center" vertical="top" wrapText="1"/>
    </xf>
    <xf numFmtId="164" fontId="2" fillId="3" borderId="40" xfId="0" applyNumberFormat="1" applyFont="1" applyFill="1" applyBorder="1" applyAlignment="1">
      <alignment horizontal="center" vertical="top" wrapText="1"/>
    </xf>
    <xf numFmtId="164" fontId="2" fillId="3" borderId="45" xfId="0" applyNumberFormat="1" applyFont="1" applyFill="1" applyBorder="1" applyAlignment="1">
      <alignment horizontal="center" vertical="top" wrapText="1"/>
    </xf>
    <xf numFmtId="164" fontId="12" fillId="3" borderId="16" xfId="0" applyNumberFormat="1" applyFont="1" applyFill="1" applyBorder="1" applyAlignment="1">
      <alignment horizontal="center" vertical="top" wrapText="1"/>
    </xf>
    <xf numFmtId="164" fontId="5" fillId="6" borderId="40" xfId="0" applyNumberFormat="1" applyFont="1" applyFill="1" applyBorder="1" applyAlignment="1">
      <alignment horizontal="center" vertical="top" wrapText="1"/>
    </xf>
    <xf numFmtId="164" fontId="5" fillId="0" borderId="41" xfId="0" applyNumberFormat="1" applyFont="1" applyBorder="1" applyAlignment="1">
      <alignment vertical="top" wrapText="1"/>
    </xf>
    <xf numFmtId="164" fontId="5" fillId="0" borderId="41" xfId="0" applyNumberFormat="1" applyFont="1" applyBorder="1" applyAlignment="1">
      <alignment horizontal="center" vertical="top" wrapText="1"/>
    </xf>
    <xf numFmtId="164" fontId="5" fillId="0" borderId="44" xfId="0" applyNumberFormat="1" applyFont="1" applyBorder="1" applyAlignment="1">
      <alignment horizontal="center" vertical="top" wrapText="1"/>
    </xf>
    <xf numFmtId="164" fontId="5" fillId="0" borderId="40" xfId="0" applyNumberFormat="1" applyFont="1" applyBorder="1" applyAlignment="1">
      <alignment horizontal="center" vertical="top" wrapText="1"/>
    </xf>
    <xf numFmtId="164" fontId="11" fillId="3" borderId="40" xfId="0" applyNumberFormat="1" applyFont="1" applyFill="1" applyBorder="1" applyAlignment="1">
      <alignment horizontal="center" vertical="top" wrapText="1"/>
    </xf>
    <xf numFmtId="164" fontId="11" fillId="3" borderId="45" xfId="0" applyNumberFormat="1" applyFont="1" applyFill="1" applyBorder="1" applyAlignment="1">
      <alignment horizontal="center" vertical="top" wrapText="1"/>
    </xf>
    <xf numFmtId="164" fontId="5" fillId="3" borderId="40" xfId="0" applyNumberFormat="1" applyFont="1" applyFill="1" applyBorder="1" applyAlignment="1">
      <alignment horizontal="center" vertical="top" wrapText="1"/>
    </xf>
    <xf numFmtId="164" fontId="12" fillId="3" borderId="41" xfId="0" applyNumberFormat="1" applyFont="1" applyFill="1" applyBorder="1" applyAlignment="1">
      <alignment horizontal="center" vertical="top" wrapText="1"/>
    </xf>
    <xf numFmtId="164" fontId="12" fillId="3" borderId="44" xfId="0" applyNumberFormat="1" applyFont="1" applyFill="1" applyBorder="1" applyAlignment="1">
      <alignment horizontal="center" vertical="top" wrapText="1"/>
    </xf>
    <xf numFmtId="164" fontId="5" fillId="3" borderId="41" xfId="0" applyNumberFormat="1" applyFont="1" applyFill="1" applyBorder="1" applyAlignment="1">
      <alignment horizontal="center" vertical="top" wrapText="1"/>
    </xf>
    <xf numFmtId="164" fontId="11" fillId="3" borderId="44" xfId="0" applyNumberFormat="1" applyFont="1" applyFill="1" applyBorder="1" applyAlignment="1">
      <alignment horizontal="center" vertical="top" wrapText="1"/>
    </xf>
    <xf numFmtId="164" fontId="11" fillId="0" borderId="41" xfId="0" applyNumberFormat="1" applyFont="1" applyBorder="1" applyAlignment="1">
      <alignment horizontal="center" vertical="top" wrapText="1"/>
    </xf>
    <xf numFmtId="164" fontId="4" fillId="0" borderId="41" xfId="0" applyNumberFormat="1" applyFont="1" applyBorder="1" applyAlignment="1">
      <alignment horizontal="center" vertical="top" wrapText="1"/>
    </xf>
    <xf numFmtId="0" fontId="5" fillId="9" borderId="40" xfId="0" applyFont="1" applyFill="1" applyBorder="1" applyAlignment="1">
      <alignment vertical="top"/>
    </xf>
    <xf numFmtId="0" fontId="5" fillId="9" borderId="44" xfId="0" applyFont="1" applyFill="1" applyBorder="1" applyAlignment="1">
      <alignment vertical="top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1" fontId="4" fillId="9" borderId="8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4" fillId="5" borderId="46" xfId="0" applyFont="1" applyFill="1" applyBorder="1" applyAlignment="1">
      <alignment vertical="top" wrapText="1"/>
    </xf>
    <xf numFmtId="0" fontId="1" fillId="5" borderId="47" xfId="0" applyFont="1" applyFill="1" applyBorder="1"/>
    <xf numFmtId="0" fontId="2" fillId="6" borderId="32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2" fillId="5" borderId="47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vertical="top" wrapText="1"/>
    </xf>
    <xf numFmtId="0" fontId="4" fillId="6" borderId="48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vertical="top" wrapText="1"/>
    </xf>
    <xf numFmtId="164" fontId="5" fillId="6" borderId="12" xfId="0" applyNumberFormat="1" applyFont="1" applyFill="1" applyBorder="1" applyAlignment="1">
      <alignment horizontal="center" vertical="top" wrapText="1"/>
    </xf>
    <xf numFmtId="164" fontId="5" fillId="6" borderId="16" xfId="0" applyNumberFormat="1" applyFont="1" applyFill="1" applyBorder="1" applyAlignment="1">
      <alignment horizontal="center" vertical="top" wrapText="1"/>
    </xf>
    <xf numFmtId="0" fontId="2" fillId="6" borderId="33" xfId="0" applyFont="1" applyFill="1" applyBorder="1" applyAlignment="1">
      <alignment vertical="top" wrapText="1"/>
    </xf>
    <xf numFmtId="0" fontId="2" fillId="6" borderId="12" xfId="0" applyFont="1" applyFill="1" applyBorder="1" applyAlignment="1">
      <alignment horizontal="center" vertical="top" wrapText="1"/>
    </xf>
    <xf numFmtId="0" fontId="12" fillId="6" borderId="12" xfId="0" applyFont="1" applyFill="1" applyBorder="1" applyAlignment="1">
      <alignment horizontal="center" vertical="top" wrapText="1"/>
    </xf>
    <xf numFmtId="0" fontId="2" fillId="6" borderId="49" xfId="0" applyFont="1" applyFill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left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0" fontId="1" fillId="0" borderId="51" xfId="0" applyFont="1" applyBorder="1"/>
    <xf numFmtId="0" fontId="5" fillId="5" borderId="46" xfId="0" applyFont="1" applyFill="1" applyBorder="1" applyAlignment="1">
      <alignment horizontal="justify" vertical="top" wrapText="1"/>
    </xf>
    <xf numFmtId="164" fontId="2" fillId="5" borderId="7" xfId="0" applyNumberFormat="1" applyFont="1" applyFill="1" applyBorder="1" applyAlignment="1">
      <alignment horizontal="center" vertical="top"/>
    </xf>
    <xf numFmtId="164" fontId="2" fillId="5" borderId="43" xfId="0" applyNumberFormat="1" applyFont="1" applyFill="1" applyBorder="1" applyAlignment="1">
      <alignment horizontal="center" vertical="top"/>
    </xf>
    <xf numFmtId="0" fontId="2" fillId="3" borderId="4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center" vertical="top"/>
    </xf>
    <xf numFmtId="164" fontId="12" fillId="3" borderId="43" xfId="0" applyNumberFormat="1" applyFont="1" applyFill="1" applyBorder="1" applyAlignment="1">
      <alignment horizontal="center" vertical="top"/>
    </xf>
    <xf numFmtId="3" fontId="6" fillId="3" borderId="31" xfId="0" applyNumberFormat="1" applyFont="1" applyFill="1" applyBorder="1" applyAlignment="1">
      <alignment vertical="top" wrapText="1"/>
    </xf>
    <xf numFmtId="0" fontId="12" fillId="0" borderId="7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 wrapText="1"/>
    </xf>
    <xf numFmtId="3" fontId="6" fillId="3" borderId="31" xfId="0" applyNumberFormat="1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justify" vertical="top" wrapText="1"/>
    </xf>
    <xf numFmtId="164" fontId="5" fillId="5" borderId="11" xfId="0" applyNumberFormat="1" applyFont="1" applyFill="1" applyBorder="1" applyAlignment="1">
      <alignment horizontal="center" vertical="top" wrapText="1"/>
    </xf>
    <xf numFmtId="164" fontId="5" fillId="5" borderId="45" xfId="0" applyNumberFormat="1" applyFont="1" applyFill="1" applyBorder="1" applyAlignment="1">
      <alignment horizontal="center" vertical="top" wrapText="1"/>
    </xf>
    <xf numFmtId="0" fontId="1" fillId="5" borderId="35" xfId="0" applyFont="1" applyFill="1" applyBorder="1"/>
    <xf numFmtId="0" fontId="1" fillId="5" borderId="11" xfId="0" applyFont="1" applyFill="1" applyBorder="1"/>
    <xf numFmtId="0" fontId="1" fillId="5" borderId="36" xfId="0" applyFont="1" applyFill="1" applyBorder="1"/>
    <xf numFmtId="0" fontId="2" fillId="6" borderId="48" xfId="0" applyFont="1" applyFill="1" applyBorder="1" applyAlignment="1">
      <alignment vertical="top" wrapText="1"/>
    </xf>
    <xf numFmtId="0" fontId="1" fillId="6" borderId="33" xfId="0" applyFont="1" applyFill="1" applyBorder="1"/>
    <xf numFmtId="0" fontId="1" fillId="6" borderId="12" xfId="0" applyFont="1" applyFill="1" applyBorder="1"/>
    <xf numFmtId="0" fontId="1" fillId="6" borderId="49" xfId="0" applyFont="1" applyFill="1" applyBorder="1"/>
    <xf numFmtId="0" fontId="1" fillId="0" borderId="50" xfId="0" applyFont="1" applyBorder="1"/>
    <xf numFmtId="164" fontId="4" fillId="3" borderId="8" xfId="0" applyNumberFormat="1" applyFont="1" applyFill="1" applyBorder="1" applyAlignment="1">
      <alignment horizontal="center" vertical="top"/>
    </xf>
    <xf numFmtId="164" fontId="4" fillId="3" borderId="44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 wrapText="1"/>
    </xf>
    <xf numFmtId="164" fontId="2" fillId="3" borderId="42" xfId="0" applyNumberFormat="1" applyFont="1" applyFill="1" applyBorder="1" applyAlignment="1">
      <alignment horizontal="center" vertical="top" wrapText="1"/>
    </xf>
    <xf numFmtId="3" fontId="6" fillId="3" borderId="53" xfId="0" applyNumberFormat="1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4" xfId="0" applyFont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164" fontId="2" fillId="3" borderId="16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center" vertical="top" wrapText="1"/>
    </xf>
    <xf numFmtId="3" fontId="2" fillId="3" borderId="29" xfId="0" applyNumberFormat="1" applyFont="1" applyFill="1" applyBorder="1" applyAlignment="1">
      <alignment horizontal="left" vertical="top" wrapText="1"/>
    </xf>
    <xf numFmtId="0" fontId="2" fillId="3" borderId="51" xfId="0" applyFont="1" applyFill="1" applyBorder="1" applyAlignment="1">
      <alignment horizontal="center" vertical="top" wrapText="1"/>
    </xf>
    <xf numFmtId="0" fontId="5" fillId="0" borderId="52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42" xfId="0" applyNumberFormat="1" applyFont="1" applyBorder="1" applyAlignment="1">
      <alignment horizontal="center" vertical="top" wrapText="1"/>
    </xf>
    <xf numFmtId="0" fontId="1" fillId="0" borderId="53" xfId="0" applyFont="1" applyBorder="1"/>
    <xf numFmtId="0" fontId="1" fillId="0" borderId="2" xfId="0" applyFont="1" applyBorder="1"/>
    <xf numFmtId="0" fontId="1" fillId="0" borderId="54" xfId="0" applyFont="1" applyBorder="1"/>
    <xf numFmtId="0" fontId="2" fillId="6" borderId="17" xfId="0" applyFont="1" applyFill="1" applyBorder="1" applyAlignment="1">
      <alignment horizontal="justify" vertical="top" wrapText="1"/>
    </xf>
    <xf numFmtId="0" fontId="6" fillId="11" borderId="26" xfId="0" applyFont="1" applyFill="1" applyBorder="1" applyAlignment="1">
      <alignment vertical="top" wrapText="1"/>
    </xf>
    <xf numFmtId="0" fontId="2" fillId="11" borderId="32" xfId="0" applyFont="1" applyFill="1" applyBorder="1" applyAlignment="1">
      <alignment horizontal="center" vertical="top" wrapText="1"/>
    </xf>
    <xf numFmtId="0" fontId="6" fillId="6" borderId="17" xfId="0" applyFont="1" applyFill="1" applyBorder="1" applyAlignment="1">
      <alignment horizontal="justify" vertical="top" wrapText="1"/>
    </xf>
    <xf numFmtId="164" fontId="11" fillId="6" borderId="3" xfId="0" applyNumberFormat="1" applyFont="1" applyFill="1" applyBorder="1" applyAlignment="1">
      <alignment horizontal="center" vertical="top" wrapText="1"/>
    </xf>
    <xf numFmtId="164" fontId="11" fillId="6" borderId="40" xfId="0" applyNumberFormat="1" applyFont="1" applyFill="1" applyBorder="1" applyAlignment="1">
      <alignment horizontal="center" vertical="top" wrapText="1"/>
    </xf>
    <xf numFmtId="3" fontId="6" fillId="6" borderId="26" xfId="0" applyNumberFormat="1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justify" vertical="top" wrapText="1"/>
    </xf>
    <xf numFmtId="164" fontId="11" fillId="5" borderId="7" xfId="0" applyNumberFormat="1" applyFont="1" applyFill="1" applyBorder="1" applyAlignment="1">
      <alignment horizontal="center" vertical="top" wrapText="1"/>
    </xf>
    <xf numFmtId="164" fontId="11" fillId="5" borderId="43" xfId="0" applyNumberFormat="1" applyFont="1" applyFill="1" applyBorder="1" applyAlignment="1">
      <alignment horizontal="center" vertical="top" wrapText="1"/>
    </xf>
    <xf numFmtId="0" fontId="16" fillId="5" borderId="7" xfId="0" applyFont="1" applyFill="1" applyBorder="1" applyAlignment="1">
      <alignment vertical="top" wrapText="1"/>
    </xf>
    <xf numFmtId="14" fontId="1" fillId="5" borderId="31" xfId="0" applyNumberFormat="1" applyFont="1" applyFill="1" applyBorder="1"/>
    <xf numFmtId="0" fontId="6" fillId="3" borderId="4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43" xfId="0" applyNumberFormat="1" applyFont="1" applyBorder="1" applyAlignment="1">
      <alignment horizontal="center" vertical="top" wrapText="1"/>
    </xf>
    <xf numFmtId="3" fontId="6" fillId="0" borderId="31" xfId="0" applyNumberFormat="1" applyFont="1" applyBorder="1" applyAlignment="1">
      <alignment vertical="top" wrapText="1"/>
    </xf>
    <xf numFmtId="0" fontId="2" fillId="0" borderId="57" xfId="0" applyFont="1" applyBorder="1" applyAlignment="1">
      <alignment horizontal="center" vertical="top"/>
    </xf>
    <xf numFmtId="164" fontId="4" fillId="6" borderId="3" xfId="0" applyNumberFormat="1" applyFont="1" applyFill="1" applyBorder="1" applyAlignment="1">
      <alignment horizontal="center" vertical="top" wrapText="1"/>
    </xf>
    <xf numFmtId="164" fontId="4" fillId="6" borderId="40" xfId="0" applyNumberFormat="1" applyFont="1" applyFill="1" applyBorder="1" applyAlignment="1">
      <alignment horizontal="center" vertical="top" wrapText="1"/>
    </xf>
    <xf numFmtId="3" fontId="6" fillId="6" borderId="26" xfId="0" applyNumberFormat="1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center" vertical="top"/>
    </xf>
    <xf numFmtId="0" fontId="11" fillId="9" borderId="26" xfId="0" applyFont="1" applyFill="1" applyBorder="1" applyAlignment="1">
      <alignment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32" xfId="0" applyFont="1" applyFill="1" applyBorder="1" applyAlignment="1">
      <alignment horizontal="left" vertical="top" wrapText="1"/>
    </xf>
    <xf numFmtId="0" fontId="5" fillId="4" borderId="4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/>
    </xf>
    <xf numFmtId="0" fontId="5" fillId="4" borderId="43" xfId="0" applyFont="1" applyFill="1" applyBorder="1" applyAlignment="1">
      <alignment vertical="top"/>
    </xf>
    <xf numFmtId="0" fontId="1" fillId="4" borderId="31" xfId="0" applyFont="1" applyFill="1" applyBorder="1"/>
    <xf numFmtId="0" fontId="1" fillId="4" borderId="7" xfId="0" applyFont="1" applyFill="1" applyBorder="1"/>
    <xf numFmtId="0" fontId="1" fillId="4" borderId="47" xfId="0" applyFont="1" applyFill="1" applyBorder="1"/>
    <xf numFmtId="0" fontId="2" fillId="6" borderId="48" xfId="0" applyFont="1" applyFill="1" applyBorder="1" applyAlignment="1">
      <alignment horizontal="center" vertical="top" wrapText="1"/>
    </xf>
    <xf numFmtId="0" fontId="6" fillId="6" borderId="33" xfId="0" applyFont="1" applyFill="1" applyBorder="1" applyAlignment="1">
      <alignment vertical="top" wrapText="1"/>
    </xf>
    <xf numFmtId="49" fontId="17" fillId="6" borderId="12" xfId="0" applyNumberFormat="1" applyFont="1" applyFill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15" fillId="3" borderId="29" xfId="0" applyFont="1" applyFill="1" applyBorder="1"/>
    <xf numFmtId="0" fontId="6" fillId="11" borderId="3" xfId="0" applyFont="1" applyFill="1" applyBorder="1" applyAlignment="1">
      <alignment horizontal="center" vertical="top" wrapText="1"/>
    </xf>
    <xf numFmtId="0" fontId="16" fillId="5" borderId="46" xfId="0" applyFont="1" applyFill="1" applyBorder="1" applyAlignment="1">
      <alignment horizontal="justify" vertical="top" wrapText="1"/>
    </xf>
    <xf numFmtId="0" fontId="15" fillId="5" borderId="31" xfId="0" applyFont="1" applyFill="1" applyBorder="1"/>
    <xf numFmtId="0" fontId="15" fillId="5" borderId="7" xfId="0" applyFont="1" applyFill="1" applyBorder="1"/>
    <xf numFmtId="0" fontId="2" fillId="0" borderId="1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" fillId="5" borderId="43" xfId="0" applyFont="1" applyFill="1" applyBorder="1"/>
    <xf numFmtId="0" fontId="6" fillId="6" borderId="33" xfId="0" applyFont="1" applyFill="1" applyBorder="1" applyAlignment="1">
      <alignment horizontal="left" vertical="top" wrapText="1"/>
    </xf>
    <xf numFmtId="0" fontId="12" fillId="6" borderId="12" xfId="0" applyFont="1" applyFill="1" applyBorder="1" applyAlignment="1">
      <alignment horizontal="center" vertical="top"/>
    </xf>
    <xf numFmtId="164" fontId="5" fillId="8" borderId="8" xfId="0" applyNumberFormat="1" applyFont="1" applyFill="1" applyBorder="1" applyAlignment="1">
      <alignment horizontal="center" vertical="top" wrapText="1"/>
    </xf>
    <xf numFmtId="164" fontId="5" fillId="8" borderId="44" xfId="0" applyNumberFormat="1" applyFont="1" applyFill="1" applyBorder="1" applyAlignment="1">
      <alignment horizontal="center" vertical="top" wrapText="1"/>
    </xf>
    <xf numFmtId="0" fontId="2" fillId="6" borderId="48" xfId="0" applyFont="1" applyFill="1" applyBorder="1" applyAlignment="1">
      <alignment horizontal="justify" vertical="top" wrapText="1"/>
    </xf>
    <xf numFmtId="0" fontId="5" fillId="6" borderId="12" xfId="0" applyFont="1" applyFill="1" applyBorder="1" applyAlignment="1">
      <alignment vertical="top" wrapText="1"/>
    </xf>
    <xf numFmtId="0" fontId="1" fillId="0" borderId="58" xfId="0" applyFont="1" applyBorder="1"/>
    <xf numFmtId="0" fontId="8" fillId="2" borderId="2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vertical="top" wrapText="1"/>
    </xf>
    <xf numFmtId="0" fontId="4" fillId="9" borderId="26" xfId="0" applyFont="1" applyFill="1" applyBorder="1" applyAlignment="1">
      <alignment vertical="top" wrapText="1"/>
    </xf>
    <xf numFmtId="1" fontId="5" fillId="9" borderId="3" xfId="0" applyNumberFormat="1" applyFont="1" applyFill="1" applyBorder="1" applyAlignment="1">
      <alignment horizontal="center" vertical="top"/>
    </xf>
    <xf numFmtId="0" fontId="4" fillId="9" borderId="32" xfId="0" applyFont="1" applyFill="1" applyBorder="1" applyAlignment="1">
      <alignment horizontal="center" vertical="top" wrapText="1"/>
    </xf>
    <xf numFmtId="0" fontId="5" fillId="4" borderId="43" xfId="0" applyFont="1" applyFill="1" applyBorder="1" applyAlignment="1">
      <alignment vertical="top" wrapText="1"/>
    </xf>
    <xf numFmtId="0" fontId="1" fillId="0" borderId="6" xfId="0" applyFont="1" applyBorder="1"/>
    <xf numFmtId="0" fontId="2" fillId="0" borderId="18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164" fontId="12" fillId="3" borderId="3" xfId="0" applyNumberFormat="1" applyFont="1" applyFill="1" applyBorder="1" applyAlignment="1">
      <alignment horizontal="center" vertical="top" wrapText="1"/>
    </xf>
    <xf numFmtId="0" fontId="12" fillId="7" borderId="29" xfId="0" applyFont="1" applyFill="1" applyBorder="1" applyAlignment="1">
      <alignment vertical="top" wrapText="1"/>
    </xf>
    <xf numFmtId="164" fontId="12" fillId="3" borderId="40" xfId="0" applyNumberFormat="1" applyFont="1" applyFill="1" applyBorder="1" applyAlignment="1">
      <alignment horizontal="center" vertical="top" wrapText="1"/>
    </xf>
    <xf numFmtId="0" fontId="12" fillId="7" borderId="48" xfId="0" applyFont="1" applyFill="1" applyBorder="1" applyAlignment="1">
      <alignment vertical="top" wrapText="1"/>
    </xf>
    <xf numFmtId="0" fontId="2" fillId="0" borderId="49" xfId="0" applyFont="1" applyBorder="1" applyAlignment="1">
      <alignment horizontal="center" vertical="top" wrapText="1"/>
    </xf>
    <xf numFmtId="0" fontId="12" fillId="7" borderId="24" xfId="0" applyFont="1" applyFill="1" applyBorder="1" applyAlignment="1">
      <alignment vertical="top" wrapText="1"/>
    </xf>
    <xf numFmtId="0" fontId="2" fillId="0" borderId="64" xfId="0" applyFont="1" applyBorder="1" applyAlignment="1">
      <alignment horizontal="center" vertical="top" wrapText="1"/>
    </xf>
    <xf numFmtId="164" fontId="12" fillId="3" borderId="5" xfId="0" applyNumberFormat="1" applyFont="1" applyFill="1" applyBorder="1" applyAlignment="1">
      <alignment horizontal="center" vertical="top" wrapText="1"/>
    </xf>
    <xf numFmtId="164" fontId="12" fillId="3" borderId="15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/>
    </xf>
    <xf numFmtId="0" fontId="2" fillId="3" borderId="47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/>
    </xf>
    <xf numFmtId="0" fontId="6" fillId="3" borderId="49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50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/>
    </xf>
    <xf numFmtId="0" fontId="6" fillId="3" borderId="51" xfId="0" applyFont="1" applyFill="1" applyBorder="1" applyAlignment="1">
      <alignment horizontal="center" vertical="top" wrapText="1"/>
    </xf>
    <xf numFmtId="164" fontId="2" fillId="3" borderId="43" xfId="0" applyNumberFormat="1" applyFont="1" applyFill="1" applyBorder="1" applyAlignment="1">
      <alignment horizontal="center" vertical="top" wrapText="1"/>
    </xf>
    <xf numFmtId="3" fontId="2" fillId="3" borderId="46" xfId="0" applyNumberFormat="1" applyFont="1" applyFill="1" applyBorder="1" applyAlignment="1">
      <alignment horizontal="left" vertical="top" wrapText="1"/>
    </xf>
    <xf numFmtId="0" fontId="1" fillId="5" borderId="64" xfId="0" applyFont="1" applyFill="1" applyBorder="1"/>
    <xf numFmtId="0" fontId="6" fillId="6" borderId="26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/>
    <xf numFmtId="0" fontId="2" fillId="0" borderId="24" xfId="0" applyFont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center" vertical="top" wrapText="1"/>
    </xf>
    <xf numFmtId="49" fontId="6" fillId="6" borderId="12" xfId="0" applyNumberFormat="1" applyFont="1" applyFill="1" applyBorder="1" applyAlignment="1">
      <alignment horizontal="center" vertical="top"/>
    </xf>
    <xf numFmtId="164" fontId="5" fillId="6" borderId="49" xfId="0" applyNumberFormat="1" applyFont="1" applyFill="1" applyBorder="1" applyAlignment="1">
      <alignment horizontal="center" vertical="top" wrapText="1"/>
    </xf>
    <xf numFmtId="164" fontId="5" fillId="0" borderId="50" xfId="0" applyNumberFormat="1" applyFont="1" applyBorder="1" applyAlignment="1">
      <alignment vertical="top" wrapText="1"/>
    </xf>
    <xf numFmtId="164" fontId="5" fillId="0" borderId="50" xfId="0" applyNumberFormat="1" applyFont="1" applyBorder="1" applyAlignment="1">
      <alignment horizontal="center" vertical="top" wrapText="1"/>
    </xf>
    <xf numFmtId="164" fontId="5" fillId="0" borderId="58" xfId="0" applyNumberFormat="1" applyFont="1" applyBorder="1" applyAlignment="1">
      <alignment horizontal="center" vertical="top" wrapText="1"/>
    </xf>
    <xf numFmtId="0" fontId="2" fillId="6" borderId="18" xfId="0" applyFont="1" applyFill="1" applyBorder="1" applyAlignment="1">
      <alignment horizontal="center" vertical="top" wrapText="1"/>
    </xf>
    <xf numFmtId="164" fontId="5" fillId="6" borderId="50" xfId="0" applyNumberFormat="1" applyFont="1" applyFill="1" applyBorder="1" applyAlignment="1">
      <alignment horizontal="center" vertical="top" wrapText="1"/>
    </xf>
    <xf numFmtId="164" fontId="5" fillId="5" borderId="64" xfId="0" applyNumberFormat="1" applyFont="1" applyFill="1" applyBorder="1" applyAlignment="1">
      <alignment horizontal="center" vertical="top" wrapText="1"/>
    </xf>
    <xf numFmtId="3" fontId="6" fillId="6" borderId="48" xfId="0" applyNumberFormat="1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 vertical="top"/>
    </xf>
    <xf numFmtId="3" fontId="2" fillId="3" borderId="18" xfId="0" applyNumberFormat="1" applyFont="1" applyFill="1" applyBorder="1" applyAlignment="1">
      <alignment horizontal="left" vertical="top" wrapText="1"/>
    </xf>
    <xf numFmtId="0" fontId="2" fillId="3" borderId="50" xfId="0" applyFont="1" applyFill="1" applyBorder="1" applyAlignment="1">
      <alignment horizontal="center" vertical="top" wrapText="1"/>
    </xf>
    <xf numFmtId="0" fontId="1" fillId="0" borderId="18" xfId="0" applyFont="1" applyBorder="1"/>
    <xf numFmtId="0" fontId="1" fillId="0" borderId="19" xfId="0" applyFont="1" applyBorder="1"/>
    <xf numFmtId="0" fontId="1" fillId="6" borderId="18" xfId="0" applyFont="1" applyFill="1" applyBorder="1"/>
    <xf numFmtId="0" fontId="1" fillId="6" borderId="50" xfId="0" applyFont="1" applyFill="1" applyBorder="1"/>
    <xf numFmtId="0" fontId="1" fillId="5" borderId="20" xfId="0" applyFont="1" applyFill="1" applyBorder="1"/>
    <xf numFmtId="164" fontId="4" fillId="3" borderId="44" xfId="0" applyNumberFormat="1" applyFont="1" applyFill="1" applyBorder="1" applyAlignment="1">
      <alignment horizontal="center" vertical="top" wrapText="1"/>
    </xf>
    <xf numFmtId="164" fontId="5" fillId="0" borderId="51" xfId="0" applyNumberFormat="1" applyFont="1" applyBorder="1" applyAlignment="1">
      <alignment horizontal="center" vertical="top" wrapText="1"/>
    </xf>
    <xf numFmtId="0" fontId="1" fillId="0" borderId="24" xfId="0" applyFont="1" applyBorder="1"/>
    <xf numFmtId="164" fontId="2" fillId="3" borderId="41" xfId="0" applyNumberFormat="1" applyFont="1" applyFill="1" applyBorder="1" applyAlignment="1">
      <alignment horizontal="center" vertical="top" wrapText="1"/>
    </xf>
    <xf numFmtId="3" fontId="6" fillId="3" borderId="48" xfId="0" applyNumberFormat="1" applyFont="1" applyFill="1" applyBorder="1" applyAlignment="1">
      <alignment horizontal="left" vertical="top" wrapText="1"/>
    </xf>
    <xf numFmtId="3" fontId="6" fillId="3" borderId="18" xfId="0" applyNumberFormat="1" applyFont="1" applyFill="1" applyBorder="1" applyAlignment="1">
      <alignment horizontal="left" vertical="top" wrapText="1"/>
    </xf>
    <xf numFmtId="3" fontId="6" fillId="3" borderId="24" xfId="0" applyNumberFormat="1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3" borderId="55" xfId="0" applyFont="1" applyFill="1" applyBorder="1" applyAlignment="1">
      <alignment horizontal="left" vertical="top" wrapText="1"/>
    </xf>
    <xf numFmtId="0" fontId="2" fillId="3" borderId="56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8" xfId="0" applyFont="1" applyBorder="1" applyAlignment="1">
      <alignment horizontal="justify" vertical="top" wrapText="1"/>
    </xf>
    <xf numFmtId="0" fontId="6" fillId="0" borderId="24" xfId="0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164" fontId="4" fillId="2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6" fillId="7" borderId="22" xfId="0" applyFont="1" applyFill="1" applyBorder="1" applyAlignment="1">
      <alignment vertical="top" wrapText="1"/>
    </xf>
    <xf numFmtId="0" fontId="6" fillId="7" borderId="23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2" fillId="0" borderId="58" xfId="0" applyFont="1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1" fillId="0" borderId="62" xfId="0" applyFont="1" applyBorder="1" applyAlignment="1">
      <alignment horizontal="left" vertical="top" wrapText="1"/>
    </xf>
    <xf numFmtId="0" fontId="11" fillId="0" borderId="63" xfId="0" applyFont="1" applyBorder="1" applyAlignment="1">
      <alignment horizontal="left" vertical="top" wrapText="1"/>
    </xf>
    <xf numFmtId="0" fontId="6" fillId="3" borderId="53" xfId="0" applyFont="1" applyFill="1" applyBorder="1" applyAlignment="1">
      <alignment horizontal="left" vertical="top" wrapText="1"/>
    </xf>
    <xf numFmtId="0" fontId="6" fillId="3" borderId="35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0" fillId="0" borderId="2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61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62" xfId="0" applyFont="1" applyFill="1" applyBorder="1" applyAlignment="1">
      <alignment horizontal="left" vertical="top" wrapText="1"/>
    </xf>
    <xf numFmtId="0" fontId="5" fillId="3" borderId="63" xfId="0" applyFont="1" applyFill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  <color rgb="FFFFFF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N106"/>
  <sheetViews>
    <sheetView tabSelected="1" zoomScaleNormal="100" zoomScaleSheetLayoutView="100" workbookViewId="0">
      <selection activeCell="B2" sqref="B2:K2"/>
    </sheetView>
  </sheetViews>
  <sheetFormatPr defaultColWidth="9.109375" defaultRowHeight="13.8" x14ac:dyDescent="0.3"/>
  <cols>
    <col min="1" max="1" width="2.5546875" style="2" customWidth="1"/>
    <col min="2" max="2" width="15.33203125" style="5" customWidth="1"/>
    <col min="3" max="3" width="39.6640625" style="5" customWidth="1"/>
    <col min="4" max="4" width="12.109375" style="1" customWidth="1"/>
    <col min="5" max="5" width="11.6640625" style="1" customWidth="1"/>
    <col min="6" max="6" width="11.5546875" style="1" customWidth="1"/>
    <col min="7" max="7" width="38.6640625" style="2" customWidth="1"/>
    <col min="8" max="8" width="10.33203125" style="2" customWidth="1"/>
    <col min="9" max="10" width="10.6640625" style="2" customWidth="1"/>
    <col min="11" max="11" width="11.33203125" style="2" customWidth="1"/>
    <col min="12" max="16384" width="9.109375" style="2"/>
  </cols>
  <sheetData>
    <row r="1" spans="2:12" ht="15.6" x14ac:dyDescent="0.3">
      <c r="B1" s="7"/>
      <c r="C1" s="7"/>
      <c r="D1" s="11"/>
      <c r="E1" s="11"/>
      <c r="F1" s="11"/>
    </row>
    <row r="2" spans="2:12" ht="34.200000000000003" customHeight="1" thickBot="1" x14ac:dyDescent="0.35">
      <c r="B2" s="352" t="s">
        <v>135</v>
      </c>
      <c r="C2" s="352"/>
      <c r="D2" s="352"/>
      <c r="E2" s="352"/>
      <c r="F2" s="352"/>
      <c r="G2" s="353"/>
      <c r="H2" s="353"/>
      <c r="I2" s="353"/>
      <c r="J2" s="353"/>
      <c r="K2" s="353"/>
    </row>
    <row r="3" spans="2:12" ht="60" customHeight="1" x14ac:dyDescent="0.3">
      <c r="B3" s="372" t="s">
        <v>0</v>
      </c>
      <c r="C3" s="374" t="s">
        <v>1</v>
      </c>
      <c r="D3" s="354" t="s">
        <v>2</v>
      </c>
      <c r="E3" s="354" t="s">
        <v>3</v>
      </c>
      <c r="F3" s="356" t="s">
        <v>4</v>
      </c>
      <c r="G3" s="361" t="s">
        <v>5</v>
      </c>
      <c r="H3" s="363" t="s">
        <v>134</v>
      </c>
      <c r="I3" s="363"/>
      <c r="J3" s="364"/>
      <c r="K3" s="365" t="s">
        <v>6</v>
      </c>
    </row>
    <row r="4" spans="2:12" ht="22.5" customHeight="1" x14ac:dyDescent="0.3">
      <c r="B4" s="373"/>
      <c r="C4" s="355"/>
      <c r="D4" s="355"/>
      <c r="E4" s="355"/>
      <c r="F4" s="357"/>
      <c r="G4" s="362"/>
      <c r="H4" s="30" t="s">
        <v>7</v>
      </c>
      <c r="I4" s="30" t="s">
        <v>8</v>
      </c>
      <c r="J4" s="30" t="s">
        <v>9</v>
      </c>
      <c r="K4" s="366"/>
    </row>
    <row r="5" spans="2:12" ht="16.5" customHeight="1" thickBot="1" x14ac:dyDescent="0.35">
      <c r="B5" s="266">
        <v>1</v>
      </c>
      <c r="C5" s="267">
        <v>2</v>
      </c>
      <c r="D5" s="268">
        <v>3</v>
      </c>
      <c r="E5" s="268">
        <v>4</v>
      </c>
      <c r="F5" s="269">
        <v>5</v>
      </c>
      <c r="G5" s="270">
        <v>6</v>
      </c>
      <c r="H5" s="267">
        <v>7</v>
      </c>
      <c r="I5" s="267">
        <v>8</v>
      </c>
      <c r="J5" s="267">
        <v>9</v>
      </c>
      <c r="K5" s="271">
        <v>10</v>
      </c>
    </row>
    <row r="6" spans="2:12" ht="29.4" customHeight="1" thickBot="1" x14ac:dyDescent="0.35">
      <c r="B6" s="237" t="s">
        <v>10</v>
      </c>
      <c r="C6" s="238" t="s">
        <v>11</v>
      </c>
      <c r="D6" s="238"/>
      <c r="E6" s="238"/>
      <c r="F6" s="276"/>
      <c r="G6" s="241"/>
      <c r="H6" s="242"/>
      <c r="I6" s="242"/>
      <c r="J6" s="242"/>
      <c r="K6" s="243"/>
    </row>
    <row r="7" spans="2:12" ht="39.75" customHeight="1" x14ac:dyDescent="0.3">
      <c r="B7" s="81"/>
      <c r="C7" s="72"/>
      <c r="D7" s="72"/>
      <c r="E7" s="72"/>
      <c r="F7" s="272"/>
      <c r="G7" s="273" t="s">
        <v>12</v>
      </c>
      <c r="H7" s="274">
        <v>24</v>
      </c>
      <c r="I7" s="274">
        <v>27</v>
      </c>
      <c r="J7" s="274">
        <v>30</v>
      </c>
      <c r="K7" s="275" t="s">
        <v>13</v>
      </c>
    </row>
    <row r="8" spans="2:12" ht="45.75" customHeight="1" thickBot="1" x14ac:dyDescent="0.35">
      <c r="B8" s="78"/>
      <c r="C8" s="34"/>
      <c r="D8" s="34"/>
      <c r="E8" s="34"/>
      <c r="F8" s="118"/>
      <c r="G8" s="84" t="s">
        <v>133</v>
      </c>
      <c r="H8" s="145">
        <v>10</v>
      </c>
      <c r="I8" s="145">
        <v>10</v>
      </c>
      <c r="J8" s="145">
        <v>10</v>
      </c>
      <c r="K8" s="85" t="s">
        <v>14</v>
      </c>
    </row>
    <row r="9" spans="2:12" ht="32.4" customHeight="1" thickBot="1" x14ac:dyDescent="0.35">
      <c r="B9" s="147" t="s">
        <v>15</v>
      </c>
      <c r="C9" s="35" t="s">
        <v>16</v>
      </c>
      <c r="D9" s="36"/>
      <c r="E9" s="36"/>
      <c r="F9" s="119"/>
      <c r="G9" s="86"/>
      <c r="H9" s="61"/>
      <c r="I9" s="61"/>
      <c r="J9" s="61"/>
      <c r="K9" s="148"/>
    </row>
    <row r="10" spans="2:12" ht="16.95" customHeight="1" x14ac:dyDescent="0.3">
      <c r="B10" s="367" t="s">
        <v>17</v>
      </c>
      <c r="C10" s="384" t="s">
        <v>18</v>
      </c>
      <c r="D10" s="24"/>
      <c r="E10" s="24"/>
      <c r="F10" s="130"/>
      <c r="G10" s="87" t="s">
        <v>19</v>
      </c>
      <c r="H10" s="32">
        <v>10</v>
      </c>
      <c r="I10" s="33">
        <v>24</v>
      </c>
      <c r="J10" s="33">
        <v>24</v>
      </c>
      <c r="K10" s="88" t="s">
        <v>20</v>
      </c>
    </row>
    <row r="11" spans="2:12" ht="16.95" customHeight="1" thickBot="1" x14ac:dyDescent="0.35">
      <c r="B11" s="368"/>
      <c r="C11" s="385"/>
      <c r="D11" s="39"/>
      <c r="E11" s="39"/>
      <c r="F11" s="120"/>
      <c r="G11" s="89" t="s">
        <v>22</v>
      </c>
      <c r="H11" s="40">
        <v>16</v>
      </c>
      <c r="I11" s="41">
        <v>35</v>
      </c>
      <c r="J11" s="41">
        <v>35</v>
      </c>
      <c r="K11" s="90"/>
    </row>
    <row r="12" spans="2:12" ht="43.95" customHeight="1" thickBot="1" x14ac:dyDescent="0.35">
      <c r="B12" s="146" t="s">
        <v>23</v>
      </c>
      <c r="C12" s="42" t="s">
        <v>24</v>
      </c>
      <c r="D12" s="45"/>
      <c r="E12" s="45"/>
      <c r="F12" s="121"/>
      <c r="G12" s="91" t="s">
        <v>25</v>
      </c>
      <c r="H12" s="43">
        <v>1</v>
      </c>
      <c r="I12" s="43">
        <v>1</v>
      </c>
      <c r="J12" s="43">
        <v>1</v>
      </c>
      <c r="K12" s="92" t="s">
        <v>20</v>
      </c>
    </row>
    <row r="13" spans="2:12" ht="21" customHeight="1" x14ac:dyDescent="0.3">
      <c r="B13" s="369" t="s">
        <v>26</v>
      </c>
      <c r="C13" s="384" t="s">
        <v>27</v>
      </c>
      <c r="D13" s="45"/>
      <c r="E13" s="45"/>
      <c r="F13" s="121"/>
      <c r="G13" s="91" t="s">
        <v>25</v>
      </c>
      <c r="H13" s="43">
        <v>1</v>
      </c>
      <c r="I13" s="43">
        <v>1</v>
      </c>
      <c r="J13" s="43">
        <v>1</v>
      </c>
      <c r="K13" s="92" t="s">
        <v>20</v>
      </c>
    </row>
    <row r="14" spans="2:12" ht="21" customHeight="1" thickBot="1" x14ac:dyDescent="0.35">
      <c r="B14" s="368"/>
      <c r="C14" s="385"/>
      <c r="D14" s="46"/>
      <c r="E14" s="46"/>
      <c r="F14" s="122"/>
      <c r="G14" s="94" t="s">
        <v>28</v>
      </c>
      <c r="H14" s="47">
        <v>24</v>
      </c>
      <c r="I14" s="47">
        <v>27</v>
      </c>
      <c r="J14" s="47">
        <v>30</v>
      </c>
      <c r="K14" s="90" t="s">
        <v>29</v>
      </c>
    </row>
    <row r="15" spans="2:12" ht="15.6" customHeight="1" x14ac:dyDescent="0.3">
      <c r="B15" s="369" t="s">
        <v>30</v>
      </c>
      <c r="C15" s="386" t="s">
        <v>31</v>
      </c>
      <c r="D15" s="45"/>
      <c r="E15" s="45"/>
      <c r="F15" s="121"/>
      <c r="G15" s="95" t="s">
        <v>32</v>
      </c>
      <c r="H15" s="38">
        <v>1</v>
      </c>
      <c r="I15" s="38">
        <v>1</v>
      </c>
      <c r="J15" s="38">
        <v>1</v>
      </c>
      <c r="K15" s="92" t="s">
        <v>20</v>
      </c>
    </row>
    <row r="16" spans="2:12" ht="32.25" customHeight="1" x14ac:dyDescent="0.3">
      <c r="B16" s="367"/>
      <c r="C16" s="387"/>
      <c r="D16" s="25"/>
      <c r="E16" s="25"/>
      <c r="F16" s="123"/>
      <c r="G16" s="96" t="s">
        <v>33</v>
      </c>
      <c r="H16" s="21">
        <v>250</v>
      </c>
      <c r="I16" s="21">
        <v>250</v>
      </c>
      <c r="J16" s="21">
        <v>250</v>
      </c>
      <c r="K16" s="97" t="s">
        <v>34</v>
      </c>
      <c r="L16" s="3"/>
    </row>
    <row r="17" spans="2:14" ht="28.95" customHeight="1" x14ac:dyDescent="0.3">
      <c r="B17" s="367"/>
      <c r="C17" s="387"/>
      <c r="D17" s="25"/>
      <c r="E17" s="25"/>
      <c r="F17" s="123"/>
      <c r="G17" s="98" t="s">
        <v>35</v>
      </c>
      <c r="H17" s="142">
        <v>30</v>
      </c>
      <c r="I17" s="142">
        <v>30</v>
      </c>
      <c r="J17" s="142">
        <v>30</v>
      </c>
      <c r="K17" s="97"/>
      <c r="L17" s="3"/>
    </row>
    <row r="18" spans="2:14" ht="54" customHeight="1" x14ac:dyDescent="0.3">
      <c r="B18" s="367"/>
      <c r="C18" s="387"/>
      <c r="D18" s="25"/>
      <c r="E18" s="25"/>
      <c r="F18" s="123"/>
      <c r="G18" s="99" t="s">
        <v>36</v>
      </c>
      <c r="H18" s="143">
        <v>40</v>
      </c>
      <c r="I18" s="143">
        <v>40</v>
      </c>
      <c r="J18" s="143">
        <v>40</v>
      </c>
      <c r="K18" s="97"/>
      <c r="L18" s="3"/>
    </row>
    <row r="19" spans="2:14" ht="43.5" customHeight="1" thickBot="1" x14ac:dyDescent="0.35">
      <c r="B19" s="368"/>
      <c r="C19" s="388"/>
      <c r="D19" s="48"/>
      <c r="E19" s="48"/>
      <c r="F19" s="124"/>
      <c r="G19" s="100" t="s">
        <v>37</v>
      </c>
      <c r="H19" s="144">
        <v>20</v>
      </c>
      <c r="I19" s="144">
        <v>20</v>
      </c>
      <c r="J19" s="144">
        <v>20</v>
      </c>
      <c r="K19" s="90"/>
      <c r="L19" s="3"/>
    </row>
    <row r="20" spans="2:14" ht="31.2" customHeight="1" x14ac:dyDescent="0.3">
      <c r="B20" s="369" t="s">
        <v>38</v>
      </c>
      <c r="C20" s="389" t="s">
        <v>132</v>
      </c>
      <c r="D20" s="45"/>
      <c r="E20" s="45"/>
      <c r="F20" s="121"/>
      <c r="G20" s="95" t="s">
        <v>39</v>
      </c>
      <c r="H20" s="53">
        <v>2</v>
      </c>
      <c r="I20" s="53">
        <v>2</v>
      </c>
      <c r="J20" s="53">
        <v>2</v>
      </c>
      <c r="K20" s="92" t="s">
        <v>40</v>
      </c>
    </row>
    <row r="21" spans="2:14" ht="43.5" customHeight="1" x14ac:dyDescent="0.3">
      <c r="B21" s="367"/>
      <c r="C21" s="390"/>
      <c r="D21" s="25"/>
      <c r="E21" s="25"/>
      <c r="F21" s="123"/>
      <c r="G21" s="96" t="s">
        <v>41</v>
      </c>
      <c r="H21" s="31">
        <v>30</v>
      </c>
      <c r="I21" s="31">
        <v>30</v>
      </c>
      <c r="J21" s="31">
        <v>30</v>
      </c>
      <c r="K21" s="97"/>
      <c r="L21" s="3"/>
    </row>
    <row r="22" spans="2:14" ht="44.4" customHeight="1" thickBot="1" x14ac:dyDescent="0.35">
      <c r="B22" s="368"/>
      <c r="C22" s="391"/>
      <c r="D22" s="48"/>
      <c r="E22" s="48"/>
      <c r="F22" s="124"/>
      <c r="G22" s="101" t="s">
        <v>42</v>
      </c>
      <c r="H22" s="49">
        <v>60</v>
      </c>
      <c r="I22" s="49">
        <v>60</v>
      </c>
      <c r="J22" s="49">
        <v>60</v>
      </c>
      <c r="K22" s="90"/>
      <c r="L22" s="3"/>
    </row>
    <row r="23" spans="2:14" ht="33" customHeight="1" thickBot="1" x14ac:dyDescent="0.35">
      <c r="B23" s="146" t="s">
        <v>43</v>
      </c>
      <c r="C23" s="50" t="s">
        <v>44</v>
      </c>
      <c r="D23" s="45"/>
      <c r="E23" s="45"/>
      <c r="F23" s="121"/>
      <c r="G23" s="95" t="s">
        <v>45</v>
      </c>
      <c r="H23" s="38">
        <v>6</v>
      </c>
      <c r="I23" s="38">
        <v>6</v>
      </c>
      <c r="J23" s="38">
        <v>6</v>
      </c>
      <c r="K23" s="92" t="s">
        <v>20</v>
      </c>
      <c r="L23" s="3"/>
      <c r="M23" s="3"/>
      <c r="N23" s="3"/>
    </row>
    <row r="24" spans="2:14" ht="27.6" customHeight="1" x14ac:dyDescent="0.3">
      <c r="B24" s="370" t="s">
        <v>46</v>
      </c>
      <c r="C24" s="392" t="s">
        <v>47</v>
      </c>
      <c r="D24" s="51"/>
      <c r="E24" s="51"/>
      <c r="F24" s="125"/>
      <c r="G24" s="103" t="s">
        <v>48</v>
      </c>
      <c r="H24" s="37">
        <v>1000</v>
      </c>
      <c r="I24" s="53">
        <v>1000</v>
      </c>
      <c r="J24" s="53">
        <v>1000</v>
      </c>
      <c r="K24" s="92"/>
      <c r="L24" s="3"/>
      <c r="M24" s="3"/>
      <c r="N24" s="3"/>
    </row>
    <row r="25" spans="2:14" ht="31.2" customHeight="1" thickBot="1" x14ac:dyDescent="0.35">
      <c r="B25" s="371"/>
      <c r="C25" s="393"/>
      <c r="D25" s="65"/>
      <c r="E25" s="65"/>
      <c r="F25" s="135"/>
      <c r="G25" s="281" t="s">
        <v>49</v>
      </c>
      <c r="H25" s="49">
        <v>5000</v>
      </c>
      <c r="I25" s="54">
        <v>5000</v>
      </c>
      <c r="J25" s="54">
        <v>5000</v>
      </c>
      <c r="K25" s="90"/>
      <c r="L25" s="3"/>
      <c r="M25" s="3"/>
      <c r="N25" s="3"/>
    </row>
    <row r="26" spans="2:14" ht="31.2" customHeight="1" x14ac:dyDescent="0.3">
      <c r="B26" s="396" t="s">
        <v>136</v>
      </c>
      <c r="C26" s="398" t="s">
        <v>137</v>
      </c>
      <c r="D26" s="287"/>
      <c r="E26" s="280"/>
      <c r="F26" s="282"/>
      <c r="G26" s="283" t="s">
        <v>138</v>
      </c>
      <c r="H26" s="37">
        <v>1</v>
      </c>
      <c r="I26" s="53">
        <v>4</v>
      </c>
      <c r="J26" s="53">
        <v>4</v>
      </c>
      <c r="K26" s="284"/>
      <c r="L26" s="3"/>
      <c r="M26" s="3"/>
      <c r="N26" s="3"/>
    </row>
    <row r="27" spans="2:14" ht="31.2" customHeight="1" thickBot="1" x14ac:dyDescent="0.35">
      <c r="B27" s="397"/>
      <c r="C27" s="397"/>
      <c r="D27" s="288"/>
      <c r="E27" s="65"/>
      <c r="F27" s="135"/>
      <c r="G27" s="285" t="s">
        <v>139</v>
      </c>
      <c r="H27" s="40">
        <v>1</v>
      </c>
      <c r="I27" s="279">
        <v>2</v>
      </c>
      <c r="J27" s="279">
        <v>2</v>
      </c>
      <c r="K27" s="286"/>
      <c r="L27" s="3"/>
      <c r="M27" s="3"/>
      <c r="N27" s="3"/>
    </row>
    <row r="28" spans="2:14" ht="27.75" customHeight="1" x14ac:dyDescent="0.3">
      <c r="B28" s="79"/>
      <c r="C28" s="52" t="s">
        <v>50</v>
      </c>
      <c r="D28" s="26">
        <f>D30+D31</f>
        <v>503</v>
      </c>
      <c r="E28" s="26">
        <f t="shared" ref="E28:F28" si="0">E30+E31</f>
        <v>570.4</v>
      </c>
      <c r="F28" s="26">
        <f t="shared" si="0"/>
        <v>608.9</v>
      </c>
      <c r="G28" s="104"/>
      <c r="H28" s="56"/>
      <c r="I28" s="56"/>
      <c r="J28" s="56"/>
      <c r="K28" s="105"/>
    </row>
    <row r="29" spans="2:14" ht="16.95" customHeight="1" x14ac:dyDescent="0.3">
      <c r="B29" s="335"/>
      <c r="C29" s="17" t="s">
        <v>51</v>
      </c>
      <c r="D29" s="16"/>
      <c r="E29" s="16"/>
      <c r="F29" s="127"/>
      <c r="G29" s="106"/>
      <c r="H29" s="55"/>
      <c r="I29" s="55"/>
      <c r="J29" s="55"/>
      <c r="K29" s="107"/>
    </row>
    <row r="30" spans="2:14" ht="28.2" customHeight="1" x14ac:dyDescent="0.3">
      <c r="B30" s="336"/>
      <c r="C30" s="17" t="s">
        <v>52</v>
      </c>
      <c r="D30" s="4">
        <f>520-18+1</f>
        <v>503</v>
      </c>
      <c r="E30" s="4">
        <f>566.4+4</f>
        <v>570.4</v>
      </c>
      <c r="F30" s="128">
        <f>604.9+4</f>
        <v>608.9</v>
      </c>
      <c r="G30" s="106"/>
      <c r="H30" s="55"/>
      <c r="I30" s="55"/>
      <c r="J30" s="55"/>
      <c r="K30" s="107"/>
    </row>
    <row r="31" spans="2:14" ht="22.5" customHeight="1" thickBot="1" x14ac:dyDescent="0.35">
      <c r="B31" s="337"/>
      <c r="C31" s="57" t="s">
        <v>53</v>
      </c>
      <c r="D31" s="58">
        <v>0</v>
      </c>
      <c r="E31" s="58">
        <v>0</v>
      </c>
      <c r="F31" s="129">
        <v>0</v>
      </c>
      <c r="G31" s="108"/>
      <c r="H31" s="59"/>
      <c r="I31" s="59"/>
      <c r="J31" s="59"/>
      <c r="K31" s="109"/>
    </row>
    <row r="32" spans="2:14" ht="45" customHeight="1" thickBot="1" x14ac:dyDescent="0.35">
      <c r="B32" s="147" t="s">
        <v>54</v>
      </c>
      <c r="C32" s="150" t="s">
        <v>55</v>
      </c>
      <c r="D32" s="36"/>
      <c r="E32" s="36"/>
      <c r="F32" s="119"/>
      <c r="G32" s="151"/>
      <c r="H32" s="152"/>
      <c r="I32" s="153"/>
      <c r="J32" s="153"/>
      <c r="K32" s="154"/>
    </row>
    <row r="33" spans="2:11" ht="27" customHeight="1" x14ac:dyDescent="0.3">
      <c r="B33" s="156"/>
      <c r="C33" s="157" t="s">
        <v>50</v>
      </c>
      <c r="D33" s="158">
        <f>D35+D36</f>
        <v>253.79999999999998</v>
      </c>
      <c r="E33" s="158">
        <f t="shared" ref="E33:F33" si="1">E35+E36</f>
        <v>253.79999999999998</v>
      </c>
      <c r="F33" s="158">
        <f t="shared" si="1"/>
        <v>0</v>
      </c>
      <c r="G33" s="160" t="s">
        <v>56</v>
      </c>
      <c r="H33" s="161">
        <v>50</v>
      </c>
      <c r="I33" s="162">
        <v>100</v>
      </c>
      <c r="J33" s="162"/>
      <c r="K33" s="163"/>
    </row>
    <row r="34" spans="2:11" ht="55.2" customHeight="1" x14ac:dyDescent="0.3">
      <c r="B34" s="409"/>
      <c r="C34" s="18" t="s">
        <v>51</v>
      </c>
      <c r="D34" s="4"/>
      <c r="E34" s="4"/>
      <c r="F34" s="128"/>
      <c r="G34" s="110" t="s">
        <v>57</v>
      </c>
      <c r="H34" s="29"/>
      <c r="I34" s="31">
        <v>20</v>
      </c>
      <c r="J34" s="31"/>
      <c r="K34" s="164"/>
    </row>
    <row r="35" spans="2:11" ht="31.95" customHeight="1" x14ac:dyDescent="0.3">
      <c r="B35" s="410"/>
      <c r="C35" s="19" t="s">
        <v>21</v>
      </c>
      <c r="D35" s="27">
        <v>38.1</v>
      </c>
      <c r="E35" s="28">
        <v>38.1</v>
      </c>
      <c r="F35" s="131">
        <v>0</v>
      </c>
      <c r="G35" s="394" t="s">
        <v>58</v>
      </c>
      <c r="H35" s="378"/>
      <c r="I35" s="378"/>
      <c r="J35" s="380">
        <v>200</v>
      </c>
      <c r="K35" s="382"/>
    </row>
    <row r="36" spans="2:11" ht="28.2" customHeight="1" thickBot="1" x14ac:dyDescent="0.35">
      <c r="B36" s="411"/>
      <c r="C36" s="165" t="s">
        <v>59</v>
      </c>
      <c r="D36" s="166">
        <v>215.7</v>
      </c>
      <c r="E36" s="60">
        <v>215.7</v>
      </c>
      <c r="F36" s="132">
        <v>0</v>
      </c>
      <c r="G36" s="395"/>
      <c r="H36" s="379"/>
      <c r="I36" s="379"/>
      <c r="J36" s="381"/>
      <c r="K36" s="383"/>
    </row>
    <row r="37" spans="2:11" ht="33.6" customHeight="1" thickBot="1" x14ac:dyDescent="0.35">
      <c r="B37" s="168" t="s">
        <v>60</v>
      </c>
      <c r="C37" s="35" t="s">
        <v>61</v>
      </c>
      <c r="D37" s="169"/>
      <c r="E37" s="169"/>
      <c r="F37" s="170"/>
      <c r="G37" s="86"/>
      <c r="H37" s="61"/>
      <c r="I37" s="61"/>
      <c r="J37" s="61"/>
      <c r="K37" s="148"/>
    </row>
    <row r="38" spans="2:11" ht="30" customHeight="1" thickBot="1" x14ac:dyDescent="0.35">
      <c r="B38" s="171" t="s">
        <v>62</v>
      </c>
      <c r="C38" s="172" t="s">
        <v>63</v>
      </c>
      <c r="D38" s="173"/>
      <c r="E38" s="173"/>
      <c r="F38" s="174"/>
      <c r="G38" s="175" t="s">
        <v>64</v>
      </c>
      <c r="H38" s="176">
        <v>12</v>
      </c>
      <c r="I38" s="176">
        <v>12</v>
      </c>
      <c r="J38" s="176">
        <v>12</v>
      </c>
      <c r="K38" s="177" t="s">
        <v>65</v>
      </c>
    </row>
    <row r="39" spans="2:11" ht="31.2" customHeight="1" thickBot="1" x14ac:dyDescent="0.35">
      <c r="B39" s="171" t="s">
        <v>66</v>
      </c>
      <c r="C39" s="172" t="s">
        <v>67</v>
      </c>
      <c r="D39" s="173"/>
      <c r="E39" s="173"/>
      <c r="F39" s="174"/>
      <c r="G39" s="178" t="s">
        <v>68</v>
      </c>
      <c r="H39" s="176">
        <v>6</v>
      </c>
      <c r="I39" s="176">
        <v>6</v>
      </c>
      <c r="J39" s="176">
        <v>6</v>
      </c>
      <c r="K39" s="177" t="s">
        <v>69</v>
      </c>
    </row>
    <row r="40" spans="2:11" ht="28.95" customHeight="1" x14ac:dyDescent="0.3">
      <c r="B40" s="185"/>
      <c r="C40" s="157" t="s">
        <v>50</v>
      </c>
      <c r="D40" s="158">
        <f>D42</f>
        <v>79.899999999999991</v>
      </c>
      <c r="E40" s="158">
        <f t="shared" ref="E40:F40" si="2">E42</f>
        <v>79.899999999999991</v>
      </c>
      <c r="F40" s="158">
        <f t="shared" si="2"/>
        <v>79.899999999999991</v>
      </c>
      <c r="G40" s="186"/>
      <c r="H40" s="187"/>
      <c r="I40" s="187"/>
      <c r="J40" s="187"/>
      <c r="K40" s="188"/>
    </row>
    <row r="41" spans="2:11" ht="15.6" customHeight="1" x14ac:dyDescent="0.3">
      <c r="B41" s="333"/>
      <c r="C41" s="17" t="s">
        <v>51</v>
      </c>
      <c r="D41" s="16"/>
      <c r="E41" s="16"/>
      <c r="F41" s="127"/>
      <c r="G41" s="106"/>
      <c r="H41" s="55"/>
      <c r="I41" s="55"/>
      <c r="J41" s="55"/>
      <c r="K41" s="189"/>
    </row>
    <row r="42" spans="2:11" ht="29.4" customHeight="1" thickBot="1" x14ac:dyDescent="0.35">
      <c r="B42" s="338"/>
      <c r="C42" s="69" t="s">
        <v>52</v>
      </c>
      <c r="D42" s="190">
        <v>79.899999999999991</v>
      </c>
      <c r="E42" s="190">
        <v>79.899999999999991</v>
      </c>
      <c r="F42" s="191">
        <v>79.899999999999991</v>
      </c>
      <c r="G42" s="108"/>
      <c r="H42" s="59"/>
      <c r="I42" s="59"/>
      <c r="J42" s="59"/>
      <c r="K42" s="167"/>
    </row>
    <row r="43" spans="2:11" s="3" customFormat="1" ht="32.4" customHeight="1" thickBot="1" x14ac:dyDescent="0.35">
      <c r="B43" s="179" t="s">
        <v>70</v>
      </c>
      <c r="C43" s="155" t="s">
        <v>71</v>
      </c>
      <c r="D43" s="180"/>
      <c r="E43" s="180"/>
      <c r="F43" s="181"/>
      <c r="G43" s="182"/>
      <c r="H43" s="183"/>
      <c r="I43" s="183"/>
      <c r="J43" s="183"/>
      <c r="K43" s="184"/>
    </row>
    <row r="44" spans="2:11" s="3" customFormat="1" ht="27" customHeight="1" x14ac:dyDescent="0.3">
      <c r="B44" s="375" t="s">
        <v>72</v>
      </c>
      <c r="C44" s="402" t="s">
        <v>73</v>
      </c>
      <c r="D44" s="27"/>
      <c r="E44" s="27"/>
      <c r="F44" s="133"/>
      <c r="G44" s="111" t="s">
        <v>74</v>
      </c>
      <c r="H44" s="64">
        <v>3</v>
      </c>
      <c r="I44" s="64">
        <v>3</v>
      </c>
      <c r="J44" s="64">
        <v>3</v>
      </c>
      <c r="K44" s="358" t="s">
        <v>75</v>
      </c>
    </row>
    <row r="45" spans="2:11" s="3" customFormat="1" ht="18.600000000000001" customHeight="1" x14ac:dyDescent="0.3">
      <c r="B45" s="376"/>
      <c r="C45" s="403"/>
      <c r="D45" s="22"/>
      <c r="E45" s="22"/>
      <c r="F45" s="134"/>
      <c r="G45" s="112" t="s">
        <v>76</v>
      </c>
      <c r="H45" s="63">
        <v>6</v>
      </c>
      <c r="I45" s="63">
        <v>6</v>
      </c>
      <c r="J45" s="63">
        <v>6</v>
      </c>
      <c r="K45" s="359"/>
    </row>
    <row r="46" spans="2:11" s="3" customFormat="1" ht="30.6" customHeight="1" x14ac:dyDescent="0.3">
      <c r="B46" s="376"/>
      <c r="C46" s="403"/>
      <c r="D46" s="22"/>
      <c r="E46" s="22"/>
      <c r="F46" s="134"/>
      <c r="G46" s="112" t="s">
        <v>77</v>
      </c>
      <c r="H46" s="63">
        <v>3</v>
      </c>
      <c r="I46" s="63">
        <v>3</v>
      </c>
      <c r="J46" s="63">
        <v>3</v>
      </c>
      <c r="K46" s="359"/>
    </row>
    <row r="47" spans="2:11" s="3" customFormat="1" ht="24.6" customHeight="1" thickBot="1" x14ac:dyDescent="0.35">
      <c r="B47" s="377"/>
      <c r="C47" s="404"/>
      <c r="D47" s="65"/>
      <c r="E47" s="65"/>
      <c r="F47" s="135"/>
      <c r="G47" s="94" t="s">
        <v>78</v>
      </c>
      <c r="H47" s="67">
        <v>11</v>
      </c>
      <c r="I47" s="67">
        <v>11</v>
      </c>
      <c r="J47" s="67">
        <v>11</v>
      </c>
      <c r="K47" s="360"/>
    </row>
    <row r="48" spans="2:11" s="3" customFormat="1" ht="23.4" customHeight="1" x14ac:dyDescent="0.3">
      <c r="B48" s="341" t="s">
        <v>80</v>
      </c>
      <c r="C48" s="405" t="s">
        <v>81</v>
      </c>
      <c r="D48" s="27"/>
      <c r="E48" s="27"/>
      <c r="F48" s="133"/>
      <c r="G48" s="112" t="s">
        <v>82</v>
      </c>
      <c r="H48" s="63">
        <v>1</v>
      </c>
      <c r="I48" s="62"/>
      <c r="J48" s="68"/>
      <c r="K48" s="97" t="s">
        <v>79</v>
      </c>
    </row>
    <row r="49" spans="2:11" s="3" customFormat="1" ht="21.6" customHeight="1" thickBot="1" x14ac:dyDescent="0.35">
      <c r="B49" s="341"/>
      <c r="C49" s="406"/>
      <c r="D49" s="192"/>
      <c r="E49" s="192"/>
      <c r="F49" s="193"/>
      <c r="G49" s="194" t="s">
        <v>83</v>
      </c>
      <c r="H49" s="195">
        <v>1</v>
      </c>
      <c r="I49" s="196"/>
      <c r="J49" s="197"/>
      <c r="K49" s="198"/>
    </row>
    <row r="50" spans="2:11" s="3" customFormat="1" ht="32.4" customHeight="1" x14ac:dyDescent="0.3">
      <c r="B50" s="339" t="s">
        <v>84</v>
      </c>
      <c r="C50" s="407" t="s">
        <v>131</v>
      </c>
      <c r="D50" s="199"/>
      <c r="E50" s="199"/>
      <c r="F50" s="200"/>
      <c r="G50" s="91" t="s">
        <v>85</v>
      </c>
      <c r="H50" s="201">
        <v>2</v>
      </c>
      <c r="I50" s="201">
        <v>1</v>
      </c>
      <c r="J50" s="201"/>
      <c r="K50" s="202"/>
    </row>
    <row r="51" spans="2:11" s="3" customFormat="1" ht="37.950000000000003" customHeight="1" thickBot="1" x14ac:dyDescent="0.35">
      <c r="B51" s="340"/>
      <c r="C51" s="408"/>
      <c r="D51" s="39"/>
      <c r="E51" s="39"/>
      <c r="F51" s="120"/>
      <c r="G51" s="203" t="s">
        <v>86</v>
      </c>
      <c r="H51" s="66">
        <v>1</v>
      </c>
      <c r="I51" s="66"/>
      <c r="J51" s="66"/>
      <c r="K51" s="204"/>
    </row>
    <row r="52" spans="2:11" s="3" customFormat="1" ht="31.2" customHeight="1" x14ac:dyDescent="0.3">
      <c r="B52" s="375" t="s">
        <v>140</v>
      </c>
      <c r="C52" s="389" t="s">
        <v>152</v>
      </c>
      <c r="D52" s="199"/>
      <c r="E52" s="199"/>
      <c r="F52" s="200"/>
      <c r="G52" s="330" t="s">
        <v>86</v>
      </c>
      <c r="H52" s="294"/>
      <c r="I52" s="294">
        <v>1</v>
      </c>
      <c r="J52" s="294"/>
      <c r="K52" s="295"/>
    </row>
    <row r="53" spans="2:11" s="3" customFormat="1" ht="28.95" customHeight="1" x14ac:dyDescent="0.3">
      <c r="B53" s="399"/>
      <c r="C53" s="401"/>
      <c r="D53" s="289"/>
      <c r="E53" s="289"/>
      <c r="F53" s="329"/>
      <c r="G53" s="331" t="s">
        <v>141</v>
      </c>
      <c r="H53" s="296"/>
      <c r="I53" s="296"/>
      <c r="J53" s="296">
        <v>1</v>
      </c>
      <c r="K53" s="297"/>
    </row>
    <row r="54" spans="2:11" s="3" customFormat="1" ht="28.95" customHeight="1" x14ac:dyDescent="0.3">
      <c r="B54" s="399"/>
      <c r="C54" s="401"/>
      <c r="D54" s="289"/>
      <c r="E54" s="289"/>
      <c r="F54" s="329"/>
      <c r="G54" s="331" t="s">
        <v>142</v>
      </c>
      <c r="H54" s="296">
        <v>5</v>
      </c>
      <c r="I54" s="296"/>
      <c r="J54" s="296"/>
      <c r="K54" s="297"/>
    </row>
    <row r="55" spans="2:11" s="3" customFormat="1" ht="28.95" customHeight="1" thickBot="1" x14ac:dyDescent="0.35">
      <c r="B55" s="400"/>
      <c r="C55" s="379"/>
      <c r="D55" s="39"/>
      <c r="E55" s="39"/>
      <c r="F55" s="120"/>
      <c r="G55" s="332" t="s">
        <v>143</v>
      </c>
      <c r="H55" s="298">
        <v>20</v>
      </c>
      <c r="I55" s="298">
        <v>20</v>
      </c>
      <c r="J55" s="298"/>
      <c r="K55" s="299"/>
    </row>
    <row r="56" spans="2:11" s="3" customFormat="1" ht="75" customHeight="1" thickBot="1" x14ac:dyDescent="0.35">
      <c r="B56" s="171" t="s">
        <v>144</v>
      </c>
      <c r="C56" s="290" t="s">
        <v>145</v>
      </c>
      <c r="D56" s="291"/>
      <c r="E56" s="291"/>
      <c r="F56" s="300"/>
      <c r="G56" s="301" t="s">
        <v>146</v>
      </c>
      <c r="H56" s="292">
        <v>1</v>
      </c>
      <c r="I56" s="292">
        <v>1</v>
      </c>
      <c r="J56" s="292">
        <v>1</v>
      </c>
      <c r="K56" s="293"/>
    </row>
    <row r="57" spans="2:11" ht="31.2" customHeight="1" x14ac:dyDescent="0.3">
      <c r="B57" s="185"/>
      <c r="C57" s="157" t="s">
        <v>50</v>
      </c>
      <c r="D57" s="158">
        <f>D59+D60</f>
        <v>79</v>
      </c>
      <c r="E57" s="158">
        <f t="shared" ref="E57:F57" si="3">E59+E60</f>
        <v>41.8</v>
      </c>
      <c r="F57" s="310">
        <f t="shared" si="3"/>
        <v>24.599999999999998</v>
      </c>
      <c r="G57" s="317"/>
      <c r="H57" s="318"/>
      <c r="I57" s="318"/>
      <c r="J57" s="318"/>
      <c r="K57" s="163"/>
    </row>
    <row r="58" spans="2:11" ht="18" customHeight="1" x14ac:dyDescent="0.3">
      <c r="B58" s="333"/>
      <c r="C58" s="17" t="s">
        <v>51</v>
      </c>
      <c r="D58" s="16"/>
      <c r="E58" s="16"/>
      <c r="F58" s="311"/>
      <c r="G58" s="319"/>
      <c r="H58" s="62"/>
      <c r="I58" s="62"/>
      <c r="J58" s="62"/>
      <c r="K58" s="320"/>
    </row>
    <row r="59" spans="2:11" ht="28.2" customHeight="1" x14ac:dyDescent="0.3">
      <c r="B59" s="334"/>
      <c r="C59" s="17" t="s">
        <v>52</v>
      </c>
      <c r="D59" s="4">
        <f>80-3-6.2+8.2</f>
        <v>79</v>
      </c>
      <c r="E59" s="4">
        <f>33.6+8.2</f>
        <v>41.8</v>
      </c>
      <c r="F59" s="312">
        <f>5+11.4+8.2</f>
        <v>24.599999999999998</v>
      </c>
      <c r="G59" s="321"/>
      <c r="H59" s="55"/>
      <c r="I59" s="55"/>
      <c r="J59" s="55"/>
      <c r="K59" s="189"/>
    </row>
    <row r="60" spans="2:11" ht="16.2" customHeight="1" x14ac:dyDescent="0.3">
      <c r="B60" s="334"/>
      <c r="C60" s="205" t="s">
        <v>53</v>
      </c>
      <c r="D60" s="206">
        <f>SUMIF($C38:$C47,$C47,D38:D47)</f>
        <v>0</v>
      </c>
      <c r="E60" s="206">
        <f>SUMIF($C38:$C47,$C47,E38:E47)</f>
        <v>0</v>
      </c>
      <c r="F60" s="313">
        <v>0</v>
      </c>
      <c r="G60" s="322"/>
      <c r="H60" s="209"/>
      <c r="I60" s="209"/>
      <c r="J60" s="209"/>
      <c r="K60" s="265"/>
    </row>
    <row r="61" spans="2:11" ht="16.2" customHeight="1" x14ac:dyDescent="0.3">
      <c r="B61" s="314"/>
      <c r="C61" s="304" t="s">
        <v>147</v>
      </c>
      <c r="D61" s="305">
        <f>D63</f>
        <v>22</v>
      </c>
      <c r="E61" s="305">
        <f t="shared" ref="E61:F61" si="4">E63</f>
        <v>32</v>
      </c>
      <c r="F61" s="315">
        <f t="shared" si="4"/>
        <v>0</v>
      </c>
      <c r="G61" s="323"/>
      <c r="H61" s="306"/>
      <c r="I61" s="306"/>
      <c r="J61" s="306"/>
      <c r="K61" s="324"/>
    </row>
    <row r="62" spans="2:11" ht="16.2" customHeight="1" x14ac:dyDescent="0.3">
      <c r="B62" s="278"/>
      <c r="C62" s="17" t="s">
        <v>148</v>
      </c>
      <c r="D62" s="4"/>
      <c r="E62" s="4"/>
      <c r="F62" s="312"/>
      <c r="G62" s="321"/>
      <c r="H62" s="55"/>
      <c r="I62" s="55"/>
      <c r="J62" s="55"/>
      <c r="K62" s="189"/>
    </row>
    <row r="63" spans="2:11" ht="27.6" customHeight="1" thickBot="1" x14ac:dyDescent="0.35">
      <c r="B63" s="307"/>
      <c r="C63" s="69" t="s">
        <v>149</v>
      </c>
      <c r="D63" s="58">
        <f>22</f>
        <v>22</v>
      </c>
      <c r="E63" s="58">
        <f>32</f>
        <v>32</v>
      </c>
      <c r="F63" s="327">
        <f>0</f>
        <v>0</v>
      </c>
      <c r="G63" s="328"/>
      <c r="H63" s="59"/>
      <c r="I63" s="59"/>
      <c r="J63" s="59"/>
      <c r="K63" s="167"/>
    </row>
    <row r="64" spans="2:11" ht="46.95" customHeight="1" thickBot="1" x14ac:dyDescent="0.35">
      <c r="B64" s="179" t="s">
        <v>87</v>
      </c>
      <c r="C64" s="155" t="s">
        <v>88</v>
      </c>
      <c r="D64" s="180"/>
      <c r="E64" s="180"/>
      <c r="F64" s="316"/>
      <c r="G64" s="325"/>
      <c r="H64" s="183"/>
      <c r="I64" s="183"/>
      <c r="J64" s="183"/>
      <c r="K64" s="302"/>
    </row>
    <row r="65" spans="2:12" ht="30" customHeight="1" x14ac:dyDescent="0.3">
      <c r="B65" s="211"/>
      <c r="C65" s="52" t="s">
        <v>50</v>
      </c>
      <c r="D65" s="26">
        <f t="shared" ref="D65:F65" si="5">+D67</f>
        <v>30</v>
      </c>
      <c r="E65" s="26">
        <f t="shared" si="5"/>
        <v>15</v>
      </c>
      <c r="F65" s="126">
        <f t="shared" si="5"/>
        <v>15</v>
      </c>
      <c r="G65" s="303" t="s">
        <v>89</v>
      </c>
      <c r="H65" s="233">
        <v>30</v>
      </c>
      <c r="I65" s="233">
        <v>15</v>
      </c>
      <c r="J65" s="233">
        <v>15</v>
      </c>
      <c r="K65" s="149" t="s">
        <v>90</v>
      </c>
    </row>
    <row r="66" spans="2:12" ht="14.4" customHeight="1" x14ac:dyDescent="0.3">
      <c r="B66" s="346"/>
      <c r="C66" s="17" t="s">
        <v>51</v>
      </c>
      <c r="D66" s="16"/>
      <c r="E66" s="16"/>
      <c r="F66" s="127"/>
      <c r="G66" s="106"/>
      <c r="H66" s="55"/>
      <c r="I66" s="55"/>
      <c r="J66" s="55"/>
      <c r="K66" s="107"/>
    </row>
    <row r="67" spans="2:12" ht="29.4" customHeight="1" thickBot="1" x14ac:dyDescent="0.35">
      <c r="B67" s="347"/>
      <c r="C67" s="69" t="s">
        <v>21</v>
      </c>
      <c r="D67" s="70">
        <f>15+15</f>
        <v>30</v>
      </c>
      <c r="E67" s="70">
        <v>15</v>
      </c>
      <c r="F67" s="137">
        <v>15</v>
      </c>
      <c r="G67" s="114"/>
      <c r="H67" s="59"/>
      <c r="I67" s="59"/>
      <c r="J67" s="59"/>
      <c r="K67" s="102"/>
      <c r="L67" s="3"/>
    </row>
    <row r="68" spans="2:12" ht="30" customHeight="1" thickBot="1" x14ac:dyDescent="0.35">
      <c r="B68" s="219" t="s">
        <v>91</v>
      </c>
      <c r="C68" s="150" t="s">
        <v>92</v>
      </c>
      <c r="D68" s="220"/>
      <c r="E68" s="220"/>
      <c r="F68" s="221"/>
      <c r="G68" s="86"/>
      <c r="H68" s="61"/>
      <c r="I68" s="61"/>
      <c r="J68" s="61"/>
      <c r="K68" s="148"/>
      <c r="L68" s="3"/>
    </row>
    <row r="69" spans="2:12" ht="30.6" customHeight="1" x14ac:dyDescent="0.3">
      <c r="B69" s="214"/>
      <c r="C69" s="52" t="s">
        <v>50</v>
      </c>
      <c r="D69" s="215">
        <f t="shared" ref="D69:F69" si="6">D71</f>
        <v>34.5</v>
      </c>
      <c r="E69" s="215">
        <f t="shared" si="6"/>
        <v>34.5</v>
      </c>
      <c r="F69" s="216">
        <f t="shared" si="6"/>
        <v>34.5</v>
      </c>
      <c r="G69" s="217" t="s">
        <v>93</v>
      </c>
      <c r="H69" s="218">
        <v>10</v>
      </c>
      <c r="I69" s="218">
        <v>10</v>
      </c>
      <c r="J69" s="218">
        <v>10</v>
      </c>
      <c r="K69" s="149" t="s">
        <v>94</v>
      </c>
      <c r="L69" s="3"/>
    </row>
    <row r="70" spans="2:12" ht="18.600000000000001" customHeight="1" x14ac:dyDescent="0.3">
      <c r="B70" s="350"/>
      <c r="C70" s="18" t="s">
        <v>51</v>
      </c>
      <c r="D70" s="23"/>
      <c r="E70" s="23"/>
      <c r="F70" s="138"/>
      <c r="G70" s="110" t="s">
        <v>95</v>
      </c>
      <c r="H70" s="14">
        <v>20</v>
      </c>
      <c r="I70" s="14">
        <v>20</v>
      </c>
      <c r="J70" s="14">
        <v>20</v>
      </c>
      <c r="K70" s="113"/>
      <c r="L70" s="3"/>
    </row>
    <row r="71" spans="2:12" ht="29.4" customHeight="1" thickBot="1" x14ac:dyDescent="0.35">
      <c r="B71" s="351"/>
      <c r="C71" s="71" t="s">
        <v>21</v>
      </c>
      <c r="D71" s="70">
        <v>34.5</v>
      </c>
      <c r="E71" s="70">
        <v>34.5</v>
      </c>
      <c r="F71" s="137">
        <v>34.5</v>
      </c>
      <c r="G71" s="108"/>
      <c r="H71" s="59"/>
      <c r="I71" s="59"/>
      <c r="J71" s="59"/>
      <c r="K71" s="102"/>
      <c r="L71" s="3"/>
    </row>
    <row r="72" spans="2:12" ht="44.25" customHeight="1" thickBot="1" x14ac:dyDescent="0.35">
      <c r="B72" s="168" t="s">
        <v>96</v>
      </c>
      <c r="C72" s="222" t="s">
        <v>97</v>
      </c>
      <c r="D72" s="36"/>
      <c r="E72" s="36"/>
      <c r="F72" s="119"/>
      <c r="G72" s="223"/>
      <c r="H72" s="61"/>
      <c r="I72" s="61"/>
      <c r="J72" s="61"/>
      <c r="K72" s="148"/>
    </row>
    <row r="73" spans="2:12" ht="31.95" customHeight="1" thickBot="1" x14ac:dyDescent="0.35">
      <c r="B73" s="224" t="s">
        <v>98</v>
      </c>
      <c r="C73" s="225" t="s">
        <v>99</v>
      </c>
      <c r="D73" s="226"/>
      <c r="E73" s="226"/>
      <c r="F73" s="227"/>
      <c r="G73" s="228" t="s">
        <v>100</v>
      </c>
      <c r="H73" s="229"/>
      <c r="I73" s="229">
        <v>1</v>
      </c>
      <c r="J73" s="229"/>
      <c r="K73" s="177" t="s">
        <v>101</v>
      </c>
    </row>
    <row r="74" spans="2:12" ht="27.6" customHeight="1" x14ac:dyDescent="0.3">
      <c r="B74" s="80"/>
      <c r="C74" s="52" t="s">
        <v>50</v>
      </c>
      <c r="D74" s="26">
        <v>0</v>
      </c>
      <c r="E74" s="26">
        <v>4</v>
      </c>
      <c r="F74" s="126">
        <v>0</v>
      </c>
      <c r="G74" s="104"/>
      <c r="H74" s="56"/>
      <c r="I74" s="56"/>
      <c r="J74" s="56"/>
      <c r="K74" s="105"/>
    </row>
    <row r="75" spans="2:12" ht="19.95" customHeight="1" x14ac:dyDescent="0.3">
      <c r="B75" s="343"/>
      <c r="C75" s="17" t="s">
        <v>51</v>
      </c>
      <c r="D75" s="16"/>
      <c r="E75" s="16"/>
      <c r="F75" s="127"/>
      <c r="G75" s="106"/>
      <c r="H75" s="55"/>
      <c r="I75" s="55"/>
      <c r="J75" s="55"/>
      <c r="K75" s="107"/>
    </row>
    <row r="76" spans="2:12" ht="31.2" customHeight="1" thickBot="1" x14ac:dyDescent="0.35">
      <c r="B76" s="344"/>
      <c r="C76" s="69" t="s">
        <v>52</v>
      </c>
      <c r="D76" s="58">
        <v>0</v>
      </c>
      <c r="E76" s="58">
        <v>4</v>
      </c>
      <c r="F76" s="129">
        <v>0</v>
      </c>
      <c r="G76" s="108"/>
      <c r="H76" s="59"/>
      <c r="I76" s="59"/>
      <c r="J76" s="59"/>
      <c r="K76" s="109"/>
    </row>
    <row r="77" spans="2:12" ht="33" customHeight="1" thickBot="1" x14ac:dyDescent="0.35">
      <c r="B77" s="219" t="s">
        <v>102</v>
      </c>
      <c r="C77" s="35" t="s">
        <v>103</v>
      </c>
      <c r="D77" s="36"/>
      <c r="E77" s="36"/>
      <c r="F77" s="119"/>
      <c r="G77" s="86"/>
      <c r="H77" s="61"/>
      <c r="I77" s="61"/>
      <c r="J77" s="61"/>
      <c r="K77" s="148"/>
    </row>
    <row r="78" spans="2:12" ht="31.5" customHeight="1" x14ac:dyDescent="0.3">
      <c r="B78" s="80"/>
      <c r="C78" s="52" t="s">
        <v>50</v>
      </c>
      <c r="D78" s="230">
        <f t="shared" ref="D78:F78" si="7">+D80</f>
        <v>90</v>
      </c>
      <c r="E78" s="230">
        <f t="shared" si="7"/>
        <v>90</v>
      </c>
      <c r="F78" s="231">
        <f t="shared" si="7"/>
        <v>90</v>
      </c>
      <c r="G78" s="232" t="s">
        <v>104</v>
      </c>
      <c r="H78" s="233">
        <v>16</v>
      </c>
      <c r="I78" s="233">
        <v>16</v>
      </c>
      <c r="J78" s="233">
        <v>16</v>
      </c>
      <c r="K78" s="149" t="s">
        <v>105</v>
      </c>
    </row>
    <row r="79" spans="2:12" ht="15.6" customHeight="1" x14ac:dyDescent="0.3">
      <c r="B79" s="343"/>
      <c r="C79" s="18" t="s">
        <v>51</v>
      </c>
      <c r="D79" s="15"/>
      <c r="E79" s="15"/>
      <c r="F79" s="139"/>
      <c r="G79" s="115" t="s">
        <v>106</v>
      </c>
      <c r="H79" s="68">
        <v>92</v>
      </c>
      <c r="I79" s="68">
        <v>92</v>
      </c>
      <c r="J79" s="68">
        <v>92</v>
      </c>
      <c r="K79" s="97" t="s">
        <v>107</v>
      </c>
    </row>
    <row r="80" spans="2:12" ht="28.5" customHeight="1" thickBot="1" x14ac:dyDescent="0.35">
      <c r="B80" s="344"/>
      <c r="C80" s="69" t="s">
        <v>21</v>
      </c>
      <c r="D80" s="70">
        <v>90</v>
      </c>
      <c r="E80" s="70">
        <v>90</v>
      </c>
      <c r="F80" s="137">
        <v>90</v>
      </c>
      <c r="G80" s="93"/>
      <c r="H80" s="44"/>
      <c r="I80" s="44"/>
      <c r="J80" s="59"/>
      <c r="K80" s="109"/>
    </row>
    <row r="81" spans="2:12" ht="22.2" customHeight="1" thickBot="1" x14ac:dyDescent="0.35">
      <c r="B81" s="237" t="s">
        <v>108</v>
      </c>
      <c r="C81" s="238" t="s">
        <v>109</v>
      </c>
      <c r="D81" s="239"/>
      <c r="E81" s="239"/>
      <c r="F81" s="240"/>
      <c r="G81" s="241"/>
      <c r="H81" s="242"/>
      <c r="I81" s="242"/>
      <c r="J81" s="242"/>
      <c r="K81" s="243"/>
    </row>
    <row r="82" spans="2:12" ht="32.25" customHeight="1" x14ac:dyDescent="0.3">
      <c r="B82" s="81"/>
      <c r="C82" s="72"/>
      <c r="D82" s="73"/>
      <c r="E82" s="73"/>
      <c r="F82" s="140"/>
      <c r="G82" s="234" t="s">
        <v>110</v>
      </c>
      <c r="H82" s="235">
        <v>8</v>
      </c>
      <c r="I82" s="235">
        <v>8</v>
      </c>
      <c r="J82" s="235">
        <v>8</v>
      </c>
      <c r="K82" s="236"/>
    </row>
    <row r="83" spans="2:12" ht="27" customHeight="1" thickBot="1" x14ac:dyDescent="0.35">
      <c r="B83" s="82"/>
      <c r="C83" s="74"/>
      <c r="D83" s="75"/>
      <c r="E83" s="75"/>
      <c r="F83" s="141"/>
      <c r="G83" s="84" t="s">
        <v>111</v>
      </c>
      <c r="H83" s="76">
        <v>3</v>
      </c>
      <c r="I83" s="76">
        <v>3</v>
      </c>
      <c r="J83" s="76">
        <v>3</v>
      </c>
      <c r="K83" s="116"/>
    </row>
    <row r="84" spans="2:12" ht="30" customHeight="1" thickBot="1" x14ac:dyDescent="0.35">
      <c r="B84" s="168" t="s">
        <v>112</v>
      </c>
      <c r="C84" s="35" t="s">
        <v>113</v>
      </c>
      <c r="D84" s="36"/>
      <c r="E84" s="36"/>
      <c r="F84" s="119"/>
      <c r="G84" s="86"/>
      <c r="H84" s="61"/>
      <c r="I84" s="61"/>
      <c r="J84" s="61"/>
      <c r="K84" s="148"/>
    </row>
    <row r="85" spans="2:12" ht="27.6" customHeight="1" x14ac:dyDescent="0.3">
      <c r="B85" s="244"/>
      <c r="C85" s="157" t="s">
        <v>50</v>
      </c>
      <c r="D85" s="158">
        <f>D87</f>
        <v>59.4</v>
      </c>
      <c r="E85" s="158">
        <f t="shared" ref="E85:F85" si="8">E87</f>
        <v>0</v>
      </c>
      <c r="F85" s="158">
        <f t="shared" si="8"/>
        <v>0</v>
      </c>
      <c r="G85" s="245" t="s">
        <v>19</v>
      </c>
      <c r="H85" s="309" t="s">
        <v>150</v>
      </c>
      <c r="I85" s="246"/>
      <c r="J85" s="246"/>
      <c r="K85" s="163" t="s">
        <v>114</v>
      </c>
    </row>
    <row r="86" spans="2:12" ht="17.399999999999999" customHeight="1" x14ac:dyDescent="0.3">
      <c r="B86" s="333"/>
      <c r="C86" s="18" t="s">
        <v>51</v>
      </c>
      <c r="D86" s="20"/>
      <c r="E86" s="20"/>
      <c r="F86" s="136"/>
      <c r="G86" s="117"/>
      <c r="H86" s="13"/>
      <c r="I86" s="55"/>
      <c r="J86" s="55"/>
      <c r="K86" s="189"/>
    </row>
    <row r="87" spans="2:12" ht="28.95" customHeight="1" thickBot="1" x14ac:dyDescent="0.35">
      <c r="B87" s="338"/>
      <c r="C87" s="247" t="s">
        <v>115</v>
      </c>
      <c r="D87" s="308">
        <f>59.4</f>
        <v>59.4</v>
      </c>
      <c r="E87" s="308">
        <v>0</v>
      </c>
      <c r="F87" s="326">
        <v>0</v>
      </c>
      <c r="G87" s="248"/>
      <c r="H87" s="59"/>
      <c r="I87" s="59"/>
      <c r="J87" s="59"/>
      <c r="K87" s="167"/>
    </row>
    <row r="88" spans="2:12" ht="30.75" customHeight="1" thickBot="1" x14ac:dyDescent="0.35">
      <c r="B88" s="250" t="s">
        <v>116</v>
      </c>
      <c r="C88" s="35" t="s">
        <v>117</v>
      </c>
      <c r="D88" s="36"/>
      <c r="E88" s="36"/>
      <c r="F88" s="119"/>
      <c r="G88" s="251"/>
      <c r="H88" s="252"/>
      <c r="I88" s="252"/>
      <c r="J88" s="61"/>
      <c r="K88" s="148"/>
      <c r="L88" s="3"/>
    </row>
    <row r="89" spans="2:12" ht="27" customHeight="1" x14ac:dyDescent="0.3">
      <c r="B89" s="80"/>
      <c r="C89" s="52" t="s">
        <v>50</v>
      </c>
      <c r="D89" s="26"/>
      <c r="E89" s="26"/>
      <c r="F89" s="126"/>
      <c r="G89" s="212" t="s">
        <v>118</v>
      </c>
      <c r="H89" s="249"/>
      <c r="I89" s="249"/>
      <c r="J89" s="249"/>
      <c r="K89" s="213" t="s">
        <v>119</v>
      </c>
    </row>
    <row r="90" spans="2:12" ht="13.95" customHeight="1" x14ac:dyDescent="0.3">
      <c r="B90" s="343"/>
      <c r="C90" s="18" t="s">
        <v>51</v>
      </c>
      <c r="D90" s="4"/>
      <c r="E90" s="4"/>
      <c r="F90" s="128"/>
      <c r="G90" s="106"/>
      <c r="H90" s="55"/>
      <c r="I90" s="55"/>
      <c r="J90" s="55"/>
      <c r="K90" s="107"/>
    </row>
    <row r="91" spans="2:12" ht="28.2" customHeight="1" thickBot="1" x14ac:dyDescent="0.35">
      <c r="B91" s="333"/>
      <c r="C91" s="257" t="s">
        <v>21</v>
      </c>
      <c r="D91" s="206"/>
      <c r="E91" s="206"/>
      <c r="F91" s="207"/>
      <c r="G91" s="208"/>
      <c r="H91" s="209"/>
      <c r="I91" s="209"/>
      <c r="J91" s="209"/>
      <c r="K91" s="210"/>
    </row>
    <row r="92" spans="2:12" ht="42.75" customHeight="1" thickBot="1" x14ac:dyDescent="0.35">
      <c r="B92" s="250" t="s">
        <v>120</v>
      </c>
      <c r="C92" s="35" t="s">
        <v>121</v>
      </c>
      <c r="D92" s="36"/>
      <c r="E92" s="36"/>
      <c r="F92" s="119"/>
      <c r="G92" s="251"/>
      <c r="H92" s="61"/>
      <c r="I92" s="61"/>
      <c r="J92" s="258"/>
      <c r="K92" s="148"/>
    </row>
    <row r="93" spans="2:12" ht="28.2" customHeight="1" x14ac:dyDescent="0.3">
      <c r="B93" s="244"/>
      <c r="C93" s="157" t="s">
        <v>50</v>
      </c>
      <c r="D93" s="158">
        <v>80</v>
      </c>
      <c r="E93" s="158">
        <v>120</v>
      </c>
      <c r="F93" s="159">
        <v>50</v>
      </c>
      <c r="G93" s="259" t="s">
        <v>122</v>
      </c>
      <c r="H93" s="260">
        <v>12</v>
      </c>
      <c r="I93" s="260">
        <v>14</v>
      </c>
      <c r="J93" s="260">
        <v>14</v>
      </c>
      <c r="K93" s="163" t="s">
        <v>119</v>
      </c>
    </row>
    <row r="94" spans="2:12" ht="17.25" customHeight="1" x14ac:dyDescent="0.3">
      <c r="B94" s="343"/>
      <c r="C94" s="18" t="s">
        <v>51</v>
      </c>
      <c r="D94" s="4"/>
      <c r="E94" s="4"/>
      <c r="F94" s="128"/>
      <c r="G94" s="106"/>
      <c r="H94" s="55"/>
      <c r="I94" s="55"/>
      <c r="J94" s="55"/>
      <c r="K94" s="189"/>
    </row>
    <row r="95" spans="2:12" ht="28.2" customHeight="1" thickBot="1" x14ac:dyDescent="0.35">
      <c r="B95" s="344"/>
      <c r="C95" s="69" t="s">
        <v>21</v>
      </c>
      <c r="D95" s="261">
        <v>80</v>
      </c>
      <c r="E95" s="261">
        <v>120</v>
      </c>
      <c r="F95" s="262">
        <v>50</v>
      </c>
      <c r="G95" s="108"/>
      <c r="H95" s="59"/>
      <c r="I95" s="59"/>
      <c r="J95" s="59"/>
      <c r="K95" s="167"/>
    </row>
    <row r="96" spans="2:12" ht="27.75" customHeight="1" x14ac:dyDescent="0.3">
      <c r="B96" s="263"/>
      <c r="C96" s="264" t="s">
        <v>123</v>
      </c>
      <c r="D96" s="158">
        <f>D28+D33+D40+D57+D65+D69+D74+D78+D85+D89+D93+D61</f>
        <v>1231.5999999999999</v>
      </c>
      <c r="E96" s="158">
        <f>E28+E33+E40+E57+E65+E69+E74+E78+E85+E89+E93+E61</f>
        <v>1241.3999999999999</v>
      </c>
      <c r="F96" s="158">
        <f t="shared" ref="F96" si="9">F28+F33+F40+F57+F65+F69+F74+F78+F85+F89+F93</f>
        <v>902.9</v>
      </c>
      <c r="G96" s="186"/>
      <c r="H96" s="187"/>
      <c r="I96" s="187"/>
      <c r="J96" s="187"/>
      <c r="K96" s="188"/>
    </row>
    <row r="97" spans="2:11" ht="17.399999999999999" customHeight="1" x14ac:dyDescent="0.3">
      <c r="B97" s="253"/>
      <c r="C97" s="254" t="s">
        <v>124</v>
      </c>
      <c r="D97" s="255">
        <v>253.79999999999998</v>
      </c>
      <c r="E97" s="255">
        <v>253.79999999999998</v>
      </c>
      <c r="F97" s="256">
        <v>0</v>
      </c>
      <c r="G97" s="208"/>
      <c r="H97" s="209"/>
      <c r="I97" s="209"/>
      <c r="J97" s="209"/>
      <c r="K97" s="265"/>
    </row>
    <row r="98" spans="2:11" ht="45.6" customHeight="1" thickBot="1" x14ac:dyDescent="0.35">
      <c r="B98" s="83"/>
      <c r="C98" s="71" t="s">
        <v>125</v>
      </c>
      <c r="D98" s="77" t="s">
        <v>151</v>
      </c>
      <c r="E98" s="77">
        <f>E96-D96</f>
        <v>9.7999999999999545</v>
      </c>
      <c r="F98" s="77">
        <f>F96-E96</f>
        <v>-338.49999999999989</v>
      </c>
      <c r="G98" s="108"/>
      <c r="H98" s="59"/>
      <c r="I98" s="59"/>
      <c r="J98" s="59"/>
      <c r="K98" s="167"/>
    </row>
    <row r="99" spans="2:11" ht="15" customHeight="1" x14ac:dyDescent="0.3">
      <c r="B99" s="345"/>
      <c r="C99" s="345"/>
      <c r="D99" s="345"/>
      <c r="E99" s="345"/>
      <c r="F99" s="345"/>
    </row>
    <row r="100" spans="2:11" s="6" customFormat="1" ht="15" customHeight="1" x14ac:dyDescent="0.25">
      <c r="B100" s="348" t="s">
        <v>126</v>
      </c>
      <c r="C100" s="348"/>
      <c r="D100" s="348"/>
      <c r="E100" s="348"/>
      <c r="F100" s="348"/>
      <c r="G100" s="8"/>
      <c r="H100" s="9"/>
      <c r="I100" s="9"/>
      <c r="J100" s="9"/>
      <c r="K100" s="9"/>
    </row>
    <row r="101" spans="2:11" s="6" customFormat="1" ht="15" customHeight="1" x14ac:dyDescent="0.25">
      <c r="B101" s="349" t="s">
        <v>127</v>
      </c>
      <c r="C101" s="349"/>
      <c r="D101" s="349"/>
      <c r="E101" s="349"/>
      <c r="F101" s="349"/>
      <c r="G101" s="8"/>
      <c r="H101" s="9"/>
      <c r="I101" s="9"/>
      <c r="J101" s="9"/>
      <c r="K101" s="9"/>
    </row>
    <row r="102" spans="2:11" s="6" customFormat="1" ht="15" customHeight="1" x14ac:dyDescent="0.25">
      <c r="B102" s="348" t="s">
        <v>128</v>
      </c>
      <c r="C102" s="348"/>
      <c r="D102" s="348"/>
      <c r="E102" s="348"/>
      <c r="F102" s="348"/>
      <c r="G102" s="8"/>
      <c r="H102" s="9"/>
      <c r="I102" s="9"/>
      <c r="J102" s="9"/>
      <c r="K102" s="9"/>
    </row>
    <row r="103" spans="2:11" s="6" customFormat="1" ht="15" customHeight="1" x14ac:dyDescent="0.25">
      <c r="B103" s="348" t="s">
        <v>129</v>
      </c>
      <c r="C103" s="348"/>
      <c r="D103" s="348"/>
      <c r="E103" s="348"/>
      <c r="F103" s="348"/>
      <c r="G103" s="8"/>
      <c r="H103" s="9"/>
      <c r="I103" s="9"/>
      <c r="J103" s="9"/>
      <c r="K103" s="9"/>
    </row>
    <row r="104" spans="2:11" s="6" customFormat="1" ht="15" customHeight="1" x14ac:dyDescent="0.25">
      <c r="B104" s="342" t="s">
        <v>130</v>
      </c>
      <c r="C104" s="342"/>
      <c r="D104" s="10"/>
      <c r="E104" s="10"/>
      <c r="F104" s="10"/>
      <c r="G104" s="8"/>
      <c r="H104" s="9"/>
      <c r="I104" s="9"/>
      <c r="J104" s="9"/>
      <c r="K104" s="9"/>
    </row>
    <row r="106" spans="2:11" x14ac:dyDescent="0.3">
      <c r="D106" s="12"/>
      <c r="E106" s="12"/>
      <c r="F106" s="12"/>
      <c r="G106" s="277"/>
    </row>
  </sheetData>
  <mergeCells count="52">
    <mergeCell ref="B26:B27"/>
    <mergeCell ref="C26:C27"/>
    <mergeCell ref="B52:B55"/>
    <mergeCell ref="C52:C55"/>
    <mergeCell ref="H35:H36"/>
    <mergeCell ref="C44:C47"/>
    <mergeCell ref="C48:C49"/>
    <mergeCell ref="C50:C51"/>
    <mergeCell ref="B34:B36"/>
    <mergeCell ref="I35:I36"/>
    <mergeCell ref="J35:J36"/>
    <mergeCell ref="K35:K36"/>
    <mergeCell ref="C10:C11"/>
    <mergeCell ref="C13:C14"/>
    <mergeCell ref="C15:C19"/>
    <mergeCell ref="C20:C22"/>
    <mergeCell ref="C24:C25"/>
    <mergeCell ref="G35:G36"/>
    <mergeCell ref="B2:K2"/>
    <mergeCell ref="D3:D4"/>
    <mergeCell ref="E3:E4"/>
    <mergeCell ref="F3:F4"/>
    <mergeCell ref="K44:K47"/>
    <mergeCell ref="G3:G4"/>
    <mergeCell ref="H3:J3"/>
    <mergeCell ref="K3:K4"/>
    <mergeCell ref="B10:B11"/>
    <mergeCell ref="B13:B14"/>
    <mergeCell ref="B24:B25"/>
    <mergeCell ref="B3:B4"/>
    <mergeCell ref="C3:C4"/>
    <mergeCell ref="B20:B22"/>
    <mergeCell ref="B15:B19"/>
    <mergeCell ref="B44:B47"/>
    <mergeCell ref="B104:C104"/>
    <mergeCell ref="B75:B76"/>
    <mergeCell ref="B99:F99"/>
    <mergeCell ref="B66:B67"/>
    <mergeCell ref="B90:B91"/>
    <mergeCell ref="B100:F100"/>
    <mergeCell ref="B101:F101"/>
    <mergeCell ref="B102:F102"/>
    <mergeCell ref="B86:B87"/>
    <mergeCell ref="B79:B80"/>
    <mergeCell ref="B70:B71"/>
    <mergeCell ref="B94:B95"/>
    <mergeCell ref="B103:F103"/>
    <mergeCell ref="B58:B60"/>
    <mergeCell ref="B29:B31"/>
    <mergeCell ref="B41:B42"/>
    <mergeCell ref="B50:B51"/>
    <mergeCell ref="B48:B49"/>
  </mergeCells>
  <printOptions horizontalCentered="1"/>
  <pageMargins left="0.39370078740157483" right="0.39370078740157483" top="0.59055118110236227" bottom="0.59055118110236227" header="0" footer="0"/>
  <pageSetup paperSize="9" scale="76" fitToHeight="0" orientation="landscape" r:id="rId1"/>
  <rowBreaks count="5" manualBreakCount="5">
    <brk id="19" max="10" man="1"/>
    <brk id="36" max="10" man="1"/>
    <brk id="55" max="10" man="1"/>
    <brk id="72" max="10" man="1"/>
    <brk id="91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9 programa 3 lentelė</vt:lpstr>
      <vt:lpstr>'9 programa 3 lentelė'!Print_Area</vt:lpstr>
      <vt:lpstr>'9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Regina Intienė</cp:lastModifiedBy>
  <cp:revision/>
  <cp:lastPrinted>2026-06-03T13:06:42Z</cp:lastPrinted>
  <dcterms:created xsi:type="dcterms:W3CDTF">2023-07-10T07:04:14Z</dcterms:created>
  <dcterms:modified xsi:type="dcterms:W3CDTF">2026-06-05T10:01:58Z</dcterms:modified>
  <cp:category/>
  <cp:contentStatus/>
</cp:coreProperties>
</file>