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255" windowWidth="19170" windowHeight="12240"/>
  </bookViews>
  <sheets>
    <sheet name="SVP 2013-2015" sheetId="9" r:id="rId1"/>
    <sheet name="Asignavimų valdytojų kodai" sheetId="3" r:id="rId2"/>
  </sheets>
  <definedNames>
    <definedName name="_xlnm.Print_Area" localSheetId="0">'SVP 2013-2015'!$A$1:$R$131</definedName>
    <definedName name="_xlnm.Print_Titles" localSheetId="0">'SVP 2013-2015'!$5:$7</definedName>
  </definedNames>
  <calcPr calcId="145621"/>
</workbook>
</file>

<file path=xl/calcChain.xml><?xml version="1.0" encoding="utf-8"?>
<calcChain xmlns="http://schemas.openxmlformats.org/spreadsheetml/2006/main">
  <c r="L45" i="9" l="1"/>
  <c r="L35" i="9"/>
  <c r="L96" i="9" l="1"/>
  <c r="L89" i="9"/>
  <c r="J86" i="9"/>
  <c r="N95" i="9"/>
  <c r="M95" i="9"/>
  <c r="L95" i="9"/>
  <c r="K95" i="9"/>
  <c r="J95" i="9"/>
  <c r="I94" i="9"/>
  <c r="I95" i="9" s="1"/>
  <c r="K12" i="9" l="1"/>
  <c r="L12" i="9"/>
  <c r="J12" i="9"/>
  <c r="I12" i="9" l="1"/>
  <c r="L34" i="9" l="1"/>
  <c r="N130" i="9" l="1"/>
  <c r="M130" i="9"/>
  <c r="N129" i="9"/>
  <c r="M129" i="9"/>
  <c r="N126" i="9"/>
  <c r="N125" i="9" s="1"/>
  <c r="M126" i="9"/>
  <c r="M125" i="9" s="1"/>
  <c r="N118" i="9"/>
  <c r="M118" i="9"/>
  <c r="L118" i="9"/>
  <c r="K118" i="9"/>
  <c r="J118" i="9"/>
  <c r="N115" i="9"/>
  <c r="M115" i="9"/>
  <c r="L115" i="9"/>
  <c r="K115" i="9"/>
  <c r="J115" i="9"/>
  <c r="I115" i="9"/>
  <c r="N112" i="9"/>
  <c r="M112" i="9"/>
  <c r="L112" i="9"/>
  <c r="K112" i="9"/>
  <c r="J112" i="9"/>
  <c r="I111" i="9"/>
  <c r="I110" i="9"/>
  <c r="I112" i="9" s="1"/>
  <c r="N109" i="9"/>
  <c r="M109" i="9"/>
  <c r="L109" i="9"/>
  <c r="K109" i="9"/>
  <c r="J109" i="9"/>
  <c r="I108" i="9"/>
  <c r="I107" i="9"/>
  <c r="N104" i="9"/>
  <c r="M104" i="9"/>
  <c r="L104" i="9"/>
  <c r="K104" i="9"/>
  <c r="J104" i="9"/>
  <c r="I104" i="9"/>
  <c r="N102" i="9"/>
  <c r="M102" i="9"/>
  <c r="L102" i="9"/>
  <c r="K102" i="9"/>
  <c r="J102" i="9"/>
  <c r="I101" i="9"/>
  <c r="I100" i="9"/>
  <c r="I102" i="9" s="1"/>
  <c r="N93" i="9"/>
  <c r="M93" i="9"/>
  <c r="L93" i="9"/>
  <c r="K93" i="9"/>
  <c r="J93" i="9"/>
  <c r="I92" i="9"/>
  <c r="I93" i="9" s="1"/>
  <c r="N91" i="9"/>
  <c r="M91" i="9"/>
  <c r="L91" i="9"/>
  <c r="K91" i="9"/>
  <c r="J91" i="9"/>
  <c r="I90" i="9"/>
  <c r="I89" i="9"/>
  <c r="I91" i="9" s="1"/>
  <c r="N88" i="9"/>
  <c r="M88" i="9"/>
  <c r="L88" i="9"/>
  <c r="K88" i="9"/>
  <c r="J88" i="9"/>
  <c r="I87" i="9"/>
  <c r="I86" i="9"/>
  <c r="I88" i="9" s="1"/>
  <c r="N85" i="9"/>
  <c r="M85" i="9"/>
  <c r="L85" i="9"/>
  <c r="K85" i="9"/>
  <c r="J85" i="9"/>
  <c r="I84" i="9"/>
  <c r="I83" i="9"/>
  <c r="I82" i="9"/>
  <c r="I85" i="9" s="1"/>
  <c r="N79" i="9"/>
  <c r="M79" i="9"/>
  <c r="L79" i="9"/>
  <c r="K79" i="9"/>
  <c r="J79" i="9"/>
  <c r="I78" i="9"/>
  <c r="I79" i="9" s="1"/>
  <c r="N77" i="9"/>
  <c r="M77" i="9"/>
  <c r="L77" i="9"/>
  <c r="K77" i="9"/>
  <c r="J77" i="9"/>
  <c r="I76" i="9"/>
  <c r="I77" i="9" s="1"/>
  <c r="N75" i="9"/>
  <c r="M75" i="9"/>
  <c r="L75" i="9"/>
  <c r="K75" i="9"/>
  <c r="J75" i="9"/>
  <c r="I74" i="9"/>
  <c r="I127" i="9" s="1"/>
  <c r="I73" i="9"/>
  <c r="I130" i="9" s="1"/>
  <c r="N72" i="9"/>
  <c r="M72" i="9"/>
  <c r="L72" i="9"/>
  <c r="K72" i="9"/>
  <c r="J72" i="9"/>
  <c r="I67" i="9"/>
  <c r="I72" i="9" s="1"/>
  <c r="N64" i="9"/>
  <c r="M64" i="9"/>
  <c r="L64" i="9"/>
  <c r="K64" i="9"/>
  <c r="J64" i="9"/>
  <c r="I63" i="9"/>
  <c r="I62" i="9"/>
  <c r="I61" i="9"/>
  <c r="I60" i="9"/>
  <c r="I59" i="9"/>
  <c r="I58" i="9"/>
  <c r="I57" i="9"/>
  <c r="I64" i="9" s="1"/>
  <c r="N56" i="9"/>
  <c r="M56" i="9"/>
  <c r="L56" i="9"/>
  <c r="K56" i="9"/>
  <c r="J56" i="9"/>
  <c r="I55" i="9"/>
  <c r="I54" i="9"/>
  <c r="I53" i="9"/>
  <c r="I56" i="9" s="1"/>
  <c r="N52" i="9"/>
  <c r="M52" i="9"/>
  <c r="L52" i="9"/>
  <c r="K52" i="9"/>
  <c r="J52" i="9"/>
  <c r="I46" i="9"/>
  <c r="I45" i="9"/>
  <c r="I52" i="9" s="1"/>
  <c r="N44" i="9"/>
  <c r="M44" i="9"/>
  <c r="L44" i="9"/>
  <c r="K44" i="9"/>
  <c r="J44" i="9"/>
  <c r="I35" i="9"/>
  <c r="I44" i="9" s="1"/>
  <c r="N34" i="9"/>
  <c r="M34" i="9"/>
  <c r="K34" i="9"/>
  <c r="J34" i="9"/>
  <c r="I129" i="9"/>
  <c r="I128" i="9" s="1"/>
  <c r="I126" i="9" l="1"/>
  <c r="I125" i="9" s="1"/>
  <c r="I131" i="9" s="1"/>
  <c r="I109" i="9"/>
  <c r="I118" i="9"/>
  <c r="N128" i="9"/>
  <c r="N131" i="9" s="1"/>
  <c r="M128" i="9"/>
  <c r="M131" i="9" s="1"/>
  <c r="J65" i="9"/>
  <c r="K65" i="9"/>
  <c r="M65" i="9"/>
  <c r="N65" i="9"/>
  <c r="J80" i="9"/>
  <c r="K80" i="9"/>
  <c r="L80" i="9"/>
  <c r="M80" i="9"/>
  <c r="N80" i="9"/>
  <c r="J96" i="9"/>
  <c r="K96" i="9"/>
  <c r="I96" i="9"/>
  <c r="M96" i="9"/>
  <c r="N96" i="9"/>
  <c r="J105" i="9"/>
  <c r="K105" i="9"/>
  <c r="K120" i="9" s="1"/>
  <c r="L105" i="9"/>
  <c r="M105" i="9"/>
  <c r="N105" i="9"/>
  <c r="J119" i="9"/>
  <c r="J120" i="9" s="1"/>
  <c r="K119" i="9"/>
  <c r="L119" i="9"/>
  <c r="M119" i="9"/>
  <c r="N119" i="9"/>
  <c r="L65" i="9"/>
  <c r="I105" i="9"/>
  <c r="L120" i="9"/>
  <c r="M120" i="9"/>
  <c r="I34" i="9"/>
  <c r="I65" i="9" s="1"/>
  <c r="I75" i="9"/>
  <c r="I80" i="9" s="1"/>
  <c r="N120" i="9" l="1"/>
  <c r="I119" i="9"/>
  <c r="N97" i="9"/>
  <c r="M97" i="9"/>
  <c r="M121" i="9" s="1"/>
  <c r="K97" i="9"/>
  <c r="L97" i="9"/>
  <c r="L121" i="9" s="1"/>
  <c r="J97" i="9"/>
  <c r="J121" i="9" s="1"/>
  <c r="I120" i="9"/>
  <c r="N121" i="9"/>
  <c r="K121" i="9"/>
  <c r="I97" i="9" l="1"/>
  <c r="I121" i="9" s="1"/>
</calcChain>
</file>

<file path=xl/comments1.xml><?xml version="1.0" encoding="utf-8"?>
<comments xmlns="http://schemas.openxmlformats.org/spreadsheetml/2006/main">
  <authors>
    <author>Audra Cepiene</author>
  </authors>
  <commentList>
    <comment ref="J12" authorId="0">
      <text>
        <r>
          <rPr>
            <b/>
            <sz val="9"/>
            <color indexed="81"/>
            <rFont val="Tahoma"/>
            <family val="2"/>
            <charset val="186"/>
          </rPr>
          <t>Audra Cepiene:</t>
        </r>
        <r>
          <rPr>
            <sz val="9"/>
            <color indexed="81"/>
            <rFont val="Tahoma"/>
            <family val="2"/>
            <charset val="186"/>
          </rPr>
          <t xml:space="preserve">
Atstatyta pagal paraišką.
</t>
        </r>
      </text>
    </comment>
    <comment ref="D94" authorId="0">
      <text>
        <r>
          <rPr>
            <b/>
            <sz val="9"/>
            <color indexed="81"/>
            <rFont val="Tahoma"/>
            <family val="2"/>
            <charset val="186"/>
          </rPr>
          <t>Audra Cepiene:</t>
        </r>
        <r>
          <rPr>
            <sz val="9"/>
            <color indexed="81"/>
            <rFont val="Tahoma"/>
            <family val="2"/>
            <charset val="186"/>
          </rPr>
          <t xml:space="preserve">
Įtraukta priemonė, kur GIS pateikė metų pradžioje, bet į mūsų planą nebuvo įtraukta</t>
        </r>
      </text>
    </comment>
  </commentList>
</comments>
</file>

<file path=xl/sharedStrings.xml><?xml version="1.0" encoding="utf-8"?>
<sst xmlns="http://schemas.openxmlformats.org/spreadsheetml/2006/main" count="325" uniqueCount="157">
  <si>
    <t>tūkst. Lt</t>
  </si>
  <si>
    <t>Uždavinio kodas</t>
  </si>
  <si>
    <t>Priemonės kodas</t>
  </si>
  <si>
    <t>Priemonės požymis</t>
  </si>
  <si>
    <t>Asignavimų valdytojo kodas</t>
  </si>
  <si>
    <t>Finansavimo šaltinis</t>
  </si>
  <si>
    <t>Iš viso</t>
  </si>
  <si>
    <t>Išlaidoms</t>
  </si>
  <si>
    <t>planas</t>
  </si>
  <si>
    <t>01</t>
  </si>
  <si>
    <t>Iš viso:</t>
  </si>
  <si>
    <t>02</t>
  </si>
  <si>
    <t>Iš viso uždaviniui:</t>
  </si>
  <si>
    <t>Iš viso tikslui:</t>
  </si>
  <si>
    <t>Finansavimo šaltiniai</t>
  </si>
  <si>
    <t>Produkto kriterijaus</t>
  </si>
  <si>
    <t>Pavadinimas</t>
  </si>
  <si>
    <t>Iš jų darbo užmokesčiui</t>
  </si>
  <si>
    <t>Finansavimo šaltinių suvestinė</t>
  </si>
  <si>
    <t>SAVIVALDYBĖS  LĖŠOS, IŠ VISO:</t>
  </si>
  <si>
    <t>KITI ŠALTINIAI, IŠ VISO:</t>
  </si>
  <si>
    <t>IŠ VISO:</t>
  </si>
  <si>
    <t xml:space="preserve">                              Pavadinimas</t>
  </si>
  <si>
    <t>Turtui įsigyti ir finansiniams įsipareigojimams vykdyti</t>
  </si>
  <si>
    <t>Asignavimų valdytojų kodų klasifikatorius*</t>
  </si>
  <si>
    <t>Savivaldybės administracijos direktorius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</si>
  <si>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</si>
  <si>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</si>
  <si>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</si>
  <si>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</si>
  <si>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</si>
  <si>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xml:space="preserve"> TIKSLŲ, UŽDAVINIŲ, PRIEMONIŲ, PRIEMONIŲ IŠLAIDŲ IR PRODUKTO KRITERIJŲ SUVESTINĖ</t>
  </si>
  <si>
    <t>Veiklos plano tikslo kodas</t>
  </si>
  <si>
    <t>2013-ųjų metų asignavimų planas</t>
  </si>
  <si>
    <t>* patvirtinta Klaipėdos miesto savivaldybės administracijos direktoriaus 2011-02-24 įsakymu Nr. AD1-384</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</si>
  <si>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</si>
  <si>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</si>
  <si>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</si>
  <si>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t>2014-ųjų metų lėšų projektas</t>
  </si>
  <si>
    <t>2015-ųjų metų lėšų projektas</t>
  </si>
  <si>
    <r>
      <t xml:space="preserve">Funkcinės klasifikacijos kodas </t>
    </r>
    <r>
      <rPr>
        <b/>
        <sz val="10"/>
        <rFont val="Times New Roman"/>
        <family val="1"/>
        <charset val="186"/>
      </rPr>
      <t xml:space="preserve"> *</t>
    </r>
  </si>
  <si>
    <t>2013-ieji metai</t>
  </si>
  <si>
    <t>2014-ieji metai</t>
  </si>
  <si>
    <t>2015-ieji metai</t>
  </si>
  <si>
    <t>SB</t>
  </si>
  <si>
    <t>03</t>
  </si>
  <si>
    <t>04</t>
  </si>
  <si>
    <t>05</t>
  </si>
  <si>
    <t>MIESTO URBANISTINIO PLANAVIMO PROGRAMOS (NR. 01)</t>
  </si>
  <si>
    <t>01 Miesto urbanistinio planavimo programa</t>
  </si>
  <si>
    <t>Užtikrinti kompleksišką ir darnų miesto planavimą</t>
  </si>
  <si>
    <t>Rengti miesto teritorijų planavimo bei susijusius dokumentus</t>
  </si>
  <si>
    <t>4</t>
  </si>
  <si>
    <t>ES</t>
  </si>
  <si>
    <t xml:space="preserve">B </t>
  </si>
  <si>
    <t>Parengtas specialusis planas, vnt.</t>
  </si>
  <si>
    <t>I etape parengta planų iš viso, vnt.</t>
  </si>
  <si>
    <t>II etape parengta planų iš viso, vnt.</t>
  </si>
  <si>
    <t>Parengta planų, vnt.</t>
  </si>
  <si>
    <t>Teritorijos tarp Senosios Smiltelės, Marių, Sirvytės ir kt. gatvių detaliojo plano parengimas</t>
  </si>
  <si>
    <t>Klaipėdos miesto aplinkos infrastruktūros bei įrangos išdėstymo ir išvaizdos bendro formavimo specialiojo plano parengimas</t>
  </si>
  <si>
    <t>Parengtas techninis projektas, vnt.</t>
  </si>
  <si>
    <t>Miesto urbanistinio planavimo tobulinimas:</t>
  </si>
  <si>
    <t>Miesto vystymo zonų prioritetų nustatymo schemos (specialiojo plano koncepcijos) parengimas</t>
  </si>
  <si>
    <t>Visuomenės informavimo ir įtraukimo į teritorijų planavimą infrastruktūros sukūrimas</t>
  </si>
  <si>
    <t>Parengta miesto urbanistinio planavimo dokumentų, vnt.</t>
  </si>
  <si>
    <t>Metinio architektūros darbų leidinio „Klaipėdos architektūra“  išleidimas ir architektūrinės parodos su aptarimu organizavimas</t>
  </si>
  <si>
    <t>Leidinys „Klaipėdos architektūra“, egz.</t>
  </si>
  <si>
    <t>Rengti atskirų žemės sklypų planus bei susijusius dokumentus</t>
  </si>
  <si>
    <t>Užtikrinti geoinformacinių sistemų (GIS) administravimą ir vykdomų geodezinių darbų kontrolę</t>
  </si>
  <si>
    <t>Žemės sklypų planų, prilyginamų detaliojo teritorijų planavimo dokumentams, rengimas</t>
  </si>
  <si>
    <t>Planų su kadastrinių matavimų duomenimis rengimas ir registravimas Nekilnojamojo turto registre</t>
  </si>
  <si>
    <t>Nuolatinių gyventojų iškėlimas iš Klaipėdos laisvosios ekonominės zonos ir kitų pramonės plėtros teritorijų</t>
  </si>
  <si>
    <t>Iškeldinta gyventojų</t>
  </si>
  <si>
    <t>Žemės paėmimo visuomenės poreikiams projektų rengimas</t>
  </si>
  <si>
    <t>Parengta žemės paėmimo visuomenės poreikiams projektų, vnt.</t>
  </si>
  <si>
    <t>Valstybinės reikšmės miškų schemos pakeitimo projektų rengimas</t>
  </si>
  <si>
    <t>Parengta projektų, vnt.</t>
  </si>
  <si>
    <t>Savivaldybės administracijos GIS programinės įrangos ir informacinių sistemų, veikiančių GIS pagrindu, atnaujinimas, papildymas</t>
  </si>
  <si>
    <t>Atnaujinta duomenų bazių, vnt.</t>
  </si>
  <si>
    <t>Topografinių-inžinerinių nuotraukų vykdymui reikalingų išeitinių duomenų išdavimas, atliktų geodezinių darbų kontrolės vykdymas</t>
  </si>
  <si>
    <t>Savivaldybės teritorijoje esančių geodezinių ženklų inventorizacija ir Klaipėdos miesto administracinės ribos posūkių taškų sunaikintų riboženklių atstatymas</t>
  </si>
  <si>
    <t>Inventorizuota geodezinių ženklų, %</t>
  </si>
  <si>
    <t>Lietaus nuotekų tinklų GIS duomenų bazės sukūrimas</t>
  </si>
  <si>
    <t>Užtikrinti Klaipėdos miesto nekilnojamojo kultūros paveldo išsaugojimą</t>
  </si>
  <si>
    <t>Apskaityti bei vertinti kultūros paveldo objektus</t>
  </si>
  <si>
    <t>Vykdyti kultūros paveldo objektų priežiūrą</t>
  </si>
  <si>
    <t>Kultūrinės vertės nustatymo objektų dokumentacijos parengimas</t>
  </si>
  <si>
    <t>Informacinio leidinio apie paveldo objektus leidyba</t>
  </si>
  <si>
    <t>Išleistas leidinys, egz.</t>
  </si>
  <si>
    <t>Kultūros paveldo objektų fasadų atnaujinimas</t>
  </si>
  <si>
    <t>Atnaujinta fasadų, vnt.</t>
  </si>
  <si>
    <t>Parengta techninių projektų, vnt.</t>
  </si>
  <si>
    <t>LRVB</t>
  </si>
  <si>
    <t>Strateginis tikslas 01. Didinti miesto konkurencingumą, kryptingai vystant infrastruktūrą ir sudarant palankias sąlygas verslui</t>
  </si>
  <si>
    <t>Paremta savininkų, sk.</t>
  </si>
  <si>
    <t>Parengta koncepcija, vnt.</t>
  </si>
  <si>
    <t>Skulptūrų parko (buv. senųjų miesto kapinių) sutvarkymo ir vizualinės informacinės sistemos sukūrimo koncepcijos parengimas</t>
  </si>
  <si>
    <t>Detaliųjų planų rengimas:</t>
  </si>
  <si>
    <t>„Laivitės“ teritorijos detaliojo plano parengimas</t>
  </si>
  <si>
    <t>Specialiųjų planų ir techninių projektų rengimas:</t>
  </si>
  <si>
    <t>5</t>
  </si>
  <si>
    <t>Viešo naudojimo erdvių miesto istorinėje dalyje (U16) sutvarkymo detaliojo plano parengimas</t>
  </si>
  <si>
    <t>Žemės sklypo tarp Didžiosios Vandens g., Pasiuntinių g., Tomo g. ir Vežėjų g. detaliojo plano parengimas</t>
  </si>
  <si>
    <t xml:space="preserve">Gyvenamųjų teritorijų tarp Tilžės g., Baltikalnio g., Gluosnių g., kitų detaliai suplanuotų teritorijų ir Kooperacijos g. detalusis planas </t>
  </si>
  <si>
    <t>Klaipėdos miesto dviračių infrastruktūros plėtros specialusis planas</t>
  </si>
  <si>
    <t xml:space="preserve">Žardės piliakalnio gyvenamojo rajono inžinerinės ir susisiekimo infrastruktūros specialusis planas </t>
  </si>
  <si>
    <t>II etapas:</t>
  </si>
  <si>
    <r>
      <rPr>
        <b/>
        <sz val="10"/>
        <rFont val="Times New Roman"/>
        <family val="1"/>
        <charset val="186"/>
      </rPr>
      <t>III etapas</t>
    </r>
    <r>
      <rPr>
        <sz val="10"/>
        <rFont val="Times New Roman"/>
        <family val="1"/>
        <charset val="186"/>
      </rPr>
      <t>:</t>
    </r>
  </si>
  <si>
    <t>Sukurtas lietaus nuotekų tinklų GIS duomenų bazė, vnt.</t>
  </si>
  <si>
    <t>Rekreacinių teritorijų nuo Švyturio g., Melnragės, Girulių iki Karklės dviračių takų ir kraštovaizdžio specialiojo plano parengimas</t>
  </si>
  <si>
    <t xml:space="preserve">Senamiesčio centrinės dalies ir turgavietės detaliojo plano parengimas </t>
  </si>
  <si>
    <t>Teritorijos tarp Danės g. tęsinio, Artojų g., skvero ir Danės upės detaliojo plano parengimas</t>
  </si>
  <si>
    <t>Teritorijos tarp Baltijos pr., Minijos g., Dubysos g. ir Šilutės pl. detaliojo plano parengimas</t>
  </si>
  <si>
    <t>Girulių detaliojo plano parengimas</t>
  </si>
  <si>
    <t>110 kV įtampos oro linijos atšakos nuo Stadiono g. iki magistralinio kelio A13 pakeitimo kabeline linija specialiojo plano parengimas</t>
  </si>
  <si>
    <t>Bendrojo plano sprendinių įgyvendinimo ekspertų paslaugų pirkimas</t>
  </si>
  <si>
    <t>Žemės sklypų prie daugiabučių namų įteisinimas</t>
  </si>
  <si>
    <t>Suorganizuota paroda</t>
  </si>
  <si>
    <t xml:space="preserve"> 2013–2015 M. KLAIPĖDOS MIESTO SAVIVALDYBĖS</t>
  </si>
  <si>
    <t>* Funkcinės klasifikacijos kodas įrašomas vadovaujantis  Lietuvos Respublikos finansų ministro 2003 m. liepos 3 d. įsakymu Nr. 1K-184 „Dėl Lietuvos Respublikos valstybės ir savivaldybių biudžetų pajamų ir išlaidų klasifikacijos patvirtinimo" (Aktuali redakcija 2010 m. kovo 26 d. įsakymo Nr. 1K-085 redakcija)</t>
  </si>
  <si>
    <t>P2.2.2.2</t>
  </si>
  <si>
    <t>P2.4.1.1</t>
  </si>
  <si>
    <t>P2.4.1.2</t>
  </si>
  <si>
    <t>P3.2.1.5.</t>
  </si>
  <si>
    <t>Atnaujinta topografinių-inžinerinių nuotraukų kokybės tikrinimo programų, vnt.</t>
  </si>
  <si>
    <t>Parengta objektų kultūrinės vertės nustatymo dokumentacija, sk.</t>
  </si>
  <si>
    <t>Žemės sklypų planų rengimas:</t>
  </si>
  <si>
    <t>P2.2.2.4</t>
  </si>
  <si>
    <t>P2.4.3.2</t>
  </si>
  <si>
    <t>P2.4.3.3.</t>
  </si>
  <si>
    <t>Parengta planų, iš viso</t>
  </si>
  <si>
    <t>Klaipėdos miesto šventinės puošybos sistemos ir įrangos, reprezentacinių zonų apšvietimo kompleksinio projekto parengimas;</t>
  </si>
  <si>
    <t>III etape parengta planų iš viso, vnt.</t>
  </si>
  <si>
    <t>2014 m.  poreikis</t>
  </si>
  <si>
    <t>2015 m. poreikis</t>
  </si>
  <si>
    <t xml:space="preserve">Iš viso  programai: </t>
  </si>
  <si>
    <t>Klaipėdos mieto rytinės dalies A teritorijos susisiekimo infrastruktūros  vystymo specialiojo plano parengimas</t>
  </si>
  <si>
    <t>Danės upės pakrantės iki Joniškės ir Liepų g. detaliojo plano parengimas</t>
  </si>
  <si>
    <t>SB(L)</t>
  </si>
  <si>
    <r>
      <t xml:space="preserve">Programų lėšų likučių laikinai laisvos lėšos </t>
    </r>
    <r>
      <rPr>
        <b/>
        <sz val="10"/>
        <rFont val="Times New Roman"/>
        <family val="1"/>
        <charset val="186"/>
      </rPr>
      <t>SB(L)</t>
    </r>
  </si>
  <si>
    <t>Žemės sklypų Bangų g. 7, Gluosnių g. 8 ir juos supančios aplinkos detaliojo plano sprendinių keitimo teritorijos daliai prie Bangų gatvės detaliojo plano parengimas</t>
  </si>
  <si>
    <t xml:space="preserve">Žemės sklypo Danės g. 19, Klaipėdoje, ir jo supančios aplinkos detaliojo plano parengimas </t>
  </si>
  <si>
    <t>Dviejų daugiabučių gyvenamųjų namų kvartalų detaliųjų planų parengimas: 1. apie 23 ha teritorijos, ribojamos Stadiono g., Pušyno g., Švyturio g., Malūnininkų g., Sportininkų g. ir Dariaus ir Girėno g.; 2. apie 13 ha teritorijos, ribojamos Kretingos g., „Žemynos“ gimnazijos sklypo riba, Klaipėdos universiteto sklypo riba ir Herkaus Manto g.</t>
  </si>
  <si>
    <t xml:space="preserve">Gyvenamųjų teritorijų tarp Taikos pr., Tilžės g., Rumpiškės g., Sausio 15-osios g., kitų detaliai suplanuotų teritorijų, Ryšininkų g. ir Paryžiaus Komunos g. detalusis planas </t>
  </si>
  <si>
    <t xml:space="preserve">Smiltynės g. 1 ir 2 detaliojo plano parengimas </t>
  </si>
  <si>
    <t xml:space="preserve">~30 ha Smiltynės teritorijos prie jachtklubo detaliojo plano parengimas </t>
  </si>
  <si>
    <t>Senamiesčio ir miesto istorinės dalies viešųjų erdvių tvarkybos techninių projektų parengimas (2013 m. 1923 m. paminklo sukilėliams restauravimas)</t>
  </si>
  <si>
    <t>Atnaujintų GIS licencijuotų darbo vietų, vnt.</t>
  </si>
  <si>
    <t>Buvusių karinių objektų pajūryje pritaikymas rekreacinėms reikmėms: teritorijos nuo Audros g. tęsinio iki jūros, prie buvusių karinių objektų  (Antrojo pasaulinio karo vokiečių baterijos) Melnragės pajūryje iki Klaipėdos valstybinio jūrų uosto teritorijos prie šiaurinio molo detaliojo plano parengimas bei 2 teritorijų Smiltynėje detaliųjų planų parengimas</t>
  </si>
  <si>
    <t>Teritorijos tarp Tilžės gatvės, geležinkelio, Klemiškės g. ir kelio A13 detaliojo plano parengimas (sporto komplekso ir Kauno g. tęsinio)</t>
  </si>
  <si>
    <t>Medelyno teritorijos detaliojo plano parengimas</t>
  </si>
  <si>
    <t>Pastatų – paveldo objektų tvarkybos darbų rėmimas (pagal Paveldotvarkos programą)</t>
  </si>
  <si>
    <t xml:space="preserve"> </t>
  </si>
  <si>
    <r>
      <t xml:space="preserve">ES projekto „Teritorinio planavimo dokumentų rengimas“ įgyvendinimas. </t>
    </r>
    <r>
      <rPr>
        <b/>
        <sz val="10"/>
        <rFont val="Times New Roman"/>
        <family val="1"/>
        <charset val="186"/>
      </rPr>
      <t>I etapas:</t>
    </r>
  </si>
  <si>
    <t>Penkių daugiabučių gyvenamųjų namų kvartalų detaliųjų planų parengimas: 1. apie 16 ha teritorijos, ribojamos Kretingos g., Panevėžio g., Liepojos g. ir Šiaurės pr.; 2. apie 38 ha teritorijos, ribojamos Taikos pr., Statybininkų pr., komercinės paskirties žemės sklypų Minijos gatvėje riba bei Smiltelės g.; 3. apie 120 ha teritorijos, ribojamos Šilutės pl., Smiltelės g., Taikos pr. ir Statybininkų pr.; 4. apie 166 ha teritorijos, ribojamos Jūrininkų pr., Šilutės pl., Smiltelės g., ir  Liubeko g.; 5. apie 71 ha teritorijos tarp Jūreivių g., Poilsio g., Strėvos g. tęsinio, Mituvos g., Žalgirio g., Kalnupės g., Nidos g. ir Rambyno g.</t>
  </si>
  <si>
    <t>Klaipėdos m. žemės kadastro skaitmeninių duomenų įsigijimas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</si>
</sst>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0"/>
      <name val="Arial"/>
      <charset val="186"/>
    </font>
    <font>
      <sz val="8"/>
      <name val="Arial"/>
      <family val="2"/>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10"/>
      <name val="Arial"/>
      <family val="2"/>
      <charset val="186"/>
    </font>
    <font>
      <b/>
      <sz val="8"/>
      <name val="Times New Roman"/>
      <family val="1"/>
      <charset val="186"/>
    </font>
    <font>
      <b/>
      <sz val="10"/>
      <name val="Times New Roman"/>
      <family val="1"/>
      <charset val="204"/>
    </font>
    <font>
      <sz val="9"/>
      <name val="Times New Roman"/>
      <family val="1"/>
      <charset val="186"/>
    </font>
    <font>
      <sz val="10"/>
      <color rgb="FFFF0000"/>
      <name val="Times New Roman"/>
      <family val="1"/>
      <charset val="186"/>
    </font>
    <font>
      <sz val="9"/>
      <color indexed="81"/>
      <name val="Tahoma"/>
      <family val="2"/>
      <charset val="186"/>
    </font>
    <font>
      <b/>
      <sz val="9"/>
      <color indexed="81"/>
      <name val="Tahoma"/>
      <family val="2"/>
      <charset val="186"/>
    </font>
  </fonts>
  <fills count="9">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s>
  <cellStyleXfs count="1">
    <xf numFmtId="0" fontId="0" fillId="0" borderId="0"/>
  </cellStyleXfs>
  <cellXfs count="450">
    <xf numFmtId="0" fontId="0" fillId="0" borderId="0" xfId="0"/>
    <xf numFmtId="0" fontId="4" fillId="0" borderId="1" xfId="0" applyFont="1" applyBorder="1" applyAlignment="1">
      <alignment vertical="top" wrapText="1"/>
    </xf>
    <xf numFmtId="0" fontId="4" fillId="0" borderId="1" xfId="0" applyFont="1" applyBorder="1" applyAlignment="1">
      <alignment horizontal="center" vertical="top" wrapText="1"/>
    </xf>
    <xf numFmtId="0" fontId="4" fillId="0" borderId="0" xfId="0" applyFont="1"/>
    <xf numFmtId="0" fontId="3" fillId="0" borderId="0" xfId="0" applyFont="1" applyFill="1" applyBorder="1" applyAlignment="1">
      <alignment horizontal="center" vertical="top"/>
    </xf>
    <xf numFmtId="0" fontId="3" fillId="0" borderId="0" xfId="0" applyFont="1" applyBorder="1" applyAlignment="1">
      <alignment vertical="top"/>
    </xf>
    <xf numFmtId="0" fontId="3" fillId="0" borderId="2" xfId="0" applyFont="1" applyFill="1" applyBorder="1" applyAlignment="1">
      <alignment horizontal="center" vertical="center" textRotation="90" wrapText="1"/>
    </xf>
    <xf numFmtId="0" fontId="3" fillId="0" borderId="2" xfId="0" applyFont="1" applyBorder="1" applyAlignment="1">
      <alignment horizontal="center" vertical="center" textRotation="90" wrapText="1"/>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xf>
    <xf numFmtId="0" fontId="3" fillId="0" borderId="0" xfId="0" applyFont="1" applyAlignment="1">
      <alignment vertical="top"/>
    </xf>
    <xf numFmtId="0" fontId="3" fillId="0" borderId="0" xfId="0" applyFont="1" applyAlignment="1">
      <alignment horizontal="center" vertical="top"/>
    </xf>
    <xf numFmtId="49" fontId="5" fillId="2" borderId="5" xfId="0" applyNumberFormat="1" applyFont="1" applyFill="1" applyBorder="1" applyAlignment="1">
      <alignment horizontal="center" vertical="top"/>
    </xf>
    <xf numFmtId="0" fontId="3" fillId="0" borderId="7" xfId="0" applyFont="1" applyBorder="1" applyAlignment="1">
      <alignment horizontal="center" vertical="top"/>
    </xf>
    <xf numFmtId="0" fontId="3" fillId="0" borderId="6" xfId="0" applyFont="1" applyFill="1" applyBorder="1" applyAlignment="1">
      <alignment horizontal="center" vertical="top" wrapText="1"/>
    </xf>
    <xf numFmtId="0" fontId="3" fillId="0" borderId="9" xfId="0" applyFont="1" applyFill="1" applyBorder="1" applyAlignment="1">
      <alignment vertical="top" wrapText="1"/>
    </xf>
    <xf numFmtId="0" fontId="3" fillId="0" borderId="10" xfId="0" applyFont="1" applyFill="1" applyBorder="1" applyAlignment="1">
      <alignment vertical="top" wrapText="1"/>
    </xf>
    <xf numFmtId="0" fontId="3" fillId="0" borderId="11" xfId="0" applyFont="1" applyFill="1" applyBorder="1" applyAlignment="1">
      <alignment vertical="top" wrapText="1"/>
    </xf>
    <xf numFmtId="0" fontId="3" fillId="0" borderId="6" xfId="0" applyFont="1" applyFill="1" applyBorder="1" applyAlignment="1">
      <alignment horizontal="center" vertical="top"/>
    </xf>
    <xf numFmtId="164" fontId="3" fillId="3" borderId="6" xfId="0" applyNumberFormat="1" applyFont="1" applyFill="1" applyBorder="1" applyAlignment="1">
      <alignment horizontal="right" vertical="top" wrapText="1"/>
    </xf>
    <xf numFmtId="164" fontId="3" fillId="3" borderId="7" xfId="0" applyNumberFormat="1" applyFont="1" applyFill="1" applyBorder="1" applyAlignment="1">
      <alignment horizontal="right" vertical="top" wrapText="1"/>
    </xf>
    <xf numFmtId="164" fontId="3" fillId="0" borderId="30" xfId="0" applyNumberFormat="1" applyFont="1" applyFill="1" applyBorder="1" applyAlignment="1">
      <alignment horizontal="right" vertical="top"/>
    </xf>
    <xf numFmtId="164" fontId="5" fillId="2" borderId="15" xfId="0" applyNumberFormat="1" applyFont="1" applyFill="1" applyBorder="1" applyAlignment="1">
      <alignment horizontal="right" vertical="top"/>
    </xf>
    <xf numFmtId="164" fontId="5" fillId="2" borderId="16" xfId="0" applyNumberFormat="1" applyFont="1" applyFill="1" applyBorder="1" applyAlignment="1">
      <alignment horizontal="right" vertical="top"/>
    </xf>
    <xf numFmtId="0" fontId="3" fillId="0" borderId="32" xfId="0" applyFont="1" applyFill="1" applyBorder="1" applyAlignment="1">
      <alignment horizontal="center" vertical="top" wrapText="1"/>
    </xf>
    <xf numFmtId="0" fontId="3" fillId="0" borderId="32" xfId="0" applyFont="1" applyFill="1" applyBorder="1" applyAlignment="1">
      <alignment horizontal="center" vertical="top"/>
    </xf>
    <xf numFmtId="0" fontId="3" fillId="0" borderId="6" xfId="0" applyFont="1" applyBorder="1" applyAlignment="1">
      <alignment horizontal="center" vertical="top" wrapText="1"/>
    </xf>
    <xf numFmtId="0" fontId="3" fillId="0" borderId="32" xfId="0" applyFont="1" applyBorder="1" applyAlignment="1">
      <alignment horizontal="center" vertical="top" wrapText="1"/>
    </xf>
    <xf numFmtId="0" fontId="3" fillId="0" borderId="11" xfId="0" applyFont="1" applyBorder="1" applyAlignment="1">
      <alignment vertical="top" wrapText="1"/>
    </xf>
    <xf numFmtId="0" fontId="3" fillId="0" borderId="34" xfId="0" applyFont="1" applyFill="1" applyBorder="1" applyAlignment="1">
      <alignment horizontal="center" vertical="top" wrapText="1"/>
    </xf>
    <xf numFmtId="0" fontId="8" fillId="0" borderId="35" xfId="0" applyFont="1" applyBorder="1" applyAlignment="1">
      <alignment horizontal="center" vertical="center" wrapText="1"/>
    </xf>
    <xf numFmtId="164" fontId="3" fillId="0" borderId="34" xfId="0" applyNumberFormat="1" applyFont="1" applyBorder="1" applyAlignment="1">
      <alignment horizontal="right" vertical="top"/>
    </xf>
    <xf numFmtId="3" fontId="3" fillId="0" borderId="22" xfId="0" applyNumberFormat="1" applyFont="1" applyFill="1" applyBorder="1" applyAlignment="1">
      <alignment horizontal="center" vertical="top"/>
    </xf>
    <xf numFmtId="3" fontId="3" fillId="0" borderId="24" xfId="0" applyNumberFormat="1" applyFont="1" applyFill="1" applyBorder="1" applyAlignment="1">
      <alignment horizontal="center" vertical="top"/>
    </xf>
    <xf numFmtId="3" fontId="3" fillId="0" borderId="14" xfId="0" applyNumberFormat="1" applyFont="1" applyFill="1" applyBorder="1" applyAlignment="1">
      <alignment horizontal="center" vertical="top"/>
    </xf>
    <xf numFmtId="3" fontId="3" fillId="0" borderId="36" xfId="0" applyNumberFormat="1" applyFont="1" applyFill="1" applyBorder="1" applyAlignment="1">
      <alignment horizontal="center" vertical="top"/>
    </xf>
    <xf numFmtId="3" fontId="3" fillId="0" borderId="37" xfId="0" applyNumberFormat="1" applyFont="1" applyFill="1" applyBorder="1" applyAlignment="1">
      <alignment horizontal="center" vertical="top"/>
    </xf>
    <xf numFmtId="3" fontId="3" fillId="0" borderId="38" xfId="0" applyNumberFormat="1" applyFont="1" applyFill="1" applyBorder="1" applyAlignment="1">
      <alignment horizontal="center" vertical="top"/>
    </xf>
    <xf numFmtId="3" fontId="3" fillId="0" borderId="39" xfId="0" applyNumberFormat="1" applyFont="1" applyFill="1" applyBorder="1" applyAlignment="1">
      <alignment horizontal="center" vertical="top"/>
    </xf>
    <xf numFmtId="164" fontId="3" fillId="0" borderId="7" xfId="0" applyNumberFormat="1" applyFont="1" applyFill="1" applyBorder="1" applyAlignment="1">
      <alignment horizontal="right" vertical="top"/>
    </xf>
    <xf numFmtId="0" fontId="3" fillId="0" borderId="34" xfId="0" applyFont="1" applyFill="1" applyBorder="1" applyAlignment="1">
      <alignment horizontal="center" vertical="top"/>
    </xf>
    <xf numFmtId="164" fontId="3" fillId="3" borderId="34" xfId="0" applyNumberFormat="1" applyFont="1" applyFill="1" applyBorder="1" applyAlignment="1">
      <alignment horizontal="right" vertical="top" wrapText="1"/>
    </xf>
    <xf numFmtId="164" fontId="3" fillId="3" borderId="32" xfId="0" applyNumberFormat="1" applyFont="1" applyFill="1" applyBorder="1" applyAlignment="1">
      <alignment horizontal="right" vertical="top" wrapText="1"/>
    </xf>
    <xf numFmtId="164" fontId="3" fillId="0" borderId="32" xfId="0" applyNumberFormat="1" applyFont="1" applyFill="1" applyBorder="1" applyAlignment="1">
      <alignment horizontal="right" vertical="top"/>
    </xf>
    <xf numFmtId="0" fontId="3" fillId="0" borderId="23" xfId="0" applyFont="1" applyBorder="1" applyAlignment="1">
      <alignment horizontal="left" vertical="top" wrapText="1"/>
    </xf>
    <xf numFmtId="0" fontId="3" fillId="0" borderId="28" xfId="0" applyFont="1" applyBorder="1" applyAlignment="1">
      <alignment horizontal="left" vertical="top" wrapText="1"/>
    </xf>
    <xf numFmtId="0" fontId="3" fillId="0" borderId="40" xfId="0" applyFont="1" applyBorder="1" applyAlignment="1">
      <alignment horizontal="left" vertical="top" wrapText="1"/>
    </xf>
    <xf numFmtId="0" fontId="3" fillId="0" borderId="23" xfId="0" applyFont="1" applyFill="1" applyBorder="1" applyAlignment="1">
      <alignment horizontal="left" vertical="top" wrapText="1"/>
    </xf>
    <xf numFmtId="0" fontId="3" fillId="3" borderId="43" xfId="0" applyFont="1" applyFill="1" applyBorder="1" applyAlignment="1">
      <alignment vertical="top" wrapText="1"/>
    </xf>
    <xf numFmtId="3" fontId="3" fillId="0" borderId="41" xfId="0" applyNumberFormat="1" applyFont="1" applyFill="1" applyBorder="1" applyAlignment="1">
      <alignment horizontal="center" vertical="top"/>
    </xf>
    <xf numFmtId="3" fontId="3" fillId="0" borderId="40" xfId="0" applyNumberFormat="1" applyFont="1" applyFill="1" applyBorder="1" applyAlignment="1">
      <alignment horizontal="center" vertical="top"/>
    </xf>
    <xf numFmtId="0" fontId="3" fillId="3" borderId="21" xfId="0" applyFont="1" applyFill="1" applyBorder="1" applyAlignment="1">
      <alignment vertical="top" wrapText="1"/>
    </xf>
    <xf numFmtId="3" fontId="3" fillId="3" borderId="1" xfId="0" applyNumberFormat="1" applyFont="1" applyFill="1" applyBorder="1" applyAlignment="1">
      <alignment horizontal="center" vertical="top"/>
    </xf>
    <xf numFmtId="3" fontId="3" fillId="3" borderId="23" xfId="0" applyNumberFormat="1" applyFont="1" applyFill="1" applyBorder="1" applyAlignment="1">
      <alignment horizontal="center" vertical="top"/>
    </xf>
    <xf numFmtId="0" fontId="3" fillId="2" borderId="39" xfId="0" applyFont="1" applyFill="1" applyBorder="1" applyAlignment="1">
      <alignment horizontal="center" vertical="top" wrapText="1"/>
    </xf>
    <xf numFmtId="0" fontId="3" fillId="2" borderId="46" xfId="0" applyFont="1" applyFill="1" applyBorder="1" applyAlignment="1">
      <alignment horizontal="center" vertical="top" wrapText="1"/>
    </xf>
    <xf numFmtId="0" fontId="3" fillId="0" borderId="23" xfId="0" applyFont="1" applyFill="1" applyBorder="1" applyAlignment="1">
      <alignment vertical="top" wrapText="1"/>
    </xf>
    <xf numFmtId="0" fontId="3" fillId="0" borderId="34" xfId="0" applyFont="1" applyBorder="1" applyAlignment="1">
      <alignment horizontal="center" vertical="top" wrapText="1"/>
    </xf>
    <xf numFmtId="0" fontId="3" fillId="0" borderId="0" xfId="0" applyFont="1" applyAlignment="1">
      <alignment vertical="center"/>
    </xf>
    <xf numFmtId="49" fontId="5" fillId="2" borderId="37" xfId="0" applyNumberFormat="1" applyFont="1" applyFill="1" applyBorder="1" applyAlignment="1">
      <alignment vertical="top"/>
    </xf>
    <xf numFmtId="49" fontId="5" fillId="0" borderId="37" xfId="0" applyNumberFormat="1" applyFont="1" applyBorder="1" applyAlignment="1">
      <alignment vertical="top"/>
    </xf>
    <xf numFmtId="49" fontId="5" fillId="2" borderId="22" xfId="0" applyNumberFormat="1" applyFont="1" applyFill="1" applyBorder="1" applyAlignment="1">
      <alignment vertical="top"/>
    </xf>
    <xf numFmtId="49" fontId="5" fillId="0" borderId="22" xfId="0" applyNumberFormat="1" applyFont="1" applyBorder="1" applyAlignment="1">
      <alignment vertical="top"/>
    </xf>
    <xf numFmtId="164" fontId="3" fillId="3" borderId="32" xfId="0" applyNumberFormat="1" applyFont="1" applyFill="1" applyBorder="1" applyAlignment="1">
      <alignment horizontal="right" vertical="top"/>
    </xf>
    <xf numFmtId="3" fontId="3" fillId="3" borderId="38" xfId="0" applyNumberFormat="1" applyFont="1" applyFill="1" applyBorder="1" applyAlignment="1">
      <alignment horizontal="center" vertical="top"/>
    </xf>
    <xf numFmtId="3" fontId="3" fillId="3" borderId="22" xfId="0" applyNumberFormat="1" applyFont="1" applyFill="1" applyBorder="1" applyAlignment="1">
      <alignment horizontal="center" vertical="top"/>
    </xf>
    <xf numFmtId="3" fontId="3" fillId="3" borderId="24" xfId="0" applyNumberFormat="1" applyFont="1" applyFill="1" applyBorder="1" applyAlignment="1">
      <alignment horizontal="center" vertical="top"/>
    </xf>
    <xf numFmtId="3" fontId="3" fillId="3" borderId="14" xfId="0" applyNumberFormat="1" applyFont="1" applyFill="1" applyBorder="1" applyAlignment="1">
      <alignment horizontal="center" vertical="top"/>
    </xf>
    <xf numFmtId="3" fontId="3" fillId="3" borderId="36" xfId="0" applyNumberFormat="1" applyFont="1" applyFill="1" applyBorder="1" applyAlignment="1">
      <alignment horizontal="center" vertical="top"/>
    </xf>
    <xf numFmtId="0" fontId="3" fillId="0" borderId="32" xfId="0" applyFont="1" applyBorder="1" applyAlignment="1">
      <alignment horizontal="center" vertical="top"/>
    </xf>
    <xf numFmtId="0" fontId="3" fillId="0" borderId="30" xfId="0" applyFont="1" applyFill="1" applyBorder="1" applyAlignment="1">
      <alignment horizontal="center" vertical="top" wrapText="1"/>
    </xf>
    <xf numFmtId="0" fontId="3" fillId="3" borderId="49" xfId="0" applyFont="1" applyFill="1" applyBorder="1" applyAlignment="1">
      <alignment vertical="top" wrapText="1"/>
    </xf>
    <xf numFmtId="3" fontId="3" fillId="0" borderId="27" xfId="0" applyNumberFormat="1" applyFont="1" applyFill="1" applyBorder="1" applyAlignment="1">
      <alignment horizontal="center" vertical="top"/>
    </xf>
    <xf numFmtId="3" fontId="3" fillId="0" borderId="28" xfId="0" applyNumberFormat="1" applyFont="1" applyFill="1" applyBorder="1" applyAlignment="1">
      <alignment horizontal="center" vertical="top"/>
    </xf>
    <xf numFmtId="0" fontId="3" fillId="0" borderId="30" xfId="0" applyFont="1" applyBorder="1" applyAlignment="1">
      <alignment horizontal="center" vertical="top"/>
    </xf>
    <xf numFmtId="164" fontId="3" fillId="3" borderId="30" xfId="0" applyNumberFormat="1" applyFont="1" applyFill="1" applyBorder="1" applyAlignment="1">
      <alignment horizontal="right" vertical="top" wrapText="1"/>
    </xf>
    <xf numFmtId="3" fontId="3" fillId="3" borderId="27" xfId="0" applyNumberFormat="1" applyFont="1" applyFill="1" applyBorder="1" applyAlignment="1">
      <alignment horizontal="center" vertical="top"/>
    </xf>
    <xf numFmtId="3" fontId="3" fillId="3" borderId="28" xfId="0" applyNumberFormat="1" applyFont="1" applyFill="1" applyBorder="1" applyAlignment="1">
      <alignment horizontal="center" vertical="top"/>
    </xf>
    <xf numFmtId="0" fontId="3" fillId="0" borderId="51" xfId="0" applyFont="1" applyBorder="1" applyAlignment="1">
      <alignment vertical="top"/>
    </xf>
    <xf numFmtId="3" fontId="3" fillId="3" borderId="27" xfId="0" applyNumberFormat="1" applyFont="1" applyFill="1" applyBorder="1" applyAlignment="1">
      <alignment horizontal="center" vertical="top" wrapText="1"/>
    </xf>
    <xf numFmtId="3" fontId="3" fillId="3" borderId="28" xfId="0" applyNumberFormat="1" applyFont="1" applyFill="1" applyBorder="1" applyAlignment="1">
      <alignment horizontal="center" vertical="top" wrapText="1"/>
    </xf>
    <xf numFmtId="49" fontId="5" fillId="0" borderId="25" xfId="0" applyNumberFormat="1" applyFont="1" applyBorder="1" applyAlignment="1">
      <alignment vertical="top"/>
    </xf>
    <xf numFmtId="0" fontId="3" fillId="0" borderId="10" xfId="0" applyFont="1" applyFill="1" applyBorder="1" applyAlignment="1">
      <alignment vertical="center" wrapText="1"/>
    </xf>
    <xf numFmtId="0" fontId="3" fillId="0" borderId="24" xfId="0" applyFont="1" applyBorder="1" applyAlignment="1">
      <alignment vertical="top" wrapText="1"/>
    </xf>
    <xf numFmtId="49" fontId="5" fillId="2" borderId="14" xfId="0" applyNumberFormat="1" applyFont="1" applyFill="1" applyBorder="1" applyAlignment="1">
      <alignment vertical="top"/>
    </xf>
    <xf numFmtId="49" fontId="5" fillId="0" borderId="14" xfId="0" applyNumberFormat="1" applyFont="1" applyBorder="1" applyAlignment="1">
      <alignment vertical="top"/>
    </xf>
    <xf numFmtId="0" fontId="2" fillId="0" borderId="33" xfId="0" applyFont="1" applyBorder="1" applyAlignment="1">
      <alignment horizontal="center" vertical="center" textRotation="90" wrapText="1"/>
    </xf>
    <xf numFmtId="0" fontId="3" fillId="3" borderId="10" xfId="0" applyFont="1" applyFill="1" applyBorder="1" applyAlignment="1">
      <alignment vertical="center" textRotation="90" wrapText="1"/>
    </xf>
    <xf numFmtId="49" fontId="5" fillId="0" borderId="56" xfId="0" applyNumberFormat="1" applyFont="1" applyBorder="1" applyAlignment="1">
      <alignment vertical="top"/>
    </xf>
    <xf numFmtId="164" fontId="3" fillId="3" borderId="54" xfId="0" applyNumberFormat="1" applyFont="1" applyFill="1" applyBorder="1" applyAlignment="1">
      <alignment horizontal="right" vertical="top" wrapText="1"/>
    </xf>
    <xf numFmtId="0" fontId="3" fillId="0" borderId="3" xfId="0" applyFont="1" applyFill="1" applyBorder="1" applyAlignment="1">
      <alignment horizontal="left" vertical="top" wrapText="1"/>
    </xf>
    <xf numFmtId="0" fontId="3" fillId="3" borderId="11" xfId="0" applyFont="1" applyFill="1" applyBorder="1" applyAlignment="1">
      <alignment vertical="center" textRotation="90" wrapText="1"/>
    </xf>
    <xf numFmtId="0" fontId="3" fillId="0" borderId="13" xfId="0" applyFont="1" applyFill="1" applyBorder="1" applyAlignment="1">
      <alignment horizontal="center" vertical="top" wrapText="1"/>
    </xf>
    <xf numFmtId="164" fontId="3" fillId="3" borderId="13" xfId="0" applyNumberFormat="1" applyFont="1" applyFill="1" applyBorder="1" applyAlignment="1">
      <alignment horizontal="right" vertical="top" wrapText="1"/>
    </xf>
    <xf numFmtId="164" fontId="3" fillId="3" borderId="0" xfId="0" applyNumberFormat="1" applyFont="1" applyFill="1" applyBorder="1" applyAlignment="1">
      <alignment horizontal="right" vertical="top" wrapText="1"/>
    </xf>
    <xf numFmtId="164" fontId="3" fillId="0" borderId="34" xfId="0" applyNumberFormat="1" applyFont="1" applyFill="1" applyBorder="1" applyAlignment="1">
      <alignment horizontal="right" vertical="top"/>
    </xf>
    <xf numFmtId="164" fontId="3" fillId="0" borderId="60" xfId="0" applyNumberFormat="1" applyFont="1" applyFill="1" applyBorder="1" applyAlignment="1">
      <alignment horizontal="right" vertical="top"/>
    </xf>
    <xf numFmtId="0" fontId="3" fillId="0" borderId="28" xfId="0" applyFont="1" applyFill="1" applyBorder="1" applyAlignment="1">
      <alignment vertical="top" wrapText="1"/>
    </xf>
    <xf numFmtId="0" fontId="2" fillId="0" borderId="10" xfId="0" applyFont="1" applyBorder="1" applyAlignment="1">
      <alignment horizontal="center" vertical="center" textRotation="90" wrapText="1"/>
    </xf>
    <xf numFmtId="0" fontId="2" fillId="0" borderId="10" xfId="0" applyFont="1" applyBorder="1" applyAlignment="1">
      <alignment vertical="center" textRotation="90" wrapText="1"/>
    </xf>
    <xf numFmtId="164" fontId="5" fillId="2" borderId="66" xfId="0" applyNumberFormat="1" applyFont="1" applyFill="1" applyBorder="1" applyAlignment="1">
      <alignment horizontal="right" vertical="top"/>
    </xf>
    <xf numFmtId="164" fontId="5" fillId="2" borderId="35" xfId="0" applyNumberFormat="1" applyFont="1" applyFill="1" applyBorder="1" applyAlignment="1">
      <alignment horizontal="right" vertical="top"/>
    </xf>
    <xf numFmtId="0" fontId="5" fillId="0" borderId="0" xfId="0" applyNumberFormat="1" applyFont="1" applyAlignment="1">
      <alignment horizontal="center" vertical="top"/>
    </xf>
    <xf numFmtId="0" fontId="7" fillId="0" borderId="0" xfId="0" applyFont="1" applyBorder="1"/>
    <xf numFmtId="0" fontId="3" fillId="3" borderId="11" xfId="0" applyFont="1" applyFill="1" applyBorder="1" applyAlignment="1">
      <alignment vertical="top" wrapText="1"/>
    </xf>
    <xf numFmtId="0" fontId="2" fillId="0" borderId="10" xfId="0" applyFont="1" applyFill="1" applyBorder="1" applyAlignment="1">
      <alignment vertical="center" textRotation="90" wrapText="1"/>
    </xf>
    <xf numFmtId="3" fontId="3" fillId="3" borderId="22" xfId="0" applyNumberFormat="1" applyFont="1" applyFill="1" applyBorder="1" applyAlignment="1">
      <alignment vertical="top"/>
    </xf>
    <xf numFmtId="49" fontId="5" fillId="0" borderId="57" xfId="0" applyNumberFormat="1" applyFont="1" applyBorder="1" applyAlignment="1">
      <alignment vertical="top"/>
    </xf>
    <xf numFmtId="49" fontId="3" fillId="0" borderId="27" xfId="0" applyNumberFormat="1" applyFont="1" applyBorder="1" applyAlignment="1">
      <alignment horizontal="center" vertical="top" wrapText="1"/>
    </xf>
    <xf numFmtId="49" fontId="5" fillId="0" borderId="28" xfId="0" applyNumberFormat="1" applyFont="1" applyBorder="1" applyAlignment="1">
      <alignment horizontal="center" vertical="top"/>
    </xf>
    <xf numFmtId="0" fontId="3" fillId="0" borderId="54" xfId="0" applyFont="1" applyFill="1" applyBorder="1" applyAlignment="1">
      <alignment horizontal="center" vertical="top" wrapText="1"/>
    </xf>
    <xf numFmtId="49" fontId="3" fillId="0" borderId="0" xfId="0" applyNumberFormat="1" applyFont="1" applyBorder="1" applyAlignment="1">
      <alignment horizontal="center" vertical="top"/>
    </xf>
    <xf numFmtId="49" fontId="3" fillId="0" borderId="50" xfId="0" applyNumberFormat="1" applyFont="1" applyBorder="1" applyAlignment="1">
      <alignment horizontal="center" vertical="top"/>
    </xf>
    <xf numFmtId="164" fontId="3" fillId="3" borderId="68" xfId="0" applyNumberFormat="1" applyFont="1" applyFill="1" applyBorder="1" applyAlignment="1">
      <alignment horizontal="right" vertical="top" wrapText="1"/>
    </xf>
    <xf numFmtId="3" fontId="3" fillId="0" borderId="37" xfId="0" applyNumberFormat="1" applyFont="1" applyFill="1" applyBorder="1" applyAlignment="1">
      <alignment horizontal="center" vertical="top" wrapText="1"/>
    </xf>
    <xf numFmtId="3" fontId="3" fillId="0" borderId="38" xfId="0" applyNumberFormat="1" applyFont="1" applyFill="1" applyBorder="1" applyAlignment="1">
      <alignment horizontal="center" vertical="top" wrapText="1"/>
    </xf>
    <xf numFmtId="164" fontId="3" fillId="3" borderId="60" xfId="0" applyNumberFormat="1" applyFont="1" applyFill="1" applyBorder="1" applyAlignment="1">
      <alignment horizontal="right" vertical="top" wrapText="1"/>
    </xf>
    <xf numFmtId="3" fontId="3" fillId="0" borderId="22" xfId="0" applyNumberFormat="1" applyFont="1" applyFill="1" applyBorder="1" applyAlignment="1">
      <alignment horizontal="center" vertical="top" wrapText="1"/>
    </xf>
    <xf numFmtId="3" fontId="3" fillId="0" borderId="24" xfId="0" applyNumberFormat="1" applyFont="1" applyFill="1" applyBorder="1" applyAlignment="1">
      <alignment horizontal="center" vertical="top" wrapText="1"/>
    </xf>
    <xf numFmtId="0" fontId="3" fillId="0" borderId="51" xfId="0" applyFont="1" applyFill="1" applyBorder="1" applyAlignment="1">
      <alignment vertical="center" wrapText="1"/>
    </xf>
    <xf numFmtId="49" fontId="5" fillId="0" borderId="60" xfId="0" applyNumberFormat="1" applyFont="1" applyBorder="1" applyAlignment="1">
      <alignment horizontal="center" vertical="top"/>
    </xf>
    <xf numFmtId="3" fontId="3" fillId="0" borderId="60" xfId="0" applyNumberFormat="1" applyFont="1" applyFill="1" applyBorder="1" applyAlignment="1">
      <alignment horizontal="center" vertical="top" wrapText="1"/>
    </xf>
    <xf numFmtId="0" fontId="5" fillId="0" borderId="38" xfId="0" applyFont="1" applyBorder="1" applyAlignment="1">
      <alignment vertical="top"/>
    </xf>
    <xf numFmtId="0" fontId="3" fillId="0" borderId="64" xfId="0" applyFont="1" applyBorder="1" applyAlignment="1">
      <alignment vertical="top"/>
    </xf>
    <xf numFmtId="0" fontId="3" fillId="0" borderId="67" xfId="0" applyFont="1" applyBorder="1" applyAlignment="1">
      <alignment vertical="top"/>
    </xf>
    <xf numFmtId="0" fontId="3" fillId="0" borderId="54" xfId="0" applyFont="1" applyBorder="1" applyAlignment="1">
      <alignment vertical="top"/>
    </xf>
    <xf numFmtId="0" fontId="3" fillId="0" borderId="37" xfId="0" applyFont="1" applyBorder="1" applyAlignment="1">
      <alignment vertical="top"/>
    </xf>
    <xf numFmtId="0" fontId="3" fillId="0" borderId="38" xfId="0" applyFont="1" applyBorder="1" applyAlignment="1">
      <alignment vertical="top"/>
    </xf>
    <xf numFmtId="164" fontId="3" fillId="0" borderId="0" xfId="0" applyNumberFormat="1" applyFont="1" applyFill="1" applyBorder="1" applyAlignment="1">
      <alignment horizontal="right" vertical="top"/>
    </xf>
    <xf numFmtId="164" fontId="3" fillId="3" borderId="75" xfId="0" applyNumberFormat="1" applyFont="1" applyFill="1" applyBorder="1" applyAlignment="1">
      <alignment horizontal="right" vertical="top" wrapText="1"/>
    </xf>
    <xf numFmtId="0" fontId="3" fillId="3" borderId="0" xfId="0" applyFont="1" applyFill="1" applyBorder="1" applyAlignment="1">
      <alignment vertical="top"/>
    </xf>
    <xf numFmtId="0" fontId="3" fillId="0" borderId="51" xfId="0" applyFont="1" applyFill="1" applyBorder="1" applyAlignment="1">
      <alignment horizontal="center" vertical="top"/>
    </xf>
    <xf numFmtId="0" fontId="3" fillId="0" borderId="74" xfId="0" applyFont="1" applyFill="1" applyBorder="1" applyAlignment="1">
      <alignment horizontal="center" vertical="top"/>
    </xf>
    <xf numFmtId="0" fontId="3" fillId="0" borderId="36" xfId="0" applyFont="1" applyBorder="1" applyAlignment="1">
      <alignment horizontal="left" vertical="top" wrapText="1"/>
    </xf>
    <xf numFmtId="0" fontId="2" fillId="0" borderId="11" xfId="0" applyFont="1" applyBorder="1" applyAlignment="1">
      <alignment horizontal="center" vertical="center" textRotation="90" wrapText="1"/>
    </xf>
    <xf numFmtId="0" fontId="3" fillId="3" borderId="55" xfId="0" applyFont="1" applyFill="1" applyBorder="1" applyAlignment="1">
      <alignment vertical="top" wrapText="1"/>
    </xf>
    <xf numFmtId="0" fontId="3" fillId="0" borderId="55" xfId="0" applyFont="1" applyBorder="1" applyAlignment="1">
      <alignment vertical="top"/>
    </xf>
    <xf numFmtId="0" fontId="3" fillId="0" borderId="40" xfId="0" applyFont="1" applyFill="1" applyBorder="1" applyAlignment="1">
      <alignment vertical="top" wrapText="1"/>
    </xf>
    <xf numFmtId="0" fontId="2" fillId="0" borderId="9" xfId="0" applyFont="1" applyBorder="1" applyAlignment="1">
      <alignment horizontal="center" vertical="center" textRotation="90" wrapText="1"/>
    </xf>
    <xf numFmtId="0" fontId="3" fillId="3" borderId="9" xfId="0" applyFont="1" applyFill="1" applyBorder="1" applyAlignment="1">
      <alignment vertical="top" wrapText="1"/>
    </xf>
    <xf numFmtId="0" fontId="3" fillId="0" borderId="38" xfId="0" applyFont="1" applyBorder="1" applyAlignment="1">
      <alignment horizontal="left" vertical="top" wrapText="1"/>
    </xf>
    <xf numFmtId="164" fontId="3" fillId="0" borderId="54" xfId="0" applyNumberFormat="1" applyFont="1" applyFill="1" applyBorder="1" applyAlignment="1">
      <alignment horizontal="right" vertical="top"/>
    </xf>
    <xf numFmtId="0" fontId="3" fillId="3" borderId="10" xfId="0" applyFont="1" applyFill="1" applyBorder="1" applyAlignment="1">
      <alignment vertical="top" wrapText="1"/>
    </xf>
    <xf numFmtId="0" fontId="5" fillId="0" borderId="28" xfId="0" applyFont="1" applyFill="1" applyBorder="1" applyAlignment="1">
      <alignment horizontal="left" vertical="top" wrapText="1"/>
    </xf>
    <xf numFmtId="0" fontId="2" fillId="0" borderId="76" xfId="0" applyFont="1" applyFill="1" applyBorder="1" applyAlignment="1">
      <alignment horizontal="center" vertical="center" wrapText="1"/>
    </xf>
    <xf numFmtId="0" fontId="3" fillId="3" borderId="49" xfId="0" applyFont="1" applyFill="1" applyBorder="1" applyAlignment="1">
      <alignment vertical="center" textRotation="90" wrapText="1"/>
    </xf>
    <xf numFmtId="49" fontId="3" fillId="0" borderId="48" xfId="0" applyNumberFormat="1" applyFont="1" applyBorder="1" applyAlignment="1">
      <alignment horizontal="center" vertical="top"/>
    </xf>
    <xf numFmtId="49" fontId="5" fillId="0" borderId="29" xfId="0" applyNumberFormat="1" applyFont="1" applyBorder="1" applyAlignment="1">
      <alignment horizontal="center" vertical="top"/>
    </xf>
    <xf numFmtId="0" fontId="3" fillId="0" borderId="13" xfId="0" applyFont="1" applyBorder="1" applyAlignment="1">
      <alignment horizontal="center" vertical="top"/>
    </xf>
    <xf numFmtId="0" fontId="3" fillId="0" borderId="9" xfId="0" applyFont="1" applyFill="1" applyBorder="1" applyAlignment="1">
      <alignment horizontal="center" vertical="center" wrapText="1"/>
    </xf>
    <xf numFmtId="0" fontId="5" fillId="0" borderId="20" xfId="0" applyFont="1" applyFill="1" applyBorder="1" applyAlignment="1">
      <alignment vertical="top" wrapText="1"/>
    </xf>
    <xf numFmtId="0" fontId="3" fillId="0" borderId="3" xfId="0" applyFont="1" applyFill="1" applyBorder="1" applyAlignment="1">
      <alignment vertical="top" wrapText="1"/>
    </xf>
    <xf numFmtId="0" fontId="3" fillId="0" borderId="10" xfId="0" applyFont="1" applyFill="1" applyBorder="1" applyAlignment="1">
      <alignment vertical="center" textRotation="90" wrapText="1"/>
    </xf>
    <xf numFmtId="0" fontId="7" fillId="0" borderId="10" xfId="0" applyFont="1" applyBorder="1" applyAlignment="1">
      <alignment vertical="center" textRotation="90" wrapText="1"/>
    </xf>
    <xf numFmtId="0" fontId="7" fillId="0" borderId="11" xfId="0" applyFont="1" applyBorder="1" applyAlignment="1">
      <alignment vertical="center" textRotation="90" wrapText="1"/>
    </xf>
    <xf numFmtId="164" fontId="3" fillId="0" borderId="13" xfId="0" applyNumberFormat="1" applyFont="1" applyFill="1" applyBorder="1" applyAlignment="1">
      <alignment horizontal="right" vertical="top"/>
    </xf>
    <xf numFmtId="164" fontId="3" fillId="0" borderId="46" xfId="0" applyNumberFormat="1" applyFont="1" applyFill="1" applyBorder="1" applyAlignment="1">
      <alignment horizontal="right" vertical="top"/>
    </xf>
    <xf numFmtId="0" fontId="4" fillId="0" borderId="0" xfId="0" applyFont="1" applyBorder="1"/>
    <xf numFmtId="0" fontId="6" fillId="0" borderId="75" xfId="0" applyFont="1" applyBorder="1" applyAlignment="1">
      <alignment horizontal="center" vertical="center"/>
    </xf>
    <xf numFmtId="49" fontId="5" fillId="2" borderId="22" xfId="0" applyNumberFormat="1" applyFont="1" applyFill="1" applyBorder="1" applyAlignment="1">
      <alignment horizontal="center" vertical="top"/>
    </xf>
    <xf numFmtId="49" fontId="5" fillId="2" borderId="14" xfId="0" applyNumberFormat="1" applyFont="1" applyFill="1" applyBorder="1" applyAlignment="1">
      <alignment horizontal="center" vertical="top"/>
    </xf>
    <xf numFmtId="0" fontId="3" fillId="0" borderId="10" xfId="0" applyFont="1" applyFill="1" applyBorder="1" applyAlignment="1">
      <alignment horizontal="left" vertical="top" wrapText="1"/>
    </xf>
    <xf numFmtId="0" fontId="3" fillId="2" borderId="12" xfId="0" applyFont="1" applyFill="1" applyBorder="1" applyAlignment="1">
      <alignment horizontal="center" vertical="top" wrapText="1"/>
    </xf>
    <xf numFmtId="49" fontId="3" fillId="0" borderId="25" xfId="0" applyNumberFormat="1" applyFont="1" applyBorder="1" applyAlignment="1">
      <alignment horizontal="center" vertical="top" wrapText="1"/>
    </xf>
    <xf numFmtId="49" fontId="5" fillId="0" borderId="38" xfId="0" applyNumberFormat="1" applyFont="1" applyBorder="1" applyAlignment="1">
      <alignment horizontal="center" vertical="top"/>
    </xf>
    <xf numFmtId="49" fontId="5" fillId="0" borderId="24" xfId="0" applyNumberFormat="1" applyFont="1" applyBorder="1" applyAlignment="1">
      <alignment horizontal="center" vertical="top"/>
    </xf>
    <xf numFmtId="49" fontId="5" fillId="0" borderId="36" xfId="0" applyNumberFormat="1" applyFont="1" applyBorder="1" applyAlignment="1">
      <alignment horizontal="center" vertical="top"/>
    </xf>
    <xf numFmtId="0" fontId="3" fillId="3" borderId="10" xfId="0" applyFont="1" applyFill="1" applyBorder="1" applyAlignment="1">
      <alignment horizontal="left" vertical="top" wrapText="1"/>
    </xf>
    <xf numFmtId="49" fontId="3" fillId="0" borderId="37"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49" fontId="3" fillId="0" borderId="37" xfId="0" applyNumberFormat="1" applyFont="1" applyBorder="1" applyAlignment="1">
      <alignment horizontal="center" vertical="top"/>
    </xf>
    <xf numFmtId="49" fontId="3" fillId="0" borderId="22" xfId="0" applyNumberFormat="1" applyFont="1" applyBorder="1" applyAlignment="1">
      <alignment horizontal="center" vertical="top"/>
    </xf>
    <xf numFmtId="49" fontId="3" fillId="0" borderId="14" xfId="0" applyNumberFormat="1" applyFont="1" applyBorder="1" applyAlignment="1">
      <alignment horizontal="center" vertical="top"/>
    </xf>
    <xf numFmtId="0" fontId="3" fillId="0" borderId="24" xfId="0" applyFont="1" applyFill="1" applyBorder="1" applyAlignment="1">
      <alignment horizontal="left" vertical="top" wrapText="1"/>
    </xf>
    <xf numFmtId="0" fontId="3" fillId="0" borderId="28" xfId="0" applyFont="1" applyFill="1" applyBorder="1" applyAlignment="1">
      <alignment horizontal="left" vertical="top" wrapText="1"/>
    </xf>
    <xf numFmtId="3" fontId="3" fillId="3" borderId="24" xfId="0" applyNumberFormat="1" applyFont="1" applyFill="1" applyBorder="1" applyAlignment="1">
      <alignment horizontal="center" vertical="top" wrapText="1"/>
    </xf>
    <xf numFmtId="3" fontId="3" fillId="3" borderId="37" xfId="0" applyNumberFormat="1" applyFont="1" applyFill="1" applyBorder="1" applyAlignment="1">
      <alignment horizontal="center" vertical="top" wrapText="1"/>
    </xf>
    <xf numFmtId="3" fontId="3" fillId="3" borderId="22" xfId="0" applyNumberFormat="1" applyFont="1" applyFill="1" applyBorder="1" applyAlignment="1">
      <alignment horizontal="center" vertical="top" wrapText="1"/>
    </xf>
    <xf numFmtId="49" fontId="3" fillId="0" borderId="22" xfId="0" applyNumberFormat="1" applyFont="1" applyBorder="1" applyAlignment="1">
      <alignment horizontal="center" vertical="top" wrapText="1"/>
    </xf>
    <xf numFmtId="0" fontId="3" fillId="0" borderId="7" xfId="0" applyFont="1" applyFill="1" applyBorder="1" applyAlignment="1">
      <alignment horizontal="center" vertical="top" wrapText="1"/>
    </xf>
    <xf numFmtId="3" fontId="3" fillId="3" borderId="37" xfId="0" applyNumberFormat="1" applyFont="1" applyFill="1" applyBorder="1" applyAlignment="1">
      <alignment horizontal="center" vertical="top"/>
    </xf>
    <xf numFmtId="0" fontId="5" fillId="0" borderId="38" xfId="0" applyFont="1" applyFill="1" applyBorder="1" applyAlignment="1">
      <alignment horizontal="left" vertical="top" wrapText="1"/>
    </xf>
    <xf numFmtId="49" fontId="5" fillId="0" borderId="22" xfId="0" applyNumberFormat="1" applyFont="1" applyBorder="1" applyAlignment="1">
      <alignment horizontal="center" vertical="top"/>
    </xf>
    <xf numFmtId="0" fontId="3" fillId="0" borderId="24" xfId="0" applyFont="1" applyFill="1" applyBorder="1" applyAlignment="1">
      <alignment vertical="top" wrapText="1"/>
    </xf>
    <xf numFmtId="3" fontId="3" fillId="0" borderId="14" xfId="0" applyNumberFormat="1" applyFont="1" applyFill="1" applyBorder="1" applyAlignment="1">
      <alignment horizontal="center" vertical="top" wrapText="1"/>
    </xf>
    <xf numFmtId="3" fontId="3" fillId="0" borderId="36" xfId="0" applyNumberFormat="1" applyFont="1" applyFill="1" applyBorder="1" applyAlignment="1">
      <alignment horizontal="center" vertical="top" wrapText="1"/>
    </xf>
    <xf numFmtId="0" fontId="2" fillId="0" borderId="49" xfId="0" applyFont="1" applyFill="1" applyBorder="1" applyAlignment="1">
      <alignment horizontal="center" vertical="center" textRotation="90" wrapText="1"/>
    </xf>
    <xf numFmtId="0" fontId="11" fillId="0" borderId="7" xfId="0" applyFont="1" applyBorder="1" applyAlignment="1">
      <alignment horizontal="center" vertical="top"/>
    </xf>
    <xf numFmtId="0" fontId="3" fillId="0" borderId="21" xfId="0" applyFont="1" applyBorder="1" applyAlignment="1">
      <alignment vertical="center" textRotation="90" wrapText="1"/>
    </xf>
    <xf numFmtId="0" fontId="3" fillId="0" borderId="21" xfId="0" applyFont="1" applyBorder="1" applyAlignment="1">
      <alignment horizontal="center" vertical="center" textRotation="90" wrapText="1"/>
    </xf>
    <xf numFmtId="164" fontId="3" fillId="5" borderId="17" xfId="0" applyNumberFormat="1" applyFont="1" applyFill="1" applyBorder="1" applyAlignment="1">
      <alignment horizontal="right" vertical="top"/>
    </xf>
    <xf numFmtId="164" fontId="3" fillId="5" borderId="18" xfId="0" applyNumberFormat="1" applyFont="1" applyFill="1" applyBorder="1" applyAlignment="1">
      <alignment horizontal="right" vertical="top"/>
    </xf>
    <xf numFmtId="164" fontId="3" fillId="5" borderId="21" xfId="0" applyNumberFormat="1" applyFont="1" applyFill="1" applyBorder="1" applyAlignment="1">
      <alignment horizontal="right" vertical="top"/>
    </xf>
    <xf numFmtId="164" fontId="3" fillId="5" borderId="1" xfId="0" applyNumberFormat="1" applyFont="1" applyFill="1" applyBorder="1" applyAlignment="1">
      <alignment horizontal="right" vertical="top"/>
    </xf>
    <xf numFmtId="164" fontId="3" fillId="5" borderId="23" xfId="0" applyNumberFormat="1" applyFont="1" applyFill="1" applyBorder="1" applyAlignment="1">
      <alignment horizontal="right" vertical="top"/>
    </xf>
    <xf numFmtId="164" fontId="3" fillId="5" borderId="49" xfId="0" applyNumberFormat="1" applyFont="1" applyFill="1" applyBorder="1" applyAlignment="1">
      <alignment horizontal="right" vertical="top"/>
    </xf>
    <xf numFmtId="164" fontId="3" fillId="5" borderId="27" xfId="0" applyNumberFormat="1" applyFont="1" applyFill="1" applyBorder="1" applyAlignment="1">
      <alignment horizontal="right" vertical="top"/>
    </xf>
    <xf numFmtId="164" fontId="3" fillId="5" borderId="29" xfId="0" applyNumberFormat="1" applyFont="1" applyFill="1" applyBorder="1" applyAlignment="1">
      <alignment horizontal="right" vertical="top"/>
    </xf>
    <xf numFmtId="164" fontId="3" fillId="5" borderId="50" xfId="0" applyNumberFormat="1" applyFont="1" applyFill="1" applyBorder="1" applyAlignment="1">
      <alignment horizontal="right" vertical="top"/>
    </xf>
    <xf numFmtId="164" fontId="3" fillId="5" borderId="22" xfId="0" applyNumberFormat="1" applyFont="1" applyFill="1" applyBorder="1" applyAlignment="1">
      <alignment horizontal="right" vertical="top"/>
    </xf>
    <xf numFmtId="164" fontId="3" fillId="5" borderId="25" xfId="0" applyNumberFormat="1" applyFont="1" applyFill="1" applyBorder="1" applyAlignment="1">
      <alignment horizontal="right" vertical="top"/>
    </xf>
    <xf numFmtId="164" fontId="3" fillId="5" borderId="10" xfId="0" applyNumberFormat="1" applyFont="1" applyFill="1" applyBorder="1" applyAlignment="1">
      <alignment horizontal="right" vertical="top"/>
    </xf>
    <xf numFmtId="164" fontId="3" fillId="5" borderId="26" xfId="0" applyNumberFormat="1" applyFont="1" applyFill="1" applyBorder="1" applyAlignment="1">
      <alignment horizontal="right" vertical="top"/>
    </xf>
    <xf numFmtId="164" fontId="3" fillId="5" borderId="41" xfId="0" applyNumberFormat="1" applyFont="1" applyFill="1" applyBorder="1" applyAlignment="1">
      <alignment horizontal="right" vertical="top"/>
    </xf>
    <xf numFmtId="164" fontId="3" fillId="5" borderId="42" xfId="0" applyNumberFormat="1" applyFont="1" applyFill="1" applyBorder="1" applyAlignment="1">
      <alignment horizontal="right" vertical="top"/>
    </xf>
    <xf numFmtId="164" fontId="3" fillId="5" borderId="44" xfId="0" applyNumberFormat="1" applyFont="1" applyFill="1" applyBorder="1" applyAlignment="1">
      <alignment horizontal="right" vertical="top"/>
    </xf>
    <xf numFmtId="164" fontId="3" fillId="5" borderId="62" xfId="0" applyNumberFormat="1" applyFont="1" applyFill="1" applyBorder="1" applyAlignment="1">
      <alignment horizontal="right" vertical="top"/>
    </xf>
    <xf numFmtId="164" fontId="3" fillId="5" borderId="57" xfId="0" applyNumberFormat="1" applyFont="1" applyFill="1" applyBorder="1" applyAlignment="1">
      <alignment horizontal="right" vertical="top"/>
    </xf>
    <xf numFmtId="164" fontId="3" fillId="5" borderId="36" xfId="0" applyNumberFormat="1" applyFont="1" applyFill="1" applyBorder="1" applyAlignment="1">
      <alignment horizontal="right" vertical="top"/>
    </xf>
    <xf numFmtId="164" fontId="3" fillId="5" borderId="65" xfId="0" applyNumberFormat="1" applyFont="1" applyFill="1" applyBorder="1" applyAlignment="1">
      <alignment horizontal="right" vertical="top"/>
    </xf>
    <xf numFmtId="164" fontId="3" fillId="5" borderId="37" xfId="0" applyNumberFormat="1" applyFont="1" applyFill="1" applyBorder="1" applyAlignment="1">
      <alignment horizontal="right" vertical="top"/>
    </xf>
    <xf numFmtId="164" fontId="3" fillId="5" borderId="56" xfId="0" applyNumberFormat="1" applyFont="1" applyFill="1" applyBorder="1" applyAlignment="1">
      <alignment horizontal="right" vertical="top"/>
    </xf>
    <xf numFmtId="164" fontId="11" fillId="5" borderId="10" xfId="0" applyNumberFormat="1" applyFont="1" applyFill="1" applyBorder="1" applyAlignment="1">
      <alignment horizontal="right" vertical="top"/>
    </xf>
    <xf numFmtId="164" fontId="11" fillId="5" borderId="22" xfId="0" applyNumberFormat="1" applyFont="1" applyFill="1" applyBorder="1" applyAlignment="1">
      <alignment horizontal="right" vertical="top"/>
    </xf>
    <xf numFmtId="164" fontId="11" fillId="5" borderId="25" xfId="0" applyNumberFormat="1" applyFont="1" applyFill="1" applyBorder="1" applyAlignment="1">
      <alignment horizontal="right" vertical="top"/>
    </xf>
    <xf numFmtId="164" fontId="3" fillId="5" borderId="11" xfId="0" applyNumberFormat="1" applyFont="1" applyFill="1" applyBorder="1" applyAlignment="1">
      <alignment horizontal="right" vertical="top"/>
    </xf>
    <xf numFmtId="164" fontId="3" fillId="5" borderId="14" xfId="0" applyNumberFormat="1" applyFont="1" applyFill="1" applyBorder="1" applyAlignment="1">
      <alignment horizontal="right" vertical="top"/>
    </xf>
    <xf numFmtId="164" fontId="3" fillId="5" borderId="48" xfId="0" applyNumberFormat="1" applyFont="1" applyFill="1" applyBorder="1" applyAlignment="1">
      <alignment horizontal="right" vertical="top"/>
    </xf>
    <xf numFmtId="164" fontId="5" fillId="5" borderId="31" xfId="0" applyNumberFormat="1" applyFont="1" applyFill="1" applyBorder="1" applyAlignment="1">
      <alignment horizontal="right" vertical="top"/>
    </xf>
    <xf numFmtId="164" fontId="3" fillId="5" borderId="9" xfId="0" applyNumberFormat="1" applyFont="1" applyFill="1" applyBorder="1" applyAlignment="1">
      <alignment horizontal="right" vertical="top"/>
    </xf>
    <xf numFmtId="164" fontId="3" fillId="5" borderId="43" xfId="0" applyNumberFormat="1" applyFont="1" applyFill="1" applyBorder="1" applyAlignment="1">
      <alignment horizontal="right" vertical="top"/>
    </xf>
    <xf numFmtId="164" fontId="5" fillId="5" borderId="49" xfId="0" applyNumberFormat="1" applyFont="1" applyFill="1" applyBorder="1" applyAlignment="1">
      <alignment horizontal="right" vertical="top"/>
    </xf>
    <xf numFmtId="164" fontId="3" fillId="5" borderId="19" xfId="0" applyNumberFormat="1" applyFont="1" applyFill="1" applyBorder="1" applyAlignment="1">
      <alignment horizontal="right" vertical="top"/>
    </xf>
    <xf numFmtId="164" fontId="3" fillId="5" borderId="45" xfId="0" applyNumberFormat="1" applyFont="1" applyFill="1" applyBorder="1" applyAlignment="1">
      <alignment horizontal="right" vertical="top"/>
    </xf>
    <xf numFmtId="164" fontId="5" fillId="5" borderId="2" xfId="0" applyNumberFormat="1" applyFont="1" applyFill="1" applyBorder="1" applyAlignment="1">
      <alignment horizontal="right" vertical="top"/>
    </xf>
    <xf numFmtId="0" fontId="5" fillId="5" borderId="30" xfId="0" applyFont="1" applyFill="1" applyBorder="1" applyAlignment="1">
      <alignment horizontal="center" vertical="top" wrapText="1"/>
    </xf>
    <xf numFmtId="0" fontId="5" fillId="5" borderId="8" xfId="0" applyFont="1" applyFill="1" applyBorder="1" applyAlignment="1">
      <alignment horizontal="center" vertical="top"/>
    </xf>
    <xf numFmtId="164" fontId="5" fillId="5" borderId="8" xfId="0" applyNumberFormat="1" applyFont="1" applyFill="1" applyBorder="1" applyAlignment="1">
      <alignment horizontal="right" vertical="top"/>
    </xf>
    <xf numFmtId="164" fontId="3" fillId="5" borderId="38" xfId="0" applyNumberFormat="1" applyFont="1" applyFill="1" applyBorder="1" applyAlignment="1">
      <alignment horizontal="right" vertical="top"/>
    </xf>
    <xf numFmtId="0" fontId="3" fillId="5" borderId="51" xfId="0" applyFont="1" applyFill="1" applyBorder="1" applyAlignment="1">
      <alignment vertical="top"/>
    </xf>
    <xf numFmtId="0" fontId="3" fillId="5" borderId="22" xfId="0" applyFont="1" applyFill="1" applyBorder="1" applyAlignment="1">
      <alignment vertical="top"/>
    </xf>
    <xf numFmtId="0" fontId="3" fillId="5" borderId="60" xfId="0" applyFont="1" applyFill="1" applyBorder="1" applyAlignment="1">
      <alignment vertical="top"/>
    </xf>
    <xf numFmtId="164" fontId="3" fillId="5" borderId="24" xfId="0" applyNumberFormat="1" applyFont="1" applyFill="1" applyBorder="1" applyAlignment="1">
      <alignment horizontal="right" vertical="top"/>
    </xf>
    <xf numFmtId="164" fontId="3" fillId="5" borderId="40" xfId="0" applyNumberFormat="1" applyFont="1" applyFill="1" applyBorder="1" applyAlignment="1">
      <alignment horizontal="right" vertical="top"/>
    </xf>
    <xf numFmtId="164" fontId="5" fillId="5" borderId="33" xfId="0" applyNumberFormat="1" applyFont="1" applyFill="1" applyBorder="1" applyAlignment="1">
      <alignment horizontal="right" vertical="top"/>
    </xf>
    <xf numFmtId="164" fontId="5" fillId="5" borderId="47" xfId="0" applyNumberFormat="1" applyFont="1" applyFill="1" applyBorder="1" applyAlignment="1">
      <alignment horizontal="right" vertical="top"/>
    </xf>
    <xf numFmtId="0" fontId="5" fillId="5" borderId="52" xfId="0" applyFont="1" applyFill="1" applyBorder="1" applyAlignment="1">
      <alignment horizontal="center" vertical="top"/>
    </xf>
    <xf numFmtId="164" fontId="5" fillId="5" borderId="53" xfId="0" applyNumberFormat="1" applyFont="1" applyFill="1" applyBorder="1" applyAlignment="1">
      <alignment horizontal="right" vertical="top"/>
    </xf>
    <xf numFmtId="164" fontId="5" fillId="5" borderId="62" xfId="0" applyNumberFormat="1" applyFont="1" applyFill="1" applyBorder="1" applyAlignment="1">
      <alignment horizontal="right" vertical="top"/>
    </xf>
    <xf numFmtId="164" fontId="5" fillId="5" borderId="14" xfId="0" applyNumberFormat="1" applyFont="1" applyFill="1" applyBorder="1" applyAlignment="1">
      <alignment horizontal="right" vertical="top"/>
    </xf>
    <xf numFmtId="0" fontId="5" fillId="5" borderId="13" xfId="0" applyFont="1" applyFill="1" applyBorder="1" applyAlignment="1">
      <alignment horizontal="center" vertical="top"/>
    </xf>
    <xf numFmtId="164" fontId="5" fillId="5" borderId="13" xfId="0" applyNumberFormat="1" applyFont="1" applyFill="1" applyBorder="1" applyAlignment="1">
      <alignment horizontal="right" vertical="top"/>
    </xf>
    <xf numFmtId="49" fontId="5" fillId="8" borderId="9" xfId="0" applyNumberFormat="1" applyFont="1" applyFill="1" applyBorder="1" applyAlignment="1">
      <alignment vertical="top"/>
    </xf>
    <xf numFmtId="49" fontId="5" fillId="8" borderId="10" xfId="0" applyNumberFormat="1" applyFont="1" applyFill="1" applyBorder="1" applyAlignment="1">
      <alignment vertical="top"/>
    </xf>
    <xf numFmtId="49" fontId="5" fillId="8" borderId="11" xfId="0" applyNumberFormat="1" applyFont="1" applyFill="1" applyBorder="1" applyAlignment="1">
      <alignment vertical="top"/>
    </xf>
    <xf numFmtId="49" fontId="5" fillId="8" borderId="4" xfId="0" applyNumberFormat="1" applyFont="1" applyFill="1" applyBorder="1" applyAlignment="1">
      <alignment horizontal="center" vertical="top"/>
    </xf>
    <xf numFmtId="49" fontId="5" fillId="8" borderId="10" xfId="0" applyNumberFormat="1" applyFont="1" applyFill="1" applyBorder="1" applyAlignment="1">
      <alignment horizontal="center" vertical="top"/>
    </xf>
    <xf numFmtId="49" fontId="5" fillId="8" borderId="12" xfId="0" applyNumberFormat="1" applyFont="1" applyFill="1" applyBorder="1" applyAlignment="1">
      <alignment horizontal="center" vertical="top"/>
    </xf>
    <xf numFmtId="49" fontId="5" fillId="8" borderId="4" xfId="0" applyNumberFormat="1" applyFont="1" applyFill="1" applyBorder="1" applyAlignment="1">
      <alignment horizontal="center" vertical="top" wrapText="1"/>
    </xf>
    <xf numFmtId="49" fontId="5" fillId="8" borderId="11" xfId="0" applyNumberFormat="1" applyFont="1" applyFill="1" applyBorder="1" applyAlignment="1">
      <alignment horizontal="center" vertical="top"/>
    </xf>
    <xf numFmtId="164" fontId="5" fillId="8" borderId="15" xfId="0" applyNumberFormat="1" applyFont="1" applyFill="1" applyBorder="1" applyAlignment="1">
      <alignment horizontal="right" vertical="top"/>
    </xf>
    <xf numFmtId="164" fontId="5" fillId="8" borderId="16" xfId="0" applyNumberFormat="1" applyFont="1" applyFill="1" applyBorder="1" applyAlignment="1">
      <alignment horizontal="right" vertical="top"/>
    </xf>
    <xf numFmtId="49" fontId="5" fillId="7" borderId="4" xfId="0" applyNumberFormat="1" applyFont="1" applyFill="1" applyBorder="1" applyAlignment="1">
      <alignment horizontal="center" vertical="top"/>
    </xf>
    <xf numFmtId="164" fontId="5" fillId="7" borderId="4" xfId="0" applyNumberFormat="1" applyFont="1" applyFill="1" applyBorder="1" applyAlignment="1">
      <alignment horizontal="right" vertical="top"/>
    </xf>
    <xf numFmtId="164" fontId="5" fillId="7" borderId="5" xfId="0" applyNumberFormat="1" applyFont="1" applyFill="1" applyBorder="1" applyAlignment="1">
      <alignment horizontal="right" vertical="top"/>
    </xf>
    <xf numFmtId="164" fontId="5" fillId="7" borderId="31" xfId="0" applyNumberFormat="1" applyFont="1" applyFill="1" applyBorder="1" applyAlignment="1">
      <alignment horizontal="right" vertical="top"/>
    </xf>
    <xf numFmtId="164" fontId="5" fillId="7" borderId="33" xfId="0" applyNumberFormat="1" applyFont="1" applyFill="1" applyBorder="1" applyAlignment="1">
      <alignment horizontal="right" vertical="top"/>
    </xf>
    <xf numFmtId="164" fontId="5" fillId="7" borderId="6" xfId="0" applyNumberFormat="1" applyFont="1" applyFill="1" applyBorder="1" applyAlignment="1">
      <alignment horizontal="right" vertical="top"/>
    </xf>
    <xf numFmtId="164" fontId="5" fillId="7" borderId="34" xfId="0" applyNumberFormat="1" applyFont="1" applyFill="1" applyBorder="1" applyAlignment="1">
      <alignment horizontal="right" vertical="top"/>
    </xf>
    <xf numFmtId="49" fontId="5" fillId="8" borderId="21" xfId="0" applyNumberFormat="1" applyFont="1" applyFill="1" applyBorder="1" applyAlignment="1">
      <alignment horizontal="center" vertical="top" wrapText="1"/>
    </xf>
    <xf numFmtId="0" fontId="3" fillId="0" borderId="34" xfId="0" applyFont="1" applyBorder="1" applyAlignment="1">
      <alignment horizontal="center" vertical="top"/>
    </xf>
    <xf numFmtId="49" fontId="5" fillId="8" borderId="21" xfId="0" applyNumberFormat="1" applyFont="1" applyFill="1" applyBorder="1" applyAlignment="1">
      <alignment horizontal="center" vertical="top"/>
    </xf>
    <xf numFmtId="49" fontId="5" fillId="2" borderId="1" xfId="0" applyNumberFormat="1" applyFont="1" applyFill="1" applyBorder="1" applyAlignment="1">
      <alignment horizontal="center" vertical="top"/>
    </xf>
    <xf numFmtId="0" fontId="4" fillId="0" borderId="0" xfId="0" applyFont="1" applyAlignment="1">
      <alignment horizontal="center" vertical="top" wrapText="1"/>
    </xf>
    <xf numFmtId="0" fontId="6" fillId="0" borderId="0" xfId="0" applyFont="1" applyAlignment="1">
      <alignment horizontal="center" vertical="top" wrapText="1"/>
    </xf>
    <xf numFmtId="0" fontId="4" fillId="0" borderId="0" xfId="0" applyFont="1" applyAlignment="1">
      <alignment horizontal="center" vertical="top"/>
    </xf>
    <xf numFmtId="0" fontId="3" fillId="0" borderId="39" xfId="0" applyFont="1" applyBorder="1" applyAlignment="1">
      <alignment horizontal="center" vertical="top"/>
    </xf>
    <xf numFmtId="0" fontId="3" fillId="0" borderId="9" xfId="0" applyFont="1" applyBorder="1" applyAlignment="1">
      <alignment horizontal="center" vertical="center" textRotation="90" wrapText="1"/>
    </xf>
    <xf numFmtId="0" fontId="3" fillId="0" borderId="10"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3" fillId="0" borderId="37" xfId="0" applyFont="1" applyBorder="1" applyAlignment="1">
      <alignment horizontal="center" vertical="center" textRotation="90" wrapText="1"/>
    </xf>
    <xf numFmtId="0" fontId="3" fillId="0" borderId="22" xfId="0" applyFont="1" applyBorder="1" applyAlignment="1">
      <alignment horizontal="center" vertical="center" textRotation="90" wrapText="1"/>
    </xf>
    <xf numFmtId="0" fontId="3" fillId="0" borderId="14" xfId="0" applyFont="1" applyBorder="1" applyAlignment="1">
      <alignment horizontal="center" vertical="center" textRotation="90" wrapText="1"/>
    </xf>
    <xf numFmtId="0" fontId="3" fillId="0" borderId="5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44" xfId="0" applyFont="1" applyBorder="1" applyAlignment="1">
      <alignment horizontal="center" vertical="center"/>
    </xf>
    <xf numFmtId="0" fontId="3" fillId="0" borderId="59" xfId="0" applyFont="1" applyBorder="1" applyAlignment="1">
      <alignment horizontal="center" vertical="center"/>
    </xf>
    <xf numFmtId="0" fontId="3" fillId="0" borderId="61" xfId="0" applyFont="1" applyBorder="1" applyAlignment="1">
      <alignment horizontal="center" vertical="center"/>
    </xf>
    <xf numFmtId="0" fontId="3" fillId="0" borderId="68" xfId="0" applyNumberFormat="1" applyFont="1" applyBorder="1" applyAlignment="1">
      <alignment horizontal="center" vertical="center" textRotation="90" wrapText="1"/>
    </xf>
    <xf numFmtId="0" fontId="3" fillId="0" borderId="60" xfId="0" applyNumberFormat="1" applyFont="1" applyBorder="1" applyAlignment="1">
      <alignment horizontal="center" vertical="center" textRotation="90" wrapText="1"/>
    </xf>
    <xf numFmtId="0" fontId="3" fillId="0" borderId="46" xfId="0" applyNumberFormat="1" applyFont="1" applyBorder="1" applyAlignment="1">
      <alignment horizontal="center" vertical="center" textRotation="90" wrapText="1"/>
    </xf>
    <xf numFmtId="0" fontId="3" fillId="0" borderId="54"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13" xfId="0" applyFont="1" applyBorder="1" applyAlignment="1">
      <alignment horizontal="center" vertical="center" textRotation="90" wrapText="1"/>
    </xf>
    <xf numFmtId="0" fontId="5" fillId="0" borderId="6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63" xfId="0" applyFont="1" applyBorder="1" applyAlignment="1">
      <alignment horizontal="center" vertical="center"/>
    </xf>
    <xf numFmtId="0" fontId="5" fillId="0" borderId="58" xfId="0" applyFont="1" applyBorder="1" applyAlignment="1">
      <alignment horizontal="center" vertical="center"/>
    </xf>
    <xf numFmtId="0" fontId="5" fillId="0" borderId="70" xfId="0" applyFont="1" applyBorder="1" applyAlignment="1">
      <alignment horizontal="center" vertical="center"/>
    </xf>
    <xf numFmtId="0" fontId="3" fillId="0" borderId="49" xfId="0" applyFont="1" applyBorder="1" applyAlignment="1">
      <alignment horizontal="center" vertical="center" textRotation="90" wrapText="1"/>
    </xf>
    <xf numFmtId="0" fontId="3" fillId="0" borderId="45" xfId="0" applyFont="1" applyBorder="1" applyAlignment="1">
      <alignment horizontal="center" vertical="center"/>
    </xf>
    <xf numFmtId="0" fontId="3" fillId="0" borderId="28" xfId="0" applyFont="1" applyFill="1" applyBorder="1" applyAlignment="1">
      <alignment horizontal="center" vertical="center" textRotation="90" wrapText="1"/>
    </xf>
    <xf numFmtId="0" fontId="3" fillId="0" borderId="36" xfId="0" applyFont="1" applyFill="1" applyBorder="1" applyAlignment="1">
      <alignment horizontal="center" vertical="center" textRotation="90"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49" fontId="9" fillId="6" borderId="63" xfId="0" applyNumberFormat="1" applyFont="1" applyFill="1" applyBorder="1" applyAlignment="1">
      <alignment horizontal="left" vertical="top" wrapText="1"/>
    </xf>
    <xf numFmtId="49" fontId="9" fillId="6" borderId="58" xfId="0" applyNumberFormat="1" applyFont="1" applyFill="1" applyBorder="1" applyAlignment="1">
      <alignment horizontal="left" vertical="top" wrapText="1"/>
    </xf>
    <xf numFmtId="49" fontId="9" fillId="6" borderId="70" xfId="0" applyNumberFormat="1" applyFont="1" applyFill="1" applyBorder="1" applyAlignment="1">
      <alignment horizontal="left" vertical="top" wrapText="1"/>
    </xf>
    <xf numFmtId="0" fontId="9" fillId="7" borderId="69" xfId="0" applyFont="1" applyFill="1" applyBorder="1" applyAlignment="1">
      <alignment horizontal="left" vertical="top" wrapText="1"/>
    </xf>
    <xf numFmtId="0" fontId="9" fillId="7" borderId="59" xfId="0" applyFont="1" applyFill="1" applyBorder="1" applyAlignment="1">
      <alignment horizontal="left" vertical="top" wrapText="1"/>
    </xf>
    <xf numFmtId="0" fontId="9" fillId="7" borderId="61" xfId="0" applyFont="1" applyFill="1" applyBorder="1" applyAlignment="1">
      <alignment horizontal="left" vertical="top" wrapText="1"/>
    </xf>
    <xf numFmtId="0" fontId="5" fillId="8" borderId="44" xfId="0" applyFont="1" applyFill="1" applyBorder="1" applyAlignment="1">
      <alignment horizontal="left" vertical="top"/>
    </xf>
    <xf numFmtId="0" fontId="5" fillId="8" borderId="59" xfId="0" applyFont="1" applyFill="1" applyBorder="1" applyAlignment="1">
      <alignment horizontal="left" vertical="top"/>
    </xf>
    <xf numFmtId="0" fontId="5" fillId="8" borderId="61" xfId="0" applyFont="1" applyFill="1" applyBorder="1" applyAlignment="1">
      <alignment horizontal="left" vertical="top"/>
    </xf>
    <xf numFmtId="0" fontId="5" fillId="2" borderId="44" xfId="0" applyFont="1" applyFill="1" applyBorder="1" applyAlignment="1">
      <alignment horizontal="left" vertical="top" wrapText="1"/>
    </xf>
    <xf numFmtId="0" fontId="5" fillId="2" borderId="59" xfId="0" applyFont="1" applyFill="1" applyBorder="1" applyAlignment="1">
      <alignment horizontal="left" vertical="top" wrapText="1"/>
    </xf>
    <xf numFmtId="0" fontId="5" fillId="2" borderId="61"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40" xfId="0" applyFont="1" applyFill="1" applyBorder="1" applyAlignment="1">
      <alignment horizontal="left" vertical="top" wrapText="1"/>
    </xf>
    <xf numFmtId="0" fontId="10" fillId="0" borderId="10" xfId="0" applyFont="1" applyFill="1" applyBorder="1" applyAlignment="1">
      <alignment horizontal="center" vertical="top" wrapText="1"/>
    </xf>
    <xf numFmtId="49" fontId="3" fillId="0" borderId="22" xfId="0" applyNumberFormat="1" applyFont="1" applyBorder="1" applyAlignment="1">
      <alignment horizontal="center" vertical="top" wrapText="1"/>
    </xf>
    <xf numFmtId="49" fontId="5" fillId="0" borderId="24" xfId="0" applyNumberFormat="1" applyFont="1" applyBorder="1" applyAlignment="1">
      <alignment horizontal="center" vertical="top"/>
    </xf>
    <xf numFmtId="0" fontId="3" fillId="3" borderId="10" xfId="0" applyFont="1" applyFill="1" applyBorder="1" applyAlignment="1">
      <alignment horizontal="left" vertical="top" wrapText="1"/>
    </xf>
    <xf numFmtId="0" fontId="3" fillId="3" borderId="43" xfId="0" applyFont="1" applyFill="1" applyBorder="1" applyAlignment="1">
      <alignment horizontal="left" vertical="top" wrapText="1"/>
    </xf>
    <xf numFmtId="0" fontId="3" fillId="0" borderId="28" xfId="0" applyFont="1" applyFill="1" applyBorder="1" applyAlignment="1">
      <alignment horizontal="left" vertical="top" wrapText="1"/>
    </xf>
    <xf numFmtId="0" fontId="3" fillId="0" borderId="36" xfId="0" applyFont="1" applyFill="1" applyBorder="1" applyAlignment="1">
      <alignment horizontal="left" vertical="top" wrapText="1"/>
    </xf>
    <xf numFmtId="49" fontId="5" fillId="8" borderId="9" xfId="0" applyNumberFormat="1" applyFont="1" applyFill="1" applyBorder="1" applyAlignment="1">
      <alignment horizontal="center" vertical="top"/>
    </xf>
    <xf numFmtId="49" fontId="5" fillId="8" borderId="10" xfId="0" applyNumberFormat="1" applyFont="1" applyFill="1" applyBorder="1" applyAlignment="1">
      <alignment horizontal="center" vertical="top"/>
    </xf>
    <xf numFmtId="49" fontId="5" fillId="8" borderId="11" xfId="0" applyNumberFormat="1" applyFont="1" applyFill="1" applyBorder="1" applyAlignment="1">
      <alignment horizontal="center" vertical="top"/>
    </xf>
    <xf numFmtId="49" fontId="5" fillId="2" borderId="37" xfId="0" applyNumberFormat="1" applyFont="1" applyFill="1" applyBorder="1" applyAlignment="1">
      <alignment horizontal="center" vertical="top"/>
    </xf>
    <xf numFmtId="49" fontId="5" fillId="2" borderId="22" xfId="0" applyNumberFormat="1" applyFont="1" applyFill="1" applyBorder="1" applyAlignment="1">
      <alignment horizontal="center" vertical="top"/>
    </xf>
    <xf numFmtId="49" fontId="5" fillId="2" borderId="14" xfId="0" applyNumberFormat="1" applyFont="1" applyFill="1" applyBorder="1" applyAlignment="1">
      <alignment horizontal="center" vertical="top"/>
    </xf>
    <xf numFmtId="49" fontId="5" fillId="0" borderId="37" xfId="0" applyNumberFormat="1" applyFont="1" applyBorder="1" applyAlignment="1">
      <alignment horizontal="center" vertical="top"/>
    </xf>
    <xf numFmtId="49" fontId="5" fillId="0" borderId="22" xfId="0" applyNumberFormat="1" applyFont="1" applyBorder="1" applyAlignment="1">
      <alignment horizontal="center" vertical="top"/>
    </xf>
    <xf numFmtId="49" fontId="5" fillId="0" borderId="14" xfId="0" applyNumberFormat="1" applyFont="1" applyBorder="1" applyAlignment="1">
      <alignment horizontal="center" vertical="top"/>
    </xf>
    <xf numFmtId="0" fontId="5" fillId="0" borderId="38" xfId="0" applyFont="1" applyFill="1" applyBorder="1" applyAlignment="1">
      <alignment horizontal="left" vertical="top" wrapText="1"/>
    </xf>
    <xf numFmtId="0" fontId="5" fillId="0" borderId="24" xfId="0" applyFont="1" applyFill="1" applyBorder="1" applyAlignment="1">
      <alignment horizontal="left" vertical="top" wrapText="1"/>
    </xf>
    <xf numFmtId="3" fontId="3" fillId="3" borderId="22" xfId="0" applyNumberFormat="1" applyFont="1" applyFill="1" applyBorder="1" applyAlignment="1">
      <alignment horizontal="center" vertical="top"/>
    </xf>
    <xf numFmtId="3" fontId="3" fillId="3" borderId="41" xfId="0" applyNumberFormat="1" applyFont="1" applyFill="1" applyBorder="1" applyAlignment="1">
      <alignment horizontal="center" vertical="top"/>
    </xf>
    <xf numFmtId="3" fontId="5" fillId="3" borderId="24" xfId="0" applyNumberFormat="1" applyFont="1" applyFill="1" applyBorder="1" applyAlignment="1">
      <alignment horizontal="center" vertical="top"/>
    </xf>
    <xf numFmtId="3" fontId="5" fillId="3" borderId="40" xfId="0" applyNumberFormat="1" applyFont="1" applyFill="1" applyBorder="1" applyAlignment="1">
      <alignment horizontal="center" vertical="top"/>
    </xf>
    <xf numFmtId="0" fontId="10" fillId="3" borderId="49" xfId="0" applyFont="1" applyFill="1" applyBorder="1" applyAlignment="1">
      <alignment horizontal="left" vertical="top" wrapText="1"/>
    </xf>
    <xf numFmtId="0" fontId="10" fillId="3" borderId="10" xfId="0" applyFont="1" applyFill="1" applyBorder="1" applyAlignment="1">
      <alignment horizontal="left" vertical="top" wrapText="1"/>
    </xf>
    <xf numFmtId="0" fontId="3" fillId="3" borderId="49" xfId="0" applyFont="1" applyFill="1" applyBorder="1" applyAlignment="1">
      <alignment horizontal="left" vertical="top" wrapText="1"/>
    </xf>
    <xf numFmtId="0" fontId="3" fillId="0" borderId="7" xfId="0" applyFont="1" applyFill="1" applyBorder="1" applyAlignment="1">
      <alignment horizontal="center" vertical="top" wrapText="1"/>
    </xf>
    <xf numFmtId="0" fontId="3" fillId="0" borderId="9" xfId="0" applyFont="1" applyFill="1" applyBorder="1" applyAlignment="1">
      <alignment horizontal="center" vertical="center" textRotation="90" wrapText="1"/>
    </xf>
    <xf numFmtId="0" fontId="3" fillId="0" borderId="10" xfId="0" applyFont="1" applyFill="1" applyBorder="1" applyAlignment="1">
      <alignment horizontal="center" vertical="center" textRotation="90" wrapText="1"/>
    </xf>
    <xf numFmtId="49" fontId="3" fillId="0" borderId="37" xfId="0" applyNumberFormat="1" applyFont="1" applyBorder="1" applyAlignment="1">
      <alignment horizontal="center" vertical="top"/>
    </xf>
    <xf numFmtId="49" fontId="3" fillId="0" borderId="22" xfId="0" applyNumberFormat="1" applyFont="1" applyBorder="1" applyAlignment="1">
      <alignment horizontal="center" vertical="top"/>
    </xf>
    <xf numFmtId="49" fontId="3" fillId="0" borderId="14" xfId="0" applyNumberFormat="1" applyFont="1" applyBorder="1" applyAlignment="1">
      <alignment horizontal="center" vertical="top"/>
    </xf>
    <xf numFmtId="49" fontId="5" fillId="0" borderId="38" xfId="0" applyNumberFormat="1" applyFont="1" applyBorder="1" applyAlignment="1">
      <alignment horizontal="center" vertical="top"/>
    </xf>
    <xf numFmtId="49" fontId="5" fillId="0" borderId="36" xfId="0" applyNumberFormat="1" applyFont="1" applyBorder="1" applyAlignment="1">
      <alignment horizontal="center" vertical="top"/>
    </xf>
    <xf numFmtId="0" fontId="3" fillId="0" borderId="10" xfId="0" applyFont="1" applyFill="1" applyBorder="1" applyAlignment="1">
      <alignment horizontal="left" vertical="top" wrapText="1"/>
    </xf>
    <xf numFmtId="0" fontId="3" fillId="0" borderId="11" xfId="0" applyFont="1" applyFill="1" applyBorder="1" applyAlignment="1">
      <alignment horizontal="center" vertical="center" textRotation="90" wrapText="1"/>
    </xf>
    <xf numFmtId="3" fontId="3" fillId="3" borderId="37" xfId="0" applyNumberFormat="1" applyFont="1" applyFill="1" applyBorder="1" applyAlignment="1">
      <alignment horizontal="center" vertical="top" wrapText="1"/>
    </xf>
    <xf numFmtId="3" fontId="3" fillId="3" borderId="22" xfId="0" applyNumberFormat="1" applyFont="1" applyFill="1" applyBorder="1" applyAlignment="1">
      <alignment horizontal="center" vertical="top" wrapText="1"/>
    </xf>
    <xf numFmtId="3" fontId="3" fillId="3" borderId="14" xfId="0" applyNumberFormat="1" applyFont="1" applyFill="1" applyBorder="1" applyAlignment="1">
      <alignment horizontal="center" vertical="top" wrapText="1"/>
    </xf>
    <xf numFmtId="3" fontId="3" fillId="3" borderId="38" xfId="0" applyNumberFormat="1" applyFont="1" applyFill="1" applyBorder="1" applyAlignment="1">
      <alignment horizontal="center" vertical="top" wrapText="1"/>
    </xf>
    <xf numFmtId="3" fontId="3" fillId="3" borderId="24" xfId="0" applyNumberFormat="1" applyFont="1" applyFill="1" applyBorder="1" applyAlignment="1">
      <alignment horizontal="center" vertical="top" wrapText="1"/>
    </xf>
    <xf numFmtId="3" fontId="3" fillId="3" borderId="36" xfId="0" applyNumberFormat="1" applyFont="1" applyFill="1" applyBorder="1" applyAlignment="1">
      <alignment horizontal="center" vertical="top" wrapText="1"/>
    </xf>
    <xf numFmtId="0" fontId="3" fillId="3" borderId="28" xfId="0" applyFont="1" applyFill="1" applyBorder="1" applyAlignment="1">
      <alignment horizontal="left" vertical="top" wrapText="1"/>
    </xf>
    <xf numFmtId="0" fontId="3" fillId="3" borderId="36"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8" xfId="0" applyFont="1" applyFill="1" applyBorder="1" applyAlignment="1">
      <alignment horizontal="left" vertical="top" wrapText="1"/>
    </xf>
    <xf numFmtId="0" fontId="3" fillId="3" borderId="24" xfId="0" applyFont="1" applyFill="1" applyBorder="1" applyAlignment="1">
      <alignment horizontal="left" vertical="top" wrapText="1"/>
    </xf>
    <xf numFmtId="49" fontId="5" fillId="2" borderId="66" xfId="0" applyNumberFormat="1" applyFont="1" applyFill="1" applyBorder="1" applyAlignment="1">
      <alignment horizontal="right" vertical="top"/>
    </xf>
    <xf numFmtId="49" fontId="5" fillId="2" borderId="72" xfId="0" applyNumberFormat="1" applyFont="1" applyFill="1" applyBorder="1" applyAlignment="1">
      <alignment horizontal="right" vertical="top"/>
    </xf>
    <xf numFmtId="49" fontId="5" fillId="2" borderId="73" xfId="0" applyNumberFormat="1" applyFont="1" applyFill="1" applyBorder="1" applyAlignment="1">
      <alignment horizontal="left" vertical="top"/>
    </xf>
    <xf numFmtId="49" fontId="5" fillId="2" borderId="66" xfId="0" applyNumberFormat="1" applyFont="1" applyFill="1" applyBorder="1" applyAlignment="1">
      <alignment horizontal="left" vertical="top"/>
    </xf>
    <xf numFmtId="49" fontId="5" fillId="2" borderId="72" xfId="0" applyNumberFormat="1" applyFont="1" applyFill="1" applyBorder="1" applyAlignment="1">
      <alignment horizontal="left" vertical="top"/>
    </xf>
    <xf numFmtId="49" fontId="3" fillId="0" borderId="56" xfId="0" applyNumberFormat="1" applyFont="1" applyBorder="1" applyAlignment="1">
      <alignment horizontal="center" vertical="top" wrapText="1"/>
    </xf>
    <xf numFmtId="49" fontId="3" fillId="0" borderId="25" xfId="0" applyNumberFormat="1" applyFont="1" applyBorder="1" applyAlignment="1">
      <alignment horizontal="center" vertical="top" wrapText="1"/>
    </xf>
    <xf numFmtId="0" fontId="3" fillId="0" borderId="38" xfId="0" applyFont="1" applyFill="1" applyBorder="1" applyAlignment="1">
      <alignment vertical="top" wrapText="1"/>
    </xf>
    <xf numFmtId="0" fontId="3" fillId="0" borderId="36" xfId="0" applyFont="1" applyFill="1" applyBorder="1" applyAlignment="1">
      <alignment vertical="top" wrapText="1"/>
    </xf>
    <xf numFmtId="49" fontId="3" fillId="0" borderId="57" xfId="0" applyNumberFormat="1" applyFont="1" applyBorder="1" applyAlignment="1">
      <alignment horizontal="center" vertical="top" wrapText="1"/>
    </xf>
    <xf numFmtId="0" fontId="3" fillId="0" borderId="24" xfId="0" applyFont="1" applyFill="1" applyBorder="1" applyAlignment="1">
      <alignment vertical="top" wrapText="1"/>
    </xf>
    <xf numFmtId="0" fontId="3" fillId="2" borderId="12" xfId="0" applyFont="1" applyFill="1" applyBorder="1" applyAlignment="1">
      <alignment horizontal="center" vertical="top" wrapText="1"/>
    </xf>
    <xf numFmtId="0" fontId="3" fillId="2" borderId="66" xfId="0" applyFont="1" applyFill="1" applyBorder="1" applyAlignment="1">
      <alignment horizontal="center" vertical="top" wrapText="1"/>
    </xf>
    <xf numFmtId="0" fontId="3" fillId="2" borderId="72" xfId="0" applyFont="1" applyFill="1" applyBorder="1" applyAlignment="1">
      <alignment horizontal="center" vertical="top" wrapText="1"/>
    </xf>
    <xf numFmtId="0" fontId="3" fillId="0" borderId="43"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11" xfId="0" applyFont="1" applyFill="1" applyBorder="1" applyAlignment="1">
      <alignment horizontal="left" vertical="top" wrapText="1"/>
    </xf>
    <xf numFmtId="49" fontId="5" fillId="8" borderId="73" xfId="0" applyNumberFormat="1" applyFont="1" applyFill="1" applyBorder="1" applyAlignment="1">
      <alignment horizontal="right" vertical="top"/>
    </xf>
    <xf numFmtId="49" fontId="5" fillId="8" borderId="66" xfId="0" applyNumberFormat="1" applyFont="1" applyFill="1" applyBorder="1" applyAlignment="1">
      <alignment horizontal="right" vertical="top"/>
    </xf>
    <xf numFmtId="49" fontId="5" fillId="8" borderId="72" xfId="0" applyNumberFormat="1" applyFont="1" applyFill="1" applyBorder="1" applyAlignment="1">
      <alignment horizontal="right" vertical="top"/>
    </xf>
    <xf numFmtId="0" fontId="3" fillId="8" borderId="12" xfId="0" applyFont="1" applyFill="1" applyBorder="1" applyAlignment="1">
      <alignment horizontal="center" vertical="top"/>
    </xf>
    <xf numFmtId="0" fontId="3" fillId="8" borderId="66" xfId="0" applyFont="1" applyFill="1" applyBorder="1" applyAlignment="1">
      <alignment horizontal="center" vertical="top"/>
    </xf>
    <xf numFmtId="0" fontId="3" fillId="8" borderId="72" xfId="0" applyFont="1" applyFill="1" applyBorder="1" applyAlignment="1">
      <alignment horizontal="center" vertical="top"/>
    </xf>
    <xf numFmtId="0" fontId="5" fillId="8" borderId="73" xfId="0" applyFont="1" applyFill="1" applyBorder="1" applyAlignment="1">
      <alignment horizontal="left" vertical="top"/>
    </xf>
    <xf numFmtId="0" fontId="5" fillId="8" borderId="66" xfId="0" applyFont="1" applyFill="1" applyBorder="1" applyAlignment="1">
      <alignment horizontal="left" vertical="top"/>
    </xf>
    <xf numFmtId="0" fontId="5" fillId="8" borderId="72" xfId="0" applyFont="1" applyFill="1" applyBorder="1" applyAlignment="1">
      <alignment horizontal="left" vertical="top"/>
    </xf>
    <xf numFmtId="0" fontId="5" fillId="2" borderId="73" xfId="0" applyFont="1" applyFill="1" applyBorder="1" applyAlignment="1">
      <alignment horizontal="left" vertical="top" wrapText="1"/>
    </xf>
    <xf numFmtId="0" fontId="5" fillId="2" borderId="66" xfId="0" applyFont="1" applyFill="1" applyBorder="1" applyAlignment="1">
      <alignment horizontal="left" vertical="top" wrapText="1"/>
    </xf>
    <xf numFmtId="0" fontId="5" fillId="2" borderId="72" xfId="0" applyFont="1" applyFill="1" applyBorder="1" applyAlignment="1">
      <alignment horizontal="left" vertical="top" wrapText="1"/>
    </xf>
    <xf numFmtId="0" fontId="3" fillId="4" borderId="38" xfId="0" applyFont="1" applyFill="1" applyBorder="1" applyAlignment="1">
      <alignment vertical="top" wrapText="1"/>
    </xf>
    <xf numFmtId="0" fontId="3" fillId="4" borderId="36" xfId="0" applyFont="1" applyFill="1" applyBorder="1" applyAlignment="1">
      <alignment vertical="top" wrapText="1"/>
    </xf>
    <xf numFmtId="49" fontId="5" fillId="0" borderId="38" xfId="0" applyNumberFormat="1" applyFont="1" applyBorder="1" applyAlignment="1">
      <alignment horizontal="center" vertical="top" wrapText="1"/>
    </xf>
    <xf numFmtId="49" fontId="5" fillId="0" borderId="24" xfId="0" applyNumberFormat="1" applyFont="1" applyBorder="1" applyAlignment="1">
      <alignment horizontal="center" vertical="top" wrapText="1"/>
    </xf>
    <xf numFmtId="49" fontId="5" fillId="0" borderId="36" xfId="0" applyNumberFormat="1" applyFont="1" applyBorder="1" applyAlignment="1">
      <alignment horizontal="center" vertical="top" wrapText="1"/>
    </xf>
    <xf numFmtId="49" fontId="5" fillId="0" borderId="37" xfId="0" applyNumberFormat="1" applyFont="1" applyBorder="1" applyAlignment="1">
      <alignment horizontal="center" vertical="top" wrapText="1"/>
    </xf>
    <xf numFmtId="49" fontId="5" fillId="0" borderId="14" xfId="0" applyNumberFormat="1" applyFont="1" applyBorder="1" applyAlignment="1">
      <alignment horizontal="center" vertical="top" wrapText="1"/>
    </xf>
    <xf numFmtId="0" fontId="3" fillId="0" borderId="38" xfId="0" applyFont="1" applyFill="1" applyBorder="1" applyAlignment="1">
      <alignment horizontal="left" vertical="top" wrapText="1"/>
    </xf>
    <xf numFmtId="49" fontId="3" fillId="0" borderId="37"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49" fontId="5" fillId="8" borderId="9" xfId="0" applyNumberFormat="1" applyFont="1" applyFill="1" applyBorder="1" applyAlignment="1">
      <alignment horizontal="center" vertical="top" wrapText="1"/>
    </xf>
    <xf numFmtId="49" fontId="5" fillId="8" borderId="10" xfId="0" applyNumberFormat="1" applyFont="1" applyFill="1" applyBorder="1" applyAlignment="1">
      <alignment horizontal="center" vertical="top" wrapText="1"/>
    </xf>
    <xf numFmtId="49" fontId="5" fillId="8" borderId="11" xfId="0" applyNumberFormat="1" applyFont="1" applyFill="1" applyBorder="1" applyAlignment="1">
      <alignment horizontal="center" vertical="top" wrapText="1"/>
    </xf>
    <xf numFmtId="49" fontId="5" fillId="2" borderId="37" xfId="0" applyNumberFormat="1" applyFont="1" applyFill="1" applyBorder="1" applyAlignment="1">
      <alignment horizontal="center" vertical="top" wrapText="1"/>
    </xf>
    <xf numFmtId="49" fontId="5" fillId="2" borderId="22" xfId="0" applyNumberFormat="1" applyFont="1" applyFill="1" applyBorder="1" applyAlignment="1">
      <alignment horizontal="center" vertical="top" wrapText="1"/>
    </xf>
    <xf numFmtId="49" fontId="5" fillId="2" borderId="14" xfId="0" applyNumberFormat="1" applyFont="1" applyFill="1" applyBorder="1" applyAlignment="1">
      <alignment horizontal="center" vertical="top" wrapText="1"/>
    </xf>
    <xf numFmtId="49" fontId="5" fillId="0" borderId="22" xfId="0" applyNumberFormat="1" applyFont="1" applyBorder="1" applyAlignment="1">
      <alignment horizontal="center" vertical="top" wrapText="1"/>
    </xf>
    <xf numFmtId="49" fontId="5" fillId="2" borderId="73" xfId="0" applyNumberFormat="1" applyFont="1" applyFill="1" applyBorder="1" applyAlignment="1">
      <alignment horizontal="right" vertical="top"/>
    </xf>
    <xf numFmtId="49" fontId="5" fillId="7" borderId="73" xfId="0" applyNumberFormat="1" applyFont="1" applyFill="1" applyBorder="1" applyAlignment="1">
      <alignment horizontal="right" vertical="top"/>
    </xf>
    <xf numFmtId="49" fontId="5" fillId="7" borderId="66" xfId="0" applyNumberFormat="1" applyFont="1" applyFill="1" applyBorder="1" applyAlignment="1">
      <alignment horizontal="right" vertical="top"/>
    </xf>
    <xf numFmtId="49" fontId="5" fillId="7" borderId="72" xfId="0" applyNumberFormat="1" applyFont="1" applyFill="1" applyBorder="1" applyAlignment="1">
      <alignment horizontal="right" vertical="top"/>
    </xf>
    <xf numFmtId="0" fontId="3" fillId="7" borderId="12" xfId="0" applyFont="1" applyFill="1" applyBorder="1" applyAlignment="1">
      <alignment horizontal="center" vertical="top"/>
    </xf>
    <xf numFmtId="0" fontId="3" fillId="7" borderId="66" xfId="0" applyFont="1" applyFill="1" applyBorder="1" applyAlignment="1">
      <alignment horizontal="center" vertical="top"/>
    </xf>
    <xf numFmtId="0" fontId="3" fillId="7" borderId="72" xfId="0" applyFont="1" applyFill="1" applyBorder="1" applyAlignment="1">
      <alignment horizontal="center" vertical="top"/>
    </xf>
    <xf numFmtId="0" fontId="3" fillId="3" borderId="74" xfId="0" applyFont="1" applyFill="1" applyBorder="1" applyAlignment="1">
      <alignment horizontal="left" vertical="top" wrapText="1"/>
    </xf>
    <xf numFmtId="0" fontId="3" fillId="3" borderId="75" xfId="0" applyFont="1" applyFill="1" applyBorder="1" applyAlignment="1">
      <alignment horizontal="left" vertical="top" wrapText="1"/>
    </xf>
    <xf numFmtId="0" fontId="3" fillId="3" borderId="71" xfId="0" applyFont="1" applyFill="1" applyBorder="1" applyAlignment="1">
      <alignment horizontal="left" vertical="top" wrapText="1"/>
    </xf>
    <xf numFmtId="165" fontId="3" fillId="0" borderId="69" xfId="0" applyNumberFormat="1" applyFont="1" applyBorder="1" applyAlignment="1">
      <alignment horizontal="center" vertical="top" wrapText="1"/>
    </xf>
    <xf numFmtId="165" fontId="3" fillId="0" borderId="59" xfId="0" applyNumberFormat="1" applyFont="1" applyBorder="1" applyAlignment="1">
      <alignment horizontal="center" vertical="top" wrapText="1"/>
    </xf>
    <xf numFmtId="165" fontId="3" fillId="0" borderId="61" xfId="0" applyNumberFormat="1" applyFont="1" applyBorder="1" applyAlignment="1">
      <alignment horizontal="center" vertical="top" wrapText="1"/>
    </xf>
    <xf numFmtId="0" fontId="3" fillId="0" borderId="69" xfId="0" applyFont="1" applyBorder="1" applyAlignment="1">
      <alignment horizontal="left" vertical="top" wrapText="1"/>
    </xf>
    <xf numFmtId="0" fontId="3" fillId="0" borderId="59" xfId="0" applyFont="1" applyBorder="1" applyAlignment="1">
      <alignment horizontal="left" vertical="top" wrapText="1"/>
    </xf>
    <xf numFmtId="0" fontId="3" fillId="0" borderId="61" xfId="0" applyFont="1" applyBorder="1" applyAlignment="1">
      <alignment horizontal="left" vertical="top" wrapText="1"/>
    </xf>
    <xf numFmtId="0" fontId="5" fillId="5" borderId="55" xfId="0" applyFont="1" applyFill="1" applyBorder="1" applyAlignment="1">
      <alignment horizontal="right" vertical="top" wrapText="1"/>
    </xf>
    <xf numFmtId="0" fontId="5" fillId="5" borderId="39" xfId="0" applyFont="1" applyFill="1" applyBorder="1" applyAlignment="1">
      <alignment horizontal="right" vertical="top" wrapText="1"/>
    </xf>
    <xf numFmtId="0" fontId="5" fillId="5" borderId="46" xfId="0" applyFont="1" applyFill="1" applyBorder="1" applyAlignment="1">
      <alignment horizontal="right" vertical="top" wrapText="1"/>
    </xf>
    <xf numFmtId="165" fontId="5" fillId="5" borderId="55" xfId="0" applyNumberFormat="1" applyFont="1" applyFill="1" applyBorder="1" applyAlignment="1">
      <alignment horizontal="center" vertical="top" wrapText="1"/>
    </xf>
    <xf numFmtId="165" fontId="5" fillId="5" borderId="39" xfId="0" applyNumberFormat="1" applyFont="1" applyFill="1" applyBorder="1" applyAlignment="1">
      <alignment horizontal="center" vertical="top" wrapText="1"/>
    </xf>
    <xf numFmtId="165" fontId="5" fillId="5" borderId="46" xfId="0" applyNumberFormat="1" applyFont="1" applyFill="1" applyBorder="1" applyAlignment="1">
      <alignment horizontal="center" vertical="top" wrapText="1"/>
    </xf>
    <xf numFmtId="0" fontId="3" fillId="0" borderId="74" xfId="0" applyFont="1" applyBorder="1" applyAlignment="1">
      <alignment horizontal="left" vertical="top" wrapText="1"/>
    </xf>
    <xf numFmtId="0" fontId="3" fillId="0" borderId="75" xfId="0" applyFont="1" applyBorder="1" applyAlignment="1">
      <alignment horizontal="left" vertical="top" wrapText="1"/>
    </xf>
    <xf numFmtId="0" fontId="3" fillId="0" borderId="71" xfId="0" applyFont="1" applyBorder="1" applyAlignment="1">
      <alignment horizontal="left" vertical="top" wrapText="1"/>
    </xf>
    <xf numFmtId="0" fontId="5" fillId="7" borderId="69" xfId="0" applyFont="1" applyFill="1" applyBorder="1" applyAlignment="1">
      <alignment horizontal="right" vertical="top" wrapText="1"/>
    </xf>
    <xf numFmtId="0" fontId="5" fillId="7" borderId="59" xfId="0" applyFont="1" applyFill="1" applyBorder="1" applyAlignment="1">
      <alignment horizontal="right" vertical="top" wrapText="1"/>
    </xf>
    <xf numFmtId="0" fontId="5" fillId="7" borderId="61" xfId="0" applyFont="1" applyFill="1" applyBorder="1" applyAlignment="1">
      <alignment horizontal="right" vertical="top" wrapText="1"/>
    </xf>
    <xf numFmtId="165" fontId="5" fillId="7" borderId="69" xfId="0" applyNumberFormat="1" applyFont="1" applyFill="1" applyBorder="1" applyAlignment="1">
      <alignment horizontal="center" vertical="top" wrapText="1"/>
    </xf>
    <xf numFmtId="165" fontId="5" fillId="7" borderId="59" xfId="0" applyNumberFormat="1" applyFont="1" applyFill="1" applyBorder="1" applyAlignment="1">
      <alignment horizontal="center" vertical="top" wrapText="1"/>
    </xf>
    <xf numFmtId="165" fontId="5" fillId="7" borderId="61" xfId="0" applyNumberFormat="1" applyFont="1" applyFill="1" applyBorder="1" applyAlignment="1">
      <alignment horizontal="center" vertical="top" wrapText="1"/>
    </xf>
    <xf numFmtId="0" fontId="2" fillId="0" borderId="67" xfId="0" applyNumberFormat="1" applyFont="1" applyBorder="1" applyAlignment="1">
      <alignment vertical="top" wrapText="1"/>
    </xf>
    <xf numFmtId="49" fontId="5" fillId="0" borderId="39" xfId="0" applyNumberFormat="1" applyFont="1" applyFill="1" applyBorder="1" applyAlignment="1">
      <alignment horizontal="center" vertical="top" wrapText="1"/>
    </xf>
    <xf numFmtId="0" fontId="5" fillId="0" borderId="12"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72" xfId="0" applyFont="1" applyBorder="1" applyAlignment="1">
      <alignment horizontal="center" vertical="center" wrapText="1"/>
    </xf>
    <xf numFmtId="0" fontId="5" fillId="7" borderId="63" xfId="0" applyFont="1" applyFill="1" applyBorder="1" applyAlignment="1">
      <alignment horizontal="right" vertical="top" wrapText="1"/>
    </xf>
    <xf numFmtId="0" fontId="5" fillId="7" borderId="58" xfId="0" applyFont="1" applyFill="1" applyBorder="1" applyAlignment="1">
      <alignment horizontal="right" vertical="top" wrapText="1"/>
    </xf>
    <xf numFmtId="0" fontId="5" fillId="7" borderId="70" xfId="0" applyFont="1" applyFill="1" applyBorder="1" applyAlignment="1">
      <alignment horizontal="right" vertical="top" wrapText="1"/>
    </xf>
    <xf numFmtId="165" fontId="5" fillId="7" borderId="63" xfId="0" applyNumberFormat="1" applyFont="1" applyFill="1" applyBorder="1" applyAlignment="1">
      <alignment horizontal="center" vertical="top" wrapText="1"/>
    </xf>
    <xf numFmtId="165" fontId="5" fillId="7" borderId="58" xfId="0" applyNumberFormat="1" applyFont="1" applyFill="1" applyBorder="1" applyAlignment="1">
      <alignment horizontal="center" vertical="top" wrapText="1"/>
    </xf>
    <xf numFmtId="165" fontId="5" fillId="7" borderId="70" xfId="0" applyNumberFormat="1" applyFont="1" applyFill="1" applyBorder="1" applyAlignment="1">
      <alignment horizontal="center" vertical="top" wrapText="1"/>
    </xf>
    <xf numFmtId="0" fontId="6" fillId="0" borderId="50" xfId="0" applyFont="1" applyBorder="1" applyAlignment="1">
      <alignment horizontal="center" vertical="center"/>
    </xf>
    <xf numFmtId="0" fontId="6" fillId="0" borderId="25" xfId="0" applyFont="1" applyBorder="1" applyAlignment="1">
      <alignment horizontal="center" vertical="center"/>
    </xf>
    <xf numFmtId="0" fontId="3" fillId="0" borderId="0" xfId="0" applyFont="1" applyFill="1" applyBorder="1" applyAlignment="1">
      <alignment horizontal="left" vertical="top" wrapText="1"/>
    </xf>
  </cellXfs>
  <cellStyles count="1">
    <cellStyle name="Įprastas"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45"/>
  <sheetViews>
    <sheetView tabSelected="1" zoomScaleNormal="100" zoomScaleSheetLayoutView="100" workbookViewId="0">
      <selection sqref="A1:R1"/>
    </sheetView>
  </sheetViews>
  <sheetFormatPr defaultRowHeight="12.75" x14ac:dyDescent="0.2"/>
  <cols>
    <col min="1" max="3" width="2.85546875" style="10" customWidth="1"/>
    <col min="4" max="4" width="36.140625" style="10" customWidth="1"/>
    <col min="5" max="5" width="2.7109375" style="58" customWidth="1"/>
    <col min="6" max="6" width="4" style="11" customWidth="1"/>
    <col min="7" max="7" width="3.85546875" style="102" customWidth="1"/>
    <col min="8" max="8" width="7.7109375" style="11" customWidth="1"/>
    <col min="9" max="10" width="7.7109375" style="10" customWidth="1"/>
    <col min="11" max="11" width="6" style="10" customWidth="1"/>
    <col min="12" max="12" width="9.5703125" style="10" customWidth="1"/>
    <col min="13" max="14" width="7.7109375" style="10" customWidth="1"/>
    <col min="15" max="15" width="24.140625" style="10" customWidth="1"/>
    <col min="16" max="18" width="3.7109375" style="10" customWidth="1"/>
    <col min="19" max="256" width="9.140625" style="5"/>
    <col min="257" max="259" width="2.85546875" style="5" customWidth="1"/>
    <col min="260" max="260" width="36.140625" style="5" customWidth="1"/>
    <col min="261" max="261" width="2.7109375" style="5" customWidth="1"/>
    <col min="262" max="262" width="4" style="5" customWidth="1"/>
    <col min="263" max="263" width="3.85546875" style="5" customWidth="1"/>
    <col min="264" max="266" width="7.7109375" style="5" customWidth="1"/>
    <col min="267" max="267" width="6" style="5" customWidth="1"/>
    <col min="268" max="268" width="9.5703125" style="5" customWidth="1"/>
    <col min="269" max="270" width="7.7109375" style="5" customWidth="1"/>
    <col min="271" max="271" width="24.140625" style="5" customWidth="1"/>
    <col min="272" max="274" width="3.7109375" style="5" customWidth="1"/>
    <col min="275" max="512" width="9.140625" style="5"/>
    <col min="513" max="515" width="2.85546875" style="5" customWidth="1"/>
    <col min="516" max="516" width="36.140625" style="5" customWidth="1"/>
    <col min="517" max="517" width="2.7109375" style="5" customWidth="1"/>
    <col min="518" max="518" width="4" style="5" customWidth="1"/>
    <col min="519" max="519" width="3.85546875" style="5" customWidth="1"/>
    <col min="520" max="522" width="7.7109375" style="5" customWidth="1"/>
    <col min="523" max="523" width="6" style="5" customWidth="1"/>
    <col min="524" max="524" width="9.5703125" style="5" customWidth="1"/>
    <col min="525" max="526" width="7.7109375" style="5" customWidth="1"/>
    <col min="527" max="527" width="24.140625" style="5" customWidth="1"/>
    <col min="528" max="530" width="3.7109375" style="5" customWidth="1"/>
    <col min="531" max="768" width="9.140625" style="5"/>
    <col min="769" max="771" width="2.85546875" style="5" customWidth="1"/>
    <col min="772" max="772" width="36.140625" style="5" customWidth="1"/>
    <col min="773" max="773" width="2.7109375" style="5" customWidth="1"/>
    <col min="774" max="774" width="4" style="5" customWidth="1"/>
    <col min="775" max="775" width="3.85546875" style="5" customWidth="1"/>
    <col min="776" max="778" width="7.7109375" style="5" customWidth="1"/>
    <col min="779" max="779" width="6" style="5" customWidth="1"/>
    <col min="780" max="780" width="9.5703125" style="5" customWidth="1"/>
    <col min="781" max="782" width="7.7109375" style="5" customWidth="1"/>
    <col min="783" max="783" width="24.140625" style="5" customWidth="1"/>
    <col min="784" max="786" width="3.7109375" style="5" customWidth="1"/>
    <col min="787" max="1024" width="9.140625" style="5"/>
    <col min="1025" max="1027" width="2.85546875" style="5" customWidth="1"/>
    <col min="1028" max="1028" width="36.140625" style="5" customWidth="1"/>
    <col min="1029" max="1029" width="2.7109375" style="5" customWidth="1"/>
    <col min="1030" max="1030" width="4" style="5" customWidth="1"/>
    <col min="1031" max="1031" width="3.85546875" style="5" customWidth="1"/>
    <col min="1032" max="1034" width="7.7109375" style="5" customWidth="1"/>
    <col min="1035" max="1035" width="6" style="5" customWidth="1"/>
    <col min="1036" max="1036" width="9.5703125" style="5" customWidth="1"/>
    <col min="1037" max="1038" width="7.7109375" style="5" customWidth="1"/>
    <col min="1039" max="1039" width="24.140625" style="5" customWidth="1"/>
    <col min="1040" max="1042" width="3.7109375" style="5" customWidth="1"/>
    <col min="1043" max="1280" width="9.140625" style="5"/>
    <col min="1281" max="1283" width="2.85546875" style="5" customWidth="1"/>
    <col min="1284" max="1284" width="36.140625" style="5" customWidth="1"/>
    <col min="1285" max="1285" width="2.7109375" style="5" customWidth="1"/>
    <col min="1286" max="1286" width="4" style="5" customWidth="1"/>
    <col min="1287" max="1287" width="3.85546875" style="5" customWidth="1"/>
    <col min="1288" max="1290" width="7.7109375" style="5" customWidth="1"/>
    <col min="1291" max="1291" width="6" style="5" customWidth="1"/>
    <col min="1292" max="1292" width="9.5703125" style="5" customWidth="1"/>
    <col min="1293" max="1294" width="7.7109375" style="5" customWidth="1"/>
    <col min="1295" max="1295" width="24.140625" style="5" customWidth="1"/>
    <col min="1296" max="1298" width="3.7109375" style="5" customWidth="1"/>
    <col min="1299" max="1536" width="9.140625" style="5"/>
    <col min="1537" max="1539" width="2.85546875" style="5" customWidth="1"/>
    <col min="1540" max="1540" width="36.140625" style="5" customWidth="1"/>
    <col min="1541" max="1541" width="2.7109375" style="5" customWidth="1"/>
    <col min="1542" max="1542" width="4" style="5" customWidth="1"/>
    <col min="1543" max="1543" width="3.85546875" style="5" customWidth="1"/>
    <col min="1544" max="1546" width="7.7109375" style="5" customWidth="1"/>
    <col min="1547" max="1547" width="6" style="5" customWidth="1"/>
    <col min="1548" max="1548" width="9.5703125" style="5" customWidth="1"/>
    <col min="1549" max="1550" width="7.7109375" style="5" customWidth="1"/>
    <col min="1551" max="1551" width="24.140625" style="5" customWidth="1"/>
    <col min="1552" max="1554" width="3.7109375" style="5" customWidth="1"/>
    <col min="1555" max="1792" width="9.140625" style="5"/>
    <col min="1793" max="1795" width="2.85546875" style="5" customWidth="1"/>
    <col min="1796" max="1796" width="36.140625" style="5" customWidth="1"/>
    <col min="1797" max="1797" width="2.7109375" style="5" customWidth="1"/>
    <col min="1798" max="1798" width="4" style="5" customWidth="1"/>
    <col min="1799" max="1799" width="3.85546875" style="5" customWidth="1"/>
    <col min="1800" max="1802" width="7.7109375" style="5" customWidth="1"/>
    <col min="1803" max="1803" width="6" style="5" customWidth="1"/>
    <col min="1804" max="1804" width="9.5703125" style="5" customWidth="1"/>
    <col min="1805" max="1806" width="7.7109375" style="5" customWidth="1"/>
    <col min="1807" max="1807" width="24.140625" style="5" customWidth="1"/>
    <col min="1808" max="1810" width="3.7109375" style="5" customWidth="1"/>
    <col min="1811" max="2048" width="9.140625" style="5"/>
    <col min="2049" max="2051" width="2.85546875" style="5" customWidth="1"/>
    <col min="2052" max="2052" width="36.140625" style="5" customWidth="1"/>
    <col min="2053" max="2053" width="2.7109375" style="5" customWidth="1"/>
    <col min="2054" max="2054" width="4" style="5" customWidth="1"/>
    <col min="2055" max="2055" width="3.85546875" style="5" customWidth="1"/>
    <col min="2056" max="2058" width="7.7109375" style="5" customWidth="1"/>
    <col min="2059" max="2059" width="6" style="5" customWidth="1"/>
    <col min="2060" max="2060" width="9.5703125" style="5" customWidth="1"/>
    <col min="2061" max="2062" width="7.7109375" style="5" customWidth="1"/>
    <col min="2063" max="2063" width="24.140625" style="5" customWidth="1"/>
    <col min="2064" max="2066" width="3.7109375" style="5" customWidth="1"/>
    <col min="2067" max="2304" width="9.140625" style="5"/>
    <col min="2305" max="2307" width="2.85546875" style="5" customWidth="1"/>
    <col min="2308" max="2308" width="36.140625" style="5" customWidth="1"/>
    <col min="2309" max="2309" width="2.7109375" style="5" customWidth="1"/>
    <col min="2310" max="2310" width="4" style="5" customWidth="1"/>
    <col min="2311" max="2311" width="3.85546875" style="5" customWidth="1"/>
    <col min="2312" max="2314" width="7.7109375" style="5" customWidth="1"/>
    <col min="2315" max="2315" width="6" style="5" customWidth="1"/>
    <col min="2316" max="2316" width="9.5703125" style="5" customWidth="1"/>
    <col min="2317" max="2318" width="7.7109375" style="5" customWidth="1"/>
    <col min="2319" max="2319" width="24.140625" style="5" customWidth="1"/>
    <col min="2320" max="2322" width="3.7109375" style="5" customWidth="1"/>
    <col min="2323" max="2560" width="9.140625" style="5"/>
    <col min="2561" max="2563" width="2.85546875" style="5" customWidth="1"/>
    <col min="2564" max="2564" width="36.140625" style="5" customWidth="1"/>
    <col min="2565" max="2565" width="2.7109375" style="5" customWidth="1"/>
    <col min="2566" max="2566" width="4" style="5" customWidth="1"/>
    <col min="2567" max="2567" width="3.85546875" style="5" customWidth="1"/>
    <col min="2568" max="2570" width="7.7109375" style="5" customWidth="1"/>
    <col min="2571" max="2571" width="6" style="5" customWidth="1"/>
    <col min="2572" max="2572" width="9.5703125" style="5" customWidth="1"/>
    <col min="2573" max="2574" width="7.7109375" style="5" customWidth="1"/>
    <col min="2575" max="2575" width="24.140625" style="5" customWidth="1"/>
    <col min="2576" max="2578" width="3.7109375" style="5" customWidth="1"/>
    <col min="2579" max="2816" width="9.140625" style="5"/>
    <col min="2817" max="2819" width="2.85546875" style="5" customWidth="1"/>
    <col min="2820" max="2820" width="36.140625" style="5" customWidth="1"/>
    <col min="2821" max="2821" width="2.7109375" style="5" customWidth="1"/>
    <col min="2822" max="2822" width="4" style="5" customWidth="1"/>
    <col min="2823" max="2823" width="3.85546875" style="5" customWidth="1"/>
    <col min="2824" max="2826" width="7.7109375" style="5" customWidth="1"/>
    <col min="2827" max="2827" width="6" style="5" customWidth="1"/>
    <col min="2828" max="2828" width="9.5703125" style="5" customWidth="1"/>
    <col min="2829" max="2830" width="7.7109375" style="5" customWidth="1"/>
    <col min="2831" max="2831" width="24.140625" style="5" customWidth="1"/>
    <col min="2832" max="2834" width="3.7109375" style="5" customWidth="1"/>
    <col min="2835" max="3072" width="9.140625" style="5"/>
    <col min="3073" max="3075" width="2.85546875" style="5" customWidth="1"/>
    <col min="3076" max="3076" width="36.140625" style="5" customWidth="1"/>
    <col min="3077" max="3077" width="2.7109375" style="5" customWidth="1"/>
    <col min="3078" max="3078" width="4" style="5" customWidth="1"/>
    <col min="3079" max="3079" width="3.85546875" style="5" customWidth="1"/>
    <col min="3080" max="3082" width="7.7109375" style="5" customWidth="1"/>
    <col min="3083" max="3083" width="6" style="5" customWidth="1"/>
    <col min="3084" max="3084" width="9.5703125" style="5" customWidth="1"/>
    <col min="3085" max="3086" width="7.7109375" style="5" customWidth="1"/>
    <col min="3087" max="3087" width="24.140625" style="5" customWidth="1"/>
    <col min="3088" max="3090" width="3.7109375" style="5" customWidth="1"/>
    <col min="3091" max="3328" width="9.140625" style="5"/>
    <col min="3329" max="3331" width="2.85546875" style="5" customWidth="1"/>
    <col min="3332" max="3332" width="36.140625" style="5" customWidth="1"/>
    <col min="3333" max="3333" width="2.7109375" style="5" customWidth="1"/>
    <col min="3334" max="3334" width="4" style="5" customWidth="1"/>
    <col min="3335" max="3335" width="3.85546875" style="5" customWidth="1"/>
    <col min="3336" max="3338" width="7.7109375" style="5" customWidth="1"/>
    <col min="3339" max="3339" width="6" style="5" customWidth="1"/>
    <col min="3340" max="3340" width="9.5703125" style="5" customWidth="1"/>
    <col min="3341" max="3342" width="7.7109375" style="5" customWidth="1"/>
    <col min="3343" max="3343" width="24.140625" style="5" customWidth="1"/>
    <col min="3344" max="3346" width="3.7109375" style="5" customWidth="1"/>
    <col min="3347" max="3584" width="9.140625" style="5"/>
    <col min="3585" max="3587" width="2.85546875" style="5" customWidth="1"/>
    <col min="3588" max="3588" width="36.140625" style="5" customWidth="1"/>
    <col min="3589" max="3589" width="2.7109375" style="5" customWidth="1"/>
    <col min="3590" max="3590" width="4" style="5" customWidth="1"/>
    <col min="3591" max="3591" width="3.85546875" style="5" customWidth="1"/>
    <col min="3592" max="3594" width="7.7109375" style="5" customWidth="1"/>
    <col min="3595" max="3595" width="6" style="5" customWidth="1"/>
    <col min="3596" max="3596" width="9.5703125" style="5" customWidth="1"/>
    <col min="3597" max="3598" width="7.7109375" style="5" customWidth="1"/>
    <col min="3599" max="3599" width="24.140625" style="5" customWidth="1"/>
    <col min="3600" max="3602" width="3.7109375" style="5" customWidth="1"/>
    <col min="3603" max="3840" width="9.140625" style="5"/>
    <col min="3841" max="3843" width="2.85546875" style="5" customWidth="1"/>
    <col min="3844" max="3844" width="36.140625" style="5" customWidth="1"/>
    <col min="3845" max="3845" width="2.7109375" style="5" customWidth="1"/>
    <col min="3846" max="3846" width="4" style="5" customWidth="1"/>
    <col min="3847" max="3847" width="3.85546875" style="5" customWidth="1"/>
    <col min="3848" max="3850" width="7.7109375" style="5" customWidth="1"/>
    <col min="3851" max="3851" width="6" style="5" customWidth="1"/>
    <col min="3852" max="3852" width="9.5703125" style="5" customWidth="1"/>
    <col min="3853" max="3854" width="7.7109375" style="5" customWidth="1"/>
    <col min="3855" max="3855" width="24.140625" style="5" customWidth="1"/>
    <col min="3856" max="3858" width="3.7109375" style="5" customWidth="1"/>
    <col min="3859" max="4096" width="9.140625" style="5"/>
    <col min="4097" max="4099" width="2.85546875" style="5" customWidth="1"/>
    <col min="4100" max="4100" width="36.140625" style="5" customWidth="1"/>
    <col min="4101" max="4101" width="2.7109375" style="5" customWidth="1"/>
    <col min="4102" max="4102" width="4" style="5" customWidth="1"/>
    <col min="4103" max="4103" width="3.85546875" style="5" customWidth="1"/>
    <col min="4104" max="4106" width="7.7109375" style="5" customWidth="1"/>
    <col min="4107" max="4107" width="6" style="5" customWidth="1"/>
    <col min="4108" max="4108" width="9.5703125" style="5" customWidth="1"/>
    <col min="4109" max="4110" width="7.7109375" style="5" customWidth="1"/>
    <col min="4111" max="4111" width="24.140625" style="5" customWidth="1"/>
    <col min="4112" max="4114" width="3.7109375" style="5" customWidth="1"/>
    <col min="4115" max="4352" width="9.140625" style="5"/>
    <col min="4353" max="4355" width="2.85546875" style="5" customWidth="1"/>
    <col min="4356" max="4356" width="36.140625" style="5" customWidth="1"/>
    <col min="4357" max="4357" width="2.7109375" style="5" customWidth="1"/>
    <col min="4358" max="4358" width="4" style="5" customWidth="1"/>
    <col min="4359" max="4359" width="3.85546875" style="5" customWidth="1"/>
    <col min="4360" max="4362" width="7.7109375" style="5" customWidth="1"/>
    <col min="4363" max="4363" width="6" style="5" customWidth="1"/>
    <col min="4364" max="4364" width="9.5703125" style="5" customWidth="1"/>
    <col min="4365" max="4366" width="7.7109375" style="5" customWidth="1"/>
    <col min="4367" max="4367" width="24.140625" style="5" customWidth="1"/>
    <col min="4368" max="4370" width="3.7109375" style="5" customWidth="1"/>
    <col min="4371" max="4608" width="9.140625" style="5"/>
    <col min="4609" max="4611" width="2.85546875" style="5" customWidth="1"/>
    <col min="4612" max="4612" width="36.140625" style="5" customWidth="1"/>
    <col min="4613" max="4613" width="2.7109375" style="5" customWidth="1"/>
    <col min="4614" max="4614" width="4" style="5" customWidth="1"/>
    <col min="4615" max="4615" width="3.85546875" style="5" customWidth="1"/>
    <col min="4616" max="4618" width="7.7109375" style="5" customWidth="1"/>
    <col min="4619" max="4619" width="6" style="5" customWidth="1"/>
    <col min="4620" max="4620" width="9.5703125" style="5" customWidth="1"/>
    <col min="4621" max="4622" width="7.7109375" style="5" customWidth="1"/>
    <col min="4623" max="4623" width="24.140625" style="5" customWidth="1"/>
    <col min="4624" max="4626" width="3.7109375" style="5" customWidth="1"/>
    <col min="4627" max="4864" width="9.140625" style="5"/>
    <col min="4865" max="4867" width="2.85546875" style="5" customWidth="1"/>
    <col min="4868" max="4868" width="36.140625" style="5" customWidth="1"/>
    <col min="4869" max="4869" width="2.7109375" style="5" customWidth="1"/>
    <col min="4870" max="4870" width="4" style="5" customWidth="1"/>
    <col min="4871" max="4871" width="3.85546875" style="5" customWidth="1"/>
    <col min="4872" max="4874" width="7.7109375" style="5" customWidth="1"/>
    <col min="4875" max="4875" width="6" style="5" customWidth="1"/>
    <col min="4876" max="4876" width="9.5703125" style="5" customWidth="1"/>
    <col min="4877" max="4878" width="7.7109375" style="5" customWidth="1"/>
    <col min="4879" max="4879" width="24.140625" style="5" customWidth="1"/>
    <col min="4880" max="4882" width="3.7109375" style="5" customWidth="1"/>
    <col min="4883" max="5120" width="9.140625" style="5"/>
    <col min="5121" max="5123" width="2.85546875" style="5" customWidth="1"/>
    <col min="5124" max="5124" width="36.140625" style="5" customWidth="1"/>
    <col min="5125" max="5125" width="2.7109375" style="5" customWidth="1"/>
    <col min="5126" max="5126" width="4" style="5" customWidth="1"/>
    <col min="5127" max="5127" width="3.85546875" style="5" customWidth="1"/>
    <col min="5128" max="5130" width="7.7109375" style="5" customWidth="1"/>
    <col min="5131" max="5131" width="6" style="5" customWidth="1"/>
    <col min="5132" max="5132" width="9.5703125" style="5" customWidth="1"/>
    <col min="5133" max="5134" width="7.7109375" style="5" customWidth="1"/>
    <col min="5135" max="5135" width="24.140625" style="5" customWidth="1"/>
    <col min="5136" max="5138" width="3.7109375" style="5" customWidth="1"/>
    <col min="5139" max="5376" width="9.140625" style="5"/>
    <col min="5377" max="5379" width="2.85546875" style="5" customWidth="1"/>
    <col min="5380" max="5380" width="36.140625" style="5" customWidth="1"/>
    <col min="5381" max="5381" width="2.7109375" style="5" customWidth="1"/>
    <col min="5382" max="5382" width="4" style="5" customWidth="1"/>
    <col min="5383" max="5383" width="3.85546875" style="5" customWidth="1"/>
    <col min="5384" max="5386" width="7.7109375" style="5" customWidth="1"/>
    <col min="5387" max="5387" width="6" style="5" customWidth="1"/>
    <col min="5388" max="5388" width="9.5703125" style="5" customWidth="1"/>
    <col min="5389" max="5390" width="7.7109375" style="5" customWidth="1"/>
    <col min="5391" max="5391" width="24.140625" style="5" customWidth="1"/>
    <col min="5392" max="5394" width="3.7109375" style="5" customWidth="1"/>
    <col min="5395" max="5632" width="9.140625" style="5"/>
    <col min="5633" max="5635" width="2.85546875" style="5" customWidth="1"/>
    <col min="5636" max="5636" width="36.140625" style="5" customWidth="1"/>
    <col min="5637" max="5637" width="2.7109375" style="5" customWidth="1"/>
    <col min="5638" max="5638" width="4" style="5" customWidth="1"/>
    <col min="5639" max="5639" width="3.85546875" style="5" customWidth="1"/>
    <col min="5640" max="5642" width="7.7109375" style="5" customWidth="1"/>
    <col min="5643" max="5643" width="6" style="5" customWidth="1"/>
    <col min="5644" max="5644" width="9.5703125" style="5" customWidth="1"/>
    <col min="5645" max="5646" width="7.7109375" style="5" customWidth="1"/>
    <col min="5647" max="5647" width="24.140625" style="5" customWidth="1"/>
    <col min="5648" max="5650" width="3.7109375" style="5" customWidth="1"/>
    <col min="5651" max="5888" width="9.140625" style="5"/>
    <col min="5889" max="5891" width="2.85546875" style="5" customWidth="1"/>
    <col min="5892" max="5892" width="36.140625" style="5" customWidth="1"/>
    <col min="5893" max="5893" width="2.7109375" style="5" customWidth="1"/>
    <col min="5894" max="5894" width="4" style="5" customWidth="1"/>
    <col min="5895" max="5895" width="3.85546875" style="5" customWidth="1"/>
    <col min="5896" max="5898" width="7.7109375" style="5" customWidth="1"/>
    <col min="5899" max="5899" width="6" style="5" customWidth="1"/>
    <col min="5900" max="5900" width="9.5703125" style="5" customWidth="1"/>
    <col min="5901" max="5902" width="7.7109375" style="5" customWidth="1"/>
    <col min="5903" max="5903" width="24.140625" style="5" customWidth="1"/>
    <col min="5904" max="5906" width="3.7109375" style="5" customWidth="1"/>
    <col min="5907" max="6144" width="9.140625" style="5"/>
    <col min="6145" max="6147" width="2.85546875" style="5" customWidth="1"/>
    <col min="6148" max="6148" width="36.140625" style="5" customWidth="1"/>
    <col min="6149" max="6149" width="2.7109375" style="5" customWidth="1"/>
    <col min="6150" max="6150" width="4" style="5" customWidth="1"/>
    <col min="6151" max="6151" width="3.85546875" style="5" customWidth="1"/>
    <col min="6152" max="6154" width="7.7109375" style="5" customWidth="1"/>
    <col min="6155" max="6155" width="6" style="5" customWidth="1"/>
    <col min="6156" max="6156" width="9.5703125" style="5" customWidth="1"/>
    <col min="6157" max="6158" width="7.7109375" style="5" customWidth="1"/>
    <col min="6159" max="6159" width="24.140625" style="5" customWidth="1"/>
    <col min="6160" max="6162" width="3.7109375" style="5" customWidth="1"/>
    <col min="6163" max="6400" width="9.140625" style="5"/>
    <col min="6401" max="6403" width="2.85546875" style="5" customWidth="1"/>
    <col min="6404" max="6404" width="36.140625" style="5" customWidth="1"/>
    <col min="6405" max="6405" width="2.7109375" style="5" customWidth="1"/>
    <col min="6406" max="6406" width="4" style="5" customWidth="1"/>
    <col min="6407" max="6407" width="3.85546875" style="5" customWidth="1"/>
    <col min="6408" max="6410" width="7.7109375" style="5" customWidth="1"/>
    <col min="6411" max="6411" width="6" style="5" customWidth="1"/>
    <col min="6412" max="6412" width="9.5703125" style="5" customWidth="1"/>
    <col min="6413" max="6414" width="7.7109375" style="5" customWidth="1"/>
    <col min="6415" max="6415" width="24.140625" style="5" customWidth="1"/>
    <col min="6416" max="6418" width="3.7109375" style="5" customWidth="1"/>
    <col min="6419" max="6656" width="9.140625" style="5"/>
    <col min="6657" max="6659" width="2.85546875" style="5" customWidth="1"/>
    <col min="6660" max="6660" width="36.140625" style="5" customWidth="1"/>
    <col min="6661" max="6661" width="2.7109375" style="5" customWidth="1"/>
    <col min="6662" max="6662" width="4" style="5" customWidth="1"/>
    <col min="6663" max="6663" width="3.85546875" style="5" customWidth="1"/>
    <col min="6664" max="6666" width="7.7109375" style="5" customWidth="1"/>
    <col min="6667" max="6667" width="6" style="5" customWidth="1"/>
    <col min="6668" max="6668" width="9.5703125" style="5" customWidth="1"/>
    <col min="6669" max="6670" width="7.7109375" style="5" customWidth="1"/>
    <col min="6671" max="6671" width="24.140625" style="5" customWidth="1"/>
    <col min="6672" max="6674" width="3.7109375" style="5" customWidth="1"/>
    <col min="6675" max="6912" width="9.140625" style="5"/>
    <col min="6913" max="6915" width="2.85546875" style="5" customWidth="1"/>
    <col min="6916" max="6916" width="36.140625" style="5" customWidth="1"/>
    <col min="6917" max="6917" width="2.7109375" style="5" customWidth="1"/>
    <col min="6918" max="6918" width="4" style="5" customWidth="1"/>
    <col min="6919" max="6919" width="3.85546875" style="5" customWidth="1"/>
    <col min="6920" max="6922" width="7.7109375" style="5" customWidth="1"/>
    <col min="6923" max="6923" width="6" style="5" customWidth="1"/>
    <col min="6924" max="6924" width="9.5703125" style="5" customWidth="1"/>
    <col min="6925" max="6926" width="7.7109375" style="5" customWidth="1"/>
    <col min="6927" max="6927" width="24.140625" style="5" customWidth="1"/>
    <col min="6928" max="6930" width="3.7109375" style="5" customWidth="1"/>
    <col min="6931" max="7168" width="9.140625" style="5"/>
    <col min="7169" max="7171" width="2.85546875" style="5" customWidth="1"/>
    <col min="7172" max="7172" width="36.140625" style="5" customWidth="1"/>
    <col min="7173" max="7173" width="2.7109375" style="5" customWidth="1"/>
    <col min="7174" max="7174" width="4" style="5" customWidth="1"/>
    <col min="7175" max="7175" width="3.85546875" style="5" customWidth="1"/>
    <col min="7176" max="7178" width="7.7109375" style="5" customWidth="1"/>
    <col min="7179" max="7179" width="6" style="5" customWidth="1"/>
    <col min="7180" max="7180" width="9.5703125" style="5" customWidth="1"/>
    <col min="7181" max="7182" width="7.7109375" style="5" customWidth="1"/>
    <col min="7183" max="7183" width="24.140625" style="5" customWidth="1"/>
    <col min="7184" max="7186" width="3.7109375" style="5" customWidth="1"/>
    <col min="7187" max="7424" width="9.140625" style="5"/>
    <col min="7425" max="7427" width="2.85546875" style="5" customWidth="1"/>
    <col min="7428" max="7428" width="36.140625" style="5" customWidth="1"/>
    <col min="7429" max="7429" width="2.7109375" style="5" customWidth="1"/>
    <col min="7430" max="7430" width="4" style="5" customWidth="1"/>
    <col min="7431" max="7431" width="3.85546875" style="5" customWidth="1"/>
    <col min="7432" max="7434" width="7.7109375" style="5" customWidth="1"/>
    <col min="7435" max="7435" width="6" style="5" customWidth="1"/>
    <col min="7436" max="7436" width="9.5703125" style="5" customWidth="1"/>
    <col min="7437" max="7438" width="7.7109375" style="5" customWidth="1"/>
    <col min="7439" max="7439" width="24.140625" style="5" customWidth="1"/>
    <col min="7440" max="7442" width="3.7109375" style="5" customWidth="1"/>
    <col min="7443" max="7680" width="9.140625" style="5"/>
    <col min="7681" max="7683" width="2.85546875" style="5" customWidth="1"/>
    <col min="7684" max="7684" width="36.140625" style="5" customWidth="1"/>
    <col min="7685" max="7685" width="2.7109375" style="5" customWidth="1"/>
    <col min="7686" max="7686" width="4" style="5" customWidth="1"/>
    <col min="7687" max="7687" width="3.85546875" style="5" customWidth="1"/>
    <col min="7688" max="7690" width="7.7109375" style="5" customWidth="1"/>
    <col min="7691" max="7691" width="6" style="5" customWidth="1"/>
    <col min="7692" max="7692" width="9.5703125" style="5" customWidth="1"/>
    <col min="7693" max="7694" width="7.7109375" style="5" customWidth="1"/>
    <col min="7695" max="7695" width="24.140625" style="5" customWidth="1"/>
    <col min="7696" max="7698" width="3.7109375" style="5" customWidth="1"/>
    <col min="7699" max="7936" width="9.140625" style="5"/>
    <col min="7937" max="7939" width="2.85546875" style="5" customWidth="1"/>
    <col min="7940" max="7940" width="36.140625" style="5" customWidth="1"/>
    <col min="7941" max="7941" width="2.7109375" style="5" customWidth="1"/>
    <col min="7942" max="7942" width="4" style="5" customWidth="1"/>
    <col min="7943" max="7943" width="3.85546875" style="5" customWidth="1"/>
    <col min="7944" max="7946" width="7.7109375" style="5" customWidth="1"/>
    <col min="7947" max="7947" width="6" style="5" customWidth="1"/>
    <col min="7948" max="7948" width="9.5703125" style="5" customWidth="1"/>
    <col min="7949" max="7950" width="7.7109375" style="5" customWidth="1"/>
    <col min="7951" max="7951" width="24.140625" style="5" customWidth="1"/>
    <col min="7952" max="7954" width="3.7109375" style="5" customWidth="1"/>
    <col min="7955" max="8192" width="9.140625" style="5"/>
    <col min="8193" max="8195" width="2.85546875" style="5" customWidth="1"/>
    <col min="8196" max="8196" width="36.140625" style="5" customWidth="1"/>
    <col min="8197" max="8197" width="2.7109375" style="5" customWidth="1"/>
    <col min="8198" max="8198" width="4" style="5" customWidth="1"/>
    <col min="8199" max="8199" width="3.85546875" style="5" customWidth="1"/>
    <col min="8200" max="8202" width="7.7109375" style="5" customWidth="1"/>
    <col min="8203" max="8203" width="6" style="5" customWidth="1"/>
    <col min="8204" max="8204" width="9.5703125" style="5" customWidth="1"/>
    <col min="8205" max="8206" width="7.7109375" style="5" customWidth="1"/>
    <col min="8207" max="8207" width="24.140625" style="5" customWidth="1"/>
    <col min="8208" max="8210" width="3.7109375" style="5" customWidth="1"/>
    <col min="8211" max="8448" width="9.140625" style="5"/>
    <col min="8449" max="8451" width="2.85546875" style="5" customWidth="1"/>
    <col min="8452" max="8452" width="36.140625" style="5" customWidth="1"/>
    <col min="8453" max="8453" width="2.7109375" style="5" customWidth="1"/>
    <col min="8454" max="8454" width="4" style="5" customWidth="1"/>
    <col min="8455" max="8455" width="3.85546875" style="5" customWidth="1"/>
    <col min="8456" max="8458" width="7.7109375" style="5" customWidth="1"/>
    <col min="8459" max="8459" width="6" style="5" customWidth="1"/>
    <col min="8460" max="8460" width="9.5703125" style="5" customWidth="1"/>
    <col min="8461" max="8462" width="7.7109375" style="5" customWidth="1"/>
    <col min="8463" max="8463" width="24.140625" style="5" customWidth="1"/>
    <col min="8464" max="8466" width="3.7109375" style="5" customWidth="1"/>
    <col min="8467" max="8704" width="9.140625" style="5"/>
    <col min="8705" max="8707" width="2.85546875" style="5" customWidth="1"/>
    <col min="8708" max="8708" width="36.140625" style="5" customWidth="1"/>
    <col min="8709" max="8709" width="2.7109375" style="5" customWidth="1"/>
    <col min="8710" max="8710" width="4" style="5" customWidth="1"/>
    <col min="8711" max="8711" width="3.85546875" style="5" customWidth="1"/>
    <col min="8712" max="8714" width="7.7109375" style="5" customWidth="1"/>
    <col min="8715" max="8715" width="6" style="5" customWidth="1"/>
    <col min="8716" max="8716" width="9.5703125" style="5" customWidth="1"/>
    <col min="8717" max="8718" width="7.7109375" style="5" customWidth="1"/>
    <col min="8719" max="8719" width="24.140625" style="5" customWidth="1"/>
    <col min="8720" max="8722" width="3.7109375" style="5" customWidth="1"/>
    <col min="8723" max="8960" width="9.140625" style="5"/>
    <col min="8961" max="8963" width="2.85546875" style="5" customWidth="1"/>
    <col min="8964" max="8964" width="36.140625" style="5" customWidth="1"/>
    <col min="8965" max="8965" width="2.7109375" style="5" customWidth="1"/>
    <col min="8966" max="8966" width="4" style="5" customWidth="1"/>
    <col min="8967" max="8967" width="3.85546875" style="5" customWidth="1"/>
    <col min="8968" max="8970" width="7.7109375" style="5" customWidth="1"/>
    <col min="8971" max="8971" width="6" style="5" customWidth="1"/>
    <col min="8972" max="8972" width="9.5703125" style="5" customWidth="1"/>
    <col min="8973" max="8974" width="7.7109375" style="5" customWidth="1"/>
    <col min="8975" max="8975" width="24.140625" style="5" customWidth="1"/>
    <col min="8976" max="8978" width="3.7109375" style="5" customWidth="1"/>
    <col min="8979" max="9216" width="9.140625" style="5"/>
    <col min="9217" max="9219" width="2.85546875" style="5" customWidth="1"/>
    <col min="9220" max="9220" width="36.140625" style="5" customWidth="1"/>
    <col min="9221" max="9221" width="2.7109375" style="5" customWidth="1"/>
    <col min="9222" max="9222" width="4" style="5" customWidth="1"/>
    <col min="9223" max="9223" width="3.85546875" style="5" customWidth="1"/>
    <col min="9224" max="9226" width="7.7109375" style="5" customWidth="1"/>
    <col min="9227" max="9227" width="6" style="5" customWidth="1"/>
    <col min="9228" max="9228" width="9.5703125" style="5" customWidth="1"/>
    <col min="9229" max="9230" width="7.7109375" style="5" customWidth="1"/>
    <col min="9231" max="9231" width="24.140625" style="5" customWidth="1"/>
    <col min="9232" max="9234" width="3.7109375" style="5" customWidth="1"/>
    <col min="9235" max="9472" width="9.140625" style="5"/>
    <col min="9473" max="9475" width="2.85546875" style="5" customWidth="1"/>
    <col min="9476" max="9476" width="36.140625" style="5" customWidth="1"/>
    <col min="9477" max="9477" width="2.7109375" style="5" customWidth="1"/>
    <col min="9478" max="9478" width="4" style="5" customWidth="1"/>
    <col min="9479" max="9479" width="3.85546875" style="5" customWidth="1"/>
    <col min="9480" max="9482" width="7.7109375" style="5" customWidth="1"/>
    <col min="9483" max="9483" width="6" style="5" customWidth="1"/>
    <col min="9484" max="9484" width="9.5703125" style="5" customWidth="1"/>
    <col min="9485" max="9486" width="7.7109375" style="5" customWidth="1"/>
    <col min="9487" max="9487" width="24.140625" style="5" customWidth="1"/>
    <col min="9488" max="9490" width="3.7109375" style="5" customWidth="1"/>
    <col min="9491" max="9728" width="9.140625" style="5"/>
    <col min="9729" max="9731" width="2.85546875" style="5" customWidth="1"/>
    <col min="9732" max="9732" width="36.140625" style="5" customWidth="1"/>
    <col min="9733" max="9733" width="2.7109375" style="5" customWidth="1"/>
    <col min="9734" max="9734" width="4" style="5" customWidth="1"/>
    <col min="9735" max="9735" width="3.85546875" style="5" customWidth="1"/>
    <col min="9736" max="9738" width="7.7109375" style="5" customWidth="1"/>
    <col min="9739" max="9739" width="6" style="5" customWidth="1"/>
    <col min="9740" max="9740" width="9.5703125" style="5" customWidth="1"/>
    <col min="9741" max="9742" width="7.7109375" style="5" customWidth="1"/>
    <col min="9743" max="9743" width="24.140625" style="5" customWidth="1"/>
    <col min="9744" max="9746" width="3.7109375" style="5" customWidth="1"/>
    <col min="9747" max="9984" width="9.140625" style="5"/>
    <col min="9985" max="9987" width="2.85546875" style="5" customWidth="1"/>
    <col min="9988" max="9988" width="36.140625" style="5" customWidth="1"/>
    <col min="9989" max="9989" width="2.7109375" style="5" customWidth="1"/>
    <col min="9990" max="9990" width="4" style="5" customWidth="1"/>
    <col min="9991" max="9991" width="3.85546875" style="5" customWidth="1"/>
    <col min="9992" max="9994" width="7.7109375" style="5" customWidth="1"/>
    <col min="9995" max="9995" width="6" style="5" customWidth="1"/>
    <col min="9996" max="9996" width="9.5703125" style="5" customWidth="1"/>
    <col min="9997" max="9998" width="7.7109375" style="5" customWidth="1"/>
    <col min="9999" max="9999" width="24.140625" style="5" customWidth="1"/>
    <col min="10000" max="10002" width="3.7109375" style="5" customWidth="1"/>
    <col min="10003" max="10240" width="9.140625" style="5"/>
    <col min="10241" max="10243" width="2.85546875" style="5" customWidth="1"/>
    <col min="10244" max="10244" width="36.140625" style="5" customWidth="1"/>
    <col min="10245" max="10245" width="2.7109375" style="5" customWidth="1"/>
    <col min="10246" max="10246" width="4" style="5" customWidth="1"/>
    <col min="10247" max="10247" width="3.85546875" style="5" customWidth="1"/>
    <col min="10248" max="10250" width="7.7109375" style="5" customWidth="1"/>
    <col min="10251" max="10251" width="6" style="5" customWidth="1"/>
    <col min="10252" max="10252" width="9.5703125" style="5" customWidth="1"/>
    <col min="10253" max="10254" width="7.7109375" style="5" customWidth="1"/>
    <col min="10255" max="10255" width="24.140625" style="5" customWidth="1"/>
    <col min="10256" max="10258" width="3.7109375" style="5" customWidth="1"/>
    <col min="10259" max="10496" width="9.140625" style="5"/>
    <col min="10497" max="10499" width="2.85546875" style="5" customWidth="1"/>
    <col min="10500" max="10500" width="36.140625" style="5" customWidth="1"/>
    <col min="10501" max="10501" width="2.7109375" style="5" customWidth="1"/>
    <col min="10502" max="10502" width="4" style="5" customWidth="1"/>
    <col min="10503" max="10503" width="3.85546875" style="5" customWidth="1"/>
    <col min="10504" max="10506" width="7.7109375" style="5" customWidth="1"/>
    <col min="10507" max="10507" width="6" style="5" customWidth="1"/>
    <col min="10508" max="10508" width="9.5703125" style="5" customWidth="1"/>
    <col min="10509" max="10510" width="7.7109375" style="5" customWidth="1"/>
    <col min="10511" max="10511" width="24.140625" style="5" customWidth="1"/>
    <col min="10512" max="10514" width="3.7109375" style="5" customWidth="1"/>
    <col min="10515" max="10752" width="9.140625" style="5"/>
    <col min="10753" max="10755" width="2.85546875" style="5" customWidth="1"/>
    <col min="10756" max="10756" width="36.140625" style="5" customWidth="1"/>
    <col min="10757" max="10757" width="2.7109375" style="5" customWidth="1"/>
    <col min="10758" max="10758" width="4" style="5" customWidth="1"/>
    <col min="10759" max="10759" width="3.85546875" style="5" customWidth="1"/>
    <col min="10760" max="10762" width="7.7109375" style="5" customWidth="1"/>
    <col min="10763" max="10763" width="6" style="5" customWidth="1"/>
    <col min="10764" max="10764" width="9.5703125" style="5" customWidth="1"/>
    <col min="10765" max="10766" width="7.7109375" style="5" customWidth="1"/>
    <col min="10767" max="10767" width="24.140625" style="5" customWidth="1"/>
    <col min="10768" max="10770" width="3.7109375" style="5" customWidth="1"/>
    <col min="10771" max="11008" width="9.140625" style="5"/>
    <col min="11009" max="11011" width="2.85546875" style="5" customWidth="1"/>
    <col min="11012" max="11012" width="36.140625" style="5" customWidth="1"/>
    <col min="11013" max="11013" width="2.7109375" style="5" customWidth="1"/>
    <col min="11014" max="11014" width="4" style="5" customWidth="1"/>
    <col min="11015" max="11015" width="3.85546875" style="5" customWidth="1"/>
    <col min="11016" max="11018" width="7.7109375" style="5" customWidth="1"/>
    <col min="11019" max="11019" width="6" style="5" customWidth="1"/>
    <col min="11020" max="11020" width="9.5703125" style="5" customWidth="1"/>
    <col min="11021" max="11022" width="7.7109375" style="5" customWidth="1"/>
    <col min="11023" max="11023" width="24.140625" style="5" customWidth="1"/>
    <col min="11024" max="11026" width="3.7109375" style="5" customWidth="1"/>
    <col min="11027" max="11264" width="9.140625" style="5"/>
    <col min="11265" max="11267" width="2.85546875" style="5" customWidth="1"/>
    <col min="11268" max="11268" width="36.140625" style="5" customWidth="1"/>
    <col min="11269" max="11269" width="2.7109375" style="5" customWidth="1"/>
    <col min="11270" max="11270" width="4" style="5" customWidth="1"/>
    <col min="11271" max="11271" width="3.85546875" style="5" customWidth="1"/>
    <col min="11272" max="11274" width="7.7109375" style="5" customWidth="1"/>
    <col min="11275" max="11275" width="6" style="5" customWidth="1"/>
    <col min="11276" max="11276" width="9.5703125" style="5" customWidth="1"/>
    <col min="11277" max="11278" width="7.7109375" style="5" customWidth="1"/>
    <col min="11279" max="11279" width="24.140625" style="5" customWidth="1"/>
    <col min="11280" max="11282" width="3.7109375" style="5" customWidth="1"/>
    <col min="11283" max="11520" width="9.140625" style="5"/>
    <col min="11521" max="11523" width="2.85546875" style="5" customWidth="1"/>
    <col min="11524" max="11524" width="36.140625" style="5" customWidth="1"/>
    <col min="11525" max="11525" width="2.7109375" style="5" customWidth="1"/>
    <col min="11526" max="11526" width="4" style="5" customWidth="1"/>
    <col min="11527" max="11527" width="3.85546875" style="5" customWidth="1"/>
    <col min="11528" max="11530" width="7.7109375" style="5" customWidth="1"/>
    <col min="11531" max="11531" width="6" style="5" customWidth="1"/>
    <col min="11532" max="11532" width="9.5703125" style="5" customWidth="1"/>
    <col min="11533" max="11534" width="7.7109375" style="5" customWidth="1"/>
    <col min="11535" max="11535" width="24.140625" style="5" customWidth="1"/>
    <col min="11536" max="11538" width="3.7109375" style="5" customWidth="1"/>
    <col min="11539" max="11776" width="9.140625" style="5"/>
    <col min="11777" max="11779" width="2.85546875" style="5" customWidth="1"/>
    <col min="11780" max="11780" width="36.140625" style="5" customWidth="1"/>
    <col min="11781" max="11781" width="2.7109375" style="5" customWidth="1"/>
    <col min="11782" max="11782" width="4" style="5" customWidth="1"/>
    <col min="11783" max="11783" width="3.85546875" style="5" customWidth="1"/>
    <col min="11784" max="11786" width="7.7109375" style="5" customWidth="1"/>
    <col min="11787" max="11787" width="6" style="5" customWidth="1"/>
    <col min="11788" max="11788" width="9.5703125" style="5" customWidth="1"/>
    <col min="11789" max="11790" width="7.7109375" style="5" customWidth="1"/>
    <col min="11791" max="11791" width="24.140625" style="5" customWidth="1"/>
    <col min="11792" max="11794" width="3.7109375" style="5" customWidth="1"/>
    <col min="11795" max="12032" width="9.140625" style="5"/>
    <col min="12033" max="12035" width="2.85546875" style="5" customWidth="1"/>
    <col min="12036" max="12036" width="36.140625" style="5" customWidth="1"/>
    <col min="12037" max="12037" width="2.7109375" style="5" customWidth="1"/>
    <col min="12038" max="12038" width="4" style="5" customWidth="1"/>
    <col min="12039" max="12039" width="3.85546875" style="5" customWidth="1"/>
    <col min="12040" max="12042" width="7.7109375" style="5" customWidth="1"/>
    <col min="12043" max="12043" width="6" style="5" customWidth="1"/>
    <col min="12044" max="12044" width="9.5703125" style="5" customWidth="1"/>
    <col min="12045" max="12046" width="7.7109375" style="5" customWidth="1"/>
    <col min="12047" max="12047" width="24.140625" style="5" customWidth="1"/>
    <col min="12048" max="12050" width="3.7109375" style="5" customWidth="1"/>
    <col min="12051" max="12288" width="9.140625" style="5"/>
    <col min="12289" max="12291" width="2.85546875" style="5" customWidth="1"/>
    <col min="12292" max="12292" width="36.140625" style="5" customWidth="1"/>
    <col min="12293" max="12293" width="2.7109375" style="5" customWidth="1"/>
    <col min="12294" max="12294" width="4" style="5" customWidth="1"/>
    <col min="12295" max="12295" width="3.85546875" style="5" customWidth="1"/>
    <col min="12296" max="12298" width="7.7109375" style="5" customWidth="1"/>
    <col min="12299" max="12299" width="6" style="5" customWidth="1"/>
    <col min="12300" max="12300" width="9.5703125" style="5" customWidth="1"/>
    <col min="12301" max="12302" width="7.7109375" style="5" customWidth="1"/>
    <col min="12303" max="12303" width="24.140625" style="5" customWidth="1"/>
    <col min="12304" max="12306" width="3.7109375" style="5" customWidth="1"/>
    <col min="12307" max="12544" width="9.140625" style="5"/>
    <col min="12545" max="12547" width="2.85546875" style="5" customWidth="1"/>
    <col min="12548" max="12548" width="36.140625" style="5" customWidth="1"/>
    <col min="12549" max="12549" width="2.7109375" style="5" customWidth="1"/>
    <col min="12550" max="12550" width="4" style="5" customWidth="1"/>
    <col min="12551" max="12551" width="3.85546875" style="5" customWidth="1"/>
    <col min="12552" max="12554" width="7.7109375" style="5" customWidth="1"/>
    <col min="12555" max="12555" width="6" style="5" customWidth="1"/>
    <col min="12556" max="12556" width="9.5703125" style="5" customWidth="1"/>
    <col min="12557" max="12558" width="7.7109375" style="5" customWidth="1"/>
    <col min="12559" max="12559" width="24.140625" style="5" customWidth="1"/>
    <col min="12560" max="12562" width="3.7109375" style="5" customWidth="1"/>
    <col min="12563" max="12800" width="9.140625" style="5"/>
    <col min="12801" max="12803" width="2.85546875" style="5" customWidth="1"/>
    <col min="12804" max="12804" width="36.140625" style="5" customWidth="1"/>
    <col min="12805" max="12805" width="2.7109375" style="5" customWidth="1"/>
    <col min="12806" max="12806" width="4" style="5" customWidth="1"/>
    <col min="12807" max="12807" width="3.85546875" style="5" customWidth="1"/>
    <col min="12808" max="12810" width="7.7109375" style="5" customWidth="1"/>
    <col min="12811" max="12811" width="6" style="5" customWidth="1"/>
    <col min="12812" max="12812" width="9.5703125" style="5" customWidth="1"/>
    <col min="12813" max="12814" width="7.7109375" style="5" customWidth="1"/>
    <col min="12815" max="12815" width="24.140625" style="5" customWidth="1"/>
    <col min="12816" max="12818" width="3.7109375" style="5" customWidth="1"/>
    <col min="12819" max="13056" width="9.140625" style="5"/>
    <col min="13057" max="13059" width="2.85546875" style="5" customWidth="1"/>
    <col min="13060" max="13060" width="36.140625" style="5" customWidth="1"/>
    <col min="13061" max="13061" width="2.7109375" style="5" customWidth="1"/>
    <col min="13062" max="13062" width="4" style="5" customWidth="1"/>
    <col min="13063" max="13063" width="3.85546875" style="5" customWidth="1"/>
    <col min="13064" max="13066" width="7.7109375" style="5" customWidth="1"/>
    <col min="13067" max="13067" width="6" style="5" customWidth="1"/>
    <col min="13068" max="13068" width="9.5703125" style="5" customWidth="1"/>
    <col min="13069" max="13070" width="7.7109375" style="5" customWidth="1"/>
    <col min="13071" max="13071" width="24.140625" style="5" customWidth="1"/>
    <col min="13072" max="13074" width="3.7109375" style="5" customWidth="1"/>
    <col min="13075" max="13312" width="9.140625" style="5"/>
    <col min="13313" max="13315" width="2.85546875" style="5" customWidth="1"/>
    <col min="13316" max="13316" width="36.140625" style="5" customWidth="1"/>
    <col min="13317" max="13317" width="2.7109375" style="5" customWidth="1"/>
    <col min="13318" max="13318" width="4" style="5" customWidth="1"/>
    <col min="13319" max="13319" width="3.85546875" style="5" customWidth="1"/>
    <col min="13320" max="13322" width="7.7109375" style="5" customWidth="1"/>
    <col min="13323" max="13323" width="6" style="5" customWidth="1"/>
    <col min="13324" max="13324" width="9.5703125" style="5" customWidth="1"/>
    <col min="13325" max="13326" width="7.7109375" style="5" customWidth="1"/>
    <col min="13327" max="13327" width="24.140625" style="5" customWidth="1"/>
    <col min="13328" max="13330" width="3.7109375" style="5" customWidth="1"/>
    <col min="13331" max="13568" width="9.140625" style="5"/>
    <col min="13569" max="13571" width="2.85546875" style="5" customWidth="1"/>
    <col min="13572" max="13572" width="36.140625" style="5" customWidth="1"/>
    <col min="13573" max="13573" width="2.7109375" style="5" customWidth="1"/>
    <col min="13574" max="13574" width="4" style="5" customWidth="1"/>
    <col min="13575" max="13575" width="3.85546875" style="5" customWidth="1"/>
    <col min="13576" max="13578" width="7.7109375" style="5" customWidth="1"/>
    <col min="13579" max="13579" width="6" style="5" customWidth="1"/>
    <col min="13580" max="13580" width="9.5703125" style="5" customWidth="1"/>
    <col min="13581" max="13582" width="7.7109375" style="5" customWidth="1"/>
    <col min="13583" max="13583" width="24.140625" style="5" customWidth="1"/>
    <col min="13584" max="13586" width="3.7109375" style="5" customWidth="1"/>
    <col min="13587" max="13824" width="9.140625" style="5"/>
    <col min="13825" max="13827" width="2.85546875" style="5" customWidth="1"/>
    <col min="13828" max="13828" width="36.140625" style="5" customWidth="1"/>
    <col min="13829" max="13829" width="2.7109375" style="5" customWidth="1"/>
    <col min="13830" max="13830" width="4" style="5" customWidth="1"/>
    <col min="13831" max="13831" width="3.85546875" style="5" customWidth="1"/>
    <col min="13832" max="13834" width="7.7109375" style="5" customWidth="1"/>
    <col min="13835" max="13835" width="6" style="5" customWidth="1"/>
    <col min="13836" max="13836" width="9.5703125" style="5" customWidth="1"/>
    <col min="13837" max="13838" width="7.7109375" style="5" customWidth="1"/>
    <col min="13839" max="13839" width="24.140625" style="5" customWidth="1"/>
    <col min="13840" max="13842" width="3.7109375" style="5" customWidth="1"/>
    <col min="13843" max="14080" width="9.140625" style="5"/>
    <col min="14081" max="14083" width="2.85546875" style="5" customWidth="1"/>
    <col min="14084" max="14084" width="36.140625" style="5" customWidth="1"/>
    <col min="14085" max="14085" width="2.7109375" style="5" customWidth="1"/>
    <col min="14086" max="14086" width="4" style="5" customWidth="1"/>
    <col min="14087" max="14087" width="3.85546875" style="5" customWidth="1"/>
    <col min="14088" max="14090" width="7.7109375" style="5" customWidth="1"/>
    <col min="14091" max="14091" width="6" style="5" customWidth="1"/>
    <col min="14092" max="14092" width="9.5703125" style="5" customWidth="1"/>
    <col min="14093" max="14094" width="7.7109375" style="5" customWidth="1"/>
    <col min="14095" max="14095" width="24.140625" style="5" customWidth="1"/>
    <col min="14096" max="14098" width="3.7109375" style="5" customWidth="1"/>
    <col min="14099" max="14336" width="9.140625" style="5"/>
    <col min="14337" max="14339" width="2.85546875" style="5" customWidth="1"/>
    <col min="14340" max="14340" width="36.140625" style="5" customWidth="1"/>
    <col min="14341" max="14341" width="2.7109375" style="5" customWidth="1"/>
    <col min="14342" max="14342" width="4" style="5" customWidth="1"/>
    <col min="14343" max="14343" width="3.85546875" style="5" customWidth="1"/>
    <col min="14344" max="14346" width="7.7109375" style="5" customWidth="1"/>
    <col min="14347" max="14347" width="6" style="5" customWidth="1"/>
    <col min="14348" max="14348" width="9.5703125" style="5" customWidth="1"/>
    <col min="14349" max="14350" width="7.7109375" style="5" customWidth="1"/>
    <col min="14351" max="14351" width="24.140625" style="5" customWidth="1"/>
    <col min="14352" max="14354" width="3.7109375" style="5" customWidth="1"/>
    <col min="14355" max="14592" width="9.140625" style="5"/>
    <col min="14593" max="14595" width="2.85546875" style="5" customWidth="1"/>
    <col min="14596" max="14596" width="36.140625" style="5" customWidth="1"/>
    <col min="14597" max="14597" width="2.7109375" style="5" customWidth="1"/>
    <col min="14598" max="14598" width="4" style="5" customWidth="1"/>
    <col min="14599" max="14599" width="3.85546875" style="5" customWidth="1"/>
    <col min="14600" max="14602" width="7.7109375" style="5" customWidth="1"/>
    <col min="14603" max="14603" width="6" style="5" customWidth="1"/>
    <col min="14604" max="14604" width="9.5703125" style="5" customWidth="1"/>
    <col min="14605" max="14606" width="7.7109375" style="5" customWidth="1"/>
    <col min="14607" max="14607" width="24.140625" style="5" customWidth="1"/>
    <col min="14608" max="14610" width="3.7109375" style="5" customWidth="1"/>
    <col min="14611" max="14848" width="9.140625" style="5"/>
    <col min="14849" max="14851" width="2.85546875" style="5" customWidth="1"/>
    <col min="14852" max="14852" width="36.140625" style="5" customWidth="1"/>
    <col min="14853" max="14853" width="2.7109375" style="5" customWidth="1"/>
    <col min="14854" max="14854" width="4" style="5" customWidth="1"/>
    <col min="14855" max="14855" width="3.85546875" style="5" customWidth="1"/>
    <col min="14856" max="14858" width="7.7109375" style="5" customWidth="1"/>
    <col min="14859" max="14859" width="6" style="5" customWidth="1"/>
    <col min="14860" max="14860" width="9.5703125" style="5" customWidth="1"/>
    <col min="14861" max="14862" width="7.7109375" style="5" customWidth="1"/>
    <col min="14863" max="14863" width="24.140625" style="5" customWidth="1"/>
    <col min="14864" max="14866" width="3.7109375" style="5" customWidth="1"/>
    <col min="14867" max="15104" width="9.140625" style="5"/>
    <col min="15105" max="15107" width="2.85546875" style="5" customWidth="1"/>
    <col min="15108" max="15108" width="36.140625" style="5" customWidth="1"/>
    <col min="15109" max="15109" width="2.7109375" style="5" customWidth="1"/>
    <col min="15110" max="15110" width="4" style="5" customWidth="1"/>
    <col min="15111" max="15111" width="3.85546875" style="5" customWidth="1"/>
    <col min="15112" max="15114" width="7.7109375" style="5" customWidth="1"/>
    <col min="15115" max="15115" width="6" style="5" customWidth="1"/>
    <col min="15116" max="15116" width="9.5703125" style="5" customWidth="1"/>
    <col min="15117" max="15118" width="7.7109375" style="5" customWidth="1"/>
    <col min="15119" max="15119" width="24.140625" style="5" customWidth="1"/>
    <col min="15120" max="15122" width="3.7109375" style="5" customWidth="1"/>
    <col min="15123" max="15360" width="9.140625" style="5"/>
    <col min="15361" max="15363" width="2.85546875" style="5" customWidth="1"/>
    <col min="15364" max="15364" width="36.140625" style="5" customWidth="1"/>
    <col min="15365" max="15365" width="2.7109375" style="5" customWidth="1"/>
    <col min="15366" max="15366" width="4" style="5" customWidth="1"/>
    <col min="15367" max="15367" width="3.85546875" style="5" customWidth="1"/>
    <col min="15368" max="15370" width="7.7109375" style="5" customWidth="1"/>
    <col min="15371" max="15371" width="6" style="5" customWidth="1"/>
    <col min="15372" max="15372" width="9.5703125" style="5" customWidth="1"/>
    <col min="15373" max="15374" width="7.7109375" style="5" customWidth="1"/>
    <col min="15375" max="15375" width="24.140625" style="5" customWidth="1"/>
    <col min="15376" max="15378" width="3.7109375" style="5" customWidth="1"/>
    <col min="15379" max="15616" width="9.140625" style="5"/>
    <col min="15617" max="15619" width="2.85546875" style="5" customWidth="1"/>
    <col min="15620" max="15620" width="36.140625" style="5" customWidth="1"/>
    <col min="15621" max="15621" width="2.7109375" style="5" customWidth="1"/>
    <col min="15622" max="15622" width="4" style="5" customWidth="1"/>
    <col min="15623" max="15623" width="3.85546875" style="5" customWidth="1"/>
    <col min="15624" max="15626" width="7.7109375" style="5" customWidth="1"/>
    <col min="15627" max="15627" width="6" style="5" customWidth="1"/>
    <col min="15628" max="15628" width="9.5703125" style="5" customWidth="1"/>
    <col min="15629" max="15630" width="7.7109375" style="5" customWidth="1"/>
    <col min="15631" max="15631" width="24.140625" style="5" customWidth="1"/>
    <col min="15632" max="15634" width="3.7109375" style="5" customWidth="1"/>
    <col min="15635" max="15872" width="9.140625" style="5"/>
    <col min="15873" max="15875" width="2.85546875" style="5" customWidth="1"/>
    <col min="15876" max="15876" width="36.140625" style="5" customWidth="1"/>
    <col min="15877" max="15877" width="2.7109375" style="5" customWidth="1"/>
    <col min="15878" max="15878" width="4" style="5" customWidth="1"/>
    <col min="15879" max="15879" width="3.85546875" style="5" customWidth="1"/>
    <col min="15880" max="15882" width="7.7109375" style="5" customWidth="1"/>
    <col min="15883" max="15883" width="6" style="5" customWidth="1"/>
    <col min="15884" max="15884" width="9.5703125" style="5" customWidth="1"/>
    <col min="15885" max="15886" width="7.7109375" style="5" customWidth="1"/>
    <col min="15887" max="15887" width="24.140625" style="5" customWidth="1"/>
    <col min="15888" max="15890" width="3.7109375" style="5" customWidth="1"/>
    <col min="15891" max="16128" width="9.140625" style="5"/>
    <col min="16129" max="16131" width="2.85546875" style="5" customWidth="1"/>
    <col min="16132" max="16132" width="36.140625" style="5" customWidth="1"/>
    <col min="16133" max="16133" width="2.7109375" style="5" customWidth="1"/>
    <col min="16134" max="16134" width="4" style="5" customWidth="1"/>
    <col min="16135" max="16135" width="3.85546875" style="5" customWidth="1"/>
    <col min="16136" max="16138" width="7.7109375" style="5" customWidth="1"/>
    <col min="16139" max="16139" width="6" style="5" customWidth="1"/>
    <col min="16140" max="16140" width="9.5703125" style="5" customWidth="1"/>
    <col min="16141" max="16142" width="7.7109375" style="5" customWidth="1"/>
    <col min="16143" max="16143" width="24.140625" style="5" customWidth="1"/>
    <col min="16144" max="16146" width="3.7109375" style="5" customWidth="1"/>
    <col min="16147" max="16384" width="9.140625" style="5"/>
  </cols>
  <sheetData>
    <row r="1" spans="1:20" ht="15.75" x14ac:dyDescent="0.2">
      <c r="A1" s="263" t="s">
        <v>119</v>
      </c>
      <c r="B1" s="263"/>
      <c r="C1" s="263"/>
      <c r="D1" s="263"/>
      <c r="E1" s="263"/>
      <c r="F1" s="263"/>
      <c r="G1" s="263"/>
      <c r="H1" s="263"/>
      <c r="I1" s="263"/>
      <c r="J1" s="263"/>
      <c r="K1" s="263"/>
      <c r="L1" s="263"/>
      <c r="M1" s="263"/>
      <c r="N1" s="263"/>
      <c r="O1" s="263"/>
      <c r="P1" s="263"/>
      <c r="Q1" s="263"/>
      <c r="R1" s="263"/>
    </row>
    <row r="2" spans="1:20" ht="15.75" x14ac:dyDescent="0.2">
      <c r="A2" s="264" t="s">
        <v>48</v>
      </c>
      <c r="B2" s="264"/>
      <c r="C2" s="264"/>
      <c r="D2" s="264"/>
      <c r="E2" s="264"/>
      <c r="F2" s="264"/>
      <c r="G2" s="264"/>
      <c r="H2" s="264"/>
      <c r="I2" s="264"/>
      <c r="J2" s="264"/>
      <c r="K2" s="264"/>
      <c r="L2" s="264"/>
      <c r="M2" s="264"/>
      <c r="N2" s="264"/>
      <c r="O2" s="264"/>
      <c r="P2" s="264"/>
      <c r="Q2" s="264"/>
      <c r="R2" s="264"/>
    </row>
    <row r="3" spans="1:20" ht="15.75" x14ac:dyDescent="0.2">
      <c r="A3" s="265" t="s">
        <v>31</v>
      </c>
      <c r="B3" s="265"/>
      <c r="C3" s="265"/>
      <c r="D3" s="265"/>
      <c r="E3" s="265"/>
      <c r="F3" s="265"/>
      <c r="G3" s="265"/>
      <c r="H3" s="265"/>
      <c r="I3" s="265"/>
      <c r="J3" s="265"/>
      <c r="K3" s="265"/>
      <c r="L3" s="265"/>
      <c r="M3" s="265"/>
      <c r="N3" s="265"/>
      <c r="O3" s="265"/>
      <c r="P3" s="265"/>
      <c r="Q3" s="265"/>
      <c r="R3" s="265"/>
    </row>
    <row r="4" spans="1:20" ht="13.5" thickBot="1" x14ac:dyDescent="0.25">
      <c r="P4" s="266" t="s">
        <v>0</v>
      </c>
      <c r="Q4" s="266"/>
      <c r="R4" s="266"/>
    </row>
    <row r="5" spans="1:20" ht="27.75" customHeight="1" x14ac:dyDescent="0.2">
      <c r="A5" s="267" t="s">
        <v>32</v>
      </c>
      <c r="B5" s="270" t="s">
        <v>1</v>
      </c>
      <c r="C5" s="270" t="s">
        <v>2</v>
      </c>
      <c r="D5" s="273" t="s">
        <v>16</v>
      </c>
      <c r="E5" s="267" t="s">
        <v>3</v>
      </c>
      <c r="F5" s="270" t="s">
        <v>40</v>
      </c>
      <c r="G5" s="279" t="s">
        <v>4</v>
      </c>
      <c r="H5" s="282" t="s">
        <v>5</v>
      </c>
      <c r="I5" s="285" t="s">
        <v>33</v>
      </c>
      <c r="J5" s="286"/>
      <c r="K5" s="286"/>
      <c r="L5" s="287"/>
      <c r="M5" s="282" t="s">
        <v>38</v>
      </c>
      <c r="N5" s="282" t="s">
        <v>39</v>
      </c>
      <c r="O5" s="288" t="s">
        <v>15</v>
      </c>
      <c r="P5" s="289"/>
      <c r="Q5" s="289"/>
      <c r="R5" s="290"/>
    </row>
    <row r="6" spans="1:20" ht="12.75" customHeight="1" x14ac:dyDescent="0.2">
      <c r="A6" s="268"/>
      <c r="B6" s="271"/>
      <c r="C6" s="271"/>
      <c r="D6" s="274"/>
      <c r="E6" s="268"/>
      <c r="F6" s="271"/>
      <c r="G6" s="280"/>
      <c r="H6" s="283"/>
      <c r="I6" s="291" t="s">
        <v>6</v>
      </c>
      <c r="J6" s="276" t="s">
        <v>7</v>
      </c>
      <c r="K6" s="292"/>
      <c r="L6" s="293" t="s">
        <v>23</v>
      </c>
      <c r="M6" s="283"/>
      <c r="N6" s="283"/>
      <c r="O6" s="295" t="s">
        <v>16</v>
      </c>
      <c r="P6" s="276" t="s">
        <v>8</v>
      </c>
      <c r="Q6" s="277"/>
      <c r="R6" s="278"/>
    </row>
    <row r="7" spans="1:20" ht="111" customHeight="1" thickBot="1" x14ac:dyDescent="0.25">
      <c r="A7" s="269"/>
      <c r="B7" s="272"/>
      <c r="C7" s="272"/>
      <c r="D7" s="275"/>
      <c r="E7" s="269"/>
      <c r="F7" s="272"/>
      <c r="G7" s="281"/>
      <c r="H7" s="284"/>
      <c r="I7" s="269"/>
      <c r="J7" s="7" t="s">
        <v>6</v>
      </c>
      <c r="K7" s="6" t="s">
        <v>17</v>
      </c>
      <c r="L7" s="294"/>
      <c r="M7" s="284"/>
      <c r="N7" s="284"/>
      <c r="O7" s="296"/>
      <c r="P7" s="8" t="s">
        <v>41</v>
      </c>
      <c r="Q7" s="8" t="s">
        <v>42</v>
      </c>
      <c r="R7" s="9" t="s">
        <v>43</v>
      </c>
    </row>
    <row r="8" spans="1:20" s="103" customFormat="1" x14ac:dyDescent="0.2">
      <c r="A8" s="297" t="s">
        <v>94</v>
      </c>
      <c r="B8" s="298"/>
      <c r="C8" s="298"/>
      <c r="D8" s="298"/>
      <c r="E8" s="298"/>
      <c r="F8" s="298"/>
      <c r="G8" s="298"/>
      <c r="H8" s="298"/>
      <c r="I8" s="298"/>
      <c r="J8" s="298"/>
      <c r="K8" s="298"/>
      <c r="L8" s="298"/>
      <c r="M8" s="298"/>
      <c r="N8" s="298"/>
      <c r="O8" s="298"/>
      <c r="P8" s="298"/>
      <c r="Q8" s="298"/>
      <c r="R8" s="299"/>
    </row>
    <row r="9" spans="1:20" s="103" customFormat="1" x14ac:dyDescent="0.2">
      <c r="A9" s="300" t="s">
        <v>49</v>
      </c>
      <c r="B9" s="301"/>
      <c r="C9" s="301"/>
      <c r="D9" s="301"/>
      <c r="E9" s="301"/>
      <c r="F9" s="301"/>
      <c r="G9" s="301"/>
      <c r="H9" s="301"/>
      <c r="I9" s="301"/>
      <c r="J9" s="301"/>
      <c r="K9" s="301"/>
      <c r="L9" s="301"/>
      <c r="M9" s="301"/>
      <c r="N9" s="301"/>
      <c r="O9" s="301"/>
      <c r="P9" s="301"/>
      <c r="Q9" s="301"/>
      <c r="R9" s="302"/>
    </row>
    <row r="10" spans="1:20" ht="14.25" customHeight="1" x14ac:dyDescent="0.2">
      <c r="A10" s="259" t="s">
        <v>9</v>
      </c>
      <c r="B10" s="303" t="s">
        <v>50</v>
      </c>
      <c r="C10" s="304"/>
      <c r="D10" s="304"/>
      <c r="E10" s="304"/>
      <c r="F10" s="304"/>
      <c r="G10" s="304"/>
      <c r="H10" s="304"/>
      <c r="I10" s="304"/>
      <c r="J10" s="304"/>
      <c r="K10" s="304"/>
      <c r="L10" s="304"/>
      <c r="M10" s="304"/>
      <c r="N10" s="304"/>
      <c r="O10" s="304"/>
      <c r="P10" s="304"/>
      <c r="Q10" s="304"/>
      <c r="R10" s="305"/>
    </row>
    <row r="11" spans="1:20" ht="14.25" customHeight="1" x14ac:dyDescent="0.2">
      <c r="A11" s="261" t="s">
        <v>9</v>
      </c>
      <c r="B11" s="262" t="s">
        <v>9</v>
      </c>
      <c r="C11" s="306" t="s">
        <v>51</v>
      </c>
      <c r="D11" s="307"/>
      <c r="E11" s="307"/>
      <c r="F11" s="307"/>
      <c r="G11" s="307"/>
      <c r="H11" s="307"/>
      <c r="I11" s="307"/>
      <c r="J11" s="307"/>
      <c r="K11" s="307"/>
      <c r="L11" s="307"/>
      <c r="M11" s="307"/>
      <c r="N11" s="307"/>
      <c r="O11" s="307"/>
      <c r="P11" s="307"/>
      <c r="Q11" s="307"/>
      <c r="R11" s="308"/>
    </row>
    <row r="12" spans="1:20" ht="12.75" customHeight="1" x14ac:dyDescent="0.2">
      <c r="A12" s="243" t="s">
        <v>9</v>
      </c>
      <c r="B12" s="61" t="s">
        <v>9</v>
      </c>
      <c r="C12" s="81" t="s">
        <v>9</v>
      </c>
      <c r="D12" s="309" t="s">
        <v>154</v>
      </c>
      <c r="E12" s="311" t="s">
        <v>54</v>
      </c>
      <c r="F12" s="312" t="s">
        <v>46</v>
      </c>
      <c r="G12" s="313" t="s">
        <v>52</v>
      </c>
      <c r="H12" s="260" t="s">
        <v>44</v>
      </c>
      <c r="I12" s="220">
        <f>J12+L12</f>
        <v>119.2</v>
      </c>
      <c r="J12" s="203">
        <f>10.5+11.2-0.5</f>
        <v>21.2</v>
      </c>
      <c r="K12" s="203">
        <f>7.2+8.2+0.4</f>
        <v>15.799999999999999</v>
      </c>
      <c r="L12" s="233">
        <f>10+88+6-6</f>
        <v>98</v>
      </c>
      <c r="M12" s="41">
        <v>161.69999999999999</v>
      </c>
      <c r="N12" s="41">
        <v>161.69999999999999</v>
      </c>
      <c r="O12" s="314" t="s">
        <v>56</v>
      </c>
      <c r="P12" s="329">
        <v>7</v>
      </c>
      <c r="Q12" s="329"/>
      <c r="R12" s="331"/>
    </row>
    <row r="13" spans="1:20" ht="15" customHeight="1" x14ac:dyDescent="0.2">
      <c r="A13" s="243"/>
      <c r="B13" s="61"/>
      <c r="C13" s="81"/>
      <c r="D13" s="310"/>
      <c r="E13" s="311"/>
      <c r="F13" s="312"/>
      <c r="G13" s="313"/>
      <c r="H13" s="69" t="s">
        <v>53</v>
      </c>
      <c r="I13" s="192">
        <v>712.3</v>
      </c>
      <c r="J13" s="193">
        <v>123</v>
      </c>
      <c r="K13" s="193">
        <v>87.3</v>
      </c>
      <c r="L13" s="194">
        <v>589.29999999999995</v>
      </c>
      <c r="M13" s="42">
        <v>916.6</v>
      </c>
      <c r="N13" s="42">
        <v>916.6</v>
      </c>
      <c r="O13" s="315"/>
      <c r="P13" s="330"/>
      <c r="Q13" s="330"/>
      <c r="R13" s="332"/>
    </row>
    <row r="14" spans="1:20" ht="42" customHeight="1" x14ac:dyDescent="0.2">
      <c r="A14" s="243"/>
      <c r="B14" s="61"/>
      <c r="C14" s="81"/>
      <c r="D14" s="46" t="s">
        <v>110</v>
      </c>
      <c r="E14" s="98"/>
      <c r="F14" s="312"/>
      <c r="G14" s="313"/>
      <c r="H14" s="74"/>
      <c r="I14" s="195"/>
      <c r="J14" s="196"/>
      <c r="K14" s="196"/>
      <c r="L14" s="197"/>
      <c r="M14" s="75"/>
      <c r="N14" s="75"/>
      <c r="O14" s="71"/>
      <c r="P14" s="76"/>
      <c r="Q14" s="76"/>
      <c r="R14" s="77"/>
      <c r="T14" s="5" t="s">
        <v>153</v>
      </c>
    </row>
    <row r="15" spans="1:20" ht="27.75" customHeight="1" x14ac:dyDescent="0.2">
      <c r="A15" s="243"/>
      <c r="B15" s="61"/>
      <c r="C15" s="81"/>
      <c r="D15" s="45" t="s">
        <v>111</v>
      </c>
      <c r="E15" s="98"/>
      <c r="F15" s="312"/>
      <c r="G15" s="313"/>
      <c r="H15" s="179"/>
      <c r="I15" s="198"/>
      <c r="J15" s="199"/>
      <c r="K15" s="199"/>
      <c r="L15" s="200"/>
      <c r="M15" s="39"/>
      <c r="N15" s="39"/>
      <c r="O15" s="142"/>
      <c r="P15" s="32"/>
      <c r="Q15" s="32"/>
      <c r="R15" s="33"/>
    </row>
    <row r="16" spans="1:20" ht="38.25" x14ac:dyDescent="0.2">
      <c r="A16" s="243"/>
      <c r="B16" s="61"/>
      <c r="C16" s="81"/>
      <c r="D16" s="45" t="s">
        <v>112</v>
      </c>
      <c r="E16" s="188" t="s">
        <v>123</v>
      </c>
      <c r="F16" s="312"/>
      <c r="G16" s="313"/>
      <c r="H16" s="13"/>
      <c r="I16" s="201"/>
      <c r="J16" s="199"/>
      <c r="K16" s="199"/>
      <c r="L16" s="200"/>
      <c r="M16" s="20"/>
      <c r="N16" s="20"/>
      <c r="O16" s="142"/>
      <c r="P16" s="65"/>
      <c r="Q16" s="65"/>
      <c r="R16" s="66"/>
    </row>
    <row r="17" spans="1:19" ht="38.25" x14ac:dyDescent="0.2">
      <c r="A17" s="243"/>
      <c r="B17" s="61"/>
      <c r="C17" s="81"/>
      <c r="D17" s="44" t="s">
        <v>113</v>
      </c>
      <c r="E17" s="99"/>
      <c r="F17" s="312"/>
      <c r="G17" s="313"/>
      <c r="H17" s="29"/>
      <c r="I17" s="202"/>
      <c r="J17" s="203"/>
      <c r="K17" s="203"/>
      <c r="L17" s="204"/>
      <c r="M17" s="95"/>
      <c r="N17" s="95"/>
      <c r="O17" s="48"/>
      <c r="P17" s="49"/>
      <c r="Q17" s="49"/>
      <c r="R17" s="50"/>
    </row>
    <row r="18" spans="1:19" ht="15" customHeight="1" x14ac:dyDescent="0.2">
      <c r="A18" s="243"/>
      <c r="B18" s="61"/>
      <c r="C18" s="81"/>
      <c r="D18" s="44" t="s">
        <v>114</v>
      </c>
      <c r="E18" s="99"/>
      <c r="F18" s="312"/>
      <c r="G18" s="313"/>
      <c r="H18" s="69"/>
      <c r="I18" s="192"/>
      <c r="J18" s="193"/>
      <c r="K18" s="193"/>
      <c r="L18" s="205"/>
      <c r="M18" s="42"/>
      <c r="N18" s="42"/>
      <c r="O18" s="51"/>
      <c r="P18" s="52"/>
      <c r="Q18" s="52"/>
      <c r="R18" s="53"/>
    </row>
    <row r="19" spans="1:19" ht="104.25" customHeight="1" thickBot="1" x14ac:dyDescent="0.25">
      <c r="A19" s="244"/>
      <c r="B19" s="84"/>
      <c r="C19" s="107"/>
      <c r="D19" s="133" t="s">
        <v>143</v>
      </c>
      <c r="E19" s="134"/>
      <c r="F19" s="169"/>
      <c r="G19" s="166"/>
      <c r="H19" s="92"/>
      <c r="I19" s="206"/>
      <c r="J19" s="207"/>
      <c r="K19" s="207"/>
      <c r="L19" s="208"/>
      <c r="M19" s="135"/>
      <c r="N19" s="136"/>
      <c r="O19" s="28"/>
      <c r="P19" s="34"/>
      <c r="Q19" s="34"/>
      <c r="R19" s="35"/>
    </row>
    <row r="20" spans="1:19" ht="54" customHeight="1" x14ac:dyDescent="0.2">
      <c r="A20" s="242"/>
      <c r="B20" s="59"/>
      <c r="C20" s="88"/>
      <c r="D20" s="140" t="s">
        <v>115</v>
      </c>
      <c r="E20" s="138"/>
      <c r="F20" s="168"/>
      <c r="G20" s="164"/>
      <c r="H20" s="110"/>
      <c r="I20" s="209"/>
      <c r="J20" s="210"/>
      <c r="K20" s="210"/>
      <c r="L20" s="211"/>
      <c r="M20" s="141"/>
      <c r="N20" s="141"/>
      <c r="O20" s="139"/>
      <c r="P20" s="180"/>
      <c r="Q20" s="180"/>
      <c r="R20" s="64"/>
      <c r="S20" s="78"/>
    </row>
    <row r="21" spans="1:19" ht="15" customHeight="1" x14ac:dyDescent="0.2">
      <c r="A21" s="243"/>
      <c r="B21" s="61"/>
      <c r="C21" s="81"/>
      <c r="D21" s="143" t="s">
        <v>107</v>
      </c>
      <c r="E21" s="144"/>
      <c r="F21" s="108"/>
      <c r="G21" s="109"/>
      <c r="H21" s="74"/>
      <c r="I21" s="195"/>
      <c r="J21" s="196"/>
      <c r="K21" s="196"/>
      <c r="L21" s="197"/>
      <c r="M21" s="75"/>
      <c r="N21" s="75"/>
      <c r="O21" s="333" t="s">
        <v>57</v>
      </c>
      <c r="P21" s="76">
        <v>3</v>
      </c>
      <c r="Q21" s="76">
        <v>3</v>
      </c>
      <c r="R21" s="77">
        <v>6</v>
      </c>
    </row>
    <row r="22" spans="1:19" ht="182.25" customHeight="1" x14ac:dyDescent="0.2">
      <c r="A22" s="243"/>
      <c r="B22" s="61"/>
      <c r="C22" s="81"/>
      <c r="D22" s="83" t="s">
        <v>155</v>
      </c>
      <c r="E22" s="105"/>
      <c r="F22" s="178"/>
      <c r="G22" s="165"/>
      <c r="H22" s="187"/>
      <c r="I22" s="212"/>
      <c r="J22" s="213"/>
      <c r="K22" s="213"/>
      <c r="L22" s="214"/>
      <c r="M22" s="20"/>
      <c r="N22" s="20"/>
      <c r="O22" s="334"/>
      <c r="P22" s="106"/>
      <c r="Q22" s="65"/>
      <c r="R22" s="66"/>
    </row>
    <row r="23" spans="1:19" ht="105" customHeight="1" x14ac:dyDescent="0.2">
      <c r="A23" s="243"/>
      <c r="B23" s="61"/>
      <c r="C23" s="81"/>
      <c r="D23" s="47" t="s">
        <v>149</v>
      </c>
      <c r="E23" s="189" t="s">
        <v>130</v>
      </c>
      <c r="F23" s="178"/>
      <c r="G23" s="165"/>
      <c r="H23" s="179"/>
      <c r="I23" s="198"/>
      <c r="J23" s="199"/>
      <c r="K23" s="199"/>
      <c r="L23" s="200"/>
      <c r="M23" s="39"/>
      <c r="N23" s="39"/>
      <c r="O23" s="142"/>
      <c r="P23" s="32"/>
      <c r="Q23" s="32"/>
      <c r="R23" s="33"/>
    </row>
    <row r="24" spans="1:19" ht="55.5" customHeight="1" thickBot="1" x14ac:dyDescent="0.25">
      <c r="A24" s="244"/>
      <c r="B24" s="84"/>
      <c r="C24" s="107"/>
      <c r="D24" s="90" t="s">
        <v>150</v>
      </c>
      <c r="E24" s="86"/>
      <c r="F24" s="169"/>
      <c r="G24" s="166"/>
      <c r="H24" s="148"/>
      <c r="I24" s="215"/>
      <c r="J24" s="216"/>
      <c r="K24" s="207"/>
      <c r="L24" s="208"/>
      <c r="M24" s="93"/>
      <c r="N24" s="93"/>
      <c r="O24" s="104"/>
      <c r="P24" s="67"/>
      <c r="Q24" s="67"/>
      <c r="R24" s="68"/>
    </row>
    <row r="25" spans="1:19" ht="42.75" customHeight="1" x14ac:dyDescent="0.2">
      <c r="A25" s="243"/>
      <c r="B25" s="61"/>
      <c r="C25" s="62"/>
      <c r="D25" s="173" t="s">
        <v>137</v>
      </c>
      <c r="E25" s="98"/>
      <c r="F25" s="178"/>
      <c r="G25" s="165"/>
      <c r="H25" s="179"/>
      <c r="I25" s="198"/>
      <c r="J25" s="199"/>
      <c r="K25" s="199"/>
      <c r="L25" s="200"/>
      <c r="M25" s="39"/>
      <c r="N25" s="39"/>
      <c r="O25" s="142"/>
      <c r="P25" s="32"/>
      <c r="Q25" s="32"/>
      <c r="R25" s="33"/>
    </row>
    <row r="26" spans="1:19" ht="29.25" customHeight="1" x14ac:dyDescent="0.2">
      <c r="A26" s="243"/>
      <c r="B26" s="61"/>
      <c r="C26" s="81"/>
      <c r="D26" s="47" t="s">
        <v>151</v>
      </c>
      <c r="E26" s="98"/>
      <c r="F26" s="178"/>
      <c r="G26" s="165"/>
      <c r="H26" s="13"/>
      <c r="I26" s="201"/>
      <c r="J26" s="199"/>
      <c r="K26" s="199"/>
      <c r="L26" s="200"/>
      <c r="M26" s="20"/>
      <c r="N26" s="20"/>
      <c r="O26" s="142"/>
      <c r="P26" s="65"/>
      <c r="Q26" s="65"/>
      <c r="R26" s="66"/>
      <c r="S26" s="78"/>
    </row>
    <row r="27" spans="1:19" ht="28.5" customHeight="1" x14ac:dyDescent="0.2">
      <c r="A27" s="243"/>
      <c r="B27" s="61"/>
      <c r="C27" s="81"/>
      <c r="D27" s="97" t="s">
        <v>138</v>
      </c>
      <c r="E27" s="186" t="s">
        <v>123</v>
      </c>
      <c r="F27" s="108"/>
      <c r="G27" s="109"/>
      <c r="H27" s="70"/>
      <c r="I27" s="217"/>
      <c r="J27" s="196"/>
      <c r="K27" s="196"/>
      <c r="L27" s="197"/>
      <c r="M27" s="21"/>
      <c r="N27" s="21"/>
      <c r="O27" s="167"/>
      <c r="P27" s="32"/>
      <c r="Q27" s="32"/>
      <c r="R27" s="33"/>
    </row>
    <row r="28" spans="1:19" ht="15.75" customHeight="1" x14ac:dyDescent="0.2">
      <c r="A28" s="243"/>
      <c r="B28" s="61"/>
      <c r="C28" s="81"/>
      <c r="D28" s="97" t="s">
        <v>108</v>
      </c>
      <c r="E28" s="145"/>
      <c r="F28" s="146"/>
      <c r="G28" s="147"/>
      <c r="H28" s="70"/>
      <c r="I28" s="192"/>
      <c r="J28" s="193"/>
      <c r="K28" s="193"/>
      <c r="L28" s="205"/>
      <c r="M28" s="42"/>
      <c r="N28" s="42"/>
      <c r="O28" s="335" t="s">
        <v>133</v>
      </c>
      <c r="P28" s="79"/>
      <c r="Q28" s="79"/>
      <c r="R28" s="80">
        <v>4</v>
      </c>
    </row>
    <row r="29" spans="1:19" ht="27.75" customHeight="1" x14ac:dyDescent="0.2">
      <c r="A29" s="243"/>
      <c r="B29" s="61"/>
      <c r="C29" s="81"/>
      <c r="D29" s="309" t="s">
        <v>104</v>
      </c>
      <c r="E29" s="87"/>
      <c r="F29" s="111"/>
      <c r="G29" s="165"/>
      <c r="H29" s="70"/>
      <c r="I29" s="195"/>
      <c r="J29" s="199"/>
      <c r="K29" s="199"/>
      <c r="L29" s="200"/>
      <c r="M29" s="20"/>
      <c r="N29" s="20"/>
      <c r="O29" s="314"/>
      <c r="P29" s="177"/>
      <c r="Q29" s="177"/>
      <c r="R29" s="175"/>
    </row>
    <row r="30" spans="1:19" ht="13.5" customHeight="1" x14ac:dyDescent="0.2">
      <c r="A30" s="243"/>
      <c r="B30" s="61"/>
      <c r="C30" s="81"/>
      <c r="D30" s="310"/>
      <c r="E30" s="87"/>
      <c r="F30" s="111"/>
      <c r="G30" s="165"/>
      <c r="H30" s="336"/>
      <c r="I30" s="198"/>
      <c r="J30" s="199"/>
      <c r="K30" s="199"/>
      <c r="L30" s="200"/>
      <c r="M30" s="20"/>
      <c r="N30" s="20"/>
      <c r="O30" s="167"/>
      <c r="P30" s="177"/>
      <c r="Q30" s="177"/>
      <c r="R30" s="175"/>
    </row>
    <row r="31" spans="1:19" ht="54" customHeight="1" x14ac:dyDescent="0.2">
      <c r="A31" s="243"/>
      <c r="B31" s="61"/>
      <c r="C31" s="81"/>
      <c r="D31" s="174" t="s">
        <v>144</v>
      </c>
      <c r="E31" s="87"/>
      <c r="F31" s="112"/>
      <c r="G31" s="165"/>
      <c r="H31" s="336"/>
      <c r="I31" s="201"/>
      <c r="J31" s="199"/>
      <c r="K31" s="199"/>
      <c r="L31" s="200"/>
      <c r="M31" s="20"/>
      <c r="N31" s="20"/>
      <c r="O31" s="167"/>
      <c r="P31" s="177"/>
      <c r="Q31" s="177"/>
      <c r="R31" s="175"/>
      <c r="S31" s="78"/>
    </row>
    <row r="32" spans="1:19" ht="25.5" x14ac:dyDescent="0.2">
      <c r="A32" s="243"/>
      <c r="B32" s="61"/>
      <c r="C32" s="81"/>
      <c r="D32" s="173" t="s">
        <v>105</v>
      </c>
      <c r="E32" s="87"/>
      <c r="F32" s="171"/>
      <c r="G32" s="165"/>
      <c r="H32" s="179"/>
      <c r="I32" s="198"/>
      <c r="J32" s="199"/>
      <c r="K32" s="199"/>
      <c r="L32" s="200"/>
      <c r="M32" s="20"/>
      <c r="N32" s="20"/>
      <c r="O32" s="167"/>
      <c r="P32" s="177"/>
      <c r="Q32" s="177"/>
      <c r="R32" s="175"/>
    </row>
    <row r="33" spans="1:18" ht="21" customHeight="1" x14ac:dyDescent="0.2">
      <c r="A33" s="243"/>
      <c r="B33" s="61"/>
      <c r="C33" s="81"/>
      <c r="D33" s="316" t="s">
        <v>106</v>
      </c>
      <c r="E33" s="87"/>
      <c r="F33" s="171"/>
      <c r="G33" s="165"/>
      <c r="H33" s="179"/>
      <c r="I33" s="202"/>
      <c r="J33" s="199"/>
      <c r="K33" s="199"/>
      <c r="L33" s="200"/>
      <c r="M33" s="39"/>
      <c r="N33" s="39"/>
      <c r="O33" s="16"/>
      <c r="P33" s="117"/>
      <c r="Q33" s="117"/>
      <c r="R33" s="118"/>
    </row>
    <row r="34" spans="1:18" ht="21" customHeight="1" thickBot="1" x14ac:dyDescent="0.25">
      <c r="A34" s="243"/>
      <c r="B34" s="61"/>
      <c r="C34" s="81"/>
      <c r="D34" s="317"/>
      <c r="E34" s="91"/>
      <c r="F34" s="172"/>
      <c r="G34" s="166"/>
      <c r="H34" s="226" t="s">
        <v>10</v>
      </c>
      <c r="I34" s="218">
        <f t="shared" ref="I34:N34" si="0">SUM(I12:I33)</f>
        <v>831.5</v>
      </c>
      <c r="J34" s="218">
        <f t="shared" si="0"/>
        <v>144.19999999999999</v>
      </c>
      <c r="K34" s="218">
        <f t="shared" si="0"/>
        <v>103.1</v>
      </c>
      <c r="L34" s="218">
        <f t="shared" si="0"/>
        <v>687.3</v>
      </c>
      <c r="M34" s="218">
        <f t="shared" si="0"/>
        <v>1078.3</v>
      </c>
      <c r="N34" s="218">
        <f t="shared" si="0"/>
        <v>1078.3</v>
      </c>
      <c r="O34" s="17"/>
      <c r="P34" s="184"/>
      <c r="Q34" s="184"/>
      <c r="R34" s="185"/>
    </row>
    <row r="35" spans="1:18" ht="16.5" customHeight="1" x14ac:dyDescent="0.2">
      <c r="A35" s="242" t="s">
        <v>9</v>
      </c>
      <c r="B35" s="59" t="s">
        <v>9</v>
      </c>
      <c r="C35" s="60" t="s">
        <v>11</v>
      </c>
      <c r="D35" s="150" t="s">
        <v>98</v>
      </c>
      <c r="E35" s="149" t="s">
        <v>54</v>
      </c>
      <c r="F35" s="170" t="s">
        <v>46</v>
      </c>
      <c r="G35" s="164" t="s">
        <v>52</v>
      </c>
      <c r="H35" s="110" t="s">
        <v>44</v>
      </c>
      <c r="I35" s="219">
        <f>J35+L35</f>
        <v>108.70000000000002</v>
      </c>
      <c r="J35" s="210"/>
      <c r="K35" s="210"/>
      <c r="L35" s="211">
        <f>259.8-10-141.1</f>
        <v>108.70000000000002</v>
      </c>
      <c r="M35" s="89">
        <v>213.5</v>
      </c>
      <c r="N35" s="113">
        <v>100</v>
      </c>
      <c r="O35" s="15" t="s">
        <v>131</v>
      </c>
      <c r="P35" s="114">
        <v>5</v>
      </c>
      <c r="Q35" s="114">
        <v>4</v>
      </c>
      <c r="R35" s="115">
        <v>1</v>
      </c>
    </row>
    <row r="36" spans="1:18" ht="16.5" customHeight="1" x14ac:dyDescent="0.2">
      <c r="A36" s="243"/>
      <c r="B36" s="61"/>
      <c r="C36" s="62"/>
      <c r="D36" s="137" t="s">
        <v>145</v>
      </c>
      <c r="E36" s="152"/>
      <c r="F36" s="171"/>
      <c r="G36" s="165"/>
      <c r="H36" s="179"/>
      <c r="I36" s="198"/>
      <c r="J36" s="199"/>
      <c r="K36" s="199"/>
      <c r="L36" s="200"/>
      <c r="M36" s="20"/>
      <c r="N36" s="116"/>
      <c r="O36" s="16"/>
      <c r="P36" s="117"/>
      <c r="Q36" s="117"/>
      <c r="R36" s="118"/>
    </row>
    <row r="37" spans="1:18" ht="33" customHeight="1" x14ac:dyDescent="0.2">
      <c r="A37" s="243"/>
      <c r="B37" s="61"/>
      <c r="C37" s="62"/>
      <c r="D37" s="56" t="s">
        <v>146</v>
      </c>
      <c r="E37" s="188" t="s">
        <v>122</v>
      </c>
      <c r="F37" s="171"/>
      <c r="G37" s="165"/>
      <c r="H37" s="179"/>
      <c r="I37" s="198"/>
      <c r="J37" s="199"/>
      <c r="K37" s="199"/>
      <c r="L37" s="200"/>
      <c r="M37" s="39"/>
      <c r="N37" s="96"/>
      <c r="O37" s="16"/>
      <c r="P37" s="117"/>
      <c r="Q37" s="117"/>
      <c r="R37" s="118"/>
    </row>
    <row r="38" spans="1:18" ht="41.25" customHeight="1" thickBot="1" x14ac:dyDescent="0.25">
      <c r="A38" s="244"/>
      <c r="B38" s="84"/>
      <c r="C38" s="85"/>
      <c r="D38" s="151" t="s">
        <v>59</v>
      </c>
      <c r="E38" s="154"/>
      <c r="F38" s="172"/>
      <c r="G38" s="166"/>
      <c r="H38" s="92"/>
      <c r="I38" s="206"/>
      <c r="J38" s="216"/>
      <c r="K38" s="216"/>
      <c r="L38" s="207"/>
      <c r="M38" s="155"/>
      <c r="N38" s="156"/>
      <c r="O38" s="17"/>
      <c r="P38" s="184"/>
      <c r="Q38" s="184"/>
      <c r="R38" s="185"/>
    </row>
    <row r="39" spans="1:18" ht="27" customHeight="1" x14ac:dyDescent="0.2">
      <c r="A39" s="243"/>
      <c r="B39" s="61"/>
      <c r="C39" s="62"/>
      <c r="D39" s="137" t="s">
        <v>99</v>
      </c>
      <c r="E39" s="153"/>
      <c r="F39" s="171"/>
      <c r="G39" s="165"/>
      <c r="H39" s="179"/>
      <c r="I39" s="198"/>
      <c r="J39" s="199"/>
      <c r="K39" s="199"/>
      <c r="L39" s="200"/>
      <c r="M39" s="39"/>
      <c r="N39" s="96"/>
      <c r="O39" s="16"/>
      <c r="P39" s="117"/>
      <c r="Q39" s="117"/>
      <c r="R39" s="118"/>
    </row>
    <row r="40" spans="1:18" ht="42" customHeight="1" x14ac:dyDescent="0.2">
      <c r="A40" s="243"/>
      <c r="B40" s="61"/>
      <c r="C40" s="62"/>
      <c r="D40" s="97" t="s">
        <v>142</v>
      </c>
      <c r="E40" s="153"/>
      <c r="F40" s="171"/>
      <c r="G40" s="165"/>
      <c r="H40" s="179"/>
      <c r="I40" s="201"/>
      <c r="J40" s="199"/>
      <c r="K40" s="199"/>
      <c r="L40" s="200"/>
      <c r="M40" s="20"/>
      <c r="N40" s="116"/>
      <c r="O40" s="16"/>
      <c r="P40" s="117"/>
      <c r="Q40" s="117"/>
      <c r="R40" s="118"/>
    </row>
    <row r="41" spans="1:18" ht="55.5" customHeight="1" x14ac:dyDescent="0.2">
      <c r="A41" s="243"/>
      <c r="B41" s="61"/>
      <c r="C41" s="62"/>
      <c r="D41" s="56" t="s">
        <v>141</v>
      </c>
      <c r="E41" s="82"/>
      <c r="F41" s="171"/>
      <c r="G41" s="165"/>
      <c r="H41" s="179"/>
      <c r="I41" s="198"/>
      <c r="J41" s="199"/>
      <c r="K41" s="199"/>
      <c r="L41" s="200"/>
      <c r="M41" s="39"/>
      <c r="N41" s="96"/>
      <c r="O41" s="161"/>
      <c r="P41" s="117"/>
      <c r="Q41" s="117"/>
      <c r="R41" s="118"/>
    </row>
    <row r="42" spans="1:18" ht="41.25" customHeight="1" x14ac:dyDescent="0.2">
      <c r="A42" s="243"/>
      <c r="B42" s="61"/>
      <c r="C42" s="62"/>
      <c r="D42" s="56" t="s">
        <v>102</v>
      </c>
      <c r="E42" s="82"/>
      <c r="F42" s="171"/>
      <c r="G42" s="165"/>
      <c r="H42" s="179"/>
      <c r="I42" s="201"/>
      <c r="J42" s="199"/>
      <c r="K42" s="199"/>
      <c r="L42" s="200"/>
      <c r="M42" s="39"/>
      <c r="N42" s="96"/>
      <c r="O42" s="16"/>
      <c r="P42" s="117"/>
      <c r="Q42" s="117"/>
      <c r="R42" s="118"/>
    </row>
    <row r="43" spans="1:18" ht="29.25" customHeight="1" x14ac:dyDescent="0.2">
      <c r="A43" s="243"/>
      <c r="B43" s="61"/>
      <c r="C43" s="62"/>
      <c r="D43" s="316" t="s">
        <v>103</v>
      </c>
      <c r="E43" s="82"/>
      <c r="F43" s="171"/>
      <c r="G43" s="165"/>
      <c r="H43" s="29"/>
      <c r="I43" s="220"/>
      <c r="J43" s="199"/>
      <c r="K43" s="199"/>
      <c r="L43" s="200"/>
      <c r="M43" s="39"/>
      <c r="N43" s="96"/>
      <c r="O43" s="16"/>
      <c r="P43" s="117"/>
      <c r="Q43" s="117"/>
      <c r="R43" s="118"/>
    </row>
    <row r="44" spans="1:18" ht="13.5" thickBot="1" x14ac:dyDescent="0.25">
      <c r="A44" s="243"/>
      <c r="B44" s="61"/>
      <c r="C44" s="62"/>
      <c r="D44" s="309"/>
      <c r="E44" s="119"/>
      <c r="F44" s="171"/>
      <c r="G44" s="120"/>
      <c r="H44" s="225" t="s">
        <v>10</v>
      </c>
      <c r="I44" s="221">
        <f t="shared" ref="I44:N44" si="1">SUM(I35:I43)</f>
        <v>108.70000000000002</v>
      </c>
      <c r="J44" s="221">
        <f t="shared" si="1"/>
        <v>0</v>
      </c>
      <c r="K44" s="221">
        <f t="shared" si="1"/>
        <v>0</v>
      </c>
      <c r="L44" s="221">
        <f t="shared" si="1"/>
        <v>108.70000000000002</v>
      </c>
      <c r="M44" s="221">
        <f t="shared" si="1"/>
        <v>213.5</v>
      </c>
      <c r="N44" s="221">
        <f t="shared" si="1"/>
        <v>100</v>
      </c>
      <c r="O44" s="16"/>
      <c r="P44" s="117"/>
      <c r="Q44" s="117"/>
      <c r="R44" s="121"/>
    </row>
    <row r="45" spans="1:18" ht="12.75" customHeight="1" x14ac:dyDescent="0.2">
      <c r="A45" s="318" t="s">
        <v>9</v>
      </c>
      <c r="B45" s="321" t="s">
        <v>9</v>
      </c>
      <c r="C45" s="324" t="s">
        <v>45</v>
      </c>
      <c r="D45" s="327" t="s">
        <v>100</v>
      </c>
      <c r="E45" s="337"/>
      <c r="F45" s="339" t="s">
        <v>46</v>
      </c>
      <c r="G45" s="342" t="s">
        <v>52</v>
      </c>
      <c r="H45" s="14" t="s">
        <v>44</v>
      </c>
      <c r="I45" s="190">
        <f>J45+L45</f>
        <v>23</v>
      </c>
      <c r="J45" s="191"/>
      <c r="K45" s="191"/>
      <c r="L45" s="222">
        <f>33-10</f>
        <v>23</v>
      </c>
      <c r="M45" s="19">
        <v>40</v>
      </c>
      <c r="N45" s="19">
        <v>20</v>
      </c>
      <c r="O45" s="15"/>
      <c r="P45" s="114"/>
      <c r="Q45" s="114"/>
      <c r="R45" s="115"/>
    </row>
    <row r="46" spans="1:18" x14ac:dyDescent="0.2">
      <c r="A46" s="319"/>
      <c r="B46" s="322"/>
      <c r="C46" s="325"/>
      <c r="D46" s="328"/>
      <c r="E46" s="338"/>
      <c r="F46" s="340"/>
      <c r="G46" s="313"/>
      <c r="H46" s="24"/>
      <c r="I46" s="192">
        <f>J46+L46</f>
        <v>0</v>
      </c>
      <c r="J46" s="199"/>
      <c r="K46" s="199"/>
      <c r="L46" s="200"/>
      <c r="M46" s="20"/>
      <c r="N46" s="20"/>
      <c r="O46" s="16"/>
      <c r="P46" s="117"/>
      <c r="Q46" s="117"/>
      <c r="R46" s="118"/>
    </row>
    <row r="47" spans="1:18" ht="12.75" customHeight="1" x14ac:dyDescent="0.2">
      <c r="A47" s="319"/>
      <c r="B47" s="322"/>
      <c r="C47" s="325"/>
      <c r="D47" s="309" t="s">
        <v>132</v>
      </c>
      <c r="E47" s="338"/>
      <c r="F47" s="340"/>
      <c r="G47" s="313"/>
      <c r="H47" s="24"/>
      <c r="I47" s="223"/>
      <c r="J47" s="193"/>
      <c r="K47" s="193"/>
      <c r="L47" s="205"/>
      <c r="M47" s="43"/>
      <c r="N47" s="43"/>
      <c r="O47" s="344" t="s">
        <v>61</v>
      </c>
      <c r="P47" s="117">
        <v>1</v>
      </c>
      <c r="Q47" s="117"/>
      <c r="R47" s="118"/>
    </row>
    <row r="48" spans="1:18" x14ac:dyDescent="0.2">
      <c r="A48" s="319"/>
      <c r="B48" s="322"/>
      <c r="C48" s="325"/>
      <c r="D48" s="309"/>
      <c r="E48" s="338"/>
      <c r="F48" s="340"/>
      <c r="G48" s="313"/>
      <c r="H48" s="29"/>
      <c r="I48" s="220"/>
      <c r="J48" s="199"/>
      <c r="K48" s="199"/>
      <c r="L48" s="200"/>
      <c r="M48" s="20"/>
      <c r="N48" s="20"/>
      <c r="O48" s="344"/>
      <c r="P48" s="117"/>
      <c r="Q48" s="117"/>
      <c r="R48" s="118"/>
    </row>
    <row r="49" spans="1:18" x14ac:dyDescent="0.2">
      <c r="A49" s="319"/>
      <c r="B49" s="322"/>
      <c r="C49" s="325"/>
      <c r="D49" s="309"/>
      <c r="E49" s="338"/>
      <c r="F49" s="340"/>
      <c r="G49" s="313"/>
      <c r="H49" s="24"/>
      <c r="I49" s="223"/>
      <c r="J49" s="193"/>
      <c r="K49" s="193"/>
      <c r="L49" s="205"/>
      <c r="M49" s="43"/>
      <c r="N49" s="43"/>
      <c r="O49" s="16"/>
      <c r="P49" s="117"/>
      <c r="Q49" s="117"/>
      <c r="R49" s="118"/>
    </row>
    <row r="50" spans="1:18" ht="14.25" customHeight="1" x14ac:dyDescent="0.2">
      <c r="A50" s="319"/>
      <c r="B50" s="322"/>
      <c r="C50" s="325"/>
      <c r="D50" s="309" t="s">
        <v>60</v>
      </c>
      <c r="E50" s="338"/>
      <c r="F50" s="340"/>
      <c r="G50" s="313"/>
      <c r="H50" s="24"/>
      <c r="I50" s="223"/>
      <c r="J50" s="193"/>
      <c r="K50" s="193"/>
      <c r="L50" s="205"/>
      <c r="M50" s="43"/>
      <c r="N50" s="43"/>
      <c r="O50" s="344" t="s">
        <v>55</v>
      </c>
      <c r="P50" s="117"/>
      <c r="Q50" s="117">
        <v>1</v>
      </c>
      <c r="R50" s="118"/>
    </row>
    <row r="51" spans="1:18" ht="14.25" customHeight="1" x14ac:dyDescent="0.2">
      <c r="A51" s="319"/>
      <c r="B51" s="322"/>
      <c r="C51" s="325"/>
      <c r="D51" s="309"/>
      <c r="E51" s="338"/>
      <c r="F51" s="340"/>
      <c r="G51" s="313"/>
      <c r="H51" s="29"/>
      <c r="I51" s="220"/>
      <c r="J51" s="199"/>
      <c r="K51" s="199"/>
      <c r="L51" s="200"/>
      <c r="M51" s="20"/>
      <c r="N51" s="20"/>
      <c r="O51" s="344"/>
      <c r="P51" s="117"/>
      <c r="Q51" s="117"/>
      <c r="R51" s="118"/>
    </row>
    <row r="52" spans="1:18" ht="14.25" customHeight="1" thickBot="1" x14ac:dyDescent="0.25">
      <c r="A52" s="320"/>
      <c r="B52" s="323"/>
      <c r="C52" s="326"/>
      <c r="D52" s="317"/>
      <c r="E52" s="345"/>
      <c r="F52" s="341"/>
      <c r="G52" s="343"/>
      <c r="H52" s="226" t="s">
        <v>10</v>
      </c>
      <c r="I52" s="218">
        <f t="shared" ref="I52:N52" si="2">SUM(I45:I51)</f>
        <v>23</v>
      </c>
      <c r="J52" s="224">
        <f t="shared" si="2"/>
        <v>0</v>
      </c>
      <c r="K52" s="224">
        <f t="shared" si="2"/>
        <v>0</v>
      </c>
      <c r="L52" s="224">
        <f t="shared" si="2"/>
        <v>23</v>
      </c>
      <c r="M52" s="227">
        <f t="shared" si="2"/>
        <v>40</v>
      </c>
      <c r="N52" s="227">
        <f t="shared" si="2"/>
        <v>20</v>
      </c>
      <c r="O52" s="17"/>
      <c r="P52" s="184"/>
      <c r="Q52" s="184"/>
      <c r="R52" s="185"/>
    </row>
    <row r="53" spans="1:18" ht="13.5" customHeight="1" x14ac:dyDescent="0.2">
      <c r="A53" s="318" t="s">
        <v>9</v>
      </c>
      <c r="B53" s="321" t="s">
        <v>9</v>
      </c>
      <c r="C53" s="324" t="s">
        <v>46</v>
      </c>
      <c r="D53" s="357" t="s">
        <v>66</v>
      </c>
      <c r="E53" s="337"/>
      <c r="F53" s="339" t="s">
        <v>46</v>
      </c>
      <c r="G53" s="342" t="s">
        <v>52</v>
      </c>
      <c r="H53" s="14" t="s">
        <v>44</v>
      </c>
      <c r="I53" s="190">
        <f>J53+L53</f>
        <v>27</v>
      </c>
      <c r="J53" s="191">
        <v>27</v>
      </c>
      <c r="K53" s="191"/>
      <c r="L53" s="222"/>
      <c r="M53" s="19">
        <v>27</v>
      </c>
      <c r="N53" s="19">
        <v>27</v>
      </c>
      <c r="O53" s="354" t="s">
        <v>67</v>
      </c>
      <c r="P53" s="117">
        <v>100</v>
      </c>
      <c r="Q53" s="117">
        <v>100</v>
      </c>
      <c r="R53" s="118">
        <v>100</v>
      </c>
    </row>
    <row r="54" spans="1:18" ht="13.5" customHeight="1" x14ac:dyDescent="0.2">
      <c r="A54" s="319"/>
      <c r="B54" s="322"/>
      <c r="C54" s="325"/>
      <c r="D54" s="358"/>
      <c r="E54" s="338"/>
      <c r="F54" s="340"/>
      <c r="G54" s="313"/>
      <c r="H54" s="24"/>
      <c r="I54" s="192">
        <f>J54+L54</f>
        <v>0</v>
      </c>
      <c r="J54" s="199"/>
      <c r="K54" s="199"/>
      <c r="L54" s="200"/>
      <c r="M54" s="20"/>
      <c r="N54" s="20"/>
      <c r="O54" s="344"/>
      <c r="P54" s="117"/>
      <c r="Q54" s="117"/>
      <c r="R54" s="118"/>
    </row>
    <row r="55" spans="1:18" ht="13.5" customHeight="1" x14ac:dyDescent="0.2">
      <c r="A55" s="319"/>
      <c r="B55" s="322"/>
      <c r="C55" s="325"/>
      <c r="D55" s="358"/>
      <c r="E55" s="338"/>
      <c r="F55" s="340"/>
      <c r="G55" s="313"/>
      <c r="H55" s="179"/>
      <c r="I55" s="202">
        <f>J55+L55</f>
        <v>0</v>
      </c>
      <c r="J55" s="196"/>
      <c r="K55" s="196"/>
      <c r="L55" s="197"/>
      <c r="M55" s="21"/>
      <c r="N55" s="21"/>
      <c r="O55" s="16" t="s">
        <v>118</v>
      </c>
      <c r="P55" s="117">
        <v>1</v>
      </c>
      <c r="Q55" s="117">
        <v>1</v>
      </c>
      <c r="R55" s="118">
        <v>1</v>
      </c>
    </row>
    <row r="56" spans="1:18" ht="13.5" customHeight="1" thickBot="1" x14ac:dyDescent="0.25">
      <c r="A56" s="320"/>
      <c r="B56" s="323"/>
      <c r="C56" s="326"/>
      <c r="D56" s="353"/>
      <c r="E56" s="345"/>
      <c r="F56" s="341"/>
      <c r="G56" s="343"/>
      <c r="H56" s="226" t="s">
        <v>10</v>
      </c>
      <c r="I56" s="218">
        <f t="shared" ref="I56:N56" si="3">SUM(I53:I55)</f>
        <v>27</v>
      </c>
      <c r="J56" s="224">
        <f t="shared" si="3"/>
        <v>27</v>
      </c>
      <c r="K56" s="224">
        <f t="shared" si="3"/>
        <v>0</v>
      </c>
      <c r="L56" s="224">
        <f t="shared" si="3"/>
        <v>0</v>
      </c>
      <c r="M56" s="227">
        <f t="shared" si="3"/>
        <v>27</v>
      </c>
      <c r="N56" s="227">
        <f t="shared" si="3"/>
        <v>27</v>
      </c>
      <c r="O56" s="17"/>
      <c r="P56" s="184"/>
      <c r="Q56" s="184"/>
      <c r="R56" s="185"/>
    </row>
    <row r="57" spans="1:18" ht="12.75" customHeight="1" x14ac:dyDescent="0.2">
      <c r="A57" s="318" t="s">
        <v>9</v>
      </c>
      <c r="B57" s="321" t="s">
        <v>9</v>
      </c>
      <c r="C57" s="324" t="s">
        <v>47</v>
      </c>
      <c r="D57" s="181" t="s">
        <v>62</v>
      </c>
      <c r="E57" s="337"/>
      <c r="F57" s="339" t="s">
        <v>46</v>
      </c>
      <c r="G57" s="342" t="s">
        <v>52</v>
      </c>
      <c r="H57" s="14" t="s">
        <v>44</v>
      </c>
      <c r="I57" s="190">
        <f t="shared" ref="I57:I63" si="4">J57+L57</f>
        <v>0</v>
      </c>
      <c r="J57" s="191"/>
      <c r="K57" s="191"/>
      <c r="L57" s="222"/>
      <c r="M57" s="19">
        <v>120</v>
      </c>
      <c r="N57" s="19">
        <v>120</v>
      </c>
      <c r="O57" s="355" t="s">
        <v>65</v>
      </c>
      <c r="P57" s="176"/>
      <c r="Q57" s="346">
        <v>1</v>
      </c>
      <c r="R57" s="349">
        <v>1</v>
      </c>
    </row>
    <row r="58" spans="1:18" x14ac:dyDescent="0.2">
      <c r="A58" s="319"/>
      <c r="B58" s="322"/>
      <c r="C58" s="325"/>
      <c r="D58" s="316" t="s">
        <v>63</v>
      </c>
      <c r="E58" s="338"/>
      <c r="F58" s="340"/>
      <c r="G58" s="313"/>
      <c r="H58" s="24"/>
      <c r="I58" s="223">
        <f t="shared" si="4"/>
        <v>0</v>
      </c>
      <c r="J58" s="193"/>
      <c r="K58" s="193"/>
      <c r="L58" s="205"/>
      <c r="M58" s="63"/>
      <c r="N58" s="63"/>
      <c r="O58" s="314"/>
      <c r="P58" s="347"/>
      <c r="Q58" s="347"/>
      <c r="R58" s="350"/>
    </row>
    <row r="59" spans="1:18" x14ac:dyDescent="0.2">
      <c r="A59" s="319"/>
      <c r="B59" s="322"/>
      <c r="C59" s="325"/>
      <c r="D59" s="309"/>
      <c r="E59" s="338"/>
      <c r="F59" s="340"/>
      <c r="G59" s="313"/>
      <c r="H59" s="29"/>
      <c r="I59" s="220">
        <f t="shared" si="4"/>
        <v>0</v>
      </c>
      <c r="J59" s="199"/>
      <c r="K59" s="199"/>
      <c r="L59" s="200"/>
      <c r="M59" s="20"/>
      <c r="N59" s="20"/>
      <c r="O59" s="314"/>
      <c r="P59" s="347"/>
      <c r="Q59" s="347"/>
      <c r="R59" s="350"/>
    </row>
    <row r="60" spans="1:18" x14ac:dyDescent="0.2">
      <c r="A60" s="319"/>
      <c r="B60" s="322"/>
      <c r="C60" s="325"/>
      <c r="D60" s="310"/>
      <c r="E60" s="338"/>
      <c r="F60" s="340"/>
      <c r="G60" s="313"/>
      <c r="H60" s="24"/>
      <c r="I60" s="223">
        <f t="shared" si="4"/>
        <v>0</v>
      </c>
      <c r="J60" s="193"/>
      <c r="K60" s="193"/>
      <c r="L60" s="205"/>
      <c r="M60" s="43"/>
      <c r="N60" s="43"/>
      <c r="O60" s="314"/>
      <c r="P60" s="347"/>
      <c r="Q60" s="347"/>
      <c r="R60" s="350"/>
    </row>
    <row r="61" spans="1:18" x14ac:dyDescent="0.2">
      <c r="A61" s="319"/>
      <c r="B61" s="322"/>
      <c r="C61" s="325"/>
      <c r="D61" s="316" t="s">
        <v>64</v>
      </c>
      <c r="E61" s="338"/>
      <c r="F61" s="340"/>
      <c r="G61" s="313"/>
      <c r="H61" s="29"/>
      <c r="I61" s="220">
        <f t="shared" si="4"/>
        <v>0</v>
      </c>
      <c r="J61" s="199"/>
      <c r="K61" s="199"/>
      <c r="L61" s="200"/>
      <c r="M61" s="20"/>
      <c r="N61" s="20"/>
      <c r="O61" s="314"/>
      <c r="P61" s="347"/>
      <c r="Q61" s="347"/>
      <c r="R61" s="350"/>
    </row>
    <row r="62" spans="1:18" x14ac:dyDescent="0.2">
      <c r="A62" s="319"/>
      <c r="B62" s="322"/>
      <c r="C62" s="325"/>
      <c r="D62" s="309"/>
      <c r="E62" s="338"/>
      <c r="F62" s="340"/>
      <c r="G62" s="313"/>
      <c r="H62" s="24"/>
      <c r="I62" s="223">
        <f t="shared" si="4"/>
        <v>0</v>
      </c>
      <c r="J62" s="193"/>
      <c r="K62" s="193"/>
      <c r="L62" s="205"/>
      <c r="M62" s="43"/>
      <c r="N62" s="43"/>
      <c r="O62" s="314"/>
      <c r="P62" s="347"/>
      <c r="Q62" s="347"/>
      <c r="R62" s="350"/>
    </row>
    <row r="63" spans="1:18" x14ac:dyDescent="0.2">
      <c r="A63" s="319"/>
      <c r="B63" s="322"/>
      <c r="C63" s="325"/>
      <c r="D63" s="352" t="s">
        <v>116</v>
      </c>
      <c r="E63" s="338"/>
      <c r="F63" s="340"/>
      <c r="G63" s="313"/>
      <c r="H63" s="24"/>
      <c r="I63" s="223">
        <f t="shared" si="4"/>
        <v>0</v>
      </c>
      <c r="J63" s="193"/>
      <c r="K63" s="193"/>
      <c r="L63" s="205"/>
      <c r="M63" s="43"/>
      <c r="N63" s="43"/>
      <c r="O63" s="314"/>
      <c r="P63" s="347"/>
      <c r="Q63" s="347"/>
      <c r="R63" s="350"/>
    </row>
    <row r="64" spans="1:18" ht="17.25" customHeight="1" thickBot="1" x14ac:dyDescent="0.25">
      <c r="A64" s="320"/>
      <c r="B64" s="323"/>
      <c r="C64" s="326"/>
      <c r="D64" s="353"/>
      <c r="E64" s="345"/>
      <c r="F64" s="341"/>
      <c r="G64" s="343"/>
      <c r="H64" s="226" t="s">
        <v>10</v>
      </c>
      <c r="I64" s="218">
        <f t="shared" ref="I64:M64" si="5">SUM(I57:I63)</f>
        <v>0</v>
      </c>
      <c r="J64" s="224">
        <f t="shared" si="5"/>
        <v>0</v>
      </c>
      <c r="K64" s="224">
        <f t="shared" si="5"/>
        <v>0</v>
      </c>
      <c r="L64" s="224">
        <f t="shared" si="5"/>
        <v>0</v>
      </c>
      <c r="M64" s="227">
        <f t="shared" si="5"/>
        <v>120</v>
      </c>
      <c r="N64" s="227">
        <f>SUM(N57:N63)</f>
        <v>120</v>
      </c>
      <c r="O64" s="356"/>
      <c r="P64" s="348"/>
      <c r="Q64" s="348"/>
      <c r="R64" s="351"/>
    </row>
    <row r="65" spans="1:18" ht="13.5" thickBot="1" x14ac:dyDescent="0.25">
      <c r="A65" s="245" t="s">
        <v>9</v>
      </c>
      <c r="B65" s="12" t="s">
        <v>9</v>
      </c>
      <c r="C65" s="359" t="s">
        <v>12</v>
      </c>
      <c r="D65" s="359"/>
      <c r="E65" s="359"/>
      <c r="F65" s="359"/>
      <c r="G65" s="359"/>
      <c r="H65" s="360"/>
      <c r="I65" s="22">
        <f t="shared" ref="I65:N65" si="6">I64+I56+I52+I44+I34</f>
        <v>990.2</v>
      </c>
      <c r="J65" s="22">
        <f t="shared" si="6"/>
        <v>171.2</v>
      </c>
      <c r="K65" s="22">
        <f t="shared" si="6"/>
        <v>103.1</v>
      </c>
      <c r="L65" s="22">
        <f t="shared" si="6"/>
        <v>819</v>
      </c>
      <c r="M65" s="22">
        <f t="shared" si="6"/>
        <v>1478.8</v>
      </c>
      <c r="N65" s="22">
        <f t="shared" si="6"/>
        <v>1345.3</v>
      </c>
      <c r="O65" s="162"/>
      <c r="P65" s="54"/>
      <c r="Q65" s="54"/>
      <c r="R65" s="55"/>
    </row>
    <row r="66" spans="1:18" ht="13.5" thickBot="1" x14ac:dyDescent="0.25">
      <c r="A66" s="245" t="s">
        <v>9</v>
      </c>
      <c r="B66" s="12" t="s">
        <v>11</v>
      </c>
      <c r="C66" s="361" t="s">
        <v>68</v>
      </c>
      <c r="D66" s="362"/>
      <c r="E66" s="362"/>
      <c r="F66" s="362"/>
      <c r="G66" s="362"/>
      <c r="H66" s="362"/>
      <c r="I66" s="362"/>
      <c r="J66" s="362"/>
      <c r="K66" s="362"/>
      <c r="L66" s="362"/>
      <c r="M66" s="362"/>
      <c r="N66" s="362"/>
      <c r="O66" s="362"/>
      <c r="P66" s="362"/>
      <c r="Q66" s="362"/>
      <c r="R66" s="363"/>
    </row>
    <row r="67" spans="1:18" ht="12.75" customHeight="1" x14ac:dyDescent="0.2">
      <c r="A67" s="318" t="s">
        <v>9</v>
      </c>
      <c r="B67" s="321" t="s">
        <v>11</v>
      </c>
      <c r="C67" s="324" t="s">
        <v>9</v>
      </c>
      <c r="D67" s="122" t="s">
        <v>127</v>
      </c>
      <c r="E67" s="337" t="s">
        <v>121</v>
      </c>
      <c r="F67" s="364" t="s">
        <v>9</v>
      </c>
      <c r="G67" s="342" t="s">
        <v>52</v>
      </c>
      <c r="H67" s="131" t="s">
        <v>44</v>
      </c>
      <c r="I67" s="219">
        <f>J67+L67</f>
        <v>66</v>
      </c>
      <c r="J67" s="210">
        <v>66</v>
      </c>
      <c r="K67" s="210"/>
      <c r="L67" s="228"/>
      <c r="M67" s="94">
        <v>120</v>
      </c>
      <c r="N67" s="125">
        <v>120</v>
      </c>
      <c r="O67" s="123"/>
      <c r="P67" s="126"/>
      <c r="Q67" s="124"/>
      <c r="R67" s="127"/>
    </row>
    <row r="68" spans="1:18" ht="27.75" customHeight="1" x14ac:dyDescent="0.2">
      <c r="A68" s="319"/>
      <c r="B68" s="322"/>
      <c r="C68" s="325"/>
      <c r="D68" s="183" t="s">
        <v>70</v>
      </c>
      <c r="E68" s="338"/>
      <c r="F68" s="365"/>
      <c r="G68" s="313"/>
      <c r="H68" s="5"/>
      <c r="I68" s="229"/>
      <c r="J68" s="230"/>
      <c r="K68" s="230"/>
      <c r="L68" s="231"/>
      <c r="M68" s="5"/>
      <c r="N68" s="20"/>
      <c r="O68" s="16" t="s">
        <v>58</v>
      </c>
      <c r="P68" s="32">
        <v>85</v>
      </c>
      <c r="Q68" s="65">
        <v>90</v>
      </c>
      <c r="R68" s="66">
        <v>90</v>
      </c>
    </row>
    <row r="69" spans="1:18" ht="27" customHeight="1" x14ac:dyDescent="0.2">
      <c r="A69" s="319"/>
      <c r="B69" s="322"/>
      <c r="C69" s="325"/>
      <c r="D69" s="309" t="s">
        <v>71</v>
      </c>
      <c r="E69" s="338"/>
      <c r="F69" s="365"/>
      <c r="G69" s="313"/>
      <c r="H69" s="131"/>
      <c r="I69" s="201"/>
      <c r="J69" s="199"/>
      <c r="K69" s="199"/>
      <c r="L69" s="232"/>
      <c r="M69" s="94"/>
      <c r="N69" s="20"/>
      <c r="O69" s="16"/>
      <c r="P69" s="32"/>
      <c r="Q69" s="32"/>
      <c r="R69" s="33"/>
    </row>
    <row r="70" spans="1:18" ht="15.75" customHeight="1" x14ac:dyDescent="0.2">
      <c r="A70" s="319"/>
      <c r="B70" s="322"/>
      <c r="C70" s="325"/>
      <c r="D70" s="309"/>
      <c r="E70" s="338"/>
      <c r="F70" s="365"/>
      <c r="G70" s="313"/>
      <c r="H70" s="131"/>
      <c r="I70" s="201"/>
      <c r="J70" s="199"/>
      <c r="K70" s="199"/>
      <c r="L70" s="232"/>
      <c r="M70" s="128"/>
      <c r="N70" s="39"/>
      <c r="O70" s="16"/>
      <c r="P70" s="32"/>
      <c r="Q70" s="32"/>
      <c r="R70" s="33"/>
    </row>
    <row r="71" spans="1:18" x14ac:dyDescent="0.2">
      <c r="A71" s="246"/>
      <c r="B71" s="159"/>
      <c r="C71" s="182"/>
      <c r="D71" s="309" t="s">
        <v>117</v>
      </c>
      <c r="E71" s="338"/>
      <c r="F71" s="163"/>
      <c r="G71" s="165"/>
      <c r="H71" s="132"/>
      <c r="I71" s="220"/>
      <c r="J71" s="203"/>
      <c r="K71" s="203"/>
      <c r="L71" s="233"/>
      <c r="M71" s="129"/>
      <c r="N71" s="41"/>
      <c r="O71" s="16"/>
      <c r="P71" s="32"/>
      <c r="Q71" s="32"/>
      <c r="R71" s="33"/>
    </row>
    <row r="72" spans="1:18" ht="13.5" thickBot="1" x14ac:dyDescent="0.25">
      <c r="A72" s="246"/>
      <c r="B72" s="159"/>
      <c r="C72" s="182"/>
      <c r="D72" s="317"/>
      <c r="E72" s="345"/>
      <c r="F72" s="163"/>
      <c r="G72" s="165"/>
      <c r="H72" s="236" t="s">
        <v>10</v>
      </c>
      <c r="I72" s="234">
        <f t="shared" ref="I72:N72" si="7">SUM(I67:I71)</f>
        <v>66</v>
      </c>
      <c r="J72" s="218">
        <f t="shared" si="7"/>
        <v>66</v>
      </c>
      <c r="K72" s="218">
        <f t="shared" si="7"/>
        <v>0</v>
      </c>
      <c r="L72" s="235">
        <f t="shared" si="7"/>
        <v>0</v>
      </c>
      <c r="M72" s="237">
        <f t="shared" si="7"/>
        <v>120</v>
      </c>
      <c r="N72" s="227">
        <f t="shared" si="7"/>
        <v>120</v>
      </c>
      <c r="O72" s="17"/>
      <c r="P72" s="34"/>
      <c r="Q72" s="34"/>
      <c r="R72" s="35"/>
    </row>
    <row r="73" spans="1:18" ht="12.75" customHeight="1" x14ac:dyDescent="0.2">
      <c r="A73" s="318" t="s">
        <v>9</v>
      </c>
      <c r="B73" s="321" t="s">
        <v>11</v>
      </c>
      <c r="C73" s="324" t="s">
        <v>11</v>
      </c>
      <c r="D73" s="366" t="s">
        <v>72</v>
      </c>
      <c r="E73" s="337"/>
      <c r="F73" s="364" t="s">
        <v>9</v>
      </c>
      <c r="G73" s="342" t="s">
        <v>52</v>
      </c>
      <c r="H73" s="18" t="s">
        <v>93</v>
      </c>
      <c r="I73" s="190">
        <f>J73+L73</f>
        <v>2200</v>
      </c>
      <c r="J73" s="191">
        <v>2200</v>
      </c>
      <c r="K73" s="191"/>
      <c r="L73" s="222"/>
      <c r="M73" s="19"/>
      <c r="N73" s="19"/>
      <c r="O73" s="15" t="s">
        <v>73</v>
      </c>
      <c r="P73" s="36">
        <v>7</v>
      </c>
      <c r="Q73" s="36"/>
      <c r="R73" s="37"/>
    </row>
    <row r="74" spans="1:18" x14ac:dyDescent="0.2">
      <c r="A74" s="319"/>
      <c r="B74" s="322"/>
      <c r="C74" s="325"/>
      <c r="D74" s="369"/>
      <c r="E74" s="338"/>
      <c r="F74" s="365"/>
      <c r="G74" s="313"/>
      <c r="H74" s="25" t="s">
        <v>139</v>
      </c>
      <c r="I74" s="192">
        <f>J74+L74</f>
        <v>10.8</v>
      </c>
      <c r="J74" s="199">
        <v>10.8</v>
      </c>
      <c r="K74" s="199"/>
      <c r="L74" s="200"/>
      <c r="M74" s="20"/>
      <c r="N74" s="20"/>
      <c r="O74" s="16"/>
      <c r="P74" s="32"/>
      <c r="Q74" s="32"/>
      <c r="R74" s="33"/>
    </row>
    <row r="75" spans="1:18" ht="13.5" thickBot="1" x14ac:dyDescent="0.25">
      <c r="A75" s="320"/>
      <c r="B75" s="323"/>
      <c r="C75" s="326"/>
      <c r="D75" s="367"/>
      <c r="E75" s="345"/>
      <c r="F75" s="368"/>
      <c r="G75" s="343"/>
      <c r="H75" s="226" t="s">
        <v>10</v>
      </c>
      <c r="I75" s="218">
        <f t="shared" ref="I75:N75" si="8">SUM(I73:I74)</f>
        <v>2210.8000000000002</v>
      </c>
      <c r="J75" s="224">
        <f t="shared" si="8"/>
        <v>2210.8000000000002</v>
      </c>
      <c r="K75" s="224">
        <f t="shared" si="8"/>
        <v>0</v>
      </c>
      <c r="L75" s="224">
        <f t="shared" si="8"/>
        <v>0</v>
      </c>
      <c r="M75" s="227">
        <f t="shared" si="8"/>
        <v>0</v>
      </c>
      <c r="N75" s="227">
        <f t="shared" si="8"/>
        <v>0</v>
      </c>
      <c r="O75" s="17"/>
      <c r="P75" s="34"/>
      <c r="Q75" s="34"/>
      <c r="R75" s="35"/>
    </row>
    <row r="76" spans="1:18" ht="12.75" customHeight="1" x14ac:dyDescent="0.2">
      <c r="A76" s="318" t="s">
        <v>9</v>
      </c>
      <c r="B76" s="321" t="s">
        <v>11</v>
      </c>
      <c r="C76" s="324" t="s">
        <v>45</v>
      </c>
      <c r="D76" s="366" t="s">
        <v>74</v>
      </c>
      <c r="E76" s="337"/>
      <c r="F76" s="364" t="s">
        <v>9</v>
      </c>
      <c r="G76" s="342" t="s">
        <v>52</v>
      </c>
      <c r="H76" s="18" t="s">
        <v>44</v>
      </c>
      <c r="I76" s="190">
        <f>J76+L76</f>
        <v>8</v>
      </c>
      <c r="J76" s="191">
        <v>8</v>
      </c>
      <c r="K76" s="191"/>
      <c r="L76" s="222"/>
      <c r="M76" s="19">
        <v>10</v>
      </c>
      <c r="N76" s="19">
        <v>10</v>
      </c>
      <c r="O76" s="355" t="s">
        <v>75</v>
      </c>
      <c r="P76" s="180">
        <v>1</v>
      </c>
      <c r="Q76" s="180">
        <v>1</v>
      </c>
      <c r="R76" s="64">
        <v>1</v>
      </c>
    </row>
    <row r="77" spans="1:18" ht="13.5" thickBot="1" x14ac:dyDescent="0.25">
      <c r="A77" s="320"/>
      <c r="B77" s="323"/>
      <c r="C77" s="326"/>
      <c r="D77" s="367"/>
      <c r="E77" s="345"/>
      <c r="F77" s="368"/>
      <c r="G77" s="343"/>
      <c r="H77" s="226" t="s">
        <v>10</v>
      </c>
      <c r="I77" s="218">
        <f t="shared" ref="I77:N77" si="9">SUM(I76:I76)</f>
        <v>8</v>
      </c>
      <c r="J77" s="224">
        <f t="shared" si="9"/>
        <v>8</v>
      </c>
      <c r="K77" s="224">
        <f t="shared" si="9"/>
        <v>0</v>
      </c>
      <c r="L77" s="224">
        <f t="shared" si="9"/>
        <v>0</v>
      </c>
      <c r="M77" s="227">
        <f t="shared" si="9"/>
        <v>10</v>
      </c>
      <c r="N77" s="227">
        <f t="shared" si="9"/>
        <v>10</v>
      </c>
      <c r="O77" s="356"/>
      <c r="P77" s="67"/>
      <c r="Q77" s="67"/>
      <c r="R77" s="68"/>
    </row>
    <row r="78" spans="1:18" ht="14.25" customHeight="1" x14ac:dyDescent="0.2">
      <c r="A78" s="318" t="s">
        <v>9</v>
      </c>
      <c r="B78" s="321" t="s">
        <v>11</v>
      </c>
      <c r="C78" s="324" t="s">
        <v>46</v>
      </c>
      <c r="D78" s="366" t="s">
        <v>76</v>
      </c>
      <c r="E78" s="337"/>
      <c r="F78" s="364" t="s">
        <v>9</v>
      </c>
      <c r="G78" s="342" t="s">
        <v>52</v>
      </c>
      <c r="H78" s="18" t="s">
        <v>44</v>
      </c>
      <c r="I78" s="190">
        <f>J78+L78</f>
        <v>0</v>
      </c>
      <c r="J78" s="191"/>
      <c r="K78" s="191"/>
      <c r="L78" s="222"/>
      <c r="M78" s="19">
        <v>10</v>
      </c>
      <c r="N78" s="19"/>
      <c r="O78" s="15" t="s">
        <v>77</v>
      </c>
      <c r="P78" s="36"/>
      <c r="Q78" s="36">
        <v>1</v>
      </c>
      <c r="R78" s="37"/>
    </row>
    <row r="79" spans="1:18" ht="14.25" customHeight="1" thickBot="1" x14ac:dyDescent="0.25">
      <c r="A79" s="320"/>
      <c r="B79" s="323"/>
      <c r="C79" s="326"/>
      <c r="D79" s="367"/>
      <c r="E79" s="345"/>
      <c r="F79" s="368"/>
      <c r="G79" s="343"/>
      <c r="H79" s="226" t="s">
        <v>10</v>
      </c>
      <c r="I79" s="218">
        <f t="shared" ref="I79:N79" si="10">SUM(I78:I78)</f>
        <v>0</v>
      </c>
      <c r="J79" s="224">
        <f t="shared" si="10"/>
        <v>0</v>
      </c>
      <c r="K79" s="224">
        <f t="shared" si="10"/>
        <v>0</v>
      </c>
      <c r="L79" s="224">
        <f t="shared" si="10"/>
        <v>0</v>
      </c>
      <c r="M79" s="227">
        <f t="shared" si="10"/>
        <v>10</v>
      </c>
      <c r="N79" s="227">
        <f t="shared" si="10"/>
        <v>0</v>
      </c>
      <c r="O79" s="17"/>
      <c r="P79" s="34"/>
      <c r="Q79" s="34"/>
      <c r="R79" s="35"/>
    </row>
    <row r="80" spans="1:18" ht="13.5" thickBot="1" x14ac:dyDescent="0.25">
      <c r="A80" s="247" t="s">
        <v>9</v>
      </c>
      <c r="B80" s="12" t="s">
        <v>11</v>
      </c>
      <c r="C80" s="359" t="s">
        <v>12</v>
      </c>
      <c r="D80" s="359"/>
      <c r="E80" s="359"/>
      <c r="F80" s="359"/>
      <c r="G80" s="359"/>
      <c r="H80" s="360"/>
      <c r="I80" s="22">
        <f t="shared" ref="I80:M80" si="11">I79+I77+I75+I72</f>
        <v>2284.8000000000002</v>
      </c>
      <c r="J80" s="22">
        <f t="shared" si="11"/>
        <v>2284.8000000000002</v>
      </c>
      <c r="K80" s="22">
        <f t="shared" si="11"/>
        <v>0</v>
      </c>
      <c r="L80" s="100">
        <f t="shared" si="11"/>
        <v>0</v>
      </c>
      <c r="M80" s="101">
        <f t="shared" si="11"/>
        <v>140</v>
      </c>
      <c r="N80" s="22">
        <f>N79+N77+N75+N72</f>
        <v>130</v>
      </c>
      <c r="O80" s="370"/>
      <c r="P80" s="371"/>
      <c r="Q80" s="371"/>
      <c r="R80" s="372"/>
    </row>
    <row r="81" spans="1:18" ht="13.5" thickBot="1" x14ac:dyDescent="0.25">
      <c r="A81" s="245" t="s">
        <v>9</v>
      </c>
      <c r="B81" s="12" t="s">
        <v>45</v>
      </c>
      <c r="C81" s="361" t="s">
        <v>69</v>
      </c>
      <c r="D81" s="362"/>
      <c r="E81" s="362"/>
      <c r="F81" s="362"/>
      <c r="G81" s="362"/>
      <c r="H81" s="362"/>
      <c r="I81" s="362"/>
      <c r="J81" s="362"/>
      <c r="K81" s="362"/>
      <c r="L81" s="362"/>
      <c r="M81" s="362"/>
      <c r="N81" s="362"/>
      <c r="O81" s="362"/>
      <c r="P81" s="362"/>
      <c r="Q81" s="362"/>
      <c r="R81" s="363"/>
    </row>
    <row r="82" spans="1:18" ht="13.5" customHeight="1" x14ac:dyDescent="0.2">
      <c r="A82" s="318" t="s">
        <v>9</v>
      </c>
      <c r="B82" s="321" t="s">
        <v>45</v>
      </c>
      <c r="C82" s="324" t="s">
        <v>9</v>
      </c>
      <c r="D82" s="366" t="s">
        <v>78</v>
      </c>
      <c r="E82" s="337" t="s">
        <v>128</v>
      </c>
      <c r="F82" s="364" t="s">
        <v>46</v>
      </c>
      <c r="G82" s="342" t="s">
        <v>52</v>
      </c>
      <c r="H82" s="18" t="s">
        <v>44</v>
      </c>
      <c r="I82" s="190">
        <f>J82+L82</f>
        <v>105</v>
      </c>
      <c r="J82" s="191">
        <v>105</v>
      </c>
      <c r="K82" s="191"/>
      <c r="L82" s="222"/>
      <c r="M82" s="19">
        <v>105</v>
      </c>
      <c r="N82" s="19">
        <v>105</v>
      </c>
      <c r="O82" s="354" t="s">
        <v>148</v>
      </c>
      <c r="P82" s="36">
        <v>80</v>
      </c>
      <c r="Q82" s="36">
        <v>80</v>
      </c>
      <c r="R82" s="37">
        <v>80</v>
      </c>
    </row>
    <row r="83" spans="1:18" ht="13.5" customHeight="1" x14ac:dyDescent="0.2">
      <c r="A83" s="319"/>
      <c r="B83" s="322"/>
      <c r="C83" s="325"/>
      <c r="D83" s="369"/>
      <c r="E83" s="338"/>
      <c r="F83" s="365"/>
      <c r="G83" s="313"/>
      <c r="H83" s="25"/>
      <c r="I83" s="192">
        <f>J83+L83</f>
        <v>0</v>
      </c>
      <c r="J83" s="199"/>
      <c r="K83" s="199"/>
      <c r="L83" s="200"/>
      <c r="M83" s="20"/>
      <c r="N83" s="20"/>
      <c r="O83" s="373"/>
      <c r="P83" s="32"/>
      <c r="Q83" s="32"/>
      <c r="R83" s="33"/>
    </row>
    <row r="84" spans="1:18" ht="13.5" customHeight="1" x14ac:dyDescent="0.2">
      <c r="A84" s="319"/>
      <c r="B84" s="322"/>
      <c r="C84" s="325"/>
      <c r="D84" s="369"/>
      <c r="E84" s="338"/>
      <c r="F84" s="365"/>
      <c r="G84" s="313"/>
      <c r="H84" s="40"/>
      <c r="I84" s="202">
        <f>J84+L84</f>
        <v>0</v>
      </c>
      <c r="J84" s="193"/>
      <c r="K84" s="193"/>
      <c r="L84" s="205"/>
      <c r="M84" s="43"/>
      <c r="N84" s="43"/>
      <c r="O84" s="374" t="s">
        <v>79</v>
      </c>
      <c r="P84" s="72">
        <v>5</v>
      </c>
      <c r="Q84" s="72">
        <v>5</v>
      </c>
      <c r="R84" s="73">
        <v>5</v>
      </c>
    </row>
    <row r="85" spans="1:18" ht="13.5" customHeight="1" thickBot="1" x14ac:dyDescent="0.25">
      <c r="A85" s="320"/>
      <c r="B85" s="323"/>
      <c r="C85" s="326"/>
      <c r="D85" s="367"/>
      <c r="E85" s="345"/>
      <c r="F85" s="368"/>
      <c r="G85" s="343"/>
      <c r="H85" s="240" t="s">
        <v>10</v>
      </c>
      <c r="I85" s="238">
        <f t="shared" ref="I85:N85" si="12">SUM(I82:I84)</f>
        <v>105</v>
      </c>
      <c r="J85" s="239">
        <f t="shared" si="12"/>
        <v>105</v>
      </c>
      <c r="K85" s="239">
        <f t="shared" si="12"/>
        <v>0</v>
      </c>
      <c r="L85" s="239">
        <f t="shared" si="12"/>
        <v>0</v>
      </c>
      <c r="M85" s="241">
        <f t="shared" si="12"/>
        <v>105</v>
      </c>
      <c r="N85" s="241">
        <f t="shared" si="12"/>
        <v>105</v>
      </c>
      <c r="O85" s="375"/>
      <c r="P85" s="34"/>
      <c r="Q85" s="34"/>
      <c r="R85" s="35"/>
    </row>
    <row r="86" spans="1:18" ht="14.25" customHeight="1" x14ac:dyDescent="0.2">
      <c r="A86" s="318" t="s">
        <v>9</v>
      </c>
      <c r="B86" s="321" t="s">
        <v>45</v>
      </c>
      <c r="C86" s="324" t="s">
        <v>11</v>
      </c>
      <c r="D86" s="366" t="s">
        <v>80</v>
      </c>
      <c r="E86" s="337"/>
      <c r="F86" s="364" t="s">
        <v>46</v>
      </c>
      <c r="G86" s="342" t="s">
        <v>52</v>
      </c>
      <c r="H86" s="18" t="s">
        <v>44</v>
      </c>
      <c r="I86" s="190">
        <f>J86+L86</f>
        <v>13.5</v>
      </c>
      <c r="J86" s="191">
        <f>12+1.5</f>
        <v>13.5</v>
      </c>
      <c r="K86" s="191"/>
      <c r="L86" s="222"/>
      <c r="M86" s="19">
        <v>12</v>
      </c>
      <c r="N86" s="19">
        <v>12</v>
      </c>
      <c r="O86" s="354" t="s">
        <v>125</v>
      </c>
      <c r="P86" s="36">
        <v>2</v>
      </c>
      <c r="Q86" s="36">
        <v>2</v>
      </c>
      <c r="R86" s="37">
        <v>2</v>
      </c>
    </row>
    <row r="87" spans="1:18" ht="14.25" customHeight="1" x14ac:dyDescent="0.2">
      <c r="A87" s="319"/>
      <c r="B87" s="322"/>
      <c r="C87" s="325"/>
      <c r="D87" s="369"/>
      <c r="E87" s="338"/>
      <c r="F87" s="365"/>
      <c r="G87" s="313"/>
      <c r="H87" s="25"/>
      <c r="I87" s="192">
        <f>J87+L87</f>
        <v>0</v>
      </c>
      <c r="J87" s="199"/>
      <c r="K87" s="199"/>
      <c r="L87" s="200"/>
      <c r="M87" s="20"/>
      <c r="N87" s="20"/>
      <c r="O87" s="344"/>
      <c r="P87" s="32"/>
      <c r="Q87" s="32"/>
      <c r="R87" s="33"/>
    </row>
    <row r="88" spans="1:18" ht="14.25" customHeight="1" thickBot="1" x14ac:dyDescent="0.25">
      <c r="A88" s="320"/>
      <c r="B88" s="323"/>
      <c r="C88" s="326"/>
      <c r="D88" s="367"/>
      <c r="E88" s="345"/>
      <c r="F88" s="368"/>
      <c r="G88" s="343"/>
      <c r="H88" s="226" t="s">
        <v>10</v>
      </c>
      <c r="I88" s="218">
        <f t="shared" ref="I88:N88" si="13">SUM(I86:I87)</f>
        <v>13.5</v>
      </c>
      <c r="J88" s="224">
        <f t="shared" si="13"/>
        <v>13.5</v>
      </c>
      <c r="K88" s="224">
        <f t="shared" si="13"/>
        <v>0</v>
      </c>
      <c r="L88" s="224">
        <f t="shared" si="13"/>
        <v>0</v>
      </c>
      <c r="M88" s="227">
        <f t="shared" si="13"/>
        <v>12</v>
      </c>
      <c r="N88" s="227">
        <f t="shared" si="13"/>
        <v>12</v>
      </c>
      <c r="O88" s="375"/>
      <c r="P88" s="34"/>
      <c r="Q88" s="34"/>
      <c r="R88" s="35"/>
    </row>
    <row r="89" spans="1:18" ht="18" customHeight="1" x14ac:dyDescent="0.2">
      <c r="A89" s="318" t="s">
        <v>9</v>
      </c>
      <c r="B89" s="321" t="s">
        <v>45</v>
      </c>
      <c r="C89" s="324" t="s">
        <v>45</v>
      </c>
      <c r="D89" s="366" t="s">
        <v>81</v>
      </c>
      <c r="E89" s="337"/>
      <c r="F89" s="364" t="s">
        <v>46</v>
      </c>
      <c r="G89" s="342" t="s">
        <v>52</v>
      </c>
      <c r="H89" s="18" t="s">
        <v>44</v>
      </c>
      <c r="I89" s="190">
        <f>J89+L89</f>
        <v>25.5</v>
      </c>
      <c r="J89" s="191"/>
      <c r="K89" s="191"/>
      <c r="L89" s="222">
        <f>40-14.5</f>
        <v>25.5</v>
      </c>
      <c r="M89" s="19">
        <v>10</v>
      </c>
      <c r="N89" s="19">
        <v>10</v>
      </c>
      <c r="O89" s="354" t="s">
        <v>82</v>
      </c>
      <c r="P89" s="36">
        <v>100</v>
      </c>
      <c r="Q89" s="36"/>
      <c r="R89" s="37"/>
    </row>
    <row r="90" spans="1:18" ht="18" customHeight="1" x14ac:dyDescent="0.2">
      <c r="A90" s="319"/>
      <c r="B90" s="322"/>
      <c r="C90" s="325"/>
      <c r="D90" s="369"/>
      <c r="E90" s="338"/>
      <c r="F90" s="365"/>
      <c r="G90" s="313"/>
      <c r="H90" s="25"/>
      <c r="I90" s="192">
        <f>J90+L90</f>
        <v>0</v>
      </c>
      <c r="J90" s="199"/>
      <c r="K90" s="199"/>
      <c r="L90" s="200"/>
      <c r="M90" s="20"/>
      <c r="N90" s="20"/>
      <c r="O90" s="344"/>
      <c r="P90" s="32"/>
      <c r="Q90" s="32"/>
      <c r="R90" s="33"/>
    </row>
    <row r="91" spans="1:18" ht="18" customHeight="1" thickBot="1" x14ac:dyDescent="0.25">
      <c r="A91" s="320"/>
      <c r="B91" s="323"/>
      <c r="C91" s="326"/>
      <c r="D91" s="367"/>
      <c r="E91" s="345"/>
      <c r="F91" s="368"/>
      <c r="G91" s="343"/>
      <c r="H91" s="226" t="s">
        <v>10</v>
      </c>
      <c r="I91" s="218">
        <f t="shared" ref="I91:N91" si="14">SUM(I89:I90)</f>
        <v>25.5</v>
      </c>
      <c r="J91" s="224">
        <f t="shared" si="14"/>
        <v>0</v>
      </c>
      <c r="K91" s="224">
        <f t="shared" si="14"/>
        <v>0</v>
      </c>
      <c r="L91" s="224">
        <f t="shared" si="14"/>
        <v>25.5</v>
      </c>
      <c r="M91" s="227">
        <f t="shared" si="14"/>
        <v>10</v>
      </c>
      <c r="N91" s="227">
        <f t="shared" si="14"/>
        <v>10</v>
      </c>
      <c r="O91" s="17"/>
      <c r="P91" s="34"/>
      <c r="Q91" s="34"/>
      <c r="R91" s="35"/>
    </row>
    <row r="92" spans="1:18" ht="12.75" customHeight="1" x14ac:dyDescent="0.2">
      <c r="A92" s="318" t="s">
        <v>9</v>
      </c>
      <c r="B92" s="321" t="s">
        <v>45</v>
      </c>
      <c r="C92" s="324" t="s">
        <v>46</v>
      </c>
      <c r="D92" s="366" t="s">
        <v>83</v>
      </c>
      <c r="E92" s="337"/>
      <c r="F92" s="364" t="s">
        <v>46</v>
      </c>
      <c r="G92" s="342" t="s">
        <v>52</v>
      </c>
      <c r="H92" s="18" t="s">
        <v>44</v>
      </c>
      <c r="I92" s="190">
        <f>J92+L92</f>
        <v>0</v>
      </c>
      <c r="J92" s="191"/>
      <c r="K92" s="191"/>
      <c r="L92" s="222"/>
      <c r="M92" s="19">
        <v>30</v>
      </c>
      <c r="N92" s="19"/>
      <c r="O92" s="354" t="s">
        <v>109</v>
      </c>
      <c r="P92" s="36"/>
      <c r="Q92" s="36">
        <v>1</v>
      </c>
      <c r="R92" s="37"/>
    </row>
    <row r="93" spans="1:18" ht="13.5" thickBot="1" x14ac:dyDescent="0.25">
      <c r="A93" s="320"/>
      <c r="B93" s="323"/>
      <c r="C93" s="326"/>
      <c r="D93" s="367"/>
      <c r="E93" s="345"/>
      <c r="F93" s="368"/>
      <c r="G93" s="343"/>
      <c r="H93" s="226" t="s">
        <v>10</v>
      </c>
      <c r="I93" s="218">
        <f t="shared" ref="I93:N93" si="15">SUM(I92:I92)</f>
        <v>0</v>
      </c>
      <c r="J93" s="224">
        <f t="shared" si="15"/>
        <v>0</v>
      </c>
      <c r="K93" s="224">
        <f t="shared" si="15"/>
        <v>0</v>
      </c>
      <c r="L93" s="224">
        <f t="shared" si="15"/>
        <v>0</v>
      </c>
      <c r="M93" s="227">
        <f t="shared" si="15"/>
        <v>30</v>
      </c>
      <c r="N93" s="227">
        <f t="shared" si="15"/>
        <v>0</v>
      </c>
      <c r="O93" s="375"/>
      <c r="P93" s="34"/>
      <c r="Q93" s="34"/>
      <c r="R93" s="35"/>
    </row>
    <row r="94" spans="1:18" ht="12.75" customHeight="1" x14ac:dyDescent="0.2">
      <c r="A94" s="318" t="s">
        <v>9</v>
      </c>
      <c r="B94" s="321" t="s">
        <v>45</v>
      </c>
      <c r="C94" s="324" t="s">
        <v>47</v>
      </c>
      <c r="D94" s="388" t="s">
        <v>156</v>
      </c>
      <c r="E94" s="337"/>
      <c r="F94" s="364" t="s">
        <v>46</v>
      </c>
      <c r="G94" s="342" t="s">
        <v>52</v>
      </c>
      <c r="H94" s="18" t="s">
        <v>44</v>
      </c>
      <c r="I94" s="190">
        <f>J94+L94</f>
        <v>13</v>
      </c>
      <c r="J94" s="191"/>
      <c r="K94" s="191"/>
      <c r="L94" s="222">
        <v>13</v>
      </c>
      <c r="M94" s="19">
        <v>0</v>
      </c>
      <c r="N94" s="19"/>
      <c r="O94" s="354" t="s">
        <v>109</v>
      </c>
      <c r="P94" s="36"/>
      <c r="Q94" s="36">
        <v>1</v>
      </c>
      <c r="R94" s="37"/>
    </row>
    <row r="95" spans="1:18" ht="13.5" thickBot="1" x14ac:dyDescent="0.25">
      <c r="A95" s="320"/>
      <c r="B95" s="323"/>
      <c r="C95" s="326"/>
      <c r="D95" s="389"/>
      <c r="E95" s="345"/>
      <c r="F95" s="368"/>
      <c r="G95" s="343"/>
      <c r="H95" s="226" t="s">
        <v>10</v>
      </c>
      <c r="I95" s="218">
        <f t="shared" ref="I95:N95" si="16">SUM(I94:I94)</f>
        <v>13</v>
      </c>
      <c r="J95" s="224">
        <f t="shared" si="16"/>
        <v>0</v>
      </c>
      <c r="K95" s="224">
        <f t="shared" si="16"/>
        <v>0</v>
      </c>
      <c r="L95" s="224">
        <f t="shared" si="16"/>
        <v>13</v>
      </c>
      <c r="M95" s="227">
        <f t="shared" si="16"/>
        <v>0</v>
      </c>
      <c r="N95" s="227">
        <f t="shared" si="16"/>
        <v>0</v>
      </c>
      <c r="O95" s="375"/>
      <c r="P95" s="34"/>
      <c r="Q95" s="34"/>
      <c r="R95" s="35"/>
    </row>
    <row r="96" spans="1:18" ht="13.5" thickBot="1" x14ac:dyDescent="0.25">
      <c r="A96" s="247" t="s">
        <v>9</v>
      </c>
      <c r="B96" s="12" t="s">
        <v>45</v>
      </c>
      <c r="C96" s="359" t="s">
        <v>12</v>
      </c>
      <c r="D96" s="359"/>
      <c r="E96" s="359"/>
      <c r="F96" s="359"/>
      <c r="G96" s="359"/>
      <c r="H96" s="360"/>
      <c r="I96" s="22">
        <f>J96+L96</f>
        <v>157</v>
      </c>
      <c r="J96" s="22">
        <f>SUM(J93,J91,J88,J85)</f>
        <v>118.5</v>
      </c>
      <c r="K96" s="22">
        <f>SUM(K93,K91,K88,K85)</f>
        <v>0</v>
      </c>
      <c r="L96" s="23">
        <f>SUM(L95,L93,L91,L88,L85)</f>
        <v>38.5</v>
      </c>
      <c r="M96" s="23">
        <f>SUM(M93,M91,M88,M85)</f>
        <v>157</v>
      </c>
      <c r="N96" s="22">
        <f>SUM(N93,N91,N88,N85)</f>
        <v>127</v>
      </c>
      <c r="O96" s="370"/>
      <c r="P96" s="371"/>
      <c r="Q96" s="371"/>
      <c r="R96" s="372"/>
    </row>
    <row r="97" spans="1:18" ht="13.5" thickBot="1" x14ac:dyDescent="0.25">
      <c r="A97" s="247" t="s">
        <v>9</v>
      </c>
      <c r="B97" s="376" t="s">
        <v>13</v>
      </c>
      <c r="C97" s="377"/>
      <c r="D97" s="377"/>
      <c r="E97" s="377"/>
      <c r="F97" s="377"/>
      <c r="G97" s="377"/>
      <c r="H97" s="378"/>
      <c r="I97" s="250">
        <f>J97+L97</f>
        <v>3432</v>
      </c>
      <c r="J97" s="250">
        <f>J96+J80+J65</f>
        <v>2574.5</v>
      </c>
      <c r="K97" s="250">
        <f>K96+K80+K65</f>
        <v>103.1</v>
      </c>
      <c r="L97" s="251">
        <f>L96+L80+L65</f>
        <v>857.5</v>
      </c>
      <c r="M97" s="251">
        <f>M96+M80+M65</f>
        <v>1775.8</v>
      </c>
      <c r="N97" s="250">
        <f>N96+N80+N65</f>
        <v>1602.3</v>
      </c>
      <c r="O97" s="379"/>
      <c r="P97" s="380"/>
      <c r="Q97" s="380"/>
      <c r="R97" s="381"/>
    </row>
    <row r="98" spans="1:18" ht="16.5" customHeight="1" thickBot="1" x14ac:dyDescent="0.25">
      <c r="A98" s="248" t="s">
        <v>11</v>
      </c>
      <c r="B98" s="382" t="s">
        <v>84</v>
      </c>
      <c r="C98" s="383"/>
      <c r="D98" s="383"/>
      <c r="E98" s="383"/>
      <c r="F98" s="383"/>
      <c r="G98" s="383"/>
      <c r="H98" s="383"/>
      <c r="I98" s="383"/>
      <c r="J98" s="383"/>
      <c r="K98" s="383"/>
      <c r="L98" s="383"/>
      <c r="M98" s="383"/>
      <c r="N98" s="383"/>
      <c r="O98" s="383"/>
      <c r="P98" s="383"/>
      <c r="Q98" s="383"/>
      <c r="R98" s="384"/>
    </row>
    <row r="99" spans="1:18" ht="13.5" thickBot="1" x14ac:dyDescent="0.25">
      <c r="A99" s="245" t="s">
        <v>11</v>
      </c>
      <c r="B99" s="12" t="s">
        <v>9</v>
      </c>
      <c r="C99" s="385" t="s">
        <v>85</v>
      </c>
      <c r="D99" s="386"/>
      <c r="E99" s="386"/>
      <c r="F99" s="386"/>
      <c r="G99" s="386"/>
      <c r="H99" s="386"/>
      <c r="I99" s="386"/>
      <c r="J99" s="386"/>
      <c r="K99" s="386"/>
      <c r="L99" s="386"/>
      <c r="M99" s="386"/>
      <c r="N99" s="386"/>
      <c r="O99" s="386"/>
      <c r="P99" s="386"/>
      <c r="Q99" s="386"/>
      <c r="R99" s="387"/>
    </row>
    <row r="100" spans="1:18" ht="12.75" customHeight="1" x14ac:dyDescent="0.2">
      <c r="A100" s="398" t="s">
        <v>11</v>
      </c>
      <c r="B100" s="401" t="s">
        <v>9</v>
      </c>
      <c r="C100" s="393" t="s">
        <v>9</v>
      </c>
      <c r="D100" s="357" t="s">
        <v>87</v>
      </c>
      <c r="E100" s="337"/>
      <c r="F100" s="364" t="s">
        <v>46</v>
      </c>
      <c r="G100" s="390" t="s">
        <v>52</v>
      </c>
      <c r="H100" s="26" t="s">
        <v>44</v>
      </c>
      <c r="I100" s="190">
        <f>J100+L100</f>
        <v>0</v>
      </c>
      <c r="J100" s="191">
        <v>0</v>
      </c>
      <c r="K100" s="191"/>
      <c r="L100" s="222"/>
      <c r="M100" s="19">
        <v>20</v>
      </c>
      <c r="N100" s="19">
        <v>20</v>
      </c>
      <c r="O100" s="354" t="s">
        <v>126</v>
      </c>
      <c r="P100" s="36">
        <v>2</v>
      </c>
      <c r="Q100" s="180">
        <v>4</v>
      </c>
      <c r="R100" s="64">
        <v>4</v>
      </c>
    </row>
    <row r="101" spans="1:18" x14ac:dyDescent="0.2">
      <c r="A101" s="399"/>
      <c r="B101" s="402"/>
      <c r="C101" s="404"/>
      <c r="D101" s="358"/>
      <c r="E101" s="338"/>
      <c r="F101" s="365"/>
      <c r="G101" s="391"/>
      <c r="H101" s="27"/>
      <c r="I101" s="192">
        <f>J101+L101</f>
        <v>0</v>
      </c>
      <c r="J101" s="199"/>
      <c r="K101" s="199"/>
      <c r="L101" s="200"/>
      <c r="M101" s="20"/>
      <c r="N101" s="20"/>
      <c r="O101" s="344"/>
      <c r="P101" s="32"/>
      <c r="Q101" s="32"/>
      <c r="R101" s="33"/>
    </row>
    <row r="102" spans="1:18" ht="13.5" thickBot="1" x14ac:dyDescent="0.25">
      <c r="A102" s="400"/>
      <c r="B102" s="403"/>
      <c r="C102" s="394"/>
      <c r="D102" s="353"/>
      <c r="E102" s="345"/>
      <c r="F102" s="368"/>
      <c r="G102" s="392"/>
      <c r="H102" s="226" t="s">
        <v>10</v>
      </c>
      <c r="I102" s="218">
        <f t="shared" ref="I102:N102" si="17">SUM(I100:I101)</f>
        <v>0</v>
      </c>
      <c r="J102" s="224">
        <f t="shared" si="17"/>
        <v>0</v>
      </c>
      <c r="K102" s="224">
        <f t="shared" si="17"/>
        <v>0</v>
      </c>
      <c r="L102" s="224">
        <f t="shared" si="17"/>
        <v>0</v>
      </c>
      <c r="M102" s="227">
        <f t="shared" si="17"/>
        <v>20</v>
      </c>
      <c r="N102" s="227">
        <f t="shared" si="17"/>
        <v>20</v>
      </c>
      <c r="O102" s="375"/>
      <c r="P102" s="34"/>
      <c r="Q102" s="34"/>
      <c r="R102" s="35"/>
    </row>
    <row r="103" spans="1:18" ht="12.75" customHeight="1" x14ac:dyDescent="0.2">
      <c r="A103" s="318" t="s">
        <v>11</v>
      </c>
      <c r="B103" s="321" t="s">
        <v>9</v>
      </c>
      <c r="C103" s="393" t="s">
        <v>11</v>
      </c>
      <c r="D103" s="395" t="s">
        <v>88</v>
      </c>
      <c r="E103" s="337"/>
      <c r="F103" s="396" t="s">
        <v>46</v>
      </c>
      <c r="G103" s="342" t="s">
        <v>52</v>
      </c>
      <c r="H103" s="14" t="s">
        <v>44</v>
      </c>
      <c r="I103" s="190">
        <v>0</v>
      </c>
      <c r="J103" s="191"/>
      <c r="K103" s="191"/>
      <c r="L103" s="222"/>
      <c r="M103" s="19">
        <v>30</v>
      </c>
      <c r="N103" s="19"/>
      <c r="O103" s="15" t="s">
        <v>89</v>
      </c>
      <c r="P103" s="36"/>
      <c r="Q103" s="180">
        <v>1</v>
      </c>
      <c r="R103" s="37"/>
    </row>
    <row r="104" spans="1:18" ht="13.5" thickBot="1" x14ac:dyDescent="0.25">
      <c r="A104" s="320"/>
      <c r="B104" s="323"/>
      <c r="C104" s="394"/>
      <c r="D104" s="317"/>
      <c r="E104" s="345"/>
      <c r="F104" s="397"/>
      <c r="G104" s="343"/>
      <c r="H104" s="240" t="s">
        <v>10</v>
      </c>
      <c r="I104" s="218">
        <f t="shared" ref="I104:N104" si="18">SUM(I103:I103)</f>
        <v>0</v>
      </c>
      <c r="J104" s="224">
        <f t="shared" si="18"/>
        <v>0</v>
      </c>
      <c r="K104" s="224">
        <f t="shared" si="18"/>
        <v>0</v>
      </c>
      <c r="L104" s="224">
        <f t="shared" si="18"/>
        <v>0</v>
      </c>
      <c r="M104" s="227">
        <f t="shared" si="18"/>
        <v>30</v>
      </c>
      <c r="N104" s="227">
        <f t="shared" si="18"/>
        <v>0</v>
      </c>
      <c r="O104" s="28"/>
      <c r="P104" s="34"/>
      <c r="Q104" s="38"/>
      <c r="R104" s="35"/>
    </row>
    <row r="105" spans="1:18" ht="13.5" thickBot="1" x14ac:dyDescent="0.25">
      <c r="A105" s="249" t="s">
        <v>11</v>
      </c>
      <c r="B105" s="160" t="s">
        <v>9</v>
      </c>
      <c r="C105" s="405" t="s">
        <v>12</v>
      </c>
      <c r="D105" s="359"/>
      <c r="E105" s="359"/>
      <c r="F105" s="359"/>
      <c r="G105" s="359"/>
      <c r="H105" s="360"/>
      <c r="I105" s="22">
        <f t="shared" ref="I105:N105" si="19">SUM(I104,I102)</f>
        <v>0</v>
      </c>
      <c r="J105" s="22">
        <f t="shared" si="19"/>
        <v>0</v>
      </c>
      <c r="K105" s="22">
        <f t="shared" si="19"/>
        <v>0</v>
      </c>
      <c r="L105" s="23">
        <f t="shared" si="19"/>
        <v>0</v>
      </c>
      <c r="M105" s="23">
        <f t="shared" si="19"/>
        <v>50</v>
      </c>
      <c r="N105" s="22">
        <f t="shared" si="19"/>
        <v>20</v>
      </c>
      <c r="O105" s="370"/>
      <c r="P105" s="371"/>
      <c r="Q105" s="371"/>
      <c r="R105" s="372"/>
    </row>
    <row r="106" spans="1:18" ht="13.5" thickBot="1" x14ac:dyDescent="0.25">
      <c r="A106" s="245" t="s">
        <v>11</v>
      </c>
      <c r="B106" s="12" t="s">
        <v>11</v>
      </c>
      <c r="C106" s="361" t="s">
        <v>86</v>
      </c>
      <c r="D106" s="362"/>
      <c r="E106" s="362"/>
      <c r="F106" s="362"/>
      <c r="G106" s="362"/>
      <c r="H106" s="362"/>
      <c r="I106" s="362"/>
      <c r="J106" s="362"/>
      <c r="K106" s="362"/>
      <c r="L106" s="362"/>
      <c r="M106" s="362"/>
      <c r="N106" s="362"/>
      <c r="O106" s="362"/>
      <c r="P106" s="362"/>
      <c r="Q106" s="362"/>
      <c r="R106" s="363"/>
    </row>
    <row r="107" spans="1:18" ht="12.75" customHeight="1" x14ac:dyDescent="0.2">
      <c r="A107" s="318" t="s">
        <v>11</v>
      </c>
      <c r="B107" s="321" t="s">
        <v>11</v>
      </c>
      <c r="C107" s="324" t="s">
        <v>9</v>
      </c>
      <c r="D107" s="366" t="s">
        <v>97</v>
      </c>
      <c r="E107" s="337"/>
      <c r="F107" s="364" t="s">
        <v>46</v>
      </c>
      <c r="G107" s="342" t="s">
        <v>52</v>
      </c>
      <c r="H107" s="18" t="s">
        <v>44</v>
      </c>
      <c r="I107" s="190">
        <f>J107+L107</f>
        <v>0</v>
      </c>
      <c r="J107" s="191"/>
      <c r="K107" s="191"/>
      <c r="L107" s="222">
        <v>0</v>
      </c>
      <c r="M107" s="19">
        <v>35</v>
      </c>
      <c r="N107" s="19"/>
      <c r="O107" s="355" t="s">
        <v>96</v>
      </c>
      <c r="P107" s="180"/>
      <c r="Q107" s="36">
        <v>1</v>
      </c>
      <c r="R107" s="37"/>
    </row>
    <row r="108" spans="1:18" x14ac:dyDescent="0.2">
      <c r="A108" s="319"/>
      <c r="B108" s="322"/>
      <c r="C108" s="325"/>
      <c r="D108" s="369"/>
      <c r="E108" s="338"/>
      <c r="F108" s="365"/>
      <c r="G108" s="313"/>
      <c r="H108" s="25"/>
      <c r="I108" s="192">
        <f>J108+L108</f>
        <v>0</v>
      </c>
      <c r="J108" s="199"/>
      <c r="K108" s="199"/>
      <c r="L108" s="200"/>
      <c r="M108" s="20"/>
      <c r="N108" s="20"/>
      <c r="O108" s="314"/>
      <c r="P108" s="65"/>
      <c r="Q108" s="32"/>
      <c r="R108" s="33"/>
    </row>
    <row r="109" spans="1:18" ht="13.5" thickBot="1" x14ac:dyDescent="0.25">
      <c r="A109" s="320"/>
      <c r="B109" s="323"/>
      <c r="C109" s="326"/>
      <c r="D109" s="367"/>
      <c r="E109" s="345"/>
      <c r="F109" s="368"/>
      <c r="G109" s="343"/>
      <c r="H109" s="226" t="s">
        <v>10</v>
      </c>
      <c r="I109" s="218">
        <f t="shared" ref="I109:N109" si="20">SUM(I107:I108)</f>
        <v>0</v>
      </c>
      <c r="J109" s="224">
        <f t="shared" si="20"/>
        <v>0</v>
      </c>
      <c r="K109" s="224">
        <f t="shared" si="20"/>
        <v>0</v>
      </c>
      <c r="L109" s="224">
        <f t="shared" si="20"/>
        <v>0</v>
      </c>
      <c r="M109" s="227">
        <f t="shared" si="20"/>
        <v>35</v>
      </c>
      <c r="N109" s="227">
        <f t="shared" si="20"/>
        <v>0</v>
      </c>
      <c r="O109" s="17"/>
      <c r="P109" s="34"/>
      <c r="Q109" s="34"/>
      <c r="R109" s="35"/>
    </row>
    <row r="110" spans="1:18" ht="26.25" customHeight="1" x14ac:dyDescent="0.2">
      <c r="A110" s="318" t="s">
        <v>11</v>
      </c>
      <c r="B110" s="321" t="s">
        <v>11</v>
      </c>
      <c r="C110" s="393" t="s">
        <v>11</v>
      </c>
      <c r="D110" s="395" t="s">
        <v>147</v>
      </c>
      <c r="E110" s="337" t="s">
        <v>124</v>
      </c>
      <c r="F110" s="396" t="s">
        <v>46</v>
      </c>
      <c r="G110" s="342" t="s">
        <v>52</v>
      </c>
      <c r="H110" s="14" t="s">
        <v>44</v>
      </c>
      <c r="I110" s="190">
        <f t="shared" ref="I110:I111" si="21">J110+L110</f>
        <v>0</v>
      </c>
      <c r="J110" s="191"/>
      <c r="K110" s="191"/>
      <c r="L110" s="222">
        <v>0</v>
      </c>
      <c r="M110" s="19">
        <v>75</v>
      </c>
      <c r="N110" s="19">
        <v>75</v>
      </c>
      <c r="O110" s="354" t="s">
        <v>92</v>
      </c>
      <c r="P110" s="180">
        <v>1</v>
      </c>
      <c r="Q110" s="180">
        <v>2</v>
      </c>
      <c r="R110" s="64">
        <v>2</v>
      </c>
    </row>
    <row r="111" spans="1:18" ht="15" customHeight="1" x14ac:dyDescent="0.2">
      <c r="A111" s="319"/>
      <c r="B111" s="322"/>
      <c r="C111" s="404"/>
      <c r="D111" s="309"/>
      <c r="E111" s="338"/>
      <c r="F111" s="312"/>
      <c r="G111" s="313"/>
      <c r="H111" s="57"/>
      <c r="I111" s="220">
        <f t="shared" si="21"/>
        <v>0</v>
      </c>
      <c r="J111" s="203"/>
      <c r="K111" s="203"/>
      <c r="L111" s="204"/>
      <c r="M111" s="41"/>
      <c r="N111" s="41"/>
      <c r="O111" s="344"/>
      <c r="P111" s="32"/>
      <c r="Q111" s="32"/>
      <c r="R111" s="33"/>
    </row>
    <row r="112" spans="1:18" ht="13.5" thickBot="1" x14ac:dyDescent="0.25">
      <c r="A112" s="320"/>
      <c r="B112" s="323"/>
      <c r="C112" s="394"/>
      <c r="D112" s="317"/>
      <c r="E112" s="345"/>
      <c r="F112" s="397"/>
      <c r="G112" s="343"/>
      <c r="H112" s="240" t="s">
        <v>10</v>
      </c>
      <c r="I112" s="218">
        <f t="shared" ref="I112:N112" si="22">SUM(I110:I111)</f>
        <v>0</v>
      </c>
      <c r="J112" s="224">
        <f t="shared" si="22"/>
        <v>0</v>
      </c>
      <c r="K112" s="224">
        <f t="shared" si="22"/>
        <v>0</v>
      </c>
      <c r="L112" s="224">
        <f t="shared" si="22"/>
        <v>0</v>
      </c>
      <c r="M112" s="227">
        <f t="shared" si="22"/>
        <v>75</v>
      </c>
      <c r="N112" s="227">
        <f t="shared" si="22"/>
        <v>75</v>
      </c>
      <c r="O112" s="28"/>
      <c r="P112" s="34"/>
      <c r="Q112" s="38"/>
      <c r="R112" s="35"/>
    </row>
    <row r="113" spans="1:18" ht="12.75" customHeight="1" x14ac:dyDescent="0.2">
      <c r="A113" s="318" t="s">
        <v>11</v>
      </c>
      <c r="B113" s="321" t="s">
        <v>11</v>
      </c>
      <c r="C113" s="324" t="s">
        <v>45</v>
      </c>
      <c r="D113" s="366" t="s">
        <v>90</v>
      </c>
      <c r="E113" s="337" t="s">
        <v>129</v>
      </c>
      <c r="F113" s="364" t="s">
        <v>46</v>
      </c>
      <c r="G113" s="342" t="s">
        <v>101</v>
      </c>
      <c r="H113" s="18" t="s">
        <v>44</v>
      </c>
      <c r="I113" s="190"/>
      <c r="J113" s="191"/>
      <c r="K113" s="191"/>
      <c r="L113" s="222"/>
      <c r="M113" s="19">
        <v>150</v>
      </c>
      <c r="N113" s="19">
        <v>150</v>
      </c>
      <c r="O113" s="15" t="s">
        <v>91</v>
      </c>
      <c r="P113" s="36"/>
      <c r="Q113" s="36">
        <v>2</v>
      </c>
      <c r="R113" s="37">
        <v>2</v>
      </c>
    </row>
    <row r="114" spans="1:18" ht="14.25" customHeight="1" x14ac:dyDescent="0.2">
      <c r="A114" s="319"/>
      <c r="B114" s="322"/>
      <c r="C114" s="325"/>
      <c r="D114" s="369"/>
      <c r="E114" s="338"/>
      <c r="F114" s="365"/>
      <c r="G114" s="313"/>
      <c r="H114" s="25"/>
      <c r="I114" s="192"/>
      <c r="J114" s="199"/>
      <c r="K114" s="199"/>
      <c r="L114" s="200"/>
      <c r="M114" s="20"/>
      <c r="N114" s="20"/>
      <c r="O114" s="16"/>
      <c r="P114" s="32"/>
      <c r="Q114" s="32"/>
      <c r="R114" s="33"/>
    </row>
    <row r="115" spans="1:18" ht="14.25" customHeight="1" thickBot="1" x14ac:dyDescent="0.25">
      <c r="A115" s="320"/>
      <c r="B115" s="323"/>
      <c r="C115" s="326"/>
      <c r="D115" s="367"/>
      <c r="E115" s="345"/>
      <c r="F115" s="368"/>
      <c r="G115" s="343"/>
      <c r="H115" s="226" t="s">
        <v>10</v>
      </c>
      <c r="I115" s="218">
        <f t="shared" ref="I115:N115" si="23">SUM(I113:I114)</f>
        <v>0</v>
      </c>
      <c r="J115" s="224">
        <f t="shared" si="23"/>
        <v>0</v>
      </c>
      <c r="K115" s="224">
        <f t="shared" si="23"/>
        <v>0</v>
      </c>
      <c r="L115" s="224">
        <f t="shared" si="23"/>
        <v>0</v>
      </c>
      <c r="M115" s="227">
        <f t="shared" si="23"/>
        <v>150</v>
      </c>
      <c r="N115" s="227">
        <f t="shared" si="23"/>
        <v>150</v>
      </c>
      <c r="O115" s="17"/>
      <c r="P115" s="34"/>
      <c r="Q115" s="34"/>
      <c r="R115" s="35"/>
    </row>
    <row r="116" spans="1:18" ht="14.25" customHeight="1" x14ac:dyDescent="0.2">
      <c r="A116" s="318" t="s">
        <v>11</v>
      </c>
      <c r="B116" s="321" t="s">
        <v>11</v>
      </c>
      <c r="C116" s="324" t="s">
        <v>46</v>
      </c>
      <c r="D116" s="366" t="s">
        <v>152</v>
      </c>
      <c r="E116" s="337" t="s">
        <v>129</v>
      </c>
      <c r="F116" s="364" t="s">
        <v>46</v>
      </c>
      <c r="G116" s="342" t="s">
        <v>52</v>
      </c>
      <c r="H116" s="18" t="s">
        <v>44</v>
      </c>
      <c r="I116" s="190"/>
      <c r="J116" s="191"/>
      <c r="K116" s="191"/>
      <c r="L116" s="222"/>
      <c r="M116" s="19">
        <v>100</v>
      </c>
      <c r="N116" s="19">
        <v>100</v>
      </c>
      <c r="O116" s="354" t="s">
        <v>95</v>
      </c>
      <c r="P116" s="36"/>
      <c r="Q116" s="36">
        <v>1</v>
      </c>
      <c r="R116" s="37">
        <v>1</v>
      </c>
    </row>
    <row r="117" spans="1:18" ht="14.25" customHeight="1" x14ac:dyDescent="0.2">
      <c r="A117" s="319"/>
      <c r="B117" s="322"/>
      <c r="C117" s="325"/>
      <c r="D117" s="369"/>
      <c r="E117" s="338"/>
      <c r="F117" s="365"/>
      <c r="G117" s="313"/>
      <c r="H117" s="25"/>
      <c r="I117" s="192"/>
      <c r="J117" s="199"/>
      <c r="K117" s="199"/>
      <c r="L117" s="200"/>
      <c r="M117" s="20"/>
      <c r="N117" s="20"/>
      <c r="O117" s="344"/>
      <c r="P117" s="32"/>
      <c r="Q117" s="32"/>
      <c r="R117" s="33"/>
    </row>
    <row r="118" spans="1:18" ht="14.25" customHeight="1" thickBot="1" x14ac:dyDescent="0.25">
      <c r="A118" s="320"/>
      <c r="B118" s="323"/>
      <c r="C118" s="326"/>
      <c r="D118" s="367"/>
      <c r="E118" s="345"/>
      <c r="F118" s="368"/>
      <c r="G118" s="343"/>
      <c r="H118" s="226" t="s">
        <v>10</v>
      </c>
      <c r="I118" s="218">
        <f t="shared" ref="I118:N118" si="24">SUM(I116:I117)</f>
        <v>0</v>
      </c>
      <c r="J118" s="224">
        <f t="shared" si="24"/>
        <v>0</v>
      </c>
      <c r="K118" s="224">
        <f t="shared" si="24"/>
        <v>0</v>
      </c>
      <c r="L118" s="224">
        <f t="shared" si="24"/>
        <v>0</v>
      </c>
      <c r="M118" s="227">
        <f t="shared" si="24"/>
        <v>100</v>
      </c>
      <c r="N118" s="227">
        <f t="shared" si="24"/>
        <v>100</v>
      </c>
      <c r="O118" s="17"/>
      <c r="P118" s="34"/>
      <c r="Q118" s="34"/>
      <c r="R118" s="35"/>
    </row>
    <row r="119" spans="1:18" ht="14.25" customHeight="1" thickBot="1" x14ac:dyDescent="0.25">
      <c r="A119" s="247" t="s">
        <v>9</v>
      </c>
      <c r="B119" s="12" t="s">
        <v>11</v>
      </c>
      <c r="C119" s="359" t="s">
        <v>12</v>
      </c>
      <c r="D119" s="359"/>
      <c r="E119" s="359"/>
      <c r="F119" s="359"/>
      <c r="G119" s="359"/>
      <c r="H119" s="360"/>
      <c r="I119" s="22">
        <f>J119+L119</f>
        <v>0</v>
      </c>
      <c r="J119" s="22">
        <f>J118+J115+J112+J109</f>
        <v>0</v>
      </c>
      <c r="K119" s="22">
        <f>K118+K115+K112+K109</f>
        <v>0</v>
      </c>
      <c r="L119" s="23">
        <f>L118+L115+L112+L109</f>
        <v>0</v>
      </c>
      <c r="M119" s="23">
        <f>M118+M115+M112+M109</f>
        <v>360</v>
      </c>
      <c r="N119" s="22">
        <f>N118+N115+N112+N109</f>
        <v>325</v>
      </c>
      <c r="O119" s="370"/>
      <c r="P119" s="371"/>
      <c r="Q119" s="371"/>
      <c r="R119" s="372"/>
    </row>
    <row r="120" spans="1:18" ht="14.25" customHeight="1" thickBot="1" x14ac:dyDescent="0.25">
      <c r="A120" s="245" t="s">
        <v>11</v>
      </c>
      <c r="B120" s="376" t="s">
        <v>13</v>
      </c>
      <c r="C120" s="377"/>
      <c r="D120" s="377"/>
      <c r="E120" s="377"/>
      <c r="F120" s="377"/>
      <c r="G120" s="377"/>
      <c r="H120" s="378"/>
      <c r="I120" s="250">
        <f>J120+L120</f>
        <v>0</v>
      </c>
      <c r="J120" s="250">
        <f>J119+J105</f>
        <v>0</v>
      </c>
      <c r="K120" s="250">
        <f>K119+K105</f>
        <v>0</v>
      </c>
      <c r="L120" s="251">
        <f>L119+L105</f>
        <v>0</v>
      </c>
      <c r="M120" s="251">
        <f>M119+M105</f>
        <v>410</v>
      </c>
      <c r="N120" s="251">
        <f>N119+N105</f>
        <v>345</v>
      </c>
      <c r="O120" s="379"/>
      <c r="P120" s="380"/>
      <c r="Q120" s="380"/>
      <c r="R120" s="381"/>
    </row>
    <row r="121" spans="1:18" ht="14.25" customHeight="1" thickBot="1" x14ac:dyDescent="0.25">
      <c r="A121" s="252" t="s">
        <v>9</v>
      </c>
      <c r="B121" s="406" t="s">
        <v>136</v>
      </c>
      <c r="C121" s="407"/>
      <c r="D121" s="407"/>
      <c r="E121" s="407"/>
      <c r="F121" s="407"/>
      <c r="G121" s="407"/>
      <c r="H121" s="408"/>
      <c r="I121" s="253">
        <f t="shared" ref="I121:N121" si="25">SUM(I97,I120)</f>
        <v>3432</v>
      </c>
      <c r="J121" s="254">
        <f t="shared" si="25"/>
        <v>2574.5</v>
      </c>
      <c r="K121" s="254">
        <f t="shared" si="25"/>
        <v>103.1</v>
      </c>
      <c r="L121" s="255">
        <f t="shared" si="25"/>
        <v>857.5</v>
      </c>
      <c r="M121" s="256">
        <f t="shared" si="25"/>
        <v>2185.8000000000002</v>
      </c>
      <c r="N121" s="256">
        <f t="shared" si="25"/>
        <v>1947.3</v>
      </c>
      <c r="O121" s="409"/>
      <c r="P121" s="410"/>
      <c r="Q121" s="410"/>
      <c r="R121" s="411"/>
    </row>
    <row r="122" spans="1:18" s="130" customFormat="1" ht="31.5" customHeight="1" x14ac:dyDescent="0.2">
      <c r="A122" s="436" t="s">
        <v>120</v>
      </c>
      <c r="B122" s="436"/>
      <c r="C122" s="436"/>
      <c r="D122" s="436"/>
      <c r="E122" s="436"/>
      <c r="F122" s="436"/>
      <c r="G122" s="436"/>
      <c r="H122" s="436"/>
      <c r="I122" s="436"/>
      <c r="J122" s="436"/>
      <c r="K122" s="436"/>
      <c r="L122" s="436"/>
      <c r="M122" s="436"/>
      <c r="N122" s="436"/>
      <c r="O122" s="436"/>
      <c r="P122" s="436"/>
      <c r="Q122" s="436"/>
      <c r="R122" s="436"/>
    </row>
    <row r="123" spans="1:18" s="130" customFormat="1" ht="18.75" customHeight="1" thickBot="1" x14ac:dyDescent="0.25">
      <c r="A123" s="437" t="s">
        <v>18</v>
      </c>
      <c r="B123" s="437"/>
      <c r="C123" s="437"/>
      <c r="D123" s="437"/>
      <c r="E123" s="437"/>
      <c r="F123" s="437"/>
      <c r="G123" s="437"/>
      <c r="H123" s="437"/>
      <c r="I123" s="437"/>
      <c r="J123" s="437"/>
      <c r="K123" s="437"/>
      <c r="L123" s="437"/>
      <c r="M123" s="437"/>
      <c r="N123" s="437"/>
      <c r="O123" s="4"/>
      <c r="P123" s="4"/>
      <c r="Q123" s="4"/>
      <c r="R123" s="4"/>
    </row>
    <row r="124" spans="1:18" ht="30" customHeight="1" thickBot="1" x14ac:dyDescent="0.25">
      <c r="A124" s="438" t="s">
        <v>14</v>
      </c>
      <c r="B124" s="439"/>
      <c r="C124" s="439"/>
      <c r="D124" s="439"/>
      <c r="E124" s="439"/>
      <c r="F124" s="439"/>
      <c r="G124" s="439"/>
      <c r="H124" s="440"/>
      <c r="I124" s="438" t="s">
        <v>33</v>
      </c>
      <c r="J124" s="439"/>
      <c r="K124" s="439"/>
      <c r="L124" s="440"/>
      <c r="M124" s="30" t="s">
        <v>134</v>
      </c>
      <c r="N124" s="30" t="s">
        <v>135</v>
      </c>
    </row>
    <row r="125" spans="1:18" ht="14.25" customHeight="1" x14ac:dyDescent="0.2">
      <c r="A125" s="441" t="s">
        <v>19</v>
      </c>
      <c r="B125" s="442"/>
      <c r="C125" s="442"/>
      <c r="D125" s="442"/>
      <c r="E125" s="442"/>
      <c r="F125" s="442"/>
      <c r="G125" s="442"/>
      <c r="H125" s="443"/>
      <c r="I125" s="444">
        <f>SUM(I126:L127)</f>
        <v>519.70000000000005</v>
      </c>
      <c r="J125" s="445"/>
      <c r="K125" s="445"/>
      <c r="L125" s="446"/>
      <c r="M125" s="257">
        <f>SUM(M126:M126)</f>
        <v>1269.2</v>
      </c>
      <c r="N125" s="257">
        <f>SUM(N126:N126)</f>
        <v>1030.7</v>
      </c>
    </row>
    <row r="126" spans="1:18" ht="14.25" customHeight="1" x14ac:dyDescent="0.2">
      <c r="A126" s="427" t="s">
        <v>35</v>
      </c>
      <c r="B126" s="428"/>
      <c r="C126" s="428"/>
      <c r="D126" s="428"/>
      <c r="E126" s="428"/>
      <c r="F126" s="428"/>
      <c r="G126" s="428"/>
      <c r="H126" s="429"/>
      <c r="I126" s="415">
        <f>SUMIF(H12:H121,"SB",I12:I121)</f>
        <v>508.90000000000003</v>
      </c>
      <c r="J126" s="416"/>
      <c r="K126" s="416"/>
      <c r="L126" s="417"/>
      <c r="M126" s="31">
        <f>SUMIF(H12:H121,"SB",M12:M121)</f>
        <v>1269.2</v>
      </c>
      <c r="N126" s="31">
        <f>SUMIF(H12:H121,"SB",N12:N121)</f>
        <v>1030.7</v>
      </c>
    </row>
    <row r="127" spans="1:18" ht="14.25" customHeight="1" x14ac:dyDescent="0.2">
      <c r="A127" s="418" t="s">
        <v>140</v>
      </c>
      <c r="B127" s="419"/>
      <c r="C127" s="419"/>
      <c r="D127" s="419"/>
      <c r="E127" s="419"/>
      <c r="F127" s="419"/>
      <c r="G127" s="419"/>
      <c r="H127" s="420"/>
      <c r="I127" s="415">
        <f>SUMIF(H12:H117,"SB(L)",I12:I117)</f>
        <v>10.8</v>
      </c>
      <c r="J127" s="416"/>
      <c r="K127" s="416"/>
      <c r="L127" s="417"/>
      <c r="M127" s="31"/>
      <c r="N127" s="31"/>
    </row>
    <row r="128" spans="1:18" x14ac:dyDescent="0.2">
      <c r="A128" s="430" t="s">
        <v>20</v>
      </c>
      <c r="B128" s="431"/>
      <c r="C128" s="431"/>
      <c r="D128" s="431"/>
      <c r="E128" s="431"/>
      <c r="F128" s="431"/>
      <c r="G128" s="431"/>
      <c r="H128" s="432"/>
      <c r="I128" s="433">
        <f>SUM(I129:L130)</f>
        <v>2912.3</v>
      </c>
      <c r="J128" s="434"/>
      <c r="K128" s="434"/>
      <c r="L128" s="435"/>
      <c r="M128" s="258">
        <f>SUM(M129:M130)</f>
        <v>916.6</v>
      </c>
      <c r="N128" s="258">
        <f>SUM(N129:N130)</f>
        <v>916.6</v>
      </c>
      <c r="O128" s="5"/>
      <c r="P128" s="5"/>
      <c r="Q128" s="5"/>
      <c r="R128" s="5"/>
    </row>
    <row r="129" spans="1:18" x14ac:dyDescent="0.2">
      <c r="A129" s="412" t="s">
        <v>36</v>
      </c>
      <c r="B129" s="413"/>
      <c r="C129" s="413"/>
      <c r="D129" s="413"/>
      <c r="E129" s="413"/>
      <c r="F129" s="413"/>
      <c r="G129" s="413"/>
      <c r="H129" s="414"/>
      <c r="I129" s="415">
        <f>SUMIF(H12:H121,"ES",I12:I121)</f>
        <v>712.3</v>
      </c>
      <c r="J129" s="416"/>
      <c r="K129" s="416"/>
      <c r="L129" s="417"/>
      <c r="M129" s="31">
        <f>SUMIF(H12:H121,"ES",M12:M121)</f>
        <v>916.6</v>
      </c>
      <c r="N129" s="31">
        <f>SUMIF(H12:H121,"ES",N12:N121)</f>
        <v>916.6</v>
      </c>
      <c r="O129" s="5"/>
      <c r="P129" s="5"/>
      <c r="Q129" s="5"/>
      <c r="R129" s="5"/>
    </row>
    <row r="130" spans="1:18" x14ac:dyDescent="0.2">
      <c r="A130" s="418" t="s">
        <v>37</v>
      </c>
      <c r="B130" s="419"/>
      <c r="C130" s="419"/>
      <c r="D130" s="419"/>
      <c r="E130" s="419"/>
      <c r="F130" s="419"/>
      <c r="G130" s="419"/>
      <c r="H130" s="420"/>
      <c r="I130" s="415">
        <f>SUMIF(H12:H121,"LRVB",I12:I121)</f>
        <v>2200</v>
      </c>
      <c r="J130" s="416"/>
      <c r="K130" s="416"/>
      <c r="L130" s="417"/>
      <c r="M130" s="31">
        <f>SUMIF(H12:H121,"LRVB",M12:M121)</f>
        <v>0</v>
      </c>
      <c r="N130" s="31">
        <f>SUMIF(H12:H121,"LRVB",N12:N121)</f>
        <v>0</v>
      </c>
      <c r="O130" s="5"/>
      <c r="P130" s="5"/>
      <c r="Q130" s="5"/>
      <c r="R130" s="5"/>
    </row>
    <row r="131" spans="1:18" ht="13.5" thickBot="1" x14ac:dyDescent="0.25">
      <c r="A131" s="421" t="s">
        <v>21</v>
      </c>
      <c r="B131" s="422"/>
      <c r="C131" s="422"/>
      <c r="D131" s="422"/>
      <c r="E131" s="422"/>
      <c r="F131" s="422"/>
      <c r="G131" s="422"/>
      <c r="H131" s="423"/>
      <c r="I131" s="424">
        <f>SUM(I125,I128)</f>
        <v>3432</v>
      </c>
      <c r="J131" s="425"/>
      <c r="K131" s="425"/>
      <c r="L131" s="426"/>
      <c r="M131" s="241">
        <f>SUM(M125,M128)</f>
        <v>2185.8000000000002</v>
      </c>
      <c r="N131" s="241">
        <f>SUM(N125,N128)</f>
        <v>1947.3000000000002</v>
      </c>
      <c r="O131" s="5"/>
      <c r="P131" s="5"/>
      <c r="Q131" s="5"/>
      <c r="R131" s="5"/>
    </row>
    <row r="132" spans="1:18" ht="9.75" customHeight="1" x14ac:dyDescent="0.2"/>
    <row r="133" spans="1:18" ht="12.75" hidden="1" customHeight="1" x14ac:dyDescent="0.2"/>
    <row r="134" spans="1:18" ht="2.25" hidden="1" customHeight="1" x14ac:dyDescent="0.2"/>
    <row r="135" spans="1:18" ht="12.75" hidden="1" customHeight="1" x14ac:dyDescent="0.2">
      <c r="M135" s="5"/>
      <c r="O135" s="5"/>
      <c r="P135" s="5"/>
      <c r="Q135" s="5"/>
      <c r="R135" s="5"/>
    </row>
    <row r="136" spans="1:18" ht="13.5" hidden="1" customHeight="1" thickBot="1" x14ac:dyDescent="0.25"/>
    <row r="137" spans="1:18" ht="12.75" hidden="1" customHeight="1" x14ac:dyDescent="0.2"/>
    <row r="138" spans="1:18" ht="12.75" hidden="1" customHeight="1" x14ac:dyDescent="0.2"/>
    <row r="139" spans="1:18" ht="13.5" hidden="1" customHeight="1" thickBot="1" x14ac:dyDescent="0.25"/>
    <row r="140" spans="1:18" ht="12.75" hidden="1" customHeight="1" x14ac:dyDescent="0.2"/>
    <row r="141" spans="1:18" ht="12.75" hidden="1" customHeight="1" x14ac:dyDescent="0.2"/>
    <row r="142" spans="1:18" ht="12.75" hidden="1" customHeight="1" x14ac:dyDescent="0.2"/>
    <row r="143" spans="1:18" ht="13.5" hidden="1" customHeight="1" thickBot="1" x14ac:dyDescent="0.25"/>
    <row r="144" spans="1:18" ht="12.75" hidden="1" customHeight="1" x14ac:dyDescent="0.2"/>
    <row r="145" ht="12.75" hidden="1" customHeight="1" x14ac:dyDescent="0.2"/>
  </sheetData>
  <mergeCells count="228">
    <mergeCell ref="G110:G112"/>
    <mergeCell ref="O110:O111"/>
    <mergeCell ref="A129:H129"/>
    <mergeCell ref="I129:L129"/>
    <mergeCell ref="A130:H130"/>
    <mergeCell ref="I130:L130"/>
    <mergeCell ref="A131:H131"/>
    <mergeCell ref="I131:L131"/>
    <mergeCell ref="A126:H126"/>
    <mergeCell ref="I126:L126"/>
    <mergeCell ref="A127:H127"/>
    <mergeCell ref="I127:L127"/>
    <mergeCell ref="A128:H128"/>
    <mergeCell ref="I128:L128"/>
    <mergeCell ref="A122:R122"/>
    <mergeCell ref="A123:N123"/>
    <mergeCell ref="A124:H124"/>
    <mergeCell ref="I124:L124"/>
    <mergeCell ref="A125:H125"/>
    <mergeCell ref="I125:L125"/>
    <mergeCell ref="O116:O117"/>
    <mergeCell ref="C119:H119"/>
    <mergeCell ref="O119:R119"/>
    <mergeCell ref="B120:H120"/>
    <mergeCell ref="O120:R120"/>
    <mergeCell ref="B121:H121"/>
    <mergeCell ref="O121:R121"/>
    <mergeCell ref="A116:A118"/>
    <mergeCell ref="B116:B118"/>
    <mergeCell ref="C116:C118"/>
    <mergeCell ref="D116:D118"/>
    <mergeCell ref="E116:E118"/>
    <mergeCell ref="F116:F118"/>
    <mergeCell ref="G116:G118"/>
    <mergeCell ref="G113:G115"/>
    <mergeCell ref="C105:H105"/>
    <mergeCell ref="O105:R105"/>
    <mergeCell ref="C106:R106"/>
    <mergeCell ref="A107:A109"/>
    <mergeCell ref="B107:B109"/>
    <mergeCell ref="C107:C109"/>
    <mergeCell ref="D107:D109"/>
    <mergeCell ref="E107:E109"/>
    <mergeCell ref="F107:F109"/>
    <mergeCell ref="G107:G109"/>
    <mergeCell ref="O107:O108"/>
    <mergeCell ref="A113:A115"/>
    <mergeCell ref="B113:B115"/>
    <mergeCell ref="C113:C115"/>
    <mergeCell ref="D113:D115"/>
    <mergeCell ref="E113:E115"/>
    <mergeCell ref="F113:F115"/>
    <mergeCell ref="A110:A112"/>
    <mergeCell ref="B110:B112"/>
    <mergeCell ref="C110:C112"/>
    <mergeCell ref="D110:D112"/>
    <mergeCell ref="E110:E112"/>
    <mergeCell ref="F110:F112"/>
    <mergeCell ref="G100:G102"/>
    <mergeCell ref="O100:O102"/>
    <mergeCell ref="A103:A104"/>
    <mergeCell ref="B103:B104"/>
    <mergeCell ref="C103:C104"/>
    <mergeCell ref="D103:D104"/>
    <mergeCell ref="E103:E104"/>
    <mergeCell ref="F103:F104"/>
    <mergeCell ref="G103:G104"/>
    <mergeCell ref="A100:A102"/>
    <mergeCell ref="B100:B102"/>
    <mergeCell ref="C100:C102"/>
    <mergeCell ref="D100:D102"/>
    <mergeCell ref="E100:E102"/>
    <mergeCell ref="F100:F102"/>
    <mergeCell ref="B97:H97"/>
    <mergeCell ref="O97:R97"/>
    <mergeCell ref="B98:R98"/>
    <mergeCell ref="C99:R99"/>
    <mergeCell ref="G89:G91"/>
    <mergeCell ref="O89:O90"/>
    <mergeCell ref="A92:A93"/>
    <mergeCell ref="B92:B93"/>
    <mergeCell ref="C92:C93"/>
    <mergeCell ref="D92:D93"/>
    <mergeCell ref="E92:E93"/>
    <mergeCell ref="F92:F93"/>
    <mergeCell ref="G92:G93"/>
    <mergeCell ref="O92:O93"/>
    <mergeCell ref="A89:A91"/>
    <mergeCell ref="B89:B91"/>
    <mergeCell ref="C89:C91"/>
    <mergeCell ref="D89:D91"/>
    <mergeCell ref="E89:E91"/>
    <mergeCell ref="F89:F91"/>
    <mergeCell ref="A94:A95"/>
    <mergeCell ref="B94:B95"/>
    <mergeCell ref="C94:C95"/>
    <mergeCell ref="D94:D95"/>
    <mergeCell ref="A86:A88"/>
    <mergeCell ref="B86:B88"/>
    <mergeCell ref="C86:C88"/>
    <mergeCell ref="D86:D88"/>
    <mergeCell ref="E86:E88"/>
    <mergeCell ref="F86:F88"/>
    <mergeCell ref="G86:G88"/>
    <mergeCell ref="O86:O88"/>
    <mergeCell ref="C96:H96"/>
    <mergeCell ref="O96:R96"/>
    <mergeCell ref="E94:E95"/>
    <mergeCell ref="F94:F95"/>
    <mergeCell ref="G94:G95"/>
    <mergeCell ref="O94:O95"/>
    <mergeCell ref="C80:H80"/>
    <mergeCell ref="O80:R80"/>
    <mergeCell ref="C81:R81"/>
    <mergeCell ref="A82:A85"/>
    <mergeCell ref="B82:B85"/>
    <mergeCell ref="C82:C85"/>
    <mergeCell ref="D82:D85"/>
    <mergeCell ref="E82:E85"/>
    <mergeCell ref="F82:F85"/>
    <mergeCell ref="G82:G85"/>
    <mergeCell ref="O82:O83"/>
    <mergeCell ref="O84:O85"/>
    <mergeCell ref="O76:O77"/>
    <mergeCell ref="A78:A79"/>
    <mergeCell ref="B78:B79"/>
    <mergeCell ref="C78:C79"/>
    <mergeCell ref="D78:D79"/>
    <mergeCell ref="E78:E79"/>
    <mergeCell ref="F78:F79"/>
    <mergeCell ref="G78:G79"/>
    <mergeCell ref="G73:G75"/>
    <mergeCell ref="A76:A77"/>
    <mergeCell ref="B76:B77"/>
    <mergeCell ref="C76:C77"/>
    <mergeCell ref="D76:D77"/>
    <mergeCell ref="E76:E77"/>
    <mergeCell ref="F76:F77"/>
    <mergeCell ref="G76:G77"/>
    <mergeCell ref="A73:A75"/>
    <mergeCell ref="B73:B75"/>
    <mergeCell ref="C73:C75"/>
    <mergeCell ref="D73:D75"/>
    <mergeCell ref="E73:E75"/>
    <mergeCell ref="F73:F75"/>
    <mergeCell ref="C65:H65"/>
    <mergeCell ref="C66:R66"/>
    <mergeCell ref="A67:A70"/>
    <mergeCell ref="B67:B70"/>
    <mergeCell ref="C67:C70"/>
    <mergeCell ref="E67:E72"/>
    <mergeCell ref="F67:F70"/>
    <mergeCell ref="G67:G70"/>
    <mergeCell ref="D69:D70"/>
    <mergeCell ref="D71:D72"/>
    <mergeCell ref="Q57:Q64"/>
    <mergeCell ref="R57:R64"/>
    <mergeCell ref="D58:D60"/>
    <mergeCell ref="P58:P64"/>
    <mergeCell ref="D61:D62"/>
    <mergeCell ref="D63:D64"/>
    <mergeCell ref="G53:G56"/>
    <mergeCell ref="O53:O54"/>
    <mergeCell ref="A57:A64"/>
    <mergeCell ref="B57:B64"/>
    <mergeCell ref="C57:C64"/>
    <mergeCell ref="E57:E64"/>
    <mergeCell ref="F57:F64"/>
    <mergeCell ref="G57:G64"/>
    <mergeCell ref="O57:O64"/>
    <mergeCell ref="A53:A56"/>
    <mergeCell ref="B53:B56"/>
    <mergeCell ref="C53:C56"/>
    <mergeCell ref="D53:D56"/>
    <mergeCell ref="E53:E56"/>
    <mergeCell ref="F53:F56"/>
    <mergeCell ref="D33:D34"/>
    <mergeCell ref="D43:D44"/>
    <mergeCell ref="A45:A52"/>
    <mergeCell ref="B45:B52"/>
    <mergeCell ref="C45:C52"/>
    <mergeCell ref="D45:D46"/>
    <mergeCell ref="P12:P13"/>
    <mergeCell ref="Q12:Q13"/>
    <mergeCell ref="R12:R13"/>
    <mergeCell ref="O21:O22"/>
    <mergeCell ref="O28:O29"/>
    <mergeCell ref="D29:D30"/>
    <mergeCell ref="H30:H31"/>
    <mergeCell ref="E45:E46"/>
    <mergeCell ref="F45:F52"/>
    <mergeCell ref="G45:G52"/>
    <mergeCell ref="D47:D49"/>
    <mergeCell ref="E47:E49"/>
    <mergeCell ref="O47:O48"/>
    <mergeCell ref="D50:D52"/>
    <mergeCell ref="E50:E52"/>
    <mergeCell ref="O50:O51"/>
    <mergeCell ref="A8:R8"/>
    <mergeCell ref="A9:R9"/>
    <mergeCell ref="B10:R10"/>
    <mergeCell ref="C11:R11"/>
    <mergeCell ref="D12:D13"/>
    <mergeCell ref="E12:E13"/>
    <mergeCell ref="F12:F18"/>
    <mergeCell ref="G12:G18"/>
    <mergeCell ref="O12:O13"/>
    <mergeCell ref="A1:R1"/>
    <mergeCell ref="A2:R2"/>
    <mergeCell ref="A3:R3"/>
    <mergeCell ref="P4:R4"/>
    <mergeCell ref="A5:A7"/>
    <mergeCell ref="B5:B7"/>
    <mergeCell ref="C5:C7"/>
    <mergeCell ref="D5:D7"/>
    <mergeCell ref="E5:E7"/>
    <mergeCell ref="F5:F7"/>
    <mergeCell ref="P6:R6"/>
    <mergeCell ref="G5:G7"/>
    <mergeCell ref="H5:H7"/>
    <mergeCell ref="I5:L5"/>
    <mergeCell ref="M5:M7"/>
    <mergeCell ref="N5:N7"/>
    <mergeCell ref="O5:R5"/>
    <mergeCell ref="I6:I7"/>
    <mergeCell ref="J6:K6"/>
    <mergeCell ref="L6:L7"/>
    <mergeCell ref="O6:O7"/>
  </mergeCells>
  <printOptions horizontalCentered="1"/>
  <pageMargins left="0" right="0" top="0.39370078740157483" bottom="0" header="0.31496062992125984" footer="0.31496062992125984"/>
  <pageSetup paperSize="9" orientation="landscape" r:id="rId1"/>
  <rowBreaks count="3" manualBreakCount="3">
    <brk id="38" max="17" man="1"/>
    <brk id="56" max="17" man="1"/>
    <brk id="112" max="1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E29" sqref="E29"/>
    </sheetView>
  </sheetViews>
  <sheetFormatPr defaultRowHeight="15.75" x14ac:dyDescent="0.25"/>
  <cols>
    <col min="1" max="1" width="22.7109375" style="3" customWidth="1"/>
    <col min="2" max="2" width="60.7109375" style="3" customWidth="1"/>
    <col min="3" max="16384" width="9.140625" style="3"/>
  </cols>
  <sheetData>
    <row r="1" spans="1:7" ht="34.5" customHeight="1" x14ac:dyDescent="0.25">
      <c r="A1" s="447" t="s">
        <v>24</v>
      </c>
      <c r="B1" s="448"/>
      <c r="C1" s="157"/>
    </row>
    <row r="2" spans="1:7" ht="12" customHeight="1" x14ac:dyDescent="0.25">
      <c r="A2" s="158"/>
      <c r="B2" s="158"/>
      <c r="C2" s="157"/>
    </row>
    <row r="3" spans="1:7" ht="31.5" x14ac:dyDescent="0.25">
      <c r="A3" s="2" t="s">
        <v>4</v>
      </c>
      <c r="B3" s="1" t="s">
        <v>22</v>
      </c>
      <c r="G3" s="157"/>
    </row>
    <row r="4" spans="1:7" ht="15.75" customHeight="1" x14ac:dyDescent="0.25">
      <c r="A4" s="2">
        <v>1</v>
      </c>
      <c r="B4" s="1" t="s">
        <v>25</v>
      </c>
    </row>
    <row r="5" spans="1:7" ht="15.75" customHeight="1" x14ac:dyDescent="0.25">
      <c r="A5" s="2">
        <v>2</v>
      </c>
      <c r="B5" s="1" t="s">
        <v>26</v>
      </c>
    </row>
    <row r="6" spans="1:7" ht="15.75" customHeight="1" x14ac:dyDescent="0.25">
      <c r="A6" s="2">
        <v>3</v>
      </c>
      <c r="B6" s="1" t="s">
        <v>27</v>
      </c>
    </row>
    <row r="7" spans="1:7" ht="15.75" customHeight="1" x14ac:dyDescent="0.25">
      <c r="A7" s="2">
        <v>4</v>
      </c>
      <c r="B7" s="1" t="s">
        <v>28</v>
      </c>
    </row>
    <row r="8" spans="1:7" ht="15.75" customHeight="1" x14ac:dyDescent="0.25">
      <c r="A8" s="2">
        <v>5</v>
      </c>
      <c r="B8" s="1" t="s">
        <v>29</v>
      </c>
    </row>
    <row r="9" spans="1:7" ht="15.75" customHeight="1" x14ac:dyDescent="0.25">
      <c r="A9" s="2">
        <v>6</v>
      </c>
      <c r="B9" s="1" t="s">
        <v>30</v>
      </c>
    </row>
    <row r="10" spans="1:7" ht="15.75" customHeight="1" x14ac:dyDescent="0.25"/>
    <row r="11" spans="1:7" ht="15.75" customHeight="1" x14ac:dyDescent="0.25">
      <c r="A11" s="449" t="s">
        <v>34</v>
      </c>
      <c r="B11" s="449"/>
    </row>
  </sheetData>
  <mergeCells count="2">
    <mergeCell ref="A1:B1"/>
    <mergeCell ref="A11:B11"/>
  </mergeCells>
  <phoneticPr fontId="1" type="noConversion"/>
  <printOptions horizontalCentered="1"/>
  <pageMargins left="0" right="0" top="0.78740157480314965" bottom="0"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2</vt:i4>
      </vt:variant>
    </vt:vector>
  </HeadingPairs>
  <TitlesOfParts>
    <vt:vector size="4" baseType="lpstr">
      <vt:lpstr>SVP 2013-2015</vt:lpstr>
      <vt:lpstr>Asignavimų valdytojų kodai</vt:lpstr>
      <vt:lpstr>'SVP 2013-2015'!Print_Area</vt:lpstr>
      <vt:lpstr>'SVP 2013-2015'!Print_Titles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Snieguole Kacerauskaite</cp:lastModifiedBy>
  <cp:lastPrinted>2013-12-02T09:18:07Z</cp:lastPrinted>
  <dcterms:created xsi:type="dcterms:W3CDTF">2007-07-27T10:32:34Z</dcterms:created>
  <dcterms:modified xsi:type="dcterms:W3CDTF">2013-12-02T09:18:16Z</dcterms:modified>
</cp:coreProperties>
</file>