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255" windowWidth="15330" windowHeight="7800"/>
  </bookViews>
  <sheets>
    <sheet name="SVP 2013-2015" sheetId="10" r:id="rId1"/>
    <sheet name="Lyginamasis" sheetId="7" state="hidden" r:id="rId2"/>
    <sheet name="Asignavimų valdytojų kodai" sheetId="3" r:id="rId3"/>
  </sheets>
  <definedNames>
    <definedName name="_xlnm.Print_Area" localSheetId="1">Lyginamasis!$A$1:$T$99</definedName>
    <definedName name="_xlnm.Print_Area" localSheetId="0">'SVP 2013-2015'!$A$1:$R$96</definedName>
    <definedName name="_xlnm.Print_Titles" localSheetId="1">Lyginamasis!$5:$7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I89" i="10" l="1"/>
  <c r="I88" i="10"/>
  <c r="I87" i="10"/>
  <c r="I86" i="10"/>
  <c r="L71" i="10"/>
  <c r="J79" i="10"/>
  <c r="K79" i="10"/>
  <c r="N78" i="10"/>
  <c r="N79" i="10" s="1"/>
  <c r="M78" i="10"/>
  <c r="M79" i="10" s="1"/>
  <c r="L78" i="10"/>
  <c r="K78" i="10"/>
  <c r="J78" i="10"/>
  <c r="I77" i="10"/>
  <c r="I76" i="10"/>
  <c r="I78" i="10" s="1"/>
  <c r="J13" i="10" l="1"/>
  <c r="N13" i="7"/>
  <c r="J79" i="7"/>
  <c r="K79" i="7"/>
  <c r="L79" i="7"/>
  <c r="M79" i="7"/>
  <c r="N79" i="7"/>
  <c r="O79" i="7"/>
  <c r="P79" i="7"/>
  <c r="Q79" i="7"/>
  <c r="R79" i="7"/>
  <c r="S79" i="7"/>
  <c r="T79" i="7"/>
  <c r="I79" i="7"/>
  <c r="Q74" i="7"/>
  <c r="R70" i="7"/>
  <c r="S70" i="7"/>
  <c r="T70" i="7"/>
  <c r="Q70" i="7"/>
  <c r="P70" i="7"/>
  <c r="R76" i="7"/>
  <c r="Q76" i="7"/>
  <c r="O34" i="7"/>
  <c r="P34" i="7"/>
  <c r="T78" i="7" l="1"/>
  <c r="S78" i="7"/>
  <c r="R78" i="7"/>
  <c r="Q78" i="7"/>
  <c r="P78" i="7"/>
  <c r="O78" i="7"/>
  <c r="N78" i="7"/>
  <c r="L78" i="7"/>
  <c r="K78" i="7"/>
  <c r="J78" i="7"/>
  <c r="M77" i="7"/>
  <c r="I77" i="7"/>
  <c r="M76" i="7"/>
  <c r="I76" i="7"/>
  <c r="M75" i="7"/>
  <c r="M78" i="7" s="1"/>
  <c r="I75" i="7"/>
  <c r="I78" i="7" s="1"/>
  <c r="I14" i="10" l="1"/>
  <c r="I56" i="7" l="1"/>
  <c r="I55" i="7"/>
  <c r="I54" i="7"/>
  <c r="L33" i="7"/>
  <c r="K33" i="7"/>
  <c r="J33" i="7"/>
  <c r="I32" i="7"/>
  <c r="I33" i="7" s="1"/>
  <c r="L31" i="7"/>
  <c r="K31" i="7"/>
  <c r="J31" i="7"/>
  <c r="I30" i="7"/>
  <c r="I29" i="7"/>
  <c r="I31" i="7" s="1"/>
  <c r="L28" i="7"/>
  <c r="K28" i="7"/>
  <c r="J28" i="7"/>
  <c r="I27" i="7"/>
  <c r="I28" i="7" s="1"/>
  <c r="L26" i="7"/>
  <c r="K26" i="7"/>
  <c r="J26" i="7"/>
  <c r="I25" i="7"/>
  <c r="I26" i="7" s="1"/>
  <c r="L24" i="7"/>
  <c r="K24" i="7"/>
  <c r="J24" i="7"/>
  <c r="I23" i="7"/>
  <c r="I22" i="7"/>
  <c r="I24" i="7" s="1"/>
  <c r="L21" i="7"/>
  <c r="K21" i="7"/>
  <c r="J21" i="7"/>
  <c r="I17" i="7"/>
  <c r="I16" i="7"/>
  <c r="I21" i="7" s="1"/>
  <c r="N15" i="7" l="1"/>
  <c r="N34" i="7" s="1"/>
  <c r="M14" i="7"/>
  <c r="I14" i="7"/>
  <c r="I56" i="10" l="1"/>
  <c r="M55" i="7"/>
  <c r="I57" i="7" l="1"/>
  <c r="I89" i="7"/>
  <c r="I95" i="7"/>
  <c r="M95" i="7" l="1"/>
  <c r="Q95" i="7" s="1"/>
  <c r="T74" i="7" l="1"/>
  <c r="S74" i="7"/>
  <c r="R74" i="7"/>
  <c r="P74" i="7"/>
  <c r="O74" i="7"/>
  <c r="N74" i="7"/>
  <c r="M73" i="7"/>
  <c r="M72" i="7"/>
  <c r="M71" i="7"/>
  <c r="M70" i="7"/>
  <c r="M69" i="7"/>
  <c r="M74" i="7" s="1"/>
  <c r="P67" i="7"/>
  <c r="O67" i="7"/>
  <c r="N67" i="7"/>
  <c r="M66" i="7"/>
  <c r="M65" i="7"/>
  <c r="M67" i="7" s="1"/>
  <c r="P62" i="7"/>
  <c r="O62" i="7"/>
  <c r="N62" i="7"/>
  <c r="M60" i="7"/>
  <c r="M59" i="7"/>
  <c r="M62" i="7" s="1"/>
  <c r="P57" i="7"/>
  <c r="O57" i="7"/>
  <c r="N57" i="7"/>
  <c r="M56" i="7"/>
  <c r="M54" i="7"/>
  <c r="M57" i="7" s="1"/>
  <c r="P53" i="7"/>
  <c r="O53" i="7"/>
  <c r="N53" i="7"/>
  <c r="M47" i="7"/>
  <c r="M46" i="7"/>
  <c r="M94" i="7" s="1"/>
  <c r="M45" i="7"/>
  <c r="M44" i="7"/>
  <c r="M53" i="7" s="1"/>
  <c r="P41" i="7"/>
  <c r="O41" i="7"/>
  <c r="N41" i="7"/>
  <c r="M40" i="7"/>
  <c r="M41" i="7" s="1"/>
  <c r="P39" i="7"/>
  <c r="O39" i="7"/>
  <c r="N39" i="7"/>
  <c r="M36" i="7"/>
  <c r="M39" i="7" s="1"/>
  <c r="P33" i="7"/>
  <c r="O33" i="7"/>
  <c r="N33" i="7"/>
  <c r="M32" i="7"/>
  <c r="M33" i="7" s="1"/>
  <c r="P31" i="7"/>
  <c r="O31" i="7"/>
  <c r="N31" i="7"/>
  <c r="M30" i="7"/>
  <c r="M29" i="7"/>
  <c r="M31" i="7" s="1"/>
  <c r="P28" i="7"/>
  <c r="O28" i="7"/>
  <c r="N28" i="7"/>
  <c r="M27" i="7"/>
  <c r="M28" i="7" s="1"/>
  <c r="P26" i="7"/>
  <c r="O26" i="7"/>
  <c r="N26" i="7"/>
  <c r="M25" i="7"/>
  <c r="M26" i="7" s="1"/>
  <c r="P24" i="7"/>
  <c r="O24" i="7"/>
  <c r="N24" i="7"/>
  <c r="M23" i="7"/>
  <c r="M22" i="7"/>
  <c r="M24" i="7" s="1"/>
  <c r="P21" i="7"/>
  <c r="O21" i="7"/>
  <c r="N21" i="7"/>
  <c r="M17" i="7"/>
  <c r="M16" i="7"/>
  <c r="M21" i="7" s="1"/>
  <c r="P15" i="7"/>
  <c r="O15" i="7"/>
  <c r="M13" i="7"/>
  <c r="M86" i="7" s="1"/>
  <c r="M94" i="10"/>
  <c r="N93" i="10"/>
  <c r="M93" i="10"/>
  <c r="N92" i="10"/>
  <c r="N91" i="10" s="1"/>
  <c r="M92" i="10"/>
  <c r="N90" i="10"/>
  <c r="M90" i="10"/>
  <c r="N89" i="10"/>
  <c r="M89" i="10"/>
  <c r="N88" i="10"/>
  <c r="M88" i="10"/>
  <c r="N87" i="10"/>
  <c r="M87" i="10"/>
  <c r="N75" i="10"/>
  <c r="M75" i="10"/>
  <c r="L75" i="10"/>
  <c r="L79" i="10" s="1"/>
  <c r="K75" i="10"/>
  <c r="J75" i="10"/>
  <c r="I74" i="10"/>
  <c r="I73" i="10"/>
  <c r="I72" i="10"/>
  <c r="I71" i="10"/>
  <c r="I70" i="10"/>
  <c r="I75" i="10" s="1"/>
  <c r="I79" i="10" s="1"/>
  <c r="I80" i="10" s="1"/>
  <c r="N68" i="10"/>
  <c r="M68" i="10"/>
  <c r="L68" i="10"/>
  <c r="K68" i="10"/>
  <c r="J68" i="10"/>
  <c r="I67" i="10"/>
  <c r="I66" i="10"/>
  <c r="I68" i="10" s="1"/>
  <c r="N63" i="10"/>
  <c r="M63" i="10"/>
  <c r="L63" i="10"/>
  <c r="K63" i="10"/>
  <c r="J63" i="10"/>
  <c r="I61" i="10"/>
  <c r="I60" i="10"/>
  <c r="I63" i="10" s="1"/>
  <c r="N58" i="10"/>
  <c r="M58" i="10"/>
  <c r="L58" i="10"/>
  <c r="K58" i="10"/>
  <c r="J58" i="10"/>
  <c r="I57" i="10"/>
  <c r="I55" i="10"/>
  <c r="I58" i="10" s="1"/>
  <c r="N54" i="10"/>
  <c r="M54" i="10"/>
  <c r="L54" i="10"/>
  <c r="K54" i="10"/>
  <c r="J54" i="10"/>
  <c r="I48" i="10"/>
  <c r="I47" i="10"/>
  <c r="I93" i="10" s="1"/>
  <c r="I46" i="10"/>
  <c r="I45" i="10"/>
  <c r="I54" i="10" s="1"/>
  <c r="N42" i="10"/>
  <c r="M42" i="10"/>
  <c r="L42" i="10"/>
  <c r="K42" i="10"/>
  <c r="J42" i="10"/>
  <c r="I41" i="10"/>
  <c r="I42" i="10" s="1"/>
  <c r="N40" i="10"/>
  <c r="M40" i="10"/>
  <c r="L40" i="10"/>
  <c r="K40" i="10"/>
  <c r="J40" i="10"/>
  <c r="I37" i="10"/>
  <c r="I40" i="10" s="1"/>
  <c r="N34" i="10"/>
  <c r="M34" i="10"/>
  <c r="L34" i="10"/>
  <c r="K34" i="10"/>
  <c r="J34" i="10"/>
  <c r="I33" i="10"/>
  <c r="I34" i="10" s="1"/>
  <c r="N32" i="10"/>
  <c r="M32" i="10"/>
  <c r="L32" i="10"/>
  <c r="K32" i="10"/>
  <c r="J32" i="10"/>
  <c r="I31" i="10"/>
  <c r="I30" i="10"/>
  <c r="N29" i="10"/>
  <c r="M29" i="10"/>
  <c r="L29" i="10"/>
  <c r="K29" i="10"/>
  <c r="J29" i="10"/>
  <c r="I28" i="10"/>
  <c r="I29" i="10" s="1"/>
  <c r="N27" i="10"/>
  <c r="M27" i="10"/>
  <c r="L27" i="10"/>
  <c r="K27" i="10"/>
  <c r="J27" i="10"/>
  <c r="I26" i="10"/>
  <c r="I27" i="10" s="1"/>
  <c r="N25" i="10"/>
  <c r="M25" i="10"/>
  <c r="L25" i="10"/>
  <c r="K25" i="10"/>
  <c r="J25" i="10"/>
  <c r="I24" i="10"/>
  <c r="I92" i="10" s="1"/>
  <c r="I23" i="10"/>
  <c r="N22" i="10"/>
  <c r="M22" i="10"/>
  <c r="L22" i="10"/>
  <c r="K22" i="10"/>
  <c r="J22" i="10"/>
  <c r="I17" i="10"/>
  <c r="I16" i="10"/>
  <c r="I22" i="10" s="1"/>
  <c r="L15" i="10"/>
  <c r="K15" i="10"/>
  <c r="N13" i="10"/>
  <c r="N86" i="10" s="1"/>
  <c r="M13" i="10"/>
  <c r="M86" i="10" s="1"/>
  <c r="J15" i="10"/>
  <c r="J35" i="10" s="1"/>
  <c r="I13" i="10"/>
  <c r="I25" i="10" l="1"/>
  <c r="I94" i="10"/>
  <c r="I91" i="10"/>
  <c r="K35" i="10"/>
  <c r="J43" i="10"/>
  <c r="K43" i="10"/>
  <c r="L43" i="10"/>
  <c r="M43" i="10"/>
  <c r="N43" i="10"/>
  <c r="I64" i="10"/>
  <c r="J64" i="10"/>
  <c r="K64" i="10"/>
  <c r="L64" i="10"/>
  <c r="M64" i="10"/>
  <c r="N64" i="10"/>
  <c r="M91" i="10"/>
  <c r="M15" i="7"/>
  <c r="N42" i="7"/>
  <c r="O42" i="7"/>
  <c r="P42" i="7"/>
  <c r="O63" i="7"/>
  <c r="J80" i="10"/>
  <c r="N85" i="10"/>
  <c r="N95" i="10" s="1"/>
  <c r="N63" i="7"/>
  <c r="P63" i="7"/>
  <c r="M85" i="10"/>
  <c r="M95" i="10" s="1"/>
  <c r="M42" i="7"/>
  <c r="M63" i="7"/>
  <c r="J81" i="10"/>
  <c r="I43" i="10"/>
  <c r="I15" i="10"/>
  <c r="M15" i="10"/>
  <c r="N15" i="10"/>
  <c r="I32" i="10"/>
  <c r="I35" i="10" l="1"/>
  <c r="I81" i="10" s="1"/>
  <c r="N35" i="10"/>
  <c r="N80" i="10" s="1"/>
  <c r="N81" i="10" s="1"/>
  <c r="M35" i="10"/>
  <c r="M80" i="10" s="1"/>
  <c r="M81" i="10" s="1"/>
  <c r="K80" i="10"/>
  <c r="K81" i="10" s="1"/>
  <c r="L35" i="10"/>
  <c r="L80" i="10" s="1"/>
  <c r="L81" i="10" s="1"/>
  <c r="P80" i="7"/>
  <c r="P81" i="7" s="1"/>
  <c r="O80" i="7"/>
  <c r="O81" i="7" s="1"/>
  <c r="I90" i="10"/>
  <c r="R80" i="7"/>
  <c r="R81" i="7" s="1"/>
  <c r="N80" i="7"/>
  <c r="N81" i="7" s="1"/>
  <c r="T80" i="7"/>
  <c r="T81" i="7" s="1"/>
  <c r="S80" i="7"/>
  <c r="S81" i="7" s="1"/>
  <c r="M34" i="7"/>
  <c r="Q87" i="7" l="1"/>
  <c r="I85" i="10"/>
  <c r="I95" i="10" s="1"/>
  <c r="M80" i="7"/>
  <c r="M81" i="7" s="1"/>
  <c r="L57" i="7" l="1"/>
  <c r="K57" i="7"/>
  <c r="J57" i="7"/>
  <c r="J53" i="7" l="1"/>
  <c r="L53" i="7" l="1"/>
  <c r="I47" i="7"/>
  <c r="I46" i="7"/>
  <c r="I94" i="7" s="1"/>
  <c r="Q94" i="7" s="1"/>
  <c r="I44" i="7"/>
  <c r="I45" i="7"/>
  <c r="I53" i="7" l="1"/>
  <c r="L74" i="7"/>
  <c r="K74" i="7"/>
  <c r="J74" i="7"/>
  <c r="I73" i="7"/>
  <c r="I72" i="7"/>
  <c r="I71" i="7"/>
  <c r="I93" i="7" s="1"/>
  <c r="I92" i="7" s="1"/>
  <c r="I70" i="7"/>
  <c r="I69" i="7"/>
  <c r="I74" i="7" s="1"/>
  <c r="L67" i="7"/>
  <c r="K67" i="7"/>
  <c r="J67" i="7"/>
  <c r="I66" i="7"/>
  <c r="I65" i="7"/>
  <c r="I67" i="7" s="1"/>
  <c r="L62" i="7"/>
  <c r="L63" i="7" s="1"/>
  <c r="K62" i="7"/>
  <c r="J62" i="7"/>
  <c r="J63" i="7" s="1"/>
  <c r="I60" i="7"/>
  <c r="I59" i="7"/>
  <c r="K53" i="7"/>
  <c r="L41" i="7"/>
  <c r="K41" i="7"/>
  <c r="J41" i="7"/>
  <c r="I40" i="7"/>
  <c r="I41" i="7" s="1"/>
  <c r="L39" i="7"/>
  <c r="K39" i="7"/>
  <c r="J39" i="7"/>
  <c r="I36" i="7"/>
  <c r="I39" i="7" s="1"/>
  <c r="L15" i="7"/>
  <c r="L34" i="7" s="1"/>
  <c r="K15" i="7"/>
  <c r="K34" i="7" s="1"/>
  <c r="I13" i="7"/>
  <c r="Q80" i="7" s="1"/>
  <c r="Q81" i="7" s="1"/>
  <c r="I42" i="7" l="1"/>
  <c r="J42" i="7"/>
  <c r="I62" i="7"/>
  <c r="I63" i="7" s="1"/>
  <c r="I88" i="7"/>
  <c r="M88" i="7"/>
  <c r="Q88" i="7" s="1"/>
  <c r="I90" i="7"/>
  <c r="M90" i="7"/>
  <c r="Q90" i="7" s="1"/>
  <c r="M93" i="7"/>
  <c r="I15" i="7"/>
  <c r="K63" i="7"/>
  <c r="L42" i="7"/>
  <c r="K42" i="7"/>
  <c r="J15" i="7"/>
  <c r="J34" i="7" s="1"/>
  <c r="I34" i="7" l="1"/>
  <c r="M92" i="7"/>
  <c r="Q92" i="7" s="1"/>
  <c r="Q93" i="7"/>
  <c r="J80" i="7"/>
  <c r="J81" i="7" s="1"/>
  <c r="L80" i="7"/>
  <c r="L81" i="7" s="1"/>
  <c r="K80" i="7"/>
  <c r="K81" i="7" s="1"/>
  <c r="I86" i="7" l="1"/>
  <c r="I87" i="7"/>
  <c r="M89" i="7"/>
  <c r="M87" i="7"/>
  <c r="I80" i="7"/>
  <c r="I81" i="7" s="1"/>
  <c r="M85" i="7" l="1"/>
  <c r="Q89" i="7"/>
  <c r="Q86" i="7"/>
  <c r="I85" i="7"/>
  <c r="Q85" i="7" s="1"/>
  <c r="M96" i="7" l="1"/>
  <c r="I96" i="7"/>
  <c r="Q96" i="7" l="1"/>
</calcChain>
</file>

<file path=xl/comments1.xml><?xml version="1.0" encoding="utf-8"?>
<comments xmlns="http://schemas.openxmlformats.org/spreadsheetml/2006/main">
  <authors>
    <author>Audra Cepiene</author>
  </authors>
  <commentList>
    <comment ref="O7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Pamario g. 9, Giruliai, Antrosios Melnragės g. 13, Smiltynės g. 15D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D7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nauja priemonė pagal koreguotą  Aplinkos apsaugos programą </t>
        </r>
      </text>
    </comment>
  </commentList>
</comments>
</file>

<file path=xl/sharedStrings.xml><?xml version="1.0" encoding="utf-8"?>
<sst xmlns="http://schemas.openxmlformats.org/spreadsheetml/2006/main" count="509" uniqueCount="136">
  <si>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</si>
  <si>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</si>
  <si>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</si>
  <si>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</si>
  <si>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</si>
  <si>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</si>
  <si>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</si>
  <si>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</si>
  <si>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</si>
  <si>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</si>
  <si>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</si>
  <si>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</si>
  <si>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</si>
  <si>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</si>
  <si>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</si>
  <si>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</si>
  <si>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</si>
  <si>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</si>
  <si>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</si>
  <si>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</si>
  <si>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</si>
  <si>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</si>
  <si>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</si>
  <si>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</si>
  <si>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</si>
  <si>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</si>
  <si>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</si>
  <si>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</si>
  <si>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</si>
  <si>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</si>
  <si>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</si>
  <si>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</si>
  <si>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</si>
  <si>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</si>
  <si>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</si>
  <si>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</si>
  <si>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</si>
  <si>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</si>
  <si>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</si>
  <si>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</si>
  <si>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2014-ųjų metų lėšų projektas</t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</si>
  <si>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</si>
  <si>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</si>
  <si>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2013-ieji metai</t>
  </si>
  <si>
    <t>2014-ieji metai</t>
  </si>
  <si>
    <t>2015-ieji metai</t>
  </si>
  <si>
    <t>SB</t>
  </si>
  <si>
    <t>03</t>
  </si>
  <si>
    <t>6</t>
  </si>
  <si>
    <t>06</t>
  </si>
  <si>
    <t>APLINKOS APSAUGOS PROGRAMOS (NR. 05)</t>
  </si>
  <si>
    <t>Komunalinių atliekų surinkimas ir tvarkymas</t>
  </si>
  <si>
    <t>05</t>
  </si>
  <si>
    <t>04</t>
  </si>
  <si>
    <t>Parengta planų, vnt.</t>
  </si>
  <si>
    <t>Asbesto turinčių gaminių atliekų šalinimas</t>
  </si>
  <si>
    <t>Klaipėdos miesto savivaldybės aplinkos monitoringo vykdymas</t>
  </si>
  <si>
    <t>Visuomenės ekologinis švietimas</t>
  </si>
  <si>
    <t>SB(AA)</t>
  </si>
  <si>
    <t>SB(AAL)</t>
  </si>
  <si>
    <t>5</t>
  </si>
  <si>
    <t>Įgyvendinta švietimo priemonių, vnt.</t>
  </si>
  <si>
    <t>1</t>
  </si>
  <si>
    <t>Pavojingų atliekų šalinimas</t>
  </si>
  <si>
    <t>Išvežta padangų, t</t>
  </si>
  <si>
    <t>Surinkta gyvsidabrio, kg</t>
  </si>
  <si>
    <t>Tobulinti atliekų tvarkymo sistemą</t>
  </si>
  <si>
    <t>Pasodinta medžių, krūmų, vnt.</t>
  </si>
  <si>
    <t>Želdynų ir želdinių inventorizavimas, įrašymas į Nekilnojamojo turto kadastrą, apskaita ir jų duomenų bazių sukūrimas ir tvarkymas</t>
  </si>
  <si>
    <t>Medinių laiptų ir takų, vedančių per apsauginį kopagūbrį, priežiūra</t>
  </si>
  <si>
    <t>Siekti subalansuotos ir kokybiškos aplinkos Klaipėdos mieste</t>
  </si>
  <si>
    <t xml:space="preserve">Vykdyti gamtinės aplinkos stebėsenos ir gyventojų ekologinio švietimo priemones </t>
  </si>
  <si>
    <t>Prižiūrėti, saugoti  ir gausinti miesto gamtinę aplinką</t>
  </si>
  <si>
    <t>Prižiūrėti ir vystyti poilsio gamtoje infrastruktūrą</t>
  </si>
  <si>
    <t>Parengta ataskaitų, vnt.</t>
  </si>
  <si>
    <t>05 Aplinkos apsaugos programa</t>
  </si>
  <si>
    <t>ES</t>
  </si>
  <si>
    <t>LRVB</t>
  </si>
  <si>
    <t>07</t>
  </si>
  <si>
    <t>SB(P)</t>
  </si>
  <si>
    <t>Įrengta požeminių ar pusiau požeminių konteinerių aikštelių, vnt.</t>
  </si>
  <si>
    <t xml:space="preserve">Visuomenės švietimo atliekų tvarkymo klausimais vykdymas </t>
  </si>
  <si>
    <t>Informuotų asmenų skaičius, tūkst.</t>
  </si>
  <si>
    <t>Asfalto dangos įrengimas suformuojant dviračių taką palei Danės upės krantinę nuo Jono kalnelio tiltelio iki Gluosnių skersgatvio</t>
  </si>
  <si>
    <t>I</t>
  </si>
  <si>
    <t>Požeminių ar pusiau požeminių konteinerių ir aikštelių įrengimas</t>
  </si>
  <si>
    <t>Komunalinių atliekų tvarkymo organizavimas:</t>
  </si>
  <si>
    <t>Komunalinių atliekų surinkimas ir tvarkymas Lėbartų kapinėse</t>
  </si>
  <si>
    <t>Kt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</si>
  <si>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</si>
  <si>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t xml:space="preserve"> 2013–2015 M. KLAIPĖDOS MIESTO SAVIVALDYBĖS</t>
  </si>
  <si>
    <t>Produkto vertinimo kriterijaus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</si>
  <si>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</si>
  <si>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2015 m. poreikis</t>
  </si>
  <si>
    <t>2014 m. poreikis</t>
  </si>
  <si>
    <t>Atliekų, kurių turėtojo nustatyti neįmanoma arba kuris nebeegzistuoja, tvarkymas:</t>
  </si>
  <si>
    <t>Savavališkai užterštų teritorijų sutvarkymas;</t>
  </si>
  <si>
    <r>
      <t>Išvalytos užterštos teritorijos plotas, m</t>
    </r>
    <r>
      <rPr>
        <vertAlign val="superscript"/>
        <sz val="10"/>
        <rFont val="Times New Roman"/>
        <family val="1"/>
        <charset val="186"/>
      </rPr>
      <t>2</t>
    </r>
  </si>
  <si>
    <r>
      <t>Pakeista medinių takų ir laiptų, tūkst. m</t>
    </r>
    <r>
      <rPr>
        <vertAlign val="superscript"/>
        <sz val="10"/>
        <rFont val="Times New Roman"/>
        <family val="1"/>
        <charset val="186"/>
      </rPr>
      <t>2</t>
    </r>
  </si>
  <si>
    <t>Suprojektuoti ir pastatyti valymo įrenginiai Klaipėdos regioniniame sąvartyne Dumpiuose, proc.</t>
  </si>
  <si>
    <t>Tiriamų aplinkos komponentų (oro, triukšmo, dirvožemio, vandens, biologinės įvairovės) kiekis, vnt.</t>
  </si>
  <si>
    <t>Miesto vandens telkinių valymas:</t>
  </si>
  <si>
    <t>Sanitarinis vandens telkinių valymas;</t>
  </si>
  <si>
    <t>Mumlaukio ežero išvalymas ir aplinkos sutvarkymas;</t>
  </si>
  <si>
    <t>Draugystės parko tvenkinių valymas ir aplinkos sutvarkymas;</t>
  </si>
  <si>
    <t>Danės upės valymas ir pakrančių sutvarkymas;</t>
  </si>
  <si>
    <t>Miesto želdynų tvarkymas ir kūrimas:</t>
  </si>
  <si>
    <t>Naujų ir esamų želdynų tvarkymas ir kūrimas;</t>
  </si>
  <si>
    <t>Dviračių takų priežiūra ir plėtra:</t>
  </si>
  <si>
    <t>Baltijos jūros vandens kokybės gerinimas, vystant vandens nuotekų tinklus</t>
  </si>
  <si>
    <t>Rekonstruota lietaus nuotekų tinklų - 1625,5 m.
Suorganizuoti 4 pažintiniai vizitai. Suorganizuoti 2 darbiniai susitikimai.  Įvykdymas, proc.</t>
  </si>
  <si>
    <t>Išvalyta vandens telkinių, pagerinta jų kokybė, sk.</t>
  </si>
  <si>
    <t>SB(L)</t>
  </si>
  <si>
    <r>
      <t>Programų lėšų likučių laikinai laisvos lėšos</t>
    </r>
    <r>
      <rPr>
        <b/>
        <sz val="10"/>
        <rFont val="Times New Roman"/>
        <family val="1"/>
        <charset val="186"/>
      </rPr>
      <t xml:space="preserve"> SB(L) </t>
    </r>
    <r>
      <rPr>
        <sz val="10"/>
        <rFont val="Times New Roman"/>
        <family val="1"/>
        <charset val="186"/>
      </rPr>
      <t>- rinkliavos likutis</t>
    </r>
  </si>
  <si>
    <t xml:space="preserve">Iš viso  programai: </t>
  </si>
  <si>
    <t>P3</t>
  </si>
  <si>
    <t>P5</t>
  </si>
  <si>
    <t>Įrengtas dviračių ir pėsčiųjų takas (7,237 km). Užbaigtumas, proc.</t>
  </si>
  <si>
    <t>Aplinkosaugos gerinimas Lietuvos ir Rusijos pasienyje</t>
  </si>
  <si>
    <t>Klaipėdos miesto savivaldybės atliekų tvarkymo plano 2013–2020 m. parengimas</t>
  </si>
  <si>
    <t>Helofitų pašalinimas iš Žardės tvenkinio;</t>
  </si>
  <si>
    <t>Priimtų į sąvartyną  atliekų kiekis, tūkst. t</t>
  </si>
  <si>
    <t>Išvežta komunalinių, statybinių, biologiškai skaidžių šiukšlių, tūkst. t</t>
  </si>
  <si>
    <t>Priimtų į sąvartyną asbesto turinčių atliekų kiekis, t</t>
  </si>
  <si>
    <t>Dviračių ir pėsčiųjų tako dalies nuo Biržos tilto iki Klaipėdos g. tilto įrengimas Danės upės slėnio teritorijoje;</t>
  </si>
  <si>
    <t>Strateginis tikslas 02. Kurti mieste patrauklią, švarią ir saugią gyvenamąją aplinką</t>
  </si>
  <si>
    <t>Nutiesta dviračių tako, m</t>
  </si>
  <si>
    <t>Kuršių marių akvatorijos prie Ledų rago (laivų kapinių) išvalymas</t>
  </si>
  <si>
    <t>Išvalyta Mumlaukio ežero ploto, ha</t>
  </si>
  <si>
    <t>Sutvarkyto kranto ilgis,m</t>
  </si>
  <si>
    <t>Siūlomas keisti 2013-ųjų metų maksimalių asignavimų planas</t>
  </si>
  <si>
    <t>Skirtumas</t>
  </si>
  <si>
    <t xml:space="preserve"> </t>
  </si>
  <si>
    <r>
      <rPr>
        <b/>
        <strike/>
        <sz val="10"/>
        <color rgb="FFFF0000"/>
        <rFont val="Times New Roman"/>
        <family val="1"/>
        <charset val="186"/>
      </rPr>
      <t>5</t>
    </r>
    <r>
      <rPr>
        <b/>
        <sz val="10"/>
        <color rgb="FFFF0000"/>
        <rFont val="Times New Roman"/>
        <family val="1"/>
        <charset val="186"/>
      </rPr>
      <t xml:space="preserve"> 6</t>
    </r>
  </si>
  <si>
    <t>Statinių, keliančių pavojų gyvybei ir sveikatai, griovimas</t>
  </si>
  <si>
    <t>Nugriautų statinių 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</si>
</sst>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D3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7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2" borderId="5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6" xfId="0" applyFont="1" applyFill="1" applyBorder="1" applyAlignment="1">
      <alignment vertical="top" wrapText="1"/>
    </xf>
    <xf numFmtId="164" fontId="3" fillId="0" borderId="26" xfId="0" applyNumberFormat="1" applyFont="1" applyFill="1" applyBorder="1" applyAlignment="1">
      <alignment horizontal="right" vertical="top"/>
    </xf>
    <xf numFmtId="164" fontId="5" fillId="2" borderId="11" xfId="0" applyNumberFormat="1" applyFont="1" applyFill="1" applyBorder="1" applyAlignment="1">
      <alignment horizontal="right" vertical="top"/>
    </xf>
    <xf numFmtId="0" fontId="3" fillId="0" borderId="6" xfId="0" applyFont="1" applyBorder="1" applyAlignment="1">
      <alignment vertical="top" wrapText="1"/>
    </xf>
    <xf numFmtId="164" fontId="3" fillId="0" borderId="32" xfId="0" applyNumberFormat="1" applyFont="1" applyBorder="1" applyAlignment="1">
      <alignment horizontal="right" vertical="top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5" xfId="0" applyNumberFormat="1" applyFont="1" applyFill="1" applyBorder="1" applyAlignment="1">
      <alignment horizontal="center" vertical="top" wrapText="1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164" fontId="3" fillId="0" borderId="21" xfId="0" applyNumberFormat="1" applyFont="1" applyFill="1" applyBorder="1" applyAlignment="1">
      <alignment horizontal="right" vertical="top" wrapText="1"/>
    </xf>
    <xf numFmtId="164" fontId="3" fillId="0" borderId="21" xfId="0" applyNumberFormat="1" applyFont="1" applyFill="1" applyBorder="1" applyAlignment="1">
      <alignment horizontal="right" vertical="top"/>
    </xf>
    <xf numFmtId="164" fontId="3" fillId="3" borderId="32" xfId="0" applyNumberFormat="1" applyFont="1" applyFill="1" applyBorder="1" applyAlignment="1">
      <alignment horizontal="right" vertical="top" wrapText="1"/>
    </xf>
    <xf numFmtId="0" fontId="3" fillId="3" borderId="40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3" borderId="41" xfId="0" applyFont="1" applyFill="1" applyBorder="1" applyAlignment="1">
      <alignment horizontal="left" vertical="top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3" fontId="3" fillId="3" borderId="17" xfId="0" applyNumberFormat="1" applyFont="1" applyFill="1" applyBorder="1" applyAlignment="1">
      <alignment horizontal="center" vertical="top" wrapText="1"/>
    </xf>
    <xf numFmtId="3" fontId="3" fillId="3" borderId="19" xfId="0" applyNumberFormat="1" applyFont="1" applyFill="1" applyBorder="1" applyAlignment="1">
      <alignment horizontal="center" vertical="top" wrapText="1"/>
    </xf>
    <xf numFmtId="164" fontId="3" fillId="3" borderId="46" xfId="0" applyNumberFormat="1" applyFont="1" applyFill="1" applyBorder="1" applyAlignment="1">
      <alignment horizontal="right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15" xfId="0" applyFont="1" applyFill="1" applyBorder="1" applyAlignment="1">
      <alignment horizontal="center" vertical="top" wrapText="1"/>
    </xf>
    <xf numFmtId="0" fontId="8" fillId="0" borderId="46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/>
    </xf>
    <xf numFmtId="0" fontId="8" fillId="0" borderId="46" xfId="0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/>
    </xf>
    <xf numFmtId="0" fontId="8" fillId="0" borderId="15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center" vertical="top" wrapText="1"/>
    </xf>
    <xf numFmtId="164" fontId="3" fillId="3" borderId="15" xfId="0" applyNumberFormat="1" applyFont="1" applyFill="1" applyBorder="1" applyAlignment="1">
      <alignment horizontal="right" vertical="top" wrapText="1"/>
    </xf>
    <xf numFmtId="49" fontId="5" fillId="2" borderId="3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17" xfId="0" applyNumberFormat="1" applyFont="1" applyBorder="1" applyAlignment="1">
      <alignment vertical="top"/>
    </xf>
    <xf numFmtId="49" fontId="5" fillId="2" borderId="34" xfId="0" applyNumberFormat="1" applyFont="1" applyFill="1" applyBorder="1" applyAlignment="1">
      <alignment vertical="top"/>
    </xf>
    <xf numFmtId="0" fontId="8" fillId="0" borderId="48" xfId="0" applyFont="1" applyBorder="1" applyAlignment="1">
      <alignment horizontal="center" vertical="top"/>
    </xf>
    <xf numFmtId="164" fontId="3" fillId="3" borderId="48" xfId="0" applyNumberFormat="1" applyFont="1" applyFill="1" applyBorder="1" applyAlignment="1">
      <alignment horizontal="right" vertical="top" wrapText="1"/>
    </xf>
    <xf numFmtId="0" fontId="3" fillId="3" borderId="19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Border="1" applyAlignment="1">
      <alignment vertical="top"/>
    </xf>
    <xf numFmtId="164" fontId="3" fillId="0" borderId="0" xfId="0" applyNumberFormat="1" applyFont="1" applyBorder="1" applyAlignment="1">
      <alignment horizontal="left" vertical="top"/>
    </xf>
    <xf numFmtId="0" fontId="3" fillId="0" borderId="46" xfId="0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164" fontId="3" fillId="0" borderId="46" xfId="0" applyNumberFormat="1" applyFont="1" applyFill="1" applyBorder="1" applyAlignment="1">
      <alignment horizontal="right" vertical="top"/>
    </xf>
    <xf numFmtId="164" fontId="3" fillId="3" borderId="46" xfId="0" applyNumberFormat="1" applyFont="1" applyFill="1" applyBorder="1" applyAlignment="1">
      <alignment horizontal="right" vertical="top"/>
    </xf>
    <xf numFmtId="3" fontId="3" fillId="3" borderId="36" xfId="0" applyNumberFormat="1" applyFont="1" applyFill="1" applyBorder="1" applyAlignment="1">
      <alignment horizontal="center" vertical="top"/>
    </xf>
    <xf numFmtId="164" fontId="3" fillId="3" borderId="21" xfId="0" applyNumberFormat="1" applyFont="1" applyFill="1" applyBorder="1" applyAlignment="1">
      <alignment horizontal="right" vertical="top" wrapText="1"/>
    </xf>
    <xf numFmtId="164" fontId="3" fillId="0" borderId="46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top"/>
    </xf>
    <xf numFmtId="3" fontId="3" fillId="3" borderId="34" xfId="0" applyNumberFormat="1" applyFont="1" applyFill="1" applyBorder="1" applyAlignment="1">
      <alignment horizontal="center" vertical="top"/>
    </xf>
    <xf numFmtId="3" fontId="3" fillId="3" borderId="10" xfId="0" applyNumberFormat="1" applyFont="1" applyFill="1" applyBorder="1" applyAlignment="1">
      <alignment horizontal="center" vertical="top"/>
    </xf>
    <xf numFmtId="3" fontId="3" fillId="3" borderId="35" xfId="0" applyNumberFormat="1" applyFont="1" applyFill="1" applyBorder="1" applyAlignment="1">
      <alignment horizontal="center" vertical="top"/>
    </xf>
    <xf numFmtId="0" fontId="11" fillId="0" borderId="3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32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55" xfId="0" applyFont="1" applyBorder="1" applyAlignment="1">
      <alignment horizontal="center" vertical="top"/>
    </xf>
    <xf numFmtId="0" fontId="3" fillId="3" borderId="0" xfId="0" applyFont="1" applyFill="1" applyBorder="1" applyAlignment="1">
      <alignment vertical="top"/>
    </xf>
    <xf numFmtId="49" fontId="3" fillId="0" borderId="17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/>
    </xf>
    <xf numFmtId="49" fontId="5" fillId="2" borderId="34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2" borderId="36" xfId="0" applyNumberFormat="1" applyFont="1" applyFill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/>
    </xf>
    <xf numFmtId="0" fontId="3" fillId="0" borderId="19" xfId="0" applyFont="1" applyFill="1" applyBorder="1" applyAlignment="1">
      <alignment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vertical="top" wrapText="1"/>
    </xf>
    <xf numFmtId="164" fontId="5" fillId="2" borderId="50" xfId="0" applyNumberFormat="1" applyFont="1" applyFill="1" applyBorder="1" applyAlignment="1">
      <alignment horizontal="right" vertical="top"/>
    </xf>
    <xf numFmtId="164" fontId="5" fillId="2" borderId="31" xfId="0" applyNumberFormat="1" applyFont="1" applyFill="1" applyBorder="1" applyAlignment="1">
      <alignment horizontal="right" vertical="top"/>
    </xf>
    <xf numFmtId="0" fontId="8" fillId="0" borderId="48" xfId="0" applyFont="1" applyFill="1" applyBorder="1" applyAlignment="1">
      <alignment horizontal="center" vertical="top"/>
    </xf>
    <xf numFmtId="164" fontId="3" fillId="3" borderId="55" xfId="0" applyNumberFormat="1" applyFont="1" applyFill="1" applyBorder="1" applyAlignment="1">
      <alignment horizontal="right" vertical="top" wrapText="1"/>
    </xf>
    <xf numFmtId="164" fontId="3" fillId="0" borderId="32" xfId="0" applyNumberFormat="1" applyFont="1" applyFill="1" applyBorder="1" applyAlignment="1">
      <alignment horizontal="right" vertical="top" wrapText="1"/>
    </xf>
    <xf numFmtId="49" fontId="3" fillId="3" borderId="17" xfId="0" applyNumberFormat="1" applyFont="1" applyFill="1" applyBorder="1" applyAlignment="1">
      <alignment horizontal="center" vertical="top" wrapText="1"/>
    </xf>
    <xf numFmtId="164" fontId="3" fillId="0" borderId="46" xfId="0" applyNumberFormat="1" applyFont="1" applyFill="1" applyBorder="1" applyAlignment="1">
      <alignment horizontal="right" vertical="top" wrapText="1"/>
    </xf>
    <xf numFmtId="0" fontId="8" fillId="0" borderId="26" xfId="0" applyFont="1" applyFill="1" applyBorder="1" applyAlignment="1">
      <alignment horizontal="center" vertical="top"/>
    </xf>
    <xf numFmtId="0" fontId="9" fillId="0" borderId="48" xfId="0" applyFont="1" applyFill="1" applyBorder="1" applyAlignment="1">
      <alignment horizontal="center" vertical="top"/>
    </xf>
    <xf numFmtId="164" fontId="5" fillId="0" borderId="48" xfId="0" applyNumberFormat="1" applyFont="1" applyFill="1" applyBorder="1" applyAlignment="1">
      <alignment horizontal="right" vertical="top"/>
    </xf>
    <xf numFmtId="3" fontId="3" fillId="3" borderId="17" xfId="0" applyNumberFormat="1" applyFont="1" applyFill="1" applyBorder="1" applyAlignment="1">
      <alignment horizontal="center" vertical="top"/>
    </xf>
    <xf numFmtId="0" fontId="5" fillId="3" borderId="37" xfId="0" applyFont="1" applyFill="1" applyBorder="1" applyAlignment="1">
      <alignment horizontal="left" vertical="top" wrapText="1"/>
    </xf>
    <xf numFmtId="3" fontId="3" fillId="3" borderId="19" xfId="0" applyNumberFormat="1" applyFont="1" applyFill="1" applyBorder="1" applyAlignment="1">
      <alignment horizontal="center" vertical="top"/>
    </xf>
    <xf numFmtId="0" fontId="8" fillId="0" borderId="21" xfId="0" applyFont="1" applyFill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49" fontId="5" fillId="2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0" borderId="19" xfId="0" applyFont="1" applyFill="1" applyBorder="1" applyAlignment="1">
      <alignment vertical="top" wrapText="1"/>
    </xf>
    <xf numFmtId="49" fontId="5" fillId="0" borderId="40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164" fontId="3" fillId="3" borderId="26" xfId="0" applyNumberFormat="1" applyFont="1" applyFill="1" applyBorder="1" applyAlignment="1">
      <alignment horizontal="right" vertical="top" wrapText="1"/>
    </xf>
    <xf numFmtId="0" fontId="3" fillId="0" borderId="4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9" xfId="0" applyFont="1" applyFill="1" applyBorder="1" applyAlignment="1">
      <alignment horizontal="left" vertical="top" wrapText="1"/>
    </xf>
    <xf numFmtId="49" fontId="5" fillId="0" borderId="20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vertical="top"/>
    </xf>
    <xf numFmtId="49" fontId="5" fillId="0" borderId="20" xfId="0" applyNumberFormat="1" applyFont="1" applyBorder="1" applyAlignment="1">
      <alignment vertical="top"/>
    </xf>
    <xf numFmtId="49" fontId="5" fillId="0" borderId="41" xfId="0" applyNumberFormat="1" applyFont="1" applyBorder="1" applyAlignment="1">
      <alignment vertical="top"/>
    </xf>
    <xf numFmtId="2" fontId="15" fillId="0" borderId="37" xfId="0" applyNumberFormat="1" applyFont="1" applyBorder="1" applyAlignment="1">
      <alignment vertical="top" wrapText="1"/>
    </xf>
    <xf numFmtId="0" fontId="8" fillId="0" borderId="21" xfId="0" applyFont="1" applyBorder="1" applyAlignment="1">
      <alignment horizontal="center" vertical="top"/>
    </xf>
    <xf numFmtId="164" fontId="3" fillId="3" borderId="8" xfId="0" applyNumberFormat="1" applyFont="1" applyFill="1" applyBorder="1" applyAlignment="1">
      <alignment horizontal="right" vertical="top" wrapText="1"/>
    </xf>
    <xf numFmtId="164" fontId="3" fillId="3" borderId="9" xfId="0" applyNumberFormat="1" applyFont="1" applyFill="1" applyBorder="1" applyAlignment="1">
      <alignment horizontal="right" vertical="top" wrapText="1"/>
    </xf>
    <xf numFmtId="164" fontId="3" fillId="3" borderId="64" xfId="0" applyNumberFormat="1" applyFont="1" applyFill="1" applyBorder="1" applyAlignment="1">
      <alignment horizontal="right" vertical="top" wrapText="1"/>
    </xf>
    <xf numFmtId="3" fontId="3" fillId="3" borderId="20" xfId="0" applyNumberFormat="1" applyFont="1" applyFill="1" applyBorder="1" applyAlignment="1">
      <alignment horizontal="center" vertical="top"/>
    </xf>
    <xf numFmtId="0" fontId="3" fillId="3" borderId="20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center" vertical="top"/>
    </xf>
    <xf numFmtId="164" fontId="3" fillId="0" borderId="32" xfId="0" applyNumberFormat="1" applyFont="1" applyFill="1" applyBorder="1" applyAlignment="1">
      <alignment horizontal="right" vertical="top"/>
    </xf>
    <xf numFmtId="0" fontId="3" fillId="0" borderId="70" xfId="0" applyFont="1" applyFill="1" applyBorder="1" applyAlignment="1">
      <alignment vertical="top" wrapText="1"/>
    </xf>
    <xf numFmtId="0" fontId="3" fillId="0" borderId="67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vertical="center" textRotation="90" wrapText="1"/>
    </xf>
    <xf numFmtId="0" fontId="3" fillId="0" borderId="69" xfId="0" applyFont="1" applyBorder="1" applyAlignment="1">
      <alignment vertical="top"/>
    </xf>
    <xf numFmtId="164" fontId="3" fillId="0" borderId="66" xfId="0" applyNumberFormat="1" applyFont="1" applyFill="1" applyBorder="1" applyAlignment="1">
      <alignment horizontal="right" vertical="top" wrapText="1"/>
    </xf>
    <xf numFmtId="164" fontId="3" fillId="3" borderId="0" xfId="0" applyNumberFormat="1" applyFont="1" applyFill="1" applyBorder="1" applyAlignment="1">
      <alignment horizontal="right" vertical="top" wrapText="1"/>
    </xf>
    <xf numFmtId="164" fontId="13" fillId="0" borderId="0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vertical="top"/>
    </xf>
    <xf numFmtId="164" fontId="5" fillId="3" borderId="0" xfId="0" applyNumberFormat="1" applyFont="1" applyFill="1" applyBorder="1" applyAlignment="1">
      <alignment horizontal="right" vertical="top"/>
    </xf>
    <xf numFmtId="164" fontId="3" fillId="0" borderId="65" xfId="0" applyNumberFormat="1" applyFont="1" applyFill="1" applyBorder="1" applyAlignment="1">
      <alignment horizontal="right" vertical="top" wrapText="1"/>
    </xf>
    <xf numFmtId="3" fontId="3" fillId="3" borderId="40" xfId="0" applyNumberFormat="1" applyFont="1" applyFill="1" applyBorder="1" applyAlignment="1">
      <alignment horizontal="center" vertical="top"/>
    </xf>
    <xf numFmtId="3" fontId="3" fillId="3" borderId="37" xfId="0" applyNumberFormat="1" applyFont="1" applyFill="1" applyBorder="1" applyAlignment="1">
      <alignment horizontal="center" vertical="top"/>
    </xf>
    <xf numFmtId="0" fontId="3" fillId="3" borderId="41" xfId="0" applyNumberFormat="1" applyFont="1" applyFill="1" applyBorder="1" applyAlignment="1">
      <alignment horizontal="center" vertical="top"/>
    </xf>
    <xf numFmtId="0" fontId="3" fillId="3" borderId="35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5" fillId="0" borderId="54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61" xfId="0" applyNumberFormat="1" applyFont="1" applyFill="1" applyBorder="1" applyAlignment="1">
      <alignment horizontal="right" vertical="top" wrapText="1"/>
    </xf>
    <xf numFmtId="164" fontId="3" fillId="3" borderId="66" xfId="0" applyNumberFormat="1" applyFont="1" applyFill="1" applyBorder="1" applyAlignment="1">
      <alignment horizontal="right" vertical="top" wrapText="1"/>
    </xf>
    <xf numFmtId="164" fontId="5" fillId="4" borderId="36" xfId="0" applyNumberFormat="1" applyFont="1" applyFill="1" applyBorder="1" applyAlignment="1">
      <alignment horizontal="right" vertical="top"/>
    </xf>
    <xf numFmtId="164" fontId="5" fillId="4" borderId="42" xfId="0" applyNumberFormat="1" applyFont="1" applyFill="1" applyBorder="1" applyAlignment="1">
      <alignment horizontal="right" vertical="top"/>
    </xf>
    <xf numFmtId="164" fontId="5" fillId="4" borderId="37" xfId="0" applyNumberFormat="1" applyFont="1" applyFill="1" applyBorder="1" applyAlignment="1">
      <alignment horizontal="right" vertical="top"/>
    </xf>
    <xf numFmtId="3" fontId="3" fillId="0" borderId="24" xfId="0" applyNumberFormat="1" applyFont="1" applyFill="1" applyBorder="1" applyAlignment="1">
      <alignment horizontal="center" vertical="top"/>
    </xf>
    <xf numFmtId="164" fontId="5" fillId="2" borderId="4" xfId="0" applyNumberFormat="1" applyFont="1" applyFill="1" applyBorder="1" applyAlignment="1">
      <alignment horizontal="right" vertical="top"/>
    </xf>
    <xf numFmtId="164" fontId="5" fillId="2" borderId="51" xfId="0" applyNumberFormat="1" applyFont="1" applyFill="1" applyBorder="1" applyAlignment="1">
      <alignment horizontal="right" vertical="top"/>
    </xf>
    <xf numFmtId="3" fontId="3" fillId="0" borderId="73" xfId="0" applyNumberFormat="1" applyFont="1" applyFill="1" applyBorder="1" applyAlignment="1">
      <alignment horizontal="center" vertical="top"/>
    </xf>
    <xf numFmtId="0" fontId="3" fillId="0" borderId="17" xfId="0" applyFont="1" applyBorder="1" applyAlignment="1">
      <alignment vertical="top"/>
    </xf>
    <xf numFmtId="0" fontId="8" fillId="0" borderId="67" xfId="0" applyFont="1" applyFill="1" applyBorder="1" applyAlignment="1">
      <alignment horizontal="left" vertical="top" wrapText="1"/>
    </xf>
    <xf numFmtId="0" fontId="8" fillId="0" borderId="68" xfId="0" applyFont="1" applyFill="1" applyBorder="1" applyAlignment="1">
      <alignment horizontal="left" vertical="top" wrapText="1"/>
    </xf>
    <xf numFmtId="0" fontId="8" fillId="0" borderId="70" xfId="0" applyFont="1" applyFill="1" applyBorder="1" applyAlignment="1">
      <alignment horizontal="left" vertical="top" wrapText="1"/>
    </xf>
    <xf numFmtId="3" fontId="3" fillId="0" borderId="36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/>
    </xf>
    <xf numFmtId="0" fontId="5" fillId="3" borderId="37" xfId="0" applyFont="1" applyFill="1" applyBorder="1" applyAlignment="1">
      <alignment horizontal="left" vertical="top" wrapText="1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2" borderId="36" xfId="0" applyNumberFormat="1" applyFont="1" applyFill="1" applyBorder="1" applyAlignment="1">
      <alignment horizontal="center" vertical="top"/>
    </xf>
    <xf numFmtId="49" fontId="5" fillId="2" borderId="34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50" xfId="0" applyFont="1" applyFill="1" applyBorder="1" applyAlignment="1">
      <alignment horizontal="center" vertical="top" wrapText="1"/>
    </xf>
    <xf numFmtId="0" fontId="3" fillId="2" borderId="51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68" xfId="0" applyFont="1" applyFill="1" applyBorder="1" applyAlignment="1">
      <alignment vertical="top" wrapText="1"/>
    </xf>
    <xf numFmtId="0" fontId="3" fillId="0" borderId="42" xfId="0" applyFont="1" applyFill="1" applyBorder="1" applyAlignment="1">
      <alignment vertical="top" wrapText="1"/>
    </xf>
    <xf numFmtId="3" fontId="3" fillId="0" borderId="3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164" fontId="3" fillId="4" borderId="8" xfId="0" applyNumberFormat="1" applyFont="1" applyFill="1" applyBorder="1" applyAlignment="1">
      <alignment horizontal="right" vertical="top"/>
    </xf>
    <xf numFmtId="164" fontId="3" fillId="4" borderId="40" xfId="0" applyNumberFormat="1" applyFont="1" applyFill="1" applyBorder="1" applyAlignment="1">
      <alignment horizontal="right" vertical="top"/>
    </xf>
    <xf numFmtId="164" fontId="3" fillId="4" borderId="37" xfId="0" applyNumberFormat="1" applyFont="1" applyFill="1" applyBorder="1" applyAlignment="1">
      <alignment horizontal="right" vertical="top"/>
    </xf>
    <xf numFmtId="164" fontId="3" fillId="4" borderId="9" xfId="0" applyNumberFormat="1" applyFont="1" applyFill="1" applyBorder="1" applyAlignment="1">
      <alignment horizontal="right" vertical="top"/>
    </xf>
    <xf numFmtId="164" fontId="3" fillId="4" borderId="20" xfId="0" applyNumberFormat="1" applyFont="1" applyFill="1" applyBorder="1" applyAlignment="1">
      <alignment horizontal="right" vertical="top"/>
    </xf>
    <xf numFmtId="164" fontId="3" fillId="4" borderId="19" xfId="0" applyNumberFormat="1" applyFont="1" applyFill="1" applyBorder="1" applyAlignment="1">
      <alignment horizontal="right" vertical="top"/>
    </xf>
    <xf numFmtId="164" fontId="3" fillId="4" borderId="64" xfId="0" applyNumberFormat="1" applyFont="1" applyFill="1" applyBorder="1" applyAlignment="1">
      <alignment horizontal="right" vertical="top"/>
    </xf>
    <xf numFmtId="164" fontId="3" fillId="4" borderId="39" xfId="0" applyNumberFormat="1" applyFont="1" applyFill="1" applyBorder="1" applyAlignment="1">
      <alignment horizontal="right" vertical="top"/>
    </xf>
    <xf numFmtId="164" fontId="3" fillId="4" borderId="73" xfId="0" applyNumberFormat="1" applyFont="1" applyFill="1" applyBorder="1" applyAlignment="1">
      <alignment horizontal="right" vertical="top"/>
    </xf>
    <xf numFmtId="164" fontId="5" fillId="4" borderId="6" xfId="0" applyNumberFormat="1" applyFont="1" applyFill="1" applyBorder="1" applyAlignment="1">
      <alignment horizontal="right" vertical="top"/>
    </xf>
    <xf numFmtId="164" fontId="5" fillId="4" borderId="34" xfId="0" applyNumberFormat="1" applyFont="1" applyFill="1" applyBorder="1" applyAlignment="1">
      <alignment horizontal="right" vertical="top"/>
    </xf>
    <xf numFmtId="164" fontId="5" fillId="4" borderId="35" xfId="0" applyNumberFormat="1" applyFont="1" applyFill="1" applyBorder="1" applyAlignment="1">
      <alignment horizontal="right" vertical="top"/>
    </xf>
    <xf numFmtId="164" fontId="3" fillId="4" borderId="30" xfId="0" applyNumberFormat="1" applyFont="1" applyFill="1" applyBorder="1" applyAlignment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3" fillId="4" borderId="16" xfId="0" applyNumberFormat="1" applyFont="1" applyFill="1" applyBorder="1" applyAlignment="1">
      <alignment horizontal="right" vertical="top"/>
    </xf>
    <xf numFmtId="164" fontId="3" fillId="4" borderId="25" xfId="0" applyNumberFormat="1" applyFont="1" applyFill="1" applyBorder="1" applyAlignment="1">
      <alignment horizontal="right" vertical="top"/>
    </xf>
    <xf numFmtId="0" fontId="3" fillId="4" borderId="9" xfId="0" applyFont="1" applyFill="1" applyBorder="1" applyAlignment="1">
      <alignment vertical="top"/>
    </xf>
    <xf numFmtId="0" fontId="3" fillId="4" borderId="20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right" vertical="top"/>
    </xf>
    <xf numFmtId="164" fontId="3" fillId="4" borderId="18" xfId="0" applyNumberFormat="1" applyFont="1" applyFill="1" applyBorder="1" applyAlignment="1">
      <alignment horizontal="right" vertical="top"/>
    </xf>
    <xf numFmtId="164" fontId="3" fillId="4" borderId="47" xfId="0" applyNumberFormat="1" applyFont="1" applyFill="1" applyBorder="1" applyAlignment="1">
      <alignment horizontal="right" vertical="top"/>
    </xf>
    <xf numFmtId="164" fontId="5" fillId="4" borderId="29" xfId="0" applyNumberFormat="1" applyFont="1" applyFill="1" applyBorder="1" applyAlignment="1">
      <alignment horizontal="right" vertical="top"/>
    </xf>
    <xf numFmtId="164" fontId="5" fillId="4" borderId="2" xfId="0" applyNumberFormat="1" applyFont="1" applyFill="1" applyBorder="1" applyAlignment="1">
      <alignment horizontal="right" vertical="top"/>
    </xf>
    <xf numFmtId="164" fontId="5" fillId="4" borderId="3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right" vertical="top"/>
    </xf>
    <xf numFmtId="164" fontId="3" fillId="4" borderId="13" xfId="0" applyNumberFormat="1" applyFont="1" applyFill="1" applyBorder="1" applyAlignment="1">
      <alignment horizontal="right" vertical="top"/>
    </xf>
    <xf numFmtId="164" fontId="3" fillId="4" borderId="74" xfId="0" applyNumberFormat="1" applyFont="1" applyFill="1" applyBorder="1" applyAlignment="1">
      <alignment horizontal="right" vertical="top"/>
    </xf>
    <xf numFmtId="164" fontId="3" fillId="4" borderId="38" xfId="0" applyNumberFormat="1" applyFont="1" applyFill="1" applyBorder="1" applyAlignment="1">
      <alignment horizontal="right" vertical="top"/>
    </xf>
    <xf numFmtId="164" fontId="3" fillId="4" borderId="42" xfId="0" applyNumberFormat="1" applyFont="1" applyFill="1" applyBorder="1" applyAlignment="1">
      <alignment horizontal="right" vertical="top"/>
    </xf>
    <xf numFmtId="164" fontId="3" fillId="4" borderId="36" xfId="0" applyNumberFormat="1" applyFont="1" applyFill="1" applyBorder="1" applyAlignment="1">
      <alignment horizontal="right" vertical="top"/>
    </xf>
    <xf numFmtId="164" fontId="3" fillId="4" borderId="43" xfId="0" applyNumberFormat="1" applyFont="1" applyFill="1" applyBorder="1" applyAlignment="1">
      <alignment horizontal="right" vertical="top"/>
    </xf>
    <xf numFmtId="164" fontId="3" fillId="4" borderId="23" xfId="0" applyNumberFormat="1" applyFont="1" applyFill="1" applyBorder="1" applyAlignment="1">
      <alignment horizontal="right" vertical="top"/>
    </xf>
    <xf numFmtId="164" fontId="3" fillId="4" borderId="24" xfId="0" applyNumberFormat="1" applyFont="1" applyFill="1" applyBorder="1" applyAlignment="1">
      <alignment horizontal="right" vertical="top"/>
    </xf>
    <xf numFmtId="164" fontId="3" fillId="4" borderId="72" xfId="0" applyNumberFormat="1" applyFont="1" applyFill="1" applyBorder="1" applyAlignment="1">
      <alignment horizontal="right" vertical="top"/>
    </xf>
    <xf numFmtId="164" fontId="13" fillId="4" borderId="16" xfId="0" applyNumberFormat="1" applyFont="1" applyFill="1" applyBorder="1" applyAlignment="1">
      <alignment horizontal="right" vertical="top"/>
    </xf>
    <xf numFmtId="164" fontId="13" fillId="4" borderId="1" xfId="0" applyNumberFormat="1" applyFont="1" applyFill="1" applyBorder="1" applyAlignment="1">
      <alignment horizontal="right" vertical="top"/>
    </xf>
    <xf numFmtId="164" fontId="3" fillId="4" borderId="44" xfId="0" applyNumberFormat="1" applyFont="1" applyFill="1" applyBorder="1" applyAlignment="1">
      <alignment horizontal="right" vertical="top"/>
    </xf>
    <xf numFmtId="164" fontId="13" fillId="4" borderId="44" xfId="0" applyNumberFormat="1" applyFont="1" applyFill="1" applyBorder="1" applyAlignment="1">
      <alignment horizontal="right" vertical="top"/>
    </xf>
    <xf numFmtId="0" fontId="3" fillId="4" borderId="44" xfId="0" applyFont="1" applyFill="1" applyBorder="1" applyAlignment="1">
      <alignment vertical="top"/>
    </xf>
    <xf numFmtId="0" fontId="3" fillId="4" borderId="18" xfId="0" applyFont="1" applyFill="1" applyBorder="1" applyAlignment="1">
      <alignment vertical="top"/>
    </xf>
    <xf numFmtId="164" fontId="3" fillId="4" borderId="18" xfId="0" applyNumberFormat="1" applyFont="1" applyFill="1" applyBorder="1" applyAlignment="1">
      <alignment vertical="top"/>
    </xf>
    <xf numFmtId="0" fontId="3" fillId="0" borderId="6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164" fontId="13" fillId="4" borderId="18" xfId="0" applyNumberFormat="1" applyFont="1" applyFill="1" applyBorder="1" applyAlignment="1">
      <alignment horizontal="right" vertical="top"/>
    </xf>
    <xf numFmtId="0" fontId="8" fillId="0" borderId="64" xfId="0" applyFont="1" applyFill="1" applyBorder="1" applyAlignment="1">
      <alignment horizontal="center" vertical="top"/>
    </xf>
    <xf numFmtId="164" fontId="3" fillId="3" borderId="54" xfId="0" applyNumberFormat="1" applyFont="1" applyFill="1" applyBorder="1" applyAlignment="1">
      <alignment horizontal="right" vertical="top" wrapText="1"/>
    </xf>
    <xf numFmtId="0" fontId="3" fillId="0" borderId="79" xfId="0" applyFont="1" applyBorder="1" applyAlignment="1">
      <alignment vertical="top"/>
    </xf>
    <xf numFmtId="164" fontId="13" fillId="0" borderId="55" xfId="0" applyNumberFormat="1" applyFont="1" applyFill="1" applyBorder="1" applyAlignment="1">
      <alignment horizontal="right" vertical="top" wrapText="1"/>
    </xf>
    <xf numFmtId="164" fontId="3" fillId="0" borderId="55" xfId="0" applyNumberFormat="1" applyFont="1" applyFill="1" applyBorder="1" applyAlignment="1">
      <alignment horizontal="right" vertical="top"/>
    </xf>
    <xf numFmtId="164" fontId="5" fillId="3" borderId="55" xfId="0" applyNumberFormat="1" applyFont="1" applyFill="1" applyBorder="1" applyAlignment="1">
      <alignment horizontal="right" vertical="top"/>
    </xf>
    <xf numFmtId="0" fontId="8" fillId="0" borderId="43" xfId="0" applyFont="1" applyFill="1" applyBorder="1" applyAlignment="1">
      <alignment horizontal="left" vertical="top" wrapText="1"/>
    </xf>
    <xf numFmtId="165" fontId="3" fillId="0" borderId="23" xfId="0" applyNumberFormat="1" applyFont="1" applyFill="1" applyBorder="1" applyAlignment="1">
      <alignment horizontal="center" vertical="top"/>
    </xf>
    <xf numFmtId="0" fontId="8" fillId="0" borderId="47" xfId="0" applyFont="1" applyFill="1" applyBorder="1" applyAlignment="1">
      <alignment horizontal="left" vertical="top" wrapText="1"/>
    </xf>
    <xf numFmtId="3" fontId="3" fillId="0" borderId="38" xfId="0" applyNumberFormat="1" applyFont="1" applyFill="1" applyBorder="1" applyAlignment="1">
      <alignment horizontal="center" vertical="top"/>
    </xf>
    <xf numFmtId="164" fontId="3" fillId="3" borderId="65" xfId="0" applyNumberFormat="1" applyFont="1" applyFill="1" applyBorder="1" applyAlignment="1">
      <alignment horizontal="right" vertical="top"/>
    </xf>
    <xf numFmtId="165" fontId="8" fillId="3" borderId="60" xfId="0" applyNumberFormat="1" applyFont="1" applyFill="1" applyBorder="1" applyAlignment="1">
      <alignment vertical="top" wrapText="1"/>
    </xf>
    <xf numFmtId="0" fontId="17" fillId="0" borderId="42" xfId="0" applyFont="1" applyFill="1" applyBorder="1" applyAlignment="1">
      <alignment horizontal="center" vertical="top" wrapText="1"/>
    </xf>
    <xf numFmtId="49" fontId="17" fillId="0" borderId="40" xfId="0" applyNumberFormat="1" applyFont="1" applyBorder="1" applyAlignment="1">
      <alignment horizontal="center" vertical="top" wrapText="1"/>
    </xf>
    <xf numFmtId="49" fontId="15" fillId="0" borderId="40" xfId="0" applyNumberFormat="1" applyFont="1" applyBorder="1" applyAlignment="1">
      <alignment horizontal="center" vertical="top"/>
    </xf>
    <xf numFmtId="0" fontId="18" fillId="0" borderId="8" xfId="0" applyFont="1" applyFill="1" applyBorder="1" applyAlignment="1">
      <alignment horizontal="center" vertical="top"/>
    </xf>
    <xf numFmtId="0" fontId="18" fillId="0" borderId="59" xfId="0" applyFont="1" applyFill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20" fillId="3" borderId="9" xfId="0" applyFont="1" applyFill="1" applyBorder="1" applyAlignment="1">
      <alignment horizontal="center" vertical="top"/>
    </xf>
    <xf numFmtId="49" fontId="3" fillId="0" borderId="40" xfId="0" applyNumberFormat="1" applyFont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0" fontId="5" fillId="0" borderId="37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164" fontId="3" fillId="5" borderId="8" xfId="0" applyNumberFormat="1" applyFont="1" applyFill="1" applyBorder="1" applyAlignment="1">
      <alignment horizontal="right" vertical="top"/>
    </xf>
    <xf numFmtId="164" fontId="3" fillId="5" borderId="40" xfId="0" applyNumberFormat="1" applyFont="1" applyFill="1" applyBorder="1" applyAlignment="1">
      <alignment horizontal="right" vertical="top"/>
    </xf>
    <xf numFmtId="164" fontId="3" fillId="5" borderId="9" xfId="0" applyNumberFormat="1" applyFont="1" applyFill="1" applyBorder="1" applyAlignment="1">
      <alignment horizontal="right" vertical="top"/>
    </xf>
    <xf numFmtId="164" fontId="3" fillId="5" borderId="20" xfId="0" applyNumberFormat="1" applyFont="1" applyFill="1" applyBorder="1" applyAlignment="1">
      <alignment horizontal="right" vertical="top"/>
    </xf>
    <xf numFmtId="164" fontId="3" fillId="5" borderId="64" xfId="0" applyNumberFormat="1" applyFont="1" applyFill="1" applyBorder="1" applyAlignment="1">
      <alignment horizontal="right" vertical="top"/>
    </xf>
    <xf numFmtId="164" fontId="3" fillId="5" borderId="39" xfId="0" applyNumberFormat="1" applyFont="1" applyFill="1" applyBorder="1" applyAlignment="1">
      <alignment horizontal="right" vertical="top"/>
    </xf>
    <xf numFmtId="164" fontId="5" fillId="5" borderId="6" xfId="0" applyNumberFormat="1" applyFont="1" applyFill="1" applyBorder="1" applyAlignment="1">
      <alignment horizontal="right" vertical="top"/>
    </xf>
    <xf numFmtId="164" fontId="5" fillId="5" borderId="34" xfId="0" applyNumberFormat="1" applyFont="1" applyFill="1" applyBorder="1" applyAlignment="1">
      <alignment horizontal="right" vertical="top"/>
    </xf>
    <xf numFmtId="164" fontId="5" fillId="5" borderId="41" xfId="0" applyNumberFormat="1" applyFont="1" applyFill="1" applyBorder="1" applyAlignment="1">
      <alignment horizontal="right" vertical="top"/>
    </xf>
    <xf numFmtId="164" fontId="3" fillId="5" borderId="68" xfId="0" applyNumberFormat="1" applyFont="1" applyFill="1" applyBorder="1" applyAlignment="1">
      <alignment horizontal="right" vertical="top"/>
    </xf>
    <xf numFmtId="164" fontId="3" fillId="5" borderId="17" xfId="0" applyNumberFormat="1" applyFont="1" applyFill="1" applyBorder="1" applyAlignment="1">
      <alignment horizontal="right" vertical="top"/>
    </xf>
    <xf numFmtId="164" fontId="3" fillId="5" borderId="16" xfId="0" applyNumberFormat="1" applyFont="1" applyFill="1" applyBorder="1" applyAlignment="1">
      <alignment horizontal="right" vertical="top"/>
    </xf>
    <xf numFmtId="164" fontId="3" fillId="5" borderId="1" xfId="0" applyNumberFormat="1" applyFont="1" applyFill="1" applyBorder="1" applyAlignment="1">
      <alignment horizontal="right" vertical="top"/>
    </xf>
    <xf numFmtId="0" fontId="3" fillId="5" borderId="44" xfId="0" applyFont="1" applyFill="1" applyBorder="1" applyAlignment="1">
      <alignment vertical="top"/>
    </xf>
    <xf numFmtId="0" fontId="3" fillId="5" borderId="20" xfId="0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horizontal="right" vertical="top"/>
    </xf>
    <xf numFmtId="164" fontId="3" fillId="5" borderId="44" xfId="0" applyNumberFormat="1" applyFont="1" applyFill="1" applyBorder="1" applyAlignment="1">
      <alignment horizontal="right" vertical="top"/>
    </xf>
    <xf numFmtId="164" fontId="5" fillId="5" borderId="20" xfId="0" applyNumberFormat="1" applyFont="1" applyFill="1" applyBorder="1" applyAlignment="1">
      <alignment horizontal="right" vertical="top"/>
    </xf>
    <xf numFmtId="164" fontId="5" fillId="5" borderId="70" xfId="0" applyNumberFormat="1" applyFont="1" applyFill="1" applyBorder="1" applyAlignment="1">
      <alignment horizontal="right" vertical="top"/>
    </xf>
    <xf numFmtId="164" fontId="5" fillId="5" borderId="10" xfId="0" applyNumberFormat="1" applyFont="1" applyFill="1" applyBorder="1" applyAlignment="1">
      <alignment horizontal="right" vertical="top"/>
    </xf>
    <xf numFmtId="164" fontId="3" fillId="5" borderId="45" xfId="0" applyNumberFormat="1" applyFont="1" applyFill="1" applyBorder="1" applyAlignment="1">
      <alignment horizontal="right" vertical="top"/>
    </xf>
    <xf numFmtId="164" fontId="3" fillId="5" borderId="47" xfId="0" applyNumberFormat="1" applyFont="1" applyFill="1" applyBorder="1" applyAlignment="1">
      <alignment horizontal="right" vertical="top"/>
    </xf>
    <xf numFmtId="164" fontId="5" fillId="5" borderId="27" xfId="0" applyNumberFormat="1" applyFont="1" applyFill="1" applyBorder="1" applyAlignment="1">
      <alignment horizontal="right" vertical="top"/>
    </xf>
    <xf numFmtId="164" fontId="5" fillId="5" borderId="2" xfId="0" applyNumberFormat="1" applyFont="1" applyFill="1" applyBorder="1" applyAlignment="1">
      <alignment horizontal="right" vertical="top"/>
    </xf>
    <xf numFmtId="164" fontId="5" fillId="5" borderId="76" xfId="0" applyNumberFormat="1" applyFont="1" applyFill="1" applyBorder="1" applyAlignment="1">
      <alignment horizontal="right" vertical="top"/>
    </xf>
    <xf numFmtId="164" fontId="3" fillId="5" borderId="12" xfId="0" applyNumberFormat="1" applyFont="1" applyFill="1" applyBorder="1" applyAlignment="1">
      <alignment horizontal="right" vertical="top"/>
    </xf>
    <xf numFmtId="164" fontId="3" fillId="5" borderId="13" xfId="0" applyNumberFormat="1" applyFont="1" applyFill="1" applyBorder="1" applyAlignment="1">
      <alignment horizontal="right" vertical="top"/>
    </xf>
    <xf numFmtId="164" fontId="3" fillId="5" borderId="14" xfId="0" applyNumberFormat="1" applyFont="1" applyFill="1" applyBorder="1" applyAlignment="1">
      <alignment horizontal="right" vertical="top"/>
    </xf>
    <xf numFmtId="164" fontId="3" fillId="5" borderId="36" xfId="0" applyNumberFormat="1" applyFont="1" applyFill="1" applyBorder="1" applyAlignment="1">
      <alignment horizontal="right" vertical="top"/>
    </xf>
    <xf numFmtId="164" fontId="5" fillId="5" borderId="17" xfId="0" applyNumberFormat="1" applyFont="1" applyFill="1" applyBorder="1" applyAlignment="1">
      <alignment horizontal="right" vertical="top"/>
    </xf>
    <xf numFmtId="164" fontId="17" fillId="5" borderId="12" xfId="0" applyNumberFormat="1" applyFont="1" applyFill="1" applyBorder="1" applyAlignment="1">
      <alignment horizontal="right" vertical="top"/>
    </xf>
    <xf numFmtId="164" fontId="17" fillId="5" borderId="13" xfId="0" applyNumberFormat="1" applyFont="1" applyFill="1" applyBorder="1" applyAlignment="1">
      <alignment horizontal="right" vertical="top"/>
    </xf>
    <xf numFmtId="164" fontId="3" fillId="5" borderId="74" xfId="0" applyNumberFormat="1" applyFont="1" applyFill="1" applyBorder="1" applyAlignment="1">
      <alignment horizontal="right" vertical="top"/>
    </xf>
    <xf numFmtId="164" fontId="17" fillId="5" borderId="16" xfId="0" applyNumberFormat="1" applyFont="1" applyFill="1" applyBorder="1" applyAlignment="1">
      <alignment horizontal="right" vertical="top"/>
    </xf>
    <xf numFmtId="164" fontId="17" fillId="5" borderId="1" xfId="0" applyNumberFormat="1" applyFont="1" applyFill="1" applyBorder="1" applyAlignment="1">
      <alignment horizontal="right" vertical="top"/>
    </xf>
    <xf numFmtId="0" fontId="17" fillId="5" borderId="1" xfId="0" applyFont="1" applyFill="1" applyBorder="1" applyAlignment="1">
      <alignment vertical="top"/>
    </xf>
    <xf numFmtId="0" fontId="3" fillId="5" borderId="18" xfId="0" applyFont="1" applyFill="1" applyBorder="1" applyAlignment="1">
      <alignment vertical="top"/>
    </xf>
    <xf numFmtId="0" fontId="17" fillId="5" borderId="16" xfId="0" applyFont="1" applyFill="1" applyBorder="1" applyAlignment="1">
      <alignment vertical="top"/>
    </xf>
    <xf numFmtId="164" fontId="3" fillId="5" borderId="18" xfId="0" applyNumberFormat="1" applyFont="1" applyFill="1" applyBorder="1" applyAlignment="1">
      <alignment horizontal="right" vertical="top"/>
    </xf>
    <xf numFmtId="164" fontId="15" fillId="5" borderId="16" xfId="0" applyNumberFormat="1" applyFont="1" applyFill="1" applyBorder="1" applyAlignment="1">
      <alignment horizontal="right" vertical="top"/>
    </xf>
    <xf numFmtId="164" fontId="15" fillId="5" borderId="1" xfId="0" applyNumberFormat="1" applyFont="1" applyFill="1" applyBorder="1" applyAlignment="1">
      <alignment horizontal="right" vertical="top"/>
    </xf>
    <xf numFmtId="164" fontId="5" fillId="5" borderId="18" xfId="0" applyNumberFormat="1" applyFont="1" applyFill="1" applyBorder="1" applyAlignment="1">
      <alignment horizontal="right" vertical="top"/>
    </xf>
    <xf numFmtId="164" fontId="5" fillId="5" borderId="56" xfId="0" applyNumberFormat="1" applyFont="1" applyFill="1" applyBorder="1" applyAlignment="1">
      <alignment horizontal="right" vertical="top"/>
    </xf>
    <xf numFmtId="0" fontId="9" fillId="5" borderId="28" xfId="0" applyFont="1" applyFill="1" applyBorder="1" applyAlignment="1">
      <alignment horizontal="center" vertical="top"/>
    </xf>
    <xf numFmtId="164" fontId="5" fillId="5" borderId="33" xfId="0" applyNumberFormat="1" applyFont="1" applyFill="1" applyBorder="1" applyAlignment="1">
      <alignment horizontal="right" vertical="top"/>
    </xf>
    <xf numFmtId="164" fontId="5" fillId="5" borderId="62" xfId="0" applyNumberFormat="1" applyFont="1" applyFill="1" applyBorder="1" applyAlignment="1">
      <alignment horizontal="right" vertical="top"/>
    </xf>
    <xf numFmtId="0" fontId="9" fillId="5" borderId="62" xfId="0" applyFont="1" applyFill="1" applyBorder="1" applyAlignment="1">
      <alignment horizontal="center" vertical="top"/>
    </xf>
    <xf numFmtId="0" fontId="5" fillId="5" borderId="33" xfId="0" applyFont="1" applyFill="1" applyBorder="1" applyAlignment="1">
      <alignment horizontal="center" vertical="top"/>
    </xf>
    <xf numFmtId="164" fontId="5" fillId="5" borderId="28" xfId="0" applyNumberFormat="1" applyFont="1" applyFill="1" applyBorder="1" applyAlignment="1">
      <alignment horizontal="right" vertical="top"/>
    </xf>
    <xf numFmtId="164" fontId="3" fillId="5" borderId="38" xfId="0" applyNumberFormat="1" applyFont="1" applyFill="1" applyBorder="1" applyAlignment="1">
      <alignment horizontal="right" vertical="top"/>
    </xf>
    <xf numFmtId="0" fontId="9" fillId="5" borderId="71" xfId="0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right" vertical="top"/>
    </xf>
    <xf numFmtId="164" fontId="3" fillId="5" borderId="43" xfId="0" applyNumberFormat="1" applyFont="1" applyFill="1" applyBorder="1" applyAlignment="1">
      <alignment horizontal="right" vertical="top"/>
    </xf>
    <xf numFmtId="164" fontId="3" fillId="5" borderId="23" xfId="0" applyNumberFormat="1" applyFont="1" applyFill="1" applyBorder="1" applyAlignment="1">
      <alignment horizontal="right" vertical="top"/>
    </xf>
    <xf numFmtId="164" fontId="3" fillId="5" borderId="25" xfId="0" applyNumberFormat="1" applyFont="1" applyFill="1" applyBorder="1" applyAlignment="1">
      <alignment horizontal="right" vertical="top"/>
    </xf>
    <xf numFmtId="164" fontId="3" fillId="5" borderId="72" xfId="0" applyNumberFormat="1" applyFont="1" applyFill="1" applyBorder="1" applyAlignment="1">
      <alignment horizontal="right" vertical="top"/>
    </xf>
    <xf numFmtId="0" fontId="3" fillId="5" borderId="9" xfId="0" applyFont="1" applyFill="1" applyBorder="1" applyAlignment="1">
      <alignment vertical="top"/>
    </xf>
    <xf numFmtId="164" fontId="5" fillId="5" borderId="43" xfId="0" applyNumberFormat="1" applyFont="1" applyFill="1" applyBorder="1" applyAlignment="1">
      <alignment horizontal="right" vertical="top"/>
    </xf>
    <xf numFmtId="164" fontId="5" fillId="5" borderId="78" xfId="0" applyNumberFormat="1" applyFont="1" applyFill="1" applyBorder="1" applyAlignment="1">
      <alignment horizontal="right" vertical="top"/>
    </xf>
    <xf numFmtId="164" fontId="5" fillId="5" borderId="69" xfId="0" applyNumberFormat="1" applyFont="1" applyFill="1" applyBorder="1" applyAlignment="1">
      <alignment horizontal="right" vertical="top"/>
    </xf>
    <xf numFmtId="164" fontId="5" fillId="5" borderId="29" xfId="0" applyNumberFormat="1" applyFont="1" applyFill="1" applyBorder="1" applyAlignment="1">
      <alignment horizontal="right" vertical="top"/>
    </xf>
    <xf numFmtId="164" fontId="5" fillId="5" borderId="3" xfId="0" applyNumberFormat="1" applyFont="1" applyFill="1" applyBorder="1" applyAlignment="1">
      <alignment horizontal="right" vertical="top"/>
    </xf>
    <xf numFmtId="164" fontId="3" fillId="5" borderId="30" xfId="0" applyNumberFormat="1" applyFont="1" applyFill="1" applyBorder="1" applyAlignment="1">
      <alignment horizontal="right" vertical="top"/>
    </xf>
    <xf numFmtId="164" fontId="5" fillId="5" borderId="49" xfId="0" applyNumberFormat="1" applyFont="1" applyFill="1" applyBorder="1" applyAlignment="1">
      <alignment horizontal="right" vertical="top"/>
    </xf>
    <xf numFmtId="0" fontId="9" fillId="5" borderId="33" xfId="0" applyFont="1" applyFill="1" applyBorder="1" applyAlignment="1">
      <alignment horizontal="center" vertical="top"/>
    </xf>
    <xf numFmtId="164" fontId="5" fillId="5" borderId="67" xfId="0" applyNumberFormat="1" applyFont="1" applyFill="1" applyBorder="1" applyAlignment="1">
      <alignment horizontal="right" vertical="top"/>
    </xf>
    <xf numFmtId="164" fontId="5" fillId="5" borderId="36" xfId="0" applyNumberFormat="1" applyFont="1" applyFill="1" applyBorder="1" applyAlignment="1">
      <alignment horizontal="right" vertical="top"/>
    </xf>
    <xf numFmtId="164" fontId="5" fillId="5" borderId="40" xfId="0" applyNumberFormat="1" applyFont="1" applyFill="1" applyBorder="1" applyAlignment="1">
      <alignment horizontal="right" vertical="top"/>
    </xf>
    <xf numFmtId="164" fontId="3" fillId="5" borderId="22" xfId="0" applyNumberFormat="1" applyFont="1" applyFill="1" applyBorder="1" applyAlignment="1">
      <alignment horizontal="right" vertical="top"/>
    </xf>
    <xf numFmtId="0" fontId="17" fillId="0" borderId="19" xfId="0" applyFont="1" applyFill="1" applyBorder="1" applyAlignment="1">
      <alignment horizontal="left" vertical="top" wrapText="1"/>
    </xf>
    <xf numFmtId="49" fontId="5" fillId="8" borderId="42" xfId="0" applyNumberFormat="1" applyFont="1" applyFill="1" applyBorder="1" applyAlignment="1">
      <alignment vertical="top"/>
    </xf>
    <xf numFmtId="49" fontId="5" fillId="8" borderId="30" xfId="0" applyNumberFormat="1" applyFont="1" applyFill="1" applyBorder="1" applyAlignment="1">
      <alignment vertical="top"/>
    </xf>
    <xf numFmtId="49" fontId="5" fillId="8" borderId="6" xfId="0" applyNumberFormat="1" applyFont="1" applyFill="1" applyBorder="1" applyAlignment="1">
      <alignment vertical="top"/>
    </xf>
    <xf numFmtId="49" fontId="5" fillId="8" borderId="30" xfId="0" applyNumberFormat="1" applyFont="1" applyFill="1" applyBorder="1" applyAlignment="1">
      <alignment horizontal="center" vertical="top"/>
    </xf>
    <xf numFmtId="49" fontId="5" fillId="8" borderId="6" xfId="0" applyNumberFormat="1" applyFont="1" applyFill="1" applyBorder="1" applyAlignment="1">
      <alignment horizontal="center" vertical="top"/>
    </xf>
    <xf numFmtId="49" fontId="5" fillId="8" borderId="6" xfId="0" applyNumberFormat="1" applyFont="1" applyFill="1" applyBorder="1" applyAlignment="1">
      <alignment horizontal="center" vertical="top"/>
    </xf>
    <xf numFmtId="49" fontId="5" fillId="8" borderId="4" xfId="0" applyNumberFormat="1" applyFont="1" applyFill="1" applyBorder="1" applyAlignment="1">
      <alignment horizontal="center" vertical="top"/>
    </xf>
    <xf numFmtId="49" fontId="5" fillId="8" borderId="7" xfId="0" applyNumberFormat="1" applyFont="1" applyFill="1" applyBorder="1" applyAlignment="1">
      <alignment horizontal="center" vertical="top"/>
    </xf>
    <xf numFmtId="49" fontId="5" fillId="8" borderId="42" xfId="0" applyNumberFormat="1" applyFont="1" applyFill="1" applyBorder="1" applyAlignment="1">
      <alignment horizontal="center" vertical="top"/>
    </xf>
    <xf numFmtId="49" fontId="5" fillId="8" borderId="42" xfId="0" applyNumberFormat="1" applyFont="1" applyFill="1" applyBorder="1" applyAlignment="1">
      <alignment horizontal="center" vertical="top" wrapText="1"/>
    </xf>
    <xf numFmtId="49" fontId="21" fillId="2" borderId="17" xfId="0" applyNumberFormat="1" applyFont="1" applyFill="1" applyBorder="1" applyAlignment="1">
      <alignment horizontal="center" vertical="top"/>
    </xf>
    <xf numFmtId="49" fontId="21" fillId="8" borderId="30" xfId="0" applyNumberFormat="1" applyFont="1" applyFill="1" applyBorder="1" applyAlignment="1">
      <alignment horizontal="center" vertical="top"/>
    </xf>
    <xf numFmtId="49" fontId="21" fillId="8" borderId="16" xfId="0" applyNumberFormat="1" applyFont="1" applyFill="1" applyBorder="1" applyAlignment="1">
      <alignment horizontal="center" vertical="top" wrapText="1"/>
    </xf>
    <xf numFmtId="0" fontId="7" fillId="7" borderId="69" xfId="0" applyFont="1" applyFill="1" applyBorder="1"/>
    <xf numFmtId="0" fontId="7" fillId="7" borderId="79" xfId="0" applyFont="1" applyFill="1" applyBorder="1"/>
    <xf numFmtId="49" fontId="21" fillId="8" borderId="6" xfId="0" applyNumberFormat="1" applyFont="1" applyFill="1" applyBorder="1" applyAlignment="1">
      <alignment horizontal="center" vertical="top" wrapText="1"/>
    </xf>
    <xf numFmtId="49" fontId="21" fillId="8" borderId="42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right" vertical="top"/>
    </xf>
    <xf numFmtId="164" fontId="5" fillId="8" borderId="52" xfId="0" applyNumberFormat="1" applyFont="1" applyFill="1" applyBorder="1" applyAlignment="1">
      <alignment horizontal="right" vertical="top"/>
    </xf>
    <xf numFmtId="164" fontId="5" fillId="8" borderId="4" xfId="0" applyNumberFormat="1" applyFont="1" applyFill="1" applyBorder="1" applyAlignment="1">
      <alignment horizontal="right" vertical="top"/>
    </xf>
    <xf numFmtId="164" fontId="5" fillId="8" borderId="75" xfId="0" applyNumberFormat="1" applyFont="1" applyFill="1" applyBorder="1" applyAlignment="1">
      <alignment horizontal="right" vertical="top"/>
    </xf>
    <xf numFmtId="49" fontId="5" fillId="7" borderId="4" xfId="0" applyNumberFormat="1" applyFont="1" applyFill="1" applyBorder="1" applyAlignment="1">
      <alignment horizontal="center" vertical="top"/>
    </xf>
    <xf numFmtId="164" fontId="5" fillId="7" borderId="4" xfId="0" applyNumberFormat="1" applyFont="1" applyFill="1" applyBorder="1" applyAlignment="1">
      <alignment horizontal="right" vertical="top"/>
    </xf>
    <xf numFmtId="164" fontId="5" fillId="7" borderId="5" xfId="0" applyNumberFormat="1" applyFont="1" applyFill="1" applyBorder="1" applyAlignment="1">
      <alignment horizontal="right" vertical="top"/>
    </xf>
    <xf numFmtId="164" fontId="5" fillId="7" borderId="49" xfId="0" applyNumberFormat="1" applyFont="1" applyFill="1" applyBorder="1" applyAlignment="1">
      <alignment horizontal="right" vertical="top"/>
    </xf>
    <xf numFmtId="164" fontId="5" fillId="7" borderId="77" xfId="0" applyNumberFormat="1" applyFont="1" applyFill="1" applyBorder="1" applyAlignment="1">
      <alignment horizontal="right" vertical="top"/>
    </xf>
    <xf numFmtId="164" fontId="3" fillId="5" borderId="19" xfId="0" applyNumberFormat="1" applyFont="1" applyFill="1" applyBorder="1" applyAlignment="1">
      <alignment horizontal="right" vertical="top"/>
    </xf>
    <xf numFmtId="164" fontId="3" fillId="5" borderId="73" xfId="0" applyNumberFormat="1" applyFont="1" applyFill="1" applyBorder="1" applyAlignment="1">
      <alignment horizontal="right" vertical="top"/>
    </xf>
    <xf numFmtId="164" fontId="5" fillId="5" borderId="35" xfId="0" applyNumberFormat="1" applyFont="1" applyFill="1" applyBorder="1" applyAlignment="1">
      <alignment horizontal="right" vertical="top"/>
    </xf>
    <xf numFmtId="164" fontId="5" fillId="5" borderId="77" xfId="0" applyNumberFormat="1" applyFont="1" applyFill="1" applyBorder="1" applyAlignment="1">
      <alignment horizontal="right" vertical="top"/>
    </xf>
    <xf numFmtId="164" fontId="3" fillId="4" borderId="59" xfId="0" applyNumberFormat="1" applyFont="1" applyFill="1" applyBorder="1" applyAlignment="1">
      <alignment horizontal="right" vertical="top"/>
    </xf>
    <xf numFmtId="164" fontId="5" fillId="8" borderId="31" xfId="0" applyNumberFormat="1" applyFont="1" applyFill="1" applyBorder="1" applyAlignment="1">
      <alignment horizontal="right" vertical="top"/>
    </xf>
    <xf numFmtId="164" fontId="5" fillId="7" borderId="28" xfId="0" applyNumberFormat="1" applyFont="1" applyFill="1" applyBorder="1" applyAlignment="1">
      <alignment horizontal="right" vertical="top"/>
    </xf>
    <xf numFmtId="164" fontId="5" fillId="7" borderId="27" xfId="0" applyNumberFormat="1" applyFont="1" applyFill="1" applyBorder="1" applyAlignment="1">
      <alignment horizontal="right" vertical="top"/>
    </xf>
    <xf numFmtId="164" fontId="5" fillId="7" borderId="15" xfId="0" applyNumberFormat="1" applyFont="1" applyFill="1" applyBorder="1" applyAlignment="1">
      <alignment horizontal="right" vertical="top"/>
    </xf>
    <xf numFmtId="164" fontId="5" fillId="7" borderId="32" xfId="0" applyNumberFormat="1" applyFont="1" applyFill="1" applyBorder="1" applyAlignment="1">
      <alignment horizontal="right" vertical="top"/>
    </xf>
    <xf numFmtId="0" fontId="3" fillId="7" borderId="0" xfId="0" applyFont="1" applyFill="1" applyBorder="1" applyAlignment="1">
      <alignment vertical="top"/>
    </xf>
    <xf numFmtId="0" fontId="3" fillId="0" borderId="19" xfId="0" applyFont="1" applyFill="1" applyBorder="1" applyAlignment="1">
      <alignment vertical="top" wrapText="1"/>
    </xf>
    <xf numFmtId="164" fontId="13" fillId="4" borderId="59" xfId="0" applyNumberFormat="1" applyFont="1" applyFill="1" applyBorder="1" applyAlignment="1">
      <alignment horizontal="right" vertical="top"/>
    </xf>
    <xf numFmtId="164" fontId="13" fillId="4" borderId="45" xfId="0" applyNumberFormat="1" applyFont="1" applyFill="1" applyBorder="1" applyAlignment="1">
      <alignment horizontal="right" vertical="top"/>
    </xf>
    <xf numFmtId="164" fontId="14" fillId="4" borderId="1" xfId="0" applyNumberFormat="1" applyFont="1" applyFill="1" applyBorder="1" applyAlignment="1">
      <alignment horizontal="right" vertical="top"/>
    </xf>
    <xf numFmtId="164" fontId="5" fillId="5" borderId="30" xfId="0" applyNumberFormat="1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5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 textRotation="90" wrapText="1"/>
    </xf>
    <xf numFmtId="0" fontId="8" fillId="0" borderId="48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49" fontId="21" fillId="6" borderId="57" xfId="0" applyNumberFormat="1" applyFont="1" applyFill="1" applyBorder="1" applyAlignment="1">
      <alignment horizontal="left" vertical="top" wrapText="1"/>
    </xf>
    <xf numFmtId="49" fontId="21" fillId="6" borderId="58" xfId="0" applyNumberFormat="1" applyFont="1" applyFill="1" applyBorder="1" applyAlignment="1">
      <alignment horizontal="left" vertical="top" wrapText="1"/>
    </xf>
    <xf numFmtId="49" fontId="21" fillId="6" borderId="53" xfId="0" applyNumberFormat="1" applyFont="1" applyFill="1" applyBorder="1" applyAlignment="1">
      <alignment horizontal="left" vertical="top" wrapText="1"/>
    </xf>
    <xf numFmtId="0" fontId="21" fillId="7" borderId="59" xfId="0" applyFont="1" applyFill="1" applyBorder="1" applyAlignment="1">
      <alignment horizontal="left" vertical="top" wrapText="1"/>
    </xf>
    <xf numFmtId="0" fontId="21" fillId="7" borderId="60" xfId="0" applyFont="1" applyFill="1" applyBorder="1" applyAlignment="1">
      <alignment horizontal="left" vertical="top" wrapText="1"/>
    </xf>
    <xf numFmtId="0" fontId="21" fillId="7" borderId="61" xfId="0" applyFont="1" applyFill="1" applyBorder="1" applyAlignment="1">
      <alignment horizontal="left" vertical="top" wrapText="1"/>
    </xf>
    <xf numFmtId="0" fontId="21" fillId="8" borderId="44" xfId="0" applyFont="1" applyFill="1" applyBorder="1" applyAlignment="1">
      <alignment horizontal="left" vertical="top"/>
    </xf>
    <xf numFmtId="0" fontId="21" fillId="8" borderId="60" xfId="0" applyFont="1" applyFill="1" applyBorder="1" applyAlignment="1">
      <alignment horizontal="left" vertical="top"/>
    </xf>
    <xf numFmtId="0" fontId="21" fillId="8" borderId="61" xfId="0" applyFont="1" applyFill="1" applyBorder="1" applyAlignment="1">
      <alignment horizontal="left" vertical="top"/>
    </xf>
    <xf numFmtId="0" fontId="21" fillId="2" borderId="20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55" xfId="0" applyFont="1" applyFill="1" applyBorder="1" applyAlignment="1">
      <alignment horizontal="left" vertical="top" wrapText="1"/>
    </xf>
    <xf numFmtId="0" fontId="3" fillId="0" borderId="67" xfId="0" applyFont="1" applyFill="1" applyBorder="1" applyAlignment="1">
      <alignment horizontal="center" vertical="top" wrapText="1"/>
    </xf>
    <xf numFmtId="0" fontId="3" fillId="0" borderId="68" xfId="0" applyFont="1" applyFill="1" applyBorder="1" applyAlignment="1">
      <alignment horizontal="center" vertical="top" wrapText="1"/>
    </xf>
    <xf numFmtId="0" fontId="3" fillId="0" borderId="70" xfId="0" applyFont="1" applyFill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1" xfId="0" applyNumberFormat="1" applyFont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41" xfId="0" applyNumberFormat="1" applyFont="1" applyBorder="1" applyAlignment="1">
      <alignment horizontal="center" vertical="top"/>
    </xf>
    <xf numFmtId="0" fontId="3" fillId="3" borderId="30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49" fontId="15" fillId="0" borderId="20" xfId="0" applyNumberFormat="1" applyFont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 wrapText="1"/>
    </xf>
    <xf numFmtId="0" fontId="3" fillId="0" borderId="17" xfId="0" applyNumberFormat="1" applyFont="1" applyFill="1" applyBorder="1" applyAlignment="1">
      <alignment horizontal="center" vertical="top" textRotation="1"/>
    </xf>
    <xf numFmtId="0" fontId="3" fillId="0" borderId="19" xfId="0" applyNumberFormat="1" applyFont="1" applyFill="1" applyBorder="1" applyAlignment="1">
      <alignment horizontal="center" vertical="top" textRotation="1"/>
    </xf>
    <xf numFmtId="0" fontId="17" fillId="0" borderId="1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49" fontId="5" fillId="8" borderId="30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0" fontId="15" fillId="0" borderId="30" xfId="0" applyFont="1" applyFill="1" applyBorder="1" applyAlignment="1">
      <alignment horizontal="center" vertical="top" wrapText="1"/>
    </xf>
    <xf numFmtId="49" fontId="17" fillId="0" borderId="20" xfId="0" applyNumberFormat="1" applyFont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/>
    </xf>
    <xf numFmtId="0" fontId="3" fillId="0" borderId="4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49" fontId="5" fillId="8" borderId="42" xfId="0" applyNumberFormat="1" applyFont="1" applyFill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center" vertical="top"/>
    </xf>
    <xf numFmtId="49" fontId="5" fillId="2" borderId="34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3" fillId="0" borderId="37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3" borderId="42" xfId="0" applyFont="1" applyFill="1" applyBorder="1" applyAlignment="1">
      <alignment horizontal="left" vertical="top" wrapText="1"/>
    </xf>
    <xf numFmtId="49" fontId="5" fillId="8" borderId="6" xfId="0" applyNumberFormat="1" applyFont="1" applyFill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35" xfId="0" applyFont="1" applyFill="1" applyBorder="1" applyAlignment="1">
      <alignment vertical="top" wrapText="1"/>
    </xf>
    <xf numFmtId="49" fontId="5" fillId="8" borderId="8" xfId="0" applyNumberFormat="1" applyFont="1" applyFill="1" applyBorder="1" applyAlignment="1">
      <alignment horizontal="center" vertical="top"/>
    </xf>
    <xf numFmtId="49" fontId="5" fillId="8" borderId="62" xfId="0" applyNumberFormat="1" applyFont="1" applyFill="1" applyBorder="1" applyAlignment="1">
      <alignment horizontal="center" vertical="top"/>
    </xf>
    <xf numFmtId="49" fontId="5" fillId="2" borderId="50" xfId="0" applyNumberFormat="1" applyFont="1" applyFill="1" applyBorder="1" applyAlignment="1">
      <alignment horizontal="right" vertical="top"/>
    </xf>
    <xf numFmtId="49" fontId="5" fillId="2" borderId="51" xfId="0" applyNumberFormat="1" applyFont="1" applyFill="1" applyBorder="1" applyAlignment="1">
      <alignment horizontal="right" vertical="top"/>
    </xf>
    <xf numFmtId="49" fontId="5" fillId="2" borderId="52" xfId="0" applyNumberFormat="1" applyFont="1" applyFill="1" applyBorder="1" applyAlignment="1">
      <alignment horizontal="left" vertical="top"/>
    </xf>
    <xf numFmtId="49" fontId="5" fillId="2" borderId="50" xfId="0" applyNumberFormat="1" applyFont="1" applyFill="1" applyBorder="1" applyAlignment="1">
      <alignment horizontal="left" vertical="top"/>
    </xf>
    <xf numFmtId="49" fontId="5" fillId="2" borderId="51" xfId="0" applyNumberFormat="1" applyFont="1" applyFill="1" applyBorder="1" applyAlignment="1">
      <alignment horizontal="left" vertical="top"/>
    </xf>
    <xf numFmtId="0" fontId="3" fillId="0" borderId="37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67" xfId="0" applyFont="1" applyFill="1" applyBorder="1" applyAlignment="1">
      <alignment vertical="top" wrapText="1"/>
    </xf>
    <xf numFmtId="0" fontId="3" fillId="0" borderId="68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50" xfId="0" applyFont="1" applyFill="1" applyBorder="1" applyAlignment="1">
      <alignment horizontal="center" vertical="top" wrapText="1"/>
    </xf>
    <xf numFmtId="0" fontId="3" fillId="2" borderId="51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textRotation="90" wrapText="1"/>
    </xf>
    <xf numFmtId="0" fontId="3" fillId="0" borderId="6" xfId="0" applyFont="1" applyFill="1" applyBorder="1" applyAlignment="1">
      <alignment horizontal="center" vertical="top" textRotation="90" wrapText="1"/>
    </xf>
    <xf numFmtId="0" fontId="3" fillId="0" borderId="30" xfId="0" applyFont="1" applyFill="1" applyBorder="1" applyAlignment="1">
      <alignment horizontal="center" vertical="center" textRotation="90" wrapText="1"/>
    </xf>
    <xf numFmtId="0" fontId="5" fillId="4" borderId="19" xfId="0" applyFont="1" applyFill="1" applyBorder="1" applyAlignment="1">
      <alignment vertical="top" wrapText="1"/>
    </xf>
    <xf numFmtId="0" fontId="5" fillId="4" borderId="35" xfId="0" applyFont="1" applyFill="1" applyBorder="1" applyAlignment="1">
      <alignment vertical="top" wrapText="1"/>
    </xf>
    <xf numFmtId="0" fontId="5" fillId="0" borderId="43" xfId="0" applyFont="1" applyFill="1" applyBorder="1" applyAlignment="1">
      <alignment horizontal="center" vertical="top" wrapText="1"/>
    </xf>
    <xf numFmtId="49" fontId="5" fillId="0" borderId="23" xfId="0" applyNumberFormat="1" applyFont="1" applyBorder="1" applyAlignment="1">
      <alignment horizontal="center" vertical="top" wrapText="1"/>
    </xf>
    <xf numFmtId="49" fontId="5" fillId="0" borderId="25" xfId="0" applyNumberFormat="1" applyFont="1" applyBorder="1" applyAlignment="1">
      <alignment horizontal="center" vertical="top"/>
    </xf>
    <xf numFmtId="49" fontId="5" fillId="8" borderId="42" xfId="0" applyNumberFormat="1" applyFont="1" applyFill="1" applyBorder="1" applyAlignment="1">
      <alignment horizontal="center" vertical="top" wrapText="1"/>
    </xf>
    <xf numFmtId="49" fontId="5" fillId="8" borderId="30" xfId="0" applyNumberFormat="1" applyFont="1" applyFill="1" applyBorder="1" applyAlignment="1">
      <alignment horizontal="center" vertical="top" wrapText="1"/>
    </xf>
    <xf numFmtId="49" fontId="5" fillId="8" borderId="6" xfId="0" applyNumberFormat="1" applyFont="1" applyFill="1" applyBorder="1" applyAlignment="1">
      <alignment horizontal="center" vertical="top" wrapText="1"/>
    </xf>
    <xf numFmtId="49" fontId="5" fillId="2" borderId="36" xfId="0" applyNumberFormat="1" applyFont="1" applyFill="1" applyBorder="1" applyAlignment="1">
      <alignment horizontal="center" vertical="top" wrapText="1"/>
    </xf>
    <xf numFmtId="49" fontId="5" fillId="2" borderId="17" xfId="0" applyNumberFormat="1" applyFont="1" applyFill="1" applyBorder="1" applyAlignment="1">
      <alignment horizontal="center" vertical="top" wrapText="1"/>
    </xf>
    <xf numFmtId="49" fontId="5" fillId="2" borderId="34" xfId="0" applyNumberFormat="1" applyFont="1" applyFill="1" applyBorder="1" applyAlignment="1">
      <alignment horizontal="center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49" fontId="5" fillId="0" borderId="37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35" xfId="0" applyNumberFormat="1" applyFont="1" applyBorder="1" applyAlignment="1">
      <alignment horizontal="center" vertical="top" wrapText="1"/>
    </xf>
    <xf numFmtId="0" fontId="3" fillId="0" borderId="67" xfId="0" applyFont="1" applyFill="1" applyBorder="1" applyAlignment="1">
      <alignment horizontal="left" vertical="top" wrapText="1"/>
    </xf>
    <xf numFmtId="0" fontId="3" fillId="0" borderId="68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left" vertical="top" wrapText="1"/>
    </xf>
    <xf numFmtId="0" fontId="3" fillId="0" borderId="3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37" xfId="0" applyNumberFormat="1" applyFont="1" applyFill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center" vertical="top"/>
    </xf>
    <xf numFmtId="0" fontId="3" fillId="0" borderId="42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3" borderId="37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14" fillId="4" borderId="30" xfId="0" applyFont="1" applyFill="1" applyBorder="1" applyAlignment="1">
      <alignment horizontal="left" vertical="top" wrapText="1"/>
    </xf>
    <xf numFmtId="0" fontId="5" fillId="2" borderId="52" xfId="0" applyFont="1" applyFill="1" applyBorder="1" applyAlignment="1">
      <alignment horizontal="left" vertical="top" wrapText="1"/>
    </xf>
    <xf numFmtId="0" fontId="5" fillId="2" borderId="50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49" fontId="5" fillId="2" borderId="41" xfId="0" applyNumberFormat="1" applyFont="1" applyFill="1" applyBorder="1" applyAlignment="1">
      <alignment horizontal="right" vertical="top"/>
    </xf>
    <xf numFmtId="49" fontId="5" fillId="8" borderId="52" xfId="0" applyNumberFormat="1" applyFont="1" applyFill="1" applyBorder="1" applyAlignment="1">
      <alignment horizontal="right" vertical="top"/>
    </xf>
    <xf numFmtId="49" fontId="5" fillId="8" borderId="50" xfId="0" applyNumberFormat="1" applyFont="1" applyFill="1" applyBorder="1" applyAlignment="1">
      <alignment horizontal="right" vertical="top"/>
    </xf>
    <xf numFmtId="49" fontId="5" fillId="8" borderId="51" xfId="0" applyNumberFormat="1" applyFont="1" applyFill="1" applyBorder="1" applyAlignment="1">
      <alignment horizontal="right" vertical="top"/>
    </xf>
    <xf numFmtId="0" fontId="3" fillId="8" borderId="7" xfId="0" applyFont="1" applyFill="1" applyBorder="1" applyAlignment="1">
      <alignment horizontal="center" vertical="top"/>
    </xf>
    <xf numFmtId="0" fontId="3" fillId="8" borderId="50" xfId="0" applyFont="1" applyFill="1" applyBorder="1" applyAlignment="1">
      <alignment horizontal="center" vertical="top"/>
    </xf>
    <xf numFmtId="0" fontId="3" fillId="8" borderId="51" xfId="0" applyFont="1" applyFill="1" applyBorder="1" applyAlignment="1">
      <alignment horizontal="center" vertical="top"/>
    </xf>
    <xf numFmtId="49" fontId="5" fillId="7" borderId="52" xfId="0" applyNumberFormat="1" applyFont="1" applyFill="1" applyBorder="1" applyAlignment="1">
      <alignment horizontal="right" vertical="top"/>
    </xf>
    <xf numFmtId="49" fontId="5" fillId="7" borderId="50" xfId="0" applyNumberFormat="1" applyFont="1" applyFill="1" applyBorder="1" applyAlignment="1">
      <alignment horizontal="right" vertical="top"/>
    </xf>
    <xf numFmtId="49" fontId="5" fillId="7" borderId="51" xfId="0" applyNumberFormat="1" applyFont="1" applyFill="1" applyBorder="1" applyAlignment="1">
      <alignment horizontal="right" vertical="top"/>
    </xf>
    <xf numFmtId="0" fontId="3" fillId="7" borderId="7" xfId="0" applyFont="1" applyFill="1" applyBorder="1" applyAlignment="1">
      <alignment horizontal="center" vertical="top"/>
    </xf>
    <xf numFmtId="0" fontId="3" fillId="7" borderId="50" xfId="0" applyFont="1" applyFill="1" applyBorder="1" applyAlignment="1">
      <alignment horizontal="center" vertical="top"/>
    </xf>
    <xf numFmtId="0" fontId="3" fillId="7" borderId="51" xfId="0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 wrapText="1"/>
    </xf>
    <xf numFmtId="0" fontId="3" fillId="0" borderId="64" xfId="0" applyFont="1" applyBorder="1" applyAlignment="1">
      <alignment horizontal="left" vertical="top" wrapText="1"/>
    </xf>
    <xf numFmtId="0" fontId="3" fillId="0" borderId="65" xfId="0" applyFont="1" applyBorder="1" applyAlignment="1">
      <alignment horizontal="left" vertical="top" wrapText="1"/>
    </xf>
    <xf numFmtId="0" fontId="3" fillId="0" borderId="66" xfId="0" applyFont="1" applyBorder="1" applyAlignment="1">
      <alignment horizontal="left" vertical="top" wrapText="1"/>
    </xf>
    <xf numFmtId="165" fontId="3" fillId="0" borderId="59" xfId="0" applyNumberFormat="1" applyFont="1" applyBorder="1" applyAlignment="1">
      <alignment horizontal="center" vertical="top" wrapText="1"/>
    </xf>
    <xf numFmtId="165" fontId="3" fillId="0" borderId="60" xfId="0" applyNumberFormat="1" applyFont="1" applyBorder="1" applyAlignment="1">
      <alignment horizontal="center" vertical="top" wrapText="1"/>
    </xf>
    <xf numFmtId="165" fontId="3" fillId="0" borderId="61" xfId="0" applyNumberFormat="1" applyFont="1" applyBorder="1" applyAlignment="1">
      <alignment horizontal="center" vertical="top" wrapText="1"/>
    </xf>
    <xf numFmtId="0" fontId="3" fillId="0" borderId="59" xfId="0" applyFont="1" applyBorder="1" applyAlignment="1">
      <alignment horizontal="left" vertical="top" wrapText="1"/>
    </xf>
    <xf numFmtId="0" fontId="3" fillId="0" borderId="60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 wrapText="1"/>
    </xf>
    <xf numFmtId="0" fontId="2" fillId="0" borderId="63" xfId="0" applyNumberFormat="1" applyFont="1" applyBorder="1" applyAlignment="1">
      <alignment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7" borderId="57" xfId="0" applyFont="1" applyFill="1" applyBorder="1" applyAlignment="1">
      <alignment horizontal="right" vertical="top" wrapText="1"/>
    </xf>
    <xf numFmtId="0" fontId="5" fillId="7" borderId="58" xfId="0" applyFont="1" applyFill="1" applyBorder="1" applyAlignment="1">
      <alignment horizontal="right" vertical="top" wrapText="1"/>
    </xf>
    <xf numFmtId="0" fontId="5" fillId="7" borderId="53" xfId="0" applyFont="1" applyFill="1" applyBorder="1" applyAlignment="1">
      <alignment horizontal="right" vertical="top" wrapText="1"/>
    </xf>
    <xf numFmtId="165" fontId="5" fillId="7" borderId="57" xfId="0" applyNumberFormat="1" applyFont="1" applyFill="1" applyBorder="1" applyAlignment="1">
      <alignment horizontal="center" vertical="top" wrapText="1"/>
    </xf>
    <xf numFmtId="165" fontId="5" fillId="7" borderId="58" xfId="0" applyNumberFormat="1" applyFont="1" applyFill="1" applyBorder="1" applyAlignment="1">
      <alignment horizontal="center" vertical="top" wrapText="1"/>
    </xf>
    <xf numFmtId="165" fontId="5" fillId="7" borderId="53" xfId="0" applyNumberFormat="1" applyFont="1" applyFill="1" applyBorder="1" applyAlignment="1">
      <alignment horizontal="center" vertical="top" wrapText="1"/>
    </xf>
    <xf numFmtId="0" fontId="5" fillId="5" borderId="62" xfId="0" applyFont="1" applyFill="1" applyBorder="1" applyAlignment="1">
      <alignment horizontal="right" vertical="top" wrapText="1"/>
    </xf>
    <xf numFmtId="0" fontId="5" fillId="5" borderId="10" xfId="0" applyFont="1" applyFill="1" applyBorder="1" applyAlignment="1">
      <alignment horizontal="right" vertical="top" wrapText="1"/>
    </xf>
    <xf numFmtId="0" fontId="5" fillId="5" borderId="56" xfId="0" applyFont="1" applyFill="1" applyBorder="1" applyAlignment="1">
      <alignment horizontal="right" vertical="top" wrapText="1"/>
    </xf>
    <xf numFmtId="165" fontId="5" fillId="5" borderId="62" xfId="0" applyNumberFormat="1" applyFont="1" applyFill="1" applyBorder="1" applyAlignment="1">
      <alignment horizontal="center" vertical="top" wrapText="1"/>
    </xf>
    <xf numFmtId="165" fontId="5" fillId="5" borderId="10" xfId="0" applyNumberFormat="1" applyFont="1" applyFill="1" applyBorder="1" applyAlignment="1">
      <alignment horizontal="center" vertical="top" wrapText="1"/>
    </xf>
    <xf numFmtId="165" fontId="5" fillId="5" borderId="56" xfId="0" applyNumberFormat="1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165" fontId="3" fillId="0" borderId="16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18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5" fillId="7" borderId="59" xfId="0" applyFont="1" applyFill="1" applyBorder="1" applyAlignment="1">
      <alignment horizontal="right" vertical="top" wrapText="1"/>
    </xf>
    <xf numFmtId="0" fontId="5" fillId="7" borderId="60" xfId="0" applyFont="1" applyFill="1" applyBorder="1" applyAlignment="1">
      <alignment horizontal="right" vertical="top" wrapText="1"/>
    </xf>
    <xf numFmtId="0" fontId="5" fillId="7" borderId="61" xfId="0" applyFont="1" applyFill="1" applyBorder="1" applyAlignment="1">
      <alignment horizontal="right" vertical="top" wrapText="1"/>
    </xf>
    <xf numFmtId="165" fontId="5" fillId="7" borderId="59" xfId="0" applyNumberFormat="1" applyFont="1" applyFill="1" applyBorder="1" applyAlignment="1">
      <alignment horizontal="center" vertical="top" wrapText="1"/>
    </xf>
    <xf numFmtId="165" fontId="5" fillId="7" borderId="60" xfId="0" applyNumberFormat="1" applyFont="1" applyFill="1" applyBorder="1" applyAlignment="1">
      <alignment horizontal="center" vertical="top" wrapText="1"/>
    </xf>
    <xf numFmtId="165" fontId="5" fillId="7" borderId="61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49" fontId="5" fillId="2" borderId="52" xfId="0" applyNumberFormat="1" applyFont="1" applyFill="1" applyBorder="1" applyAlignment="1">
      <alignment horizontal="right" vertical="top"/>
    </xf>
    <xf numFmtId="0" fontId="13" fillId="3" borderId="37" xfId="0" applyFont="1" applyFill="1" applyBorder="1" applyAlignment="1">
      <alignment horizontal="left" vertical="top" wrapText="1"/>
    </xf>
    <xf numFmtId="0" fontId="13" fillId="3" borderId="19" xfId="0" applyFont="1" applyFill="1" applyBorder="1" applyAlignment="1">
      <alignment horizontal="left" vertical="top" wrapText="1"/>
    </xf>
    <xf numFmtId="0" fontId="13" fillId="3" borderId="35" xfId="0" applyFont="1" applyFill="1" applyBorder="1" applyAlignment="1">
      <alignment horizontal="left" vertical="top" wrapText="1"/>
    </xf>
    <xf numFmtId="49" fontId="5" fillId="0" borderId="40" xfId="0" applyNumberFormat="1" applyFont="1" applyBorder="1" applyAlignment="1">
      <alignment horizontal="center" vertical="top" wrapText="1"/>
    </xf>
    <xf numFmtId="49" fontId="5" fillId="0" borderId="20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49" fontId="16" fillId="0" borderId="37" xfId="0" applyNumberFormat="1" applyFont="1" applyBorder="1" applyAlignment="1">
      <alignment horizontal="center" vertical="top"/>
    </xf>
    <xf numFmtId="49" fontId="22" fillId="0" borderId="19" xfId="0" applyNumberFormat="1" applyFont="1" applyBorder="1" applyAlignment="1">
      <alignment horizontal="center" vertical="top"/>
    </xf>
    <xf numFmtId="49" fontId="22" fillId="0" borderId="35" xfId="0" applyNumberFormat="1" applyFont="1" applyBorder="1" applyAlignment="1">
      <alignment horizontal="center" vertical="top"/>
    </xf>
    <xf numFmtId="49" fontId="21" fillId="9" borderId="57" xfId="0" applyNumberFormat="1" applyFont="1" applyFill="1" applyBorder="1" applyAlignment="1">
      <alignment horizontal="left" vertical="top" wrapText="1"/>
    </xf>
    <xf numFmtId="49" fontId="21" fillId="9" borderId="58" xfId="0" applyNumberFormat="1" applyFont="1" applyFill="1" applyBorder="1" applyAlignment="1">
      <alignment horizontal="left" vertical="top" wrapText="1"/>
    </xf>
    <xf numFmtId="0" fontId="21" fillId="7" borderId="69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center" vertical="center" textRotation="90" wrapText="1"/>
    </xf>
    <xf numFmtId="0" fontId="3" fillId="0" borderId="41" xfId="0" applyFont="1" applyFill="1" applyBorder="1" applyAlignment="1">
      <alignment horizontal="center" vertical="center" textRotation="90" wrapText="1"/>
    </xf>
    <xf numFmtId="165" fontId="3" fillId="4" borderId="59" xfId="0" applyNumberFormat="1" applyFont="1" applyFill="1" applyBorder="1" applyAlignment="1">
      <alignment horizontal="center" vertical="top" wrapText="1"/>
    </xf>
    <xf numFmtId="165" fontId="3" fillId="4" borderId="60" xfId="0" applyNumberFormat="1" applyFont="1" applyFill="1" applyBorder="1" applyAlignment="1">
      <alignment horizontal="center" vertical="top" wrapText="1"/>
    </xf>
    <xf numFmtId="165" fontId="3" fillId="4" borderId="61" xfId="0" applyNumberFormat="1" applyFont="1" applyFill="1" applyBorder="1" applyAlignment="1">
      <alignment horizontal="center" vertical="top" wrapText="1"/>
    </xf>
    <xf numFmtId="0" fontId="5" fillId="8" borderId="60" xfId="0" applyFont="1" applyFill="1" applyBorder="1" applyAlignment="1">
      <alignment horizontal="left" vertical="top"/>
    </xf>
    <xf numFmtId="0" fontId="5" fillId="8" borderId="61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 wrapText="1"/>
    </xf>
    <xf numFmtId="0" fontId="5" fillId="2" borderId="56" xfId="0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 wrapText="1"/>
    </xf>
    <xf numFmtId="49" fontId="5" fillId="9" borderId="63" xfId="0" applyNumberFormat="1" applyFont="1" applyFill="1" applyBorder="1" applyAlignment="1">
      <alignment horizontal="left" vertical="top" wrapText="1"/>
    </xf>
    <xf numFmtId="49" fontId="5" fillId="9" borderId="54" xfId="0" applyNumberFormat="1" applyFont="1" applyFill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  <color rgb="FFCCECFF"/>
      <color rgb="FFFBD3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03"/>
  <sheetViews>
    <sheetView tabSelected="1" zoomScaleNormal="100" zoomScaleSheetLayoutView="100" workbookViewId="0">
      <selection sqref="A1:R1"/>
    </sheetView>
  </sheetViews>
  <sheetFormatPr defaultRowHeight="12.75" x14ac:dyDescent="0.2"/>
  <cols>
    <col min="1" max="3" width="2.7109375" style="10" customWidth="1"/>
    <col min="4" max="4" width="38.85546875" style="10" customWidth="1"/>
    <col min="5" max="5" width="3.5703125" style="10" customWidth="1"/>
    <col min="6" max="6" width="3.85546875" style="10" customWidth="1"/>
    <col min="7" max="7" width="3.85546875" style="66" customWidth="1"/>
    <col min="8" max="8" width="7.28515625" style="38" customWidth="1"/>
    <col min="9" max="11" width="7.7109375" style="10" customWidth="1"/>
    <col min="12" max="12" width="8.85546875" style="10" customWidth="1"/>
    <col min="13" max="13" width="7.7109375" style="10" customWidth="1"/>
    <col min="14" max="14" width="8.140625" style="10" customWidth="1"/>
    <col min="15" max="15" width="26.28515625" style="10" customWidth="1"/>
    <col min="16" max="16" width="4.7109375" style="152" customWidth="1"/>
    <col min="17" max="18" width="3.7109375" style="152" customWidth="1"/>
    <col min="19" max="19" width="6.85546875" style="5" customWidth="1"/>
    <col min="20" max="256" width="9.140625" style="5"/>
    <col min="257" max="259" width="2.7109375" style="5" customWidth="1"/>
    <col min="260" max="260" width="38.85546875" style="5" customWidth="1"/>
    <col min="261" max="261" width="3.5703125" style="5" customWidth="1"/>
    <col min="262" max="263" width="3.85546875" style="5" customWidth="1"/>
    <col min="264" max="264" width="7.28515625" style="5" customWidth="1"/>
    <col min="265" max="267" width="7.7109375" style="5" customWidth="1"/>
    <col min="268" max="268" width="8.85546875" style="5" customWidth="1"/>
    <col min="269" max="269" width="7.7109375" style="5" customWidth="1"/>
    <col min="270" max="270" width="8.140625" style="5" customWidth="1"/>
    <col min="271" max="271" width="26.28515625" style="5" customWidth="1"/>
    <col min="272" max="272" width="4.7109375" style="5" customWidth="1"/>
    <col min="273" max="274" width="3.7109375" style="5" customWidth="1"/>
    <col min="275" max="275" width="6.85546875" style="5" customWidth="1"/>
    <col min="276" max="512" width="9.140625" style="5"/>
    <col min="513" max="515" width="2.7109375" style="5" customWidth="1"/>
    <col min="516" max="516" width="38.85546875" style="5" customWidth="1"/>
    <col min="517" max="517" width="3.5703125" style="5" customWidth="1"/>
    <col min="518" max="519" width="3.85546875" style="5" customWidth="1"/>
    <col min="520" max="520" width="7.28515625" style="5" customWidth="1"/>
    <col min="521" max="523" width="7.7109375" style="5" customWidth="1"/>
    <col min="524" max="524" width="8.85546875" style="5" customWidth="1"/>
    <col min="525" max="525" width="7.7109375" style="5" customWidth="1"/>
    <col min="526" max="526" width="8.140625" style="5" customWidth="1"/>
    <col min="527" max="527" width="26.28515625" style="5" customWidth="1"/>
    <col min="528" max="528" width="4.7109375" style="5" customWidth="1"/>
    <col min="529" max="530" width="3.7109375" style="5" customWidth="1"/>
    <col min="531" max="531" width="6.85546875" style="5" customWidth="1"/>
    <col min="532" max="768" width="9.140625" style="5"/>
    <col min="769" max="771" width="2.7109375" style="5" customWidth="1"/>
    <col min="772" max="772" width="38.85546875" style="5" customWidth="1"/>
    <col min="773" max="773" width="3.5703125" style="5" customWidth="1"/>
    <col min="774" max="775" width="3.85546875" style="5" customWidth="1"/>
    <col min="776" max="776" width="7.28515625" style="5" customWidth="1"/>
    <col min="777" max="779" width="7.7109375" style="5" customWidth="1"/>
    <col min="780" max="780" width="8.85546875" style="5" customWidth="1"/>
    <col min="781" max="781" width="7.7109375" style="5" customWidth="1"/>
    <col min="782" max="782" width="8.140625" style="5" customWidth="1"/>
    <col min="783" max="783" width="26.28515625" style="5" customWidth="1"/>
    <col min="784" max="784" width="4.7109375" style="5" customWidth="1"/>
    <col min="785" max="786" width="3.7109375" style="5" customWidth="1"/>
    <col min="787" max="787" width="6.85546875" style="5" customWidth="1"/>
    <col min="788" max="1024" width="9.140625" style="5"/>
    <col min="1025" max="1027" width="2.7109375" style="5" customWidth="1"/>
    <col min="1028" max="1028" width="38.85546875" style="5" customWidth="1"/>
    <col min="1029" max="1029" width="3.5703125" style="5" customWidth="1"/>
    <col min="1030" max="1031" width="3.85546875" style="5" customWidth="1"/>
    <col min="1032" max="1032" width="7.28515625" style="5" customWidth="1"/>
    <col min="1033" max="1035" width="7.7109375" style="5" customWidth="1"/>
    <col min="1036" max="1036" width="8.85546875" style="5" customWidth="1"/>
    <col min="1037" max="1037" width="7.7109375" style="5" customWidth="1"/>
    <col min="1038" max="1038" width="8.140625" style="5" customWidth="1"/>
    <col min="1039" max="1039" width="26.28515625" style="5" customWidth="1"/>
    <col min="1040" max="1040" width="4.7109375" style="5" customWidth="1"/>
    <col min="1041" max="1042" width="3.7109375" style="5" customWidth="1"/>
    <col min="1043" max="1043" width="6.85546875" style="5" customWidth="1"/>
    <col min="1044" max="1280" width="9.140625" style="5"/>
    <col min="1281" max="1283" width="2.7109375" style="5" customWidth="1"/>
    <col min="1284" max="1284" width="38.85546875" style="5" customWidth="1"/>
    <col min="1285" max="1285" width="3.5703125" style="5" customWidth="1"/>
    <col min="1286" max="1287" width="3.85546875" style="5" customWidth="1"/>
    <col min="1288" max="1288" width="7.28515625" style="5" customWidth="1"/>
    <col min="1289" max="1291" width="7.7109375" style="5" customWidth="1"/>
    <col min="1292" max="1292" width="8.85546875" style="5" customWidth="1"/>
    <col min="1293" max="1293" width="7.7109375" style="5" customWidth="1"/>
    <col min="1294" max="1294" width="8.140625" style="5" customWidth="1"/>
    <col min="1295" max="1295" width="26.28515625" style="5" customWidth="1"/>
    <col min="1296" max="1296" width="4.7109375" style="5" customWidth="1"/>
    <col min="1297" max="1298" width="3.7109375" style="5" customWidth="1"/>
    <col min="1299" max="1299" width="6.85546875" style="5" customWidth="1"/>
    <col min="1300" max="1536" width="9.140625" style="5"/>
    <col min="1537" max="1539" width="2.7109375" style="5" customWidth="1"/>
    <col min="1540" max="1540" width="38.85546875" style="5" customWidth="1"/>
    <col min="1541" max="1541" width="3.5703125" style="5" customWidth="1"/>
    <col min="1542" max="1543" width="3.85546875" style="5" customWidth="1"/>
    <col min="1544" max="1544" width="7.28515625" style="5" customWidth="1"/>
    <col min="1545" max="1547" width="7.7109375" style="5" customWidth="1"/>
    <col min="1548" max="1548" width="8.85546875" style="5" customWidth="1"/>
    <col min="1549" max="1549" width="7.7109375" style="5" customWidth="1"/>
    <col min="1550" max="1550" width="8.140625" style="5" customWidth="1"/>
    <col min="1551" max="1551" width="26.28515625" style="5" customWidth="1"/>
    <col min="1552" max="1552" width="4.7109375" style="5" customWidth="1"/>
    <col min="1553" max="1554" width="3.7109375" style="5" customWidth="1"/>
    <col min="1555" max="1555" width="6.85546875" style="5" customWidth="1"/>
    <col min="1556" max="1792" width="9.140625" style="5"/>
    <col min="1793" max="1795" width="2.7109375" style="5" customWidth="1"/>
    <col min="1796" max="1796" width="38.85546875" style="5" customWidth="1"/>
    <col min="1797" max="1797" width="3.5703125" style="5" customWidth="1"/>
    <col min="1798" max="1799" width="3.85546875" style="5" customWidth="1"/>
    <col min="1800" max="1800" width="7.28515625" style="5" customWidth="1"/>
    <col min="1801" max="1803" width="7.7109375" style="5" customWidth="1"/>
    <col min="1804" max="1804" width="8.85546875" style="5" customWidth="1"/>
    <col min="1805" max="1805" width="7.7109375" style="5" customWidth="1"/>
    <col min="1806" max="1806" width="8.140625" style="5" customWidth="1"/>
    <col min="1807" max="1807" width="26.28515625" style="5" customWidth="1"/>
    <col min="1808" max="1808" width="4.7109375" style="5" customWidth="1"/>
    <col min="1809" max="1810" width="3.7109375" style="5" customWidth="1"/>
    <col min="1811" max="1811" width="6.85546875" style="5" customWidth="1"/>
    <col min="1812" max="2048" width="9.140625" style="5"/>
    <col min="2049" max="2051" width="2.7109375" style="5" customWidth="1"/>
    <col min="2052" max="2052" width="38.85546875" style="5" customWidth="1"/>
    <col min="2053" max="2053" width="3.5703125" style="5" customWidth="1"/>
    <col min="2054" max="2055" width="3.85546875" style="5" customWidth="1"/>
    <col min="2056" max="2056" width="7.28515625" style="5" customWidth="1"/>
    <col min="2057" max="2059" width="7.7109375" style="5" customWidth="1"/>
    <col min="2060" max="2060" width="8.85546875" style="5" customWidth="1"/>
    <col min="2061" max="2061" width="7.7109375" style="5" customWidth="1"/>
    <col min="2062" max="2062" width="8.140625" style="5" customWidth="1"/>
    <col min="2063" max="2063" width="26.28515625" style="5" customWidth="1"/>
    <col min="2064" max="2064" width="4.7109375" style="5" customWidth="1"/>
    <col min="2065" max="2066" width="3.7109375" style="5" customWidth="1"/>
    <col min="2067" max="2067" width="6.85546875" style="5" customWidth="1"/>
    <col min="2068" max="2304" width="9.140625" style="5"/>
    <col min="2305" max="2307" width="2.7109375" style="5" customWidth="1"/>
    <col min="2308" max="2308" width="38.85546875" style="5" customWidth="1"/>
    <col min="2309" max="2309" width="3.5703125" style="5" customWidth="1"/>
    <col min="2310" max="2311" width="3.85546875" style="5" customWidth="1"/>
    <col min="2312" max="2312" width="7.28515625" style="5" customWidth="1"/>
    <col min="2313" max="2315" width="7.7109375" style="5" customWidth="1"/>
    <col min="2316" max="2316" width="8.85546875" style="5" customWidth="1"/>
    <col min="2317" max="2317" width="7.7109375" style="5" customWidth="1"/>
    <col min="2318" max="2318" width="8.140625" style="5" customWidth="1"/>
    <col min="2319" max="2319" width="26.28515625" style="5" customWidth="1"/>
    <col min="2320" max="2320" width="4.7109375" style="5" customWidth="1"/>
    <col min="2321" max="2322" width="3.7109375" style="5" customWidth="1"/>
    <col min="2323" max="2323" width="6.85546875" style="5" customWidth="1"/>
    <col min="2324" max="2560" width="9.140625" style="5"/>
    <col min="2561" max="2563" width="2.7109375" style="5" customWidth="1"/>
    <col min="2564" max="2564" width="38.85546875" style="5" customWidth="1"/>
    <col min="2565" max="2565" width="3.5703125" style="5" customWidth="1"/>
    <col min="2566" max="2567" width="3.85546875" style="5" customWidth="1"/>
    <col min="2568" max="2568" width="7.28515625" style="5" customWidth="1"/>
    <col min="2569" max="2571" width="7.7109375" style="5" customWidth="1"/>
    <col min="2572" max="2572" width="8.85546875" style="5" customWidth="1"/>
    <col min="2573" max="2573" width="7.7109375" style="5" customWidth="1"/>
    <col min="2574" max="2574" width="8.140625" style="5" customWidth="1"/>
    <col min="2575" max="2575" width="26.28515625" style="5" customWidth="1"/>
    <col min="2576" max="2576" width="4.7109375" style="5" customWidth="1"/>
    <col min="2577" max="2578" width="3.7109375" style="5" customWidth="1"/>
    <col min="2579" max="2579" width="6.85546875" style="5" customWidth="1"/>
    <col min="2580" max="2816" width="9.140625" style="5"/>
    <col min="2817" max="2819" width="2.7109375" style="5" customWidth="1"/>
    <col min="2820" max="2820" width="38.85546875" style="5" customWidth="1"/>
    <col min="2821" max="2821" width="3.5703125" style="5" customWidth="1"/>
    <col min="2822" max="2823" width="3.85546875" style="5" customWidth="1"/>
    <col min="2824" max="2824" width="7.28515625" style="5" customWidth="1"/>
    <col min="2825" max="2827" width="7.7109375" style="5" customWidth="1"/>
    <col min="2828" max="2828" width="8.85546875" style="5" customWidth="1"/>
    <col min="2829" max="2829" width="7.7109375" style="5" customWidth="1"/>
    <col min="2830" max="2830" width="8.140625" style="5" customWidth="1"/>
    <col min="2831" max="2831" width="26.28515625" style="5" customWidth="1"/>
    <col min="2832" max="2832" width="4.7109375" style="5" customWidth="1"/>
    <col min="2833" max="2834" width="3.7109375" style="5" customWidth="1"/>
    <col min="2835" max="2835" width="6.85546875" style="5" customWidth="1"/>
    <col min="2836" max="3072" width="9.140625" style="5"/>
    <col min="3073" max="3075" width="2.7109375" style="5" customWidth="1"/>
    <col min="3076" max="3076" width="38.85546875" style="5" customWidth="1"/>
    <col min="3077" max="3077" width="3.5703125" style="5" customWidth="1"/>
    <col min="3078" max="3079" width="3.85546875" style="5" customWidth="1"/>
    <col min="3080" max="3080" width="7.28515625" style="5" customWidth="1"/>
    <col min="3081" max="3083" width="7.7109375" style="5" customWidth="1"/>
    <col min="3084" max="3084" width="8.85546875" style="5" customWidth="1"/>
    <col min="3085" max="3085" width="7.7109375" style="5" customWidth="1"/>
    <col min="3086" max="3086" width="8.140625" style="5" customWidth="1"/>
    <col min="3087" max="3087" width="26.28515625" style="5" customWidth="1"/>
    <col min="3088" max="3088" width="4.7109375" style="5" customWidth="1"/>
    <col min="3089" max="3090" width="3.7109375" style="5" customWidth="1"/>
    <col min="3091" max="3091" width="6.85546875" style="5" customWidth="1"/>
    <col min="3092" max="3328" width="9.140625" style="5"/>
    <col min="3329" max="3331" width="2.7109375" style="5" customWidth="1"/>
    <col min="3332" max="3332" width="38.85546875" style="5" customWidth="1"/>
    <col min="3333" max="3333" width="3.5703125" style="5" customWidth="1"/>
    <col min="3334" max="3335" width="3.85546875" style="5" customWidth="1"/>
    <col min="3336" max="3336" width="7.28515625" style="5" customWidth="1"/>
    <col min="3337" max="3339" width="7.7109375" style="5" customWidth="1"/>
    <col min="3340" max="3340" width="8.85546875" style="5" customWidth="1"/>
    <col min="3341" max="3341" width="7.7109375" style="5" customWidth="1"/>
    <col min="3342" max="3342" width="8.140625" style="5" customWidth="1"/>
    <col min="3343" max="3343" width="26.28515625" style="5" customWidth="1"/>
    <col min="3344" max="3344" width="4.7109375" style="5" customWidth="1"/>
    <col min="3345" max="3346" width="3.7109375" style="5" customWidth="1"/>
    <col min="3347" max="3347" width="6.85546875" style="5" customWidth="1"/>
    <col min="3348" max="3584" width="9.140625" style="5"/>
    <col min="3585" max="3587" width="2.7109375" style="5" customWidth="1"/>
    <col min="3588" max="3588" width="38.85546875" style="5" customWidth="1"/>
    <col min="3589" max="3589" width="3.5703125" style="5" customWidth="1"/>
    <col min="3590" max="3591" width="3.85546875" style="5" customWidth="1"/>
    <col min="3592" max="3592" width="7.28515625" style="5" customWidth="1"/>
    <col min="3593" max="3595" width="7.7109375" style="5" customWidth="1"/>
    <col min="3596" max="3596" width="8.85546875" style="5" customWidth="1"/>
    <col min="3597" max="3597" width="7.7109375" style="5" customWidth="1"/>
    <col min="3598" max="3598" width="8.140625" style="5" customWidth="1"/>
    <col min="3599" max="3599" width="26.28515625" style="5" customWidth="1"/>
    <col min="3600" max="3600" width="4.7109375" style="5" customWidth="1"/>
    <col min="3601" max="3602" width="3.7109375" style="5" customWidth="1"/>
    <col min="3603" max="3603" width="6.85546875" style="5" customWidth="1"/>
    <col min="3604" max="3840" width="9.140625" style="5"/>
    <col min="3841" max="3843" width="2.7109375" style="5" customWidth="1"/>
    <col min="3844" max="3844" width="38.85546875" style="5" customWidth="1"/>
    <col min="3845" max="3845" width="3.5703125" style="5" customWidth="1"/>
    <col min="3846" max="3847" width="3.85546875" style="5" customWidth="1"/>
    <col min="3848" max="3848" width="7.28515625" style="5" customWidth="1"/>
    <col min="3849" max="3851" width="7.7109375" style="5" customWidth="1"/>
    <col min="3852" max="3852" width="8.85546875" style="5" customWidth="1"/>
    <col min="3853" max="3853" width="7.7109375" style="5" customWidth="1"/>
    <col min="3854" max="3854" width="8.140625" style="5" customWidth="1"/>
    <col min="3855" max="3855" width="26.28515625" style="5" customWidth="1"/>
    <col min="3856" max="3856" width="4.7109375" style="5" customWidth="1"/>
    <col min="3857" max="3858" width="3.7109375" style="5" customWidth="1"/>
    <col min="3859" max="3859" width="6.85546875" style="5" customWidth="1"/>
    <col min="3860" max="4096" width="9.140625" style="5"/>
    <col min="4097" max="4099" width="2.7109375" style="5" customWidth="1"/>
    <col min="4100" max="4100" width="38.85546875" style="5" customWidth="1"/>
    <col min="4101" max="4101" width="3.5703125" style="5" customWidth="1"/>
    <col min="4102" max="4103" width="3.85546875" style="5" customWidth="1"/>
    <col min="4104" max="4104" width="7.28515625" style="5" customWidth="1"/>
    <col min="4105" max="4107" width="7.7109375" style="5" customWidth="1"/>
    <col min="4108" max="4108" width="8.85546875" style="5" customWidth="1"/>
    <col min="4109" max="4109" width="7.7109375" style="5" customWidth="1"/>
    <col min="4110" max="4110" width="8.140625" style="5" customWidth="1"/>
    <col min="4111" max="4111" width="26.28515625" style="5" customWidth="1"/>
    <col min="4112" max="4112" width="4.7109375" style="5" customWidth="1"/>
    <col min="4113" max="4114" width="3.7109375" style="5" customWidth="1"/>
    <col min="4115" max="4115" width="6.85546875" style="5" customWidth="1"/>
    <col min="4116" max="4352" width="9.140625" style="5"/>
    <col min="4353" max="4355" width="2.7109375" style="5" customWidth="1"/>
    <col min="4356" max="4356" width="38.85546875" style="5" customWidth="1"/>
    <col min="4357" max="4357" width="3.5703125" style="5" customWidth="1"/>
    <col min="4358" max="4359" width="3.85546875" style="5" customWidth="1"/>
    <col min="4360" max="4360" width="7.28515625" style="5" customWidth="1"/>
    <col min="4361" max="4363" width="7.7109375" style="5" customWidth="1"/>
    <col min="4364" max="4364" width="8.85546875" style="5" customWidth="1"/>
    <col min="4365" max="4365" width="7.7109375" style="5" customWidth="1"/>
    <col min="4366" max="4366" width="8.140625" style="5" customWidth="1"/>
    <col min="4367" max="4367" width="26.28515625" style="5" customWidth="1"/>
    <col min="4368" max="4368" width="4.7109375" style="5" customWidth="1"/>
    <col min="4369" max="4370" width="3.7109375" style="5" customWidth="1"/>
    <col min="4371" max="4371" width="6.85546875" style="5" customWidth="1"/>
    <col min="4372" max="4608" width="9.140625" style="5"/>
    <col min="4609" max="4611" width="2.7109375" style="5" customWidth="1"/>
    <col min="4612" max="4612" width="38.85546875" style="5" customWidth="1"/>
    <col min="4613" max="4613" width="3.5703125" style="5" customWidth="1"/>
    <col min="4614" max="4615" width="3.85546875" style="5" customWidth="1"/>
    <col min="4616" max="4616" width="7.28515625" style="5" customWidth="1"/>
    <col min="4617" max="4619" width="7.7109375" style="5" customWidth="1"/>
    <col min="4620" max="4620" width="8.85546875" style="5" customWidth="1"/>
    <col min="4621" max="4621" width="7.7109375" style="5" customWidth="1"/>
    <col min="4622" max="4622" width="8.140625" style="5" customWidth="1"/>
    <col min="4623" max="4623" width="26.28515625" style="5" customWidth="1"/>
    <col min="4624" max="4624" width="4.7109375" style="5" customWidth="1"/>
    <col min="4625" max="4626" width="3.7109375" style="5" customWidth="1"/>
    <col min="4627" max="4627" width="6.85546875" style="5" customWidth="1"/>
    <col min="4628" max="4864" width="9.140625" style="5"/>
    <col min="4865" max="4867" width="2.7109375" style="5" customWidth="1"/>
    <col min="4868" max="4868" width="38.85546875" style="5" customWidth="1"/>
    <col min="4869" max="4869" width="3.5703125" style="5" customWidth="1"/>
    <col min="4870" max="4871" width="3.85546875" style="5" customWidth="1"/>
    <col min="4872" max="4872" width="7.28515625" style="5" customWidth="1"/>
    <col min="4873" max="4875" width="7.7109375" style="5" customWidth="1"/>
    <col min="4876" max="4876" width="8.85546875" style="5" customWidth="1"/>
    <col min="4877" max="4877" width="7.7109375" style="5" customWidth="1"/>
    <col min="4878" max="4878" width="8.140625" style="5" customWidth="1"/>
    <col min="4879" max="4879" width="26.28515625" style="5" customWidth="1"/>
    <col min="4880" max="4880" width="4.7109375" style="5" customWidth="1"/>
    <col min="4881" max="4882" width="3.7109375" style="5" customWidth="1"/>
    <col min="4883" max="4883" width="6.85546875" style="5" customWidth="1"/>
    <col min="4884" max="5120" width="9.140625" style="5"/>
    <col min="5121" max="5123" width="2.7109375" style="5" customWidth="1"/>
    <col min="5124" max="5124" width="38.85546875" style="5" customWidth="1"/>
    <col min="5125" max="5125" width="3.5703125" style="5" customWidth="1"/>
    <col min="5126" max="5127" width="3.85546875" style="5" customWidth="1"/>
    <col min="5128" max="5128" width="7.28515625" style="5" customWidth="1"/>
    <col min="5129" max="5131" width="7.7109375" style="5" customWidth="1"/>
    <col min="5132" max="5132" width="8.85546875" style="5" customWidth="1"/>
    <col min="5133" max="5133" width="7.7109375" style="5" customWidth="1"/>
    <col min="5134" max="5134" width="8.140625" style="5" customWidth="1"/>
    <col min="5135" max="5135" width="26.28515625" style="5" customWidth="1"/>
    <col min="5136" max="5136" width="4.7109375" style="5" customWidth="1"/>
    <col min="5137" max="5138" width="3.7109375" style="5" customWidth="1"/>
    <col min="5139" max="5139" width="6.85546875" style="5" customWidth="1"/>
    <col min="5140" max="5376" width="9.140625" style="5"/>
    <col min="5377" max="5379" width="2.7109375" style="5" customWidth="1"/>
    <col min="5380" max="5380" width="38.85546875" style="5" customWidth="1"/>
    <col min="5381" max="5381" width="3.5703125" style="5" customWidth="1"/>
    <col min="5382" max="5383" width="3.85546875" style="5" customWidth="1"/>
    <col min="5384" max="5384" width="7.28515625" style="5" customWidth="1"/>
    <col min="5385" max="5387" width="7.7109375" style="5" customWidth="1"/>
    <col min="5388" max="5388" width="8.85546875" style="5" customWidth="1"/>
    <col min="5389" max="5389" width="7.7109375" style="5" customWidth="1"/>
    <col min="5390" max="5390" width="8.140625" style="5" customWidth="1"/>
    <col min="5391" max="5391" width="26.28515625" style="5" customWidth="1"/>
    <col min="5392" max="5392" width="4.7109375" style="5" customWidth="1"/>
    <col min="5393" max="5394" width="3.7109375" style="5" customWidth="1"/>
    <col min="5395" max="5395" width="6.85546875" style="5" customWidth="1"/>
    <col min="5396" max="5632" width="9.140625" style="5"/>
    <col min="5633" max="5635" width="2.7109375" style="5" customWidth="1"/>
    <col min="5636" max="5636" width="38.85546875" style="5" customWidth="1"/>
    <col min="5637" max="5637" width="3.5703125" style="5" customWidth="1"/>
    <col min="5638" max="5639" width="3.85546875" style="5" customWidth="1"/>
    <col min="5640" max="5640" width="7.28515625" style="5" customWidth="1"/>
    <col min="5641" max="5643" width="7.7109375" style="5" customWidth="1"/>
    <col min="5644" max="5644" width="8.85546875" style="5" customWidth="1"/>
    <col min="5645" max="5645" width="7.7109375" style="5" customWidth="1"/>
    <col min="5646" max="5646" width="8.140625" style="5" customWidth="1"/>
    <col min="5647" max="5647" width="26.28515625" style="5" customWidth="1"/>
    <col min="5648" max="5648" width="4.7109375" style="5" customWidth="1"/>
    <col min="5649" max="5650" width="3.7109375" style="5" customWidth="1"/>
    <col min="5651" max="5651" width="6.85546875" style="5" customWidth="1"/>
    <col min="5652" max="5888" width="9.140625" style="5"/>
    <col min="5889" max="5891" width="2.7109375" style="5" customWidth="1"/>
    <col min="5892" max="5892" width="38.85546875" style="5" customWidth="1"/>
    <col min="5893" max="5893" width="3.5703125" style="5" customWidth="1"/>
    <col min="5894" max="5895" width="3.85546875" style="5" customWidth="1"/>
    <col min="5896" max="5896" width="7.28515625" style="5" customWidth="1"/>
    <col min="5897" max="5899" width="7.7109375" style="5" customWidth="1"/>
    <col min="5900" max="5900" width="8.85546875" style="5" customWidth="1"/>
    <col min="5901" max="5901" width="7.7109375" style="5" customWidth="1"/>
    <col min="5902" max="5902" width="8.140625" style="5" customWidth="1"/>
    <col min="5903" max="5903" width="26.28515625" style="5" customWidth="1"/>
    <col min="5904" max="5904" width="4.7109375" style="5" customWidth="1"/>
    <col min="5905" max="5906" width="3.7109375" style="5" customWidth="1"/>
    <col min="5907" max="5907" width="6.85546875" style="5" customWidth="1"/>
    <col min="5908" max="6144" width="9.140625" style="5"/>
    <col min="6145" max="6147" width="2.7109375" style="5" customWidth="1"/>
    <col min="6148" max="6148" width="38.85546875" style="5" customWidth="1"/>
    <col min="6149" max="6149" width="3.5703125" style="5" customWidth="1"/>
    <col min="6150" max="6151" width="3.85546875" style="5" customWidth="1"/>
    <col min="6152" max="6152" width="7.28515625" style="5" customWidth="1"/>
    <col min="6153" max="6155" width="7.7109375" style="5" customWidth="1"/>
    <col min="6156" max="6156" width="8.85546875" style="5" customWidth="1"/>
    <col min="6157" max="6157" width="7.7109375" style="5" customWidth="1"/>
    <col min="6158" max="6158" width="8.140625" style="5" customWidth="1"/>
    <col min="6159" max="6159" width="26.28515625" style="5" customWidth="1"/>
    <col min="6160" max="6160" width="4.7109375" style="5" customWidth="1"/>
    <col min="6161" max="6162" width="3.7109375" style="5" customWidth="1"/>
    <col min="6163" max="6163" width="6.85546875" style="5" customWidth="1"/>
    <col min="6164" max="6400" width="9.140625" style="5"/>
    <col min="6401" max="6403" width="2.7109375" style="5" customWidth="1"/>
    <col min="6404" max="6404" width="38.85546875" style="5" customWidth="1"/>
    <col min="6405" max="6405" width="3.5703125" style="5" customWidth="1"/>
    <col min="6406" max="6407" width="3.85546875" style="5" customWidth="1"/>
    <col min="6408" max="6408" width="7.28515625" style="5" customWidth="1"/>
    <col min="6409" max="6411" width="7.7109375" style="5" customWidth="1"/>
    <col min="6412" max="6412" width="8.85546875" style="5" customWidth="1"/>
    <col min="6413" max="6413" width="7.7109375" style="5" customWidth="1"/>
    <col min="6414" max="6414" width="8.140625" style="5" customWidth="1"/>
    <col min="6415" max="6415" width="26.28515625" style="5" customWidth="1"/>
    <col min="6416" max="6416" width="4.7109375" style="5" customWidth="1"/>
    <col min="6417" max="6418" width="3.7109375" style="5" customWidth="1"/>
    <col min="6419" max="6419" width="6.85546875" style="5" customWidth="1"/>
    <col min="6420" max="6656" width="9.140625" style="5"/>
    <col min="6657" max="6659" width="2.7109375" style="5" customWidth="1"/>
    <col min="6660" max="6660" width="38.85546875" style="5" customWidth="1"/>
    <col min="6661" max="6661" width="3.5703125" style="5" customWidth="1"/>
    <col min="6662" max="6663" width="3.85546875" style="5" customWidth="1"/>
    <col min="6664" max="6664" width="7.28515625" style="5" customWidth="1"/>
    <col min="6665" max="6667" width="7.7109375" style="5" customWidth="1"/>
    <col min="6668" max="6668" width="8.85546875" style="5" customWidth="1"/>
    <col min="6669" max="6669" width="7.7109375" style="5" customWidth="1"/>
    <col min="6670" max="6670" width="8.140625" style="5" customWidth="1"/>
    <col min="6671" max="6671" width="26.28515625" style="5" customWidth="1"/>
    <col min="6672" max="6672" width="4.7109375" style="5" customWidth="1"/>
    <col min="6673" max="6674" width="3.7109375" style="5" customWidth="1"/>
    <col min="6675" max="6675" width="6.85546875" style="5" customWidth="1"/>
    <col min="6676" max="6912" width="9.140625" style="5"/>
    <col min="6913" max="6915" width="2.7109375" style="5" customWidth="1"/>
    <col min="6916" max="6916" width="38.85546875" style="5" customWidth="1"/>
    <col min="6917" max="6917" width="3.5703125" style="5" customWidth="1"/>
    <col min="6918" max="6919" width="3.85546875" style="5" customWidth="1"/>
    <col min="6920" max="6920" width="7.28515625" style="5" customWidth="1"/>
    <col min="6921" max="6923" width="7.7109375" style="5" customWidth="1"/>
    <col min="6924" max="6924" width="8.85546875" style="5" customWidth="1"/>
    <col min="6925" max="6925" width="7.7109375" style="5" customWidth="1"/>
    <col min="6926" max="6926" width="8.140625" style="5" customWidth="1"/>
    <col min="6927" max="6927" width="26.28515625" style="5" customWidth="1"/>
    <col min="6928" max="6928" width="4.7109375" style="5" customWidth="1"/>
    <col min="6929" max="6930" width="3.7109375" style="5" customWidth="1"/>
    <col min="6931" max="6931" width="6.85546875" style="5" customWidth="1"/>
    <col min="6932" max="7168" width="9.140625" style="5"/>
    <col min="7169" max="7171" width="2.7109375" style="5" customWidth="1"/>
    <col min="7172" max="7172" width="38.85546875" style="5" customWidth="1"/>
    <col min="7173" max="7173" width="3.5703125" style="5" customWidth="1"/>
    <col min="7174" max="7175" width="3.85546875" style="5" customWidth="1"/>
    <col min="7176" max="7176" width="7.28515625" style="5" customWidth="1"/>
    <col min="7177" max="7179" width="7.7109375" style="5" customWidth="1"/>
    <col min="7180" max="7180" width="8.85546875" style="5" customWidth="1"/>
    <col min="7181" max="7181" width="7.7109375" style="5" customWidth="1"/>
    <col min="7182" max="7182" width="8.140625" style="5" customWidth="1"/>
    <col min="7183" max="7183" width="26.28515625" style="5" customWidth="1"/>
    <col min="7184" max="7184" width="4.7109375" style="5" customWidth="1"/>
    <col min="7185" max="7186" width="3.7109375" style="5" customWidth="1"/>
    <col min="7187" max="7187" width="6.85546875" style="5" customWidth="1"/>
    <col min="7188" max="7424" width="9.140625" style="5"/>
    <col min="7425" max="7427" width="2.7109375" style="5" customWidth="1"/>
    <col min="7428" max="7428" width="38.85546875" style="5" customWidth="1"/>
    <col min="7429" max="7429" width="3.5703125" style="5" customWidth="1"/>
    <col min="7430" max="7431" width="3.85546875" style="5" customWidth="1"/>
    <col min="7432" max="7432" width="7.28515625" style="5" customWidth="1"/>
    <col min="7433" max="7435" width="7.7109375" style="5" customWidth="1"/>
    <col min="7436" max="7436" width="8.85546875" style="5" customWidth="1"/>
    <col min="7437" max="7437" width="7.7109375" style="5" customWidth="1"/>
    <col min="7438" max="7438" width="8.140625" style="5" customWidth="1"/>
    <col min="7439" max="7439" width="26.28515625" style="5" customWidth="1"/>
    <col min="7440" max="7440" width="4.7109375" style="5" customWidth="1"/>
    <col min="7441" max="7442" width="3.7109375" style="5" customWidth="1"/>
    <col min="7443" max="7443" width="6.85546875" style="5" customWidth="1"/>
    <col min="7444" max="7680" width="9.140625" style="5"/>
    <col min="7681" max="7683" width="2.7109375" style="5" customWidth="1"/>
    <col min="7684" max="7684" width="38.85546875" style="5" customWidth="1"/>
    <col min="7685" max="7685" width="3.5703125" style="5" customWidth="1"/>
    <col min="7686" max="7687" width="3.85546875" style="5" customWidth="1"/>
    <col min="7688" max="7688" width="7.28515625" style="5" customWidth="1"/>
    <col min="7689" max="7691" width="7.7109375" style="5" customWidth="1"/>
    <col min="7692" max="7692" width="8.85546875" style="5" customWidth="1"/>
    <col min="7693" max="7693" width="7.7109375" style="5" customWidth="1"/>
    <col min="7694" max="7694" width="8.140625" style="5" customWidth="1"/>
    <col min="7695" max="7695" width="26.28515625" style="5" customWidth="1"/>
    <col min="7696" max="7696" width="4.7109375" style="5" customWidth="1"/>
    <col min="7697" max="7698" width="3.7109375" style="5" customWidth="1"/>
    <col min="7699" max="7699" width="6.85546875" style="5" customWidth="1"/>
    <col min="7700" max="7936" width="9.140625" style="5"/>
    <col min="7937" max="7939" width="2.7109375" style="5" customWidth="1"/>
    <col min="7940" max="7940" width="38.85546875" style="5" customWidth="1"/>
    <col min="7941" max="7941" width="3.5703125" style="5" customWidth="1"/>
    <col min="7942" max="7943" width="3.85546875" style="5" customWidth="1"/>
    <col min="7944" max="7944" width="7.28515625" style="5" customWidth="1"/>
    <col min="7945" max="7947" width="7.7109375" style="5" customWidth="1"/>
    <col min="7948" max="7948" width="8.85546875" style="5" customWidth="1"/>
    <col min="7949" max="7949" width="7.7109375" style="5" customWidth="1"/>
    <col min="7950" max="7950" width="8.140625" style="5" customWidth="1"/>
    <col min="7951" max="7951" width="26.28515625" style="5" customWidth="1"/>
    <col min="7952" max="7952" width="4.7109375" style="5" customWidth="1"/>
    <col min="7953" max="7954" width="3.7109375" style="5" customWidth="1"/>
    <col min="7955" max="7955" width="6.85546875" style="5" customWidth="1"/>
    <col min="7956" max="8192" width="9.140625" style="5"/>
    <col min="8193" max="8195" width="2.7109375" style="5" customWidth="1"/>
    <col min="8196" max="8196" width="38.85546875" style="5" customWidth="1"/>
    <col min="8197" max="8197" width="3.5703125" style="5" customWidth="1"/>
    <col min="8198" max="8199" width="3.85546875" style="5" customWidth="1"/>
    <col min="8200" max="8200" width="7.28515625" style="5" customWidth="1"/>
    <col min="8201" max="8203" width="7.7109375" style="5" customWidth="1"/>
    <col min="8204" max="8204" width="8.85546875" style="5" customWidth="1"/>
    <col min="8205" max="8205" width="7.7109375" style="5" customWidth="1"/>
    <col min="8206" max="8206" width="8.140625" style="5" customWidth="1"/>
    <col min="8207" max="8207" width="26.28515625" style="5" customWidth="1"/>
    <col min="8208" max="8208" width="4.7109375" style="5" customWidth="1"/>
    <col min="8209" max="8210" width="3.7109375" style="5" customWidth="1"/>
    <col min="8211" max="8211" width="6.85546875" style="5" customWidth="1"/>
    <col min="8212" max="8448" width="9.140625" style="5"/>
    <col min="8449" max="8451" width="2.7109375" style="5" customWidth="1"/>
    <col min="8452" max="8452" width="38.85546875" style="5" customWidth="1"/>
    <col min="8453" max="8453" width="3.5703125" style="5" customWidth="1"/>
    <col min="8454" max="8455" width="3.85546875" style="5" customWidth="1"/>
    <col min="8456" max="8456" width="7.28515625" style="5" customWidth="1"/>
    <col min="8457" max="8459" width="7.7109375" style="5" customWidth="1"/>
    <col min="8460" max="8460" width="8.85546875" style="5" customWidth="1"/>
    <col min="8461" max="8461" width="7.7109375" style="5" customWidth="1"/>
    <col min="8462" max="8462" width="8.140625" style="5" customWidth="1"/>
    <col min="8463" max="8463" width="26.28515625" style="5" customWidth="1"/>
    <col min="8464" max="8464" width="4.7109375" style="5" customWidth="1"/>
    <col min="8465" max="8466" width="3.7109375" style="5" customWidth="1"/>
    <col min="8467" max="8467" width="6.85546875" style="5" customWidth="1"/>
    <col min="8468" max="8704" width="9.140625" style="5"/>
    <col min="8705" max="8707" width="2.7109375" style="5" customWidth="1"/>
    <col min="8708" max="8708" width="38.85546875" style="5" customWidth="1"/>
    <col min="8709" max="8709" width="3.5703125" style="5" customWidth="1"/>
    <col min="8710" max="8711" width="3.85546875" style="5" customWidth="1"/>
    <col min="8712" max="8712" width="7.28515625" style="5" customWidth="1"/>
    <col min="8713" max="8715" width="7.7109375" style="5" customWidth="1"/>
    <col min="8716" max="8716" width="8.85546875" style="5" customWidth="1"/>
    <col min="8717" max="8717" width="7.7109375" style="5" customWidth="1"/>
    <col min="8718" max="8718" width="8.140625" style="5" customWidth="1"/>
    <col min="8719" max="8719" width="26.28515625" style="5" customWidth="1"/>
    <col min="8720" max="8720" width="4.7109375" style="5" customWidth="1"/>
    <col min="8721" max="8722" width="3.7109375" style="5" customWidth="1"/>
    <col min="8723" max="8723" width="6.85546875" style="5" customWidth="1"/>
    <col min="8724" max="8960" width="9.140625" style="5"/>
    <col min="8961" max="8963" width="2.7109375" style="5" customWidth="1"/>
    <col min="8964" max="8964" width="38.85546875" style="5" customWidth="1"/>
    <col min="8965" max="8965" width="3.5703125" style="5" customWidth="1"/>
    <col min="8966" max="8967" width="3.85546875" style="5" customWidth="1"/>
    <col min="8968" max="8968" width="7.28515625" style="5" customWidth="1"/>
    <col min="8969" max="8971" width="7.7109375" style="5" customWidth="1"/>
    <col min="8972" max="8972" width="8.85546875" style="5" customWidth="1"/>
    <col min="8973" max="8973" width="7.7109375" style="5" customWidth="1"/>
    <col min="8974" max="8974" width="8.140625" style="5" customWidth="1"/>
    <col min="8975" max="8975" width="26.28515625" style="5" customWidth="1"/>
    <col min="8976" max="8976" width="4.7109375" style="5" customWidth="1"/>
    <col min="8977" max="8978" width="3.7109375" style="5" customWidth="1"/>
    <col min="8979" max="8979" width="6.85546875" style="5" customWidth="1"/>
    <col min="8980" max="9216" width="9.140625" style="5"/>
    <col min="9217" max="9219" width="2.7109375" style="5" customWidth="1"/>
    <col min="9220" max="9220" width="38.85546875" style="5" customWidth="1"/>
    <col min="9221" max="9221" width="3.5703125" style="5" customWidth="1"/>
    <col min="9222" max="9223" width="3.85546875" style="5" customWidth="1"/>
    <col min="9224" max="9224" width="7.28515625" style="5" customWidth="1"/>
    <col min="9225" max="9227" width="7.7109375" style="5" customWidth="1"/>
    <col min="9228" max="9228" width="8.85546875" style="5" customWidth="1"/>
    <col min="9229" max="9229" width="7.7109375" style="5" customWidth="1"/>
    <col min="9230" max="9230" width="8.140625" style="5" customWidth="1"/>
    <col min="9231" max="9231" width="26.28515625" style="5" customWidth="1"/>
    <col min="9232" max="9232" width="4.7109375" style="5" customWidth="1"/>
    <col min="9233" max="9234" width="3.7109375" style="5" customWidth="1"/>
    <col min="9235" max="9235" width="6.85546875" style="5" customWidth="1"/>
    <col min="9236" max="9472" width="9.140625" style="5"/>
    <col min="9473" max="9475" width="2.7109375" style="5" customWidth="1"/>
    <col min="9476" max="9476" width="38.85546875" style="5" customWidth="1"/>
    <col min="9477" max="9477" width="3.5703125" style="5" customWidth="1"/>
    <col min="9478" max="9479" width="3.85546875" style="5" customWidth="1"/>
    <col min="9480" max="9480" width="7.28515625" style="5" customWidth="1"/>
    <col min="9481" max="9483" width="7.7109375" style="5" customWidth="1"/>
    <col min="9484" max="9484" width="8.85546875" style="5" customWidth="1"/>
    <col min="9485" max="9485" width="7.7109375" style="5" customWidth="1"/>
    <col min="9486" max="9486" width="8.140625" style="5" customWidth="1"/>
    <col min="9487" max="9487" width="26.28515625" style="5" customWidth="1"/>
    <col min="9488" max="9488" width="4.7109375" style="5" customWidth="1"/>
    <col min="9489" max="9490" width="3.7109375" style="5" customWidth="1"/>
    <col min="9491" max="9491" width="6.85546875" style="5" customWidth="1"/>
    <col min="9492" max="9728" width="9.140625" style="5"/>
    <col min="9729" max="9731" width="2.7109375" style="5" customWidth="1"/>
    <col min="9732" max="9732" width="38.85546875" style="5" customWidth="1"/>
    <col min="9733" max="9733" width="3.5703125" style="5" customWidth="1"/>
    <col min="9734" max="9735" width="3.85546875" style="5" customWidth="1"/>
    <col min="9736" max="9736" width="7.28515625" style="5" customWidth="1"/>
    <col min="9737" max="9739" width="7.7109375" style="5" customWidth="1"/>
    <col min="9740" max="9740" width="8.85546875" style="5" customWidth="1"/>
    <col min="9741" max="9741" width="7.7109375" style="5" customWidth="1"/>
    <col min="9742" max="9742" width="8.140625" style="5" customWidth="1"/>
    <col min="9743" max="9743" width="26.28515625" style="5" customWidth="1"/>
    <col min="9744" max="9744" width="4.7109375" style="5" customWidth="1"/>
    <col min="9745" max="9746" width="3.7109375" style="5" customWidth="1"/>
    <col min="9747" max="9747" width="6.85546875" style="5" customWidth="1"/>
    <col min="9748" max="9984" width="9.140625" style="5"/>
    <col min="9985" max="9987" width="2.7109375" style="5" customWidth="1"/>
    <col min="9988" max="9988" width="38.85546875" style="5" customWidth="1"/>
    <col min="9989" max="9989" width="3.5703125" style="5" customWidth="1"/>
    <col min="9990" max="9991" width="3.85546875" style="5" customWidth="1"/>
    <col min="9992" max="9992" width="7.28515625" style="5" customWidth="1"/>
    <col min="9993" max="9995" width="7.7109375" style="5" customWidth="1"/>
    <col min="9996" max="9996" width="8.85546875" style="5" customWidth="1"/>
    <col min="9997" max="9997" width="7.7109375" style="5" customWidth="1"/>
    <col min="9998" max="9998" width="8.140625" style="5" customWidth="1"/>
    <col min="9999" max="9999" width="26.28515625" style="5" customWidth="1"/>
    <col min="10000" max="10000" width="4.7109375" style="5" customWidth="1"/>
    <col min="10001" max="10002" width="3.7109375" style="5" customWidth="1"/>
    <col min="10003" max="10003" width="6.85546875" style="5" customWidth="1"/>
    <col min="10004" max="10240" width="9.140625" style="5"/>
    <col min="10241" max="10243" width="2.7109375" style="5" customWidth="1"/>
    <col min="10244" max="10244" width="38.85546875" style="5" customWidth="1"/>
    <col min="10245" max="10245" width="3.5703125" style="5" customWidth="1"/>
    <col min="10246" max="10247" width="3.85546875" style="5" customWidth="1"/>
    <col min="10248" max="10248" width="7.28515625" style="5" customWidth="1"/>
    <col min="10249" max="10251" width="7.7109375" style="5" customWidth="1"/>
    <col min="10252" max="10252" width="8.85546875" style="5" customWidth="1"/>
    <col min="10253" max="10253" width="7.7109375" style="5" customWidth="1"/>
    <col min="10254" max="10254" width="8.140625" style="5" customWidth="1"/>
    <col min="10255" max="10255" width="26.28515625" style="5" customWidth="1"/>
    <col min="10256" max="10256" width="4.7109375" style="5" customWidth="1"/>
    <col min="10257" max="10258" width="3.7109375" style="5" customWidth="1"/>
    <col min="10259" max="10259" width="6.85546875" style="5" customWidth="1"/>
    <col min="10260" max="10496" width="9.140625" style="5"/>
    <col min="10497" max="10499" width="2.7109375" style="5" customWidth="1"/>
    <col min="10500" max="10500" width="38.85546875" style="5" customWidth="1"/>
    <col min="10501" max="10501" width="3.5703125" style="5" customWidth="1"/>
    <col min="10502" max="10503" width="3.85546875" style="5" customWidth="1"/>
    <col min="10504" max="10504" width="7.28515625" style="5" customWidth="1"/>
    <col min="10505" max="10507" width="7.7109375" style="5" customWidth="1"/>
    <col min="10508" max="10508" width="8.85546875" style="5" customWidth="1"/>
    <col min="10509" max="10509" width="7.7109375" style="5" customWidth="1"/>
    <col min="10510" max="10510" width="8.140625" style="5" customWidth="1"/>
    <col min="10511" max="10511" width="26.28515625" style="5" customWidth="1"/>
    <col min="10512" max="10512" width="4.7109375" style="5" customWidth="1"/>
    <col min="10513" max="10514" width="3.7109375" style="5" customWidth="1"/>
    <col min="10515" max="10515" width="6.85546875" style="5" customWidth="1"/>
    <col min="10516" max="10752" width="9.140625" style="5"/>
    <col min="10753" max="10755" width="2.7109375" style="5" customWidth="1"/>
    <col min="10756" max="10756" width="38.85546875" style="5" customWidth="1"/>
    <col min="10757" max="10757" width="3.5703125" style="5" customWidth="1"/>
    <col min="10758" max="10759" width="3.85546875" style="5" customWidth="1"/>
    <col min="10760" max="10760" width="7.28515625" style="5" customWidth="1"/>
    <col min="10761" max="10763" width="7.7109375" style="5" customWidth="1"/>
    <col min="10764" max="10764" width="8.85546875" style="5" customWidth="1"/>
    <col min="10765" max="10765" width="7.7109375" style="5" customWidth="1"/>
    <col min="10766" max="10766" width="8.140625" style="5" customWidth="1"/>
    <col min="10767" max="10767" width="26.28515625" style="5" customWidth="1"/>
    <col min="10768" max="10768" width="4.7109375" style="5" customWidth="1"/>
    <col min="10769" max="10770" width="3.7109375" style="5" customWidth="1"/>
    <col min="10771" max="10771" width="6.85546875" style="5" customWidth="1"/>
    <col min="10772" max="11008" width="9.140625" style="5"/>
    <col min="11009" max="11011" width="2.7109375" style="5" customWidth="1"/>
    <col min="11012" max="11012" width="38.85546875" style="5" customWidth="1"/>
    <col min="11013" max="11013" width="3.5703125" style="5" customWidth="1"/>
    <col min="11014" max="11015" width="3.85546875" style="5" customWidth="1"/>
    <col min="11016" max="11016" width="7.28515625" style="5" customWidth="1"/>
    <col min="11017" max="11019" width="7.7109375" style="5" customWidth="1"/>
    <col min="11020" max="11020" width="8.85546875" style="5" customWidth="1"/>
    <col min="11021" max="11021" width="7.7109375" style="5" customWidth="1"/>
    <col min="11022" max="11022" width="8.140625" style="5" customWidth="1"/>
    <col min="11023" max="11023" width="26.28515625" style="5" customWidth="1"/>
    <col min="11024" max="11024" width="4.7109375" style="5" customWidth="1"/>
    <col min="11025" max="11026" width="3.7109375" style="5" customWidth="1"/>
    <col min="11027" max="11027" width="6.85546875" style="5" customWidth="1"/>
    <col min="11028" max="11264" width="9.140625" style="5"/>
    <col min="11265" max="11267" width="2.7109375" style="5" customWidth="1"/>
    <col min="11268" max="11268" width="38.85546875" style="5" customWidth="1"/>
    <col min="11269" max="11269" width="3.5703125" style="5" customWidth="1"/>
    <col min="11270" max="11271" width="3.85546875" style="5" customWidth="1"/>
    <col min="11272" max="11272" width="7.28515625" style="5" customWidth="1"/>
    <col min="11273" max="11275" width="7.7109375" style="5" customWidth="1"/>
    <col min="11276" max="11276" width="8.85546875" style="5" customWidth="1"/>
    <col min="11277" max="11277" width="7.7109375" style="5" customWidth="1"/>
    <col min="11278" max="11278" width="8.140625" style="5" customWidth="1"/>
    <col min="11279" max="11279" width="26.28515625" style="5" customWidth="1"/>
    <col min="11280" max="11280" width="4.7109375" style="5" customWidth="1"/>
    <col min="11281" max="11282" width="3.7109375" style="5" customWidth="1"/>
    <col min="11283" max="11283" width="6.85546875" style="5" customWidth="1"/>
    <col min="11284" max="11520" width="9.140625" style="5"/>
    <col min="11521" max="11523" width="2.7109375" style="5" customWidth="1"/>
    <col min="11524" max="11524" width="38.85546875" style="5" customWidth="1"/>
    <col min="11525" max="11525" width="3.5703125" style="5" customWidth="1"/>
    <col min="11526" max="11527" width="3.85546875" style="5" customWidth="1"/>
    <col min="11528" max="11528" width="7.28515625" style="5" customWidth="1"/>
    <col min="11529" max="11531" width="7.7109375" style="5" customWidth="1"/>
    <col min="11532" max="11532" width="8.85546875" style="5" customWidth="1"/>
    <col min="11533" max="11533" width="7.7109375" style="5" customWidth="1"/>
    <col min="11534" max="11534" width="8.140625" style="5" customWidth="1"/>
    <col min="11535" max="11535" width="26.28515625" style="5" customWidth="1"/>
    <col min="11536" max="11536" width="4.7109375" style="5" customWidth="1"/>
    <col min="11537" max="11538" width="3.7109375" style="5" customWidth="1"/>
    <col min="11539" max="11539" width="6.85546875" style="5" customWidth="1"/>
    <col min="11540" max="11776" width="9.140625" style="5"/>
    <col min="11777" max="11779" width="2.7109375" style="5" customWidth="1"/>
    <col min="11780" max="11780" width="38.85546875" style="5" customWidth="1"/>
    <col min="11781" max="11781" width="3.5703125" style="5" customWidth="1"/>
    <col min="11782" max="11783" width="3.85546875" style="5" customWidth="1"/>
    <col min="11784" max="11784" width="7.28515625" style="5" customWidth="1"/>
    <col min="11785" max="11787" width="7.7109375" style="5" customWidth="1"/>
    <col min="11788" max="11788" width="8.85546875" style="5" customWidth="1"/>
    <col min="11789" max="11789" width="7.7109375" style="5" customWidth="1"/>
    <col min="11790" max="11790" width="8.140625" style="5" customWidth="1"/>
    <col min="11791" max="11791" width="26.28515625" style="5" customWidth="1"/>
    <col min="11792" max="11792" width="4.7109375" style="5" customWidth="1"/>
    <col min="11793" max="11794" width="3.7109375" style="5" customWidth="1"/>
    <col min="11795" max="11795" width="6.85546875" style="5" customWidth="1"/>
    <col min="11796" max="12032" width="9.140625" style="5"/>
    <col min="12033" max="12035" width="2.7109375" style="5" customWidth="1"/>
    <col min="12036" max="12036" width="38.85546875" style="5" customWidth="1"/>
    <col min="12037" max="12037" width="3.5703125" style="5" customWidth="1"/>
    <col min="12038" max="12039" width="3.85546875" style="5" customWidth="1"/>
    <col min="12040" max="12040" width="7.28515625" style="5" customWidth="1"/>
    <col min="12041" max="12043" width="7.7109375" style="5" customWidth="1"/>
    <col min="12044" max="12044" width="8.85546875" style="5" customWidth="1"/>
    <col min="12045" max="12045" width="7.7109375" style="5" customWidth="1"/>
    <col min="12046" max="12046" width="8.140625" style="5" customWidth="1"/>
    <col min="12047" max="12047" width="26.28515625" style="5" customWidth="1"/>
    <col min="12048" max="12048" width="4.7109375" style="5" customWidth="1"/>
    <col min="12049" max="12050" width="3.7109375" style="5" customWidth="1"/>
    <col min="12051" max="12051" width="6.85546875" style="5" customWidth="1"/>
    <col min="12052" max="12288" width="9.140625" style="5"/>
    <col min="12289" max="12291" width="2.7109375" style="5" customWidth="1"/>
    <col min="12292" max="12292" width="38.85546875" style="5" customWidth="1"/>
    <col min="12293" max="12293" width="3.5703125" style="5" customWidth="1"/>
    <col min="12294" max="12295" width="3.85546875" style="5" customWidth="1"/>
    <col min="12296" max="12296" width="7.28515625" style="5" customWidth="1"/>
    <col min="12297" max="12299" width="7.7109375" style="5" customWidth="1"/>
    <col min="12300" max="12300" width="8.85546875" style="5" customWidth="1"/>
    <col min="12301" max="12301" width="7.7109375" style="5" customWidth="1"/>
    <col min="12302" max="12302" width="8.140625" style="5" customWidth="1"/>
    <col min="12303" max="12303" width="26.28515625" style="5" customWidth="1"/>
    <col min="12304" max="12304" width="4.7109375" style="5" customWidth="1"/>
    <col min="12305" max="12306" width="3.7109375" style="5" customWidth="1"/>
    <col min="12307" max="12307" width="6.85546875" style="5" customWidth="1"/>
    <col min="12308" max="12544" width="9.140625" style="5"/>
    <col min="12545" max="12547" width="2.7109375" style="5" customWidth="1"/>
    <col min="12548" max="12548" width="38.85546875" style="5" customWidth="1"/>
    <col min="12549" max="12549" width="3.5703125" style="5" customWidth="1"/>
    <col min="12550" max="12551" width="3.85546875" style="5" customWidth="1"/>
    <col min="12552" max="12552" width="7.28515625" style="5" customWidth="1"/>
    <col min="12553" max="12555" width="7.7109375" style="5" customWidth="1"/>
    <col min="12556" max="12556" width="8.85546875" style="5" customWidth="1"/>
    <col min="12557" max="12557" width="7.7109375" style="5" customWidth="1"/>
    <col min="12558" max="12558" width="8.140625" style="5" customWidth="1"/>
    <col min="12559" max="12559" width="26.28515625" style="5" customWidth="1"/>
    <col min="12560" max="12560" width="4.7109375" style="5" customWidth="1"/>
    <col min="12561" max="12562" width="3.7109375" style="5" customWidth="1"/>
    <col min="12563" max="12563" width="6.85546875" style="5" customWidth="1"/>
    <col min="12564" max="12800" width="9.140625" style="5"/>
    <col min="12801" max="12803" width="2.7109375" style="5" customWidth="1"/>
    <col min="12804" max="12804" width="38.85546875" style="5" customWidth="1"/>
    <col min="12805" max="12805" width="3.5703125" style="5" customWidth="1"/>
    <col min="12806" max="12807" width="3.85546875" style="5" customWidth="1"/>
    <col min="12808" max="12808" width="7.28515625" style="5" customWidth="1"/>
    <col min="12809" max="12811" width="7.7109375" style="5" customWidth="1"/>
    <col min="12812" max="12812" width="8.85546875" style="5" customWidth="1"/>
    <col min="12813" max="12813" width="7.7109375" style="5" customWidth="1"/>
    <col min="12814" max="12814" width="8.140625" style="5" customWidth="1"/>
    <col min="12815" max="12815" width="26.28515625" style="5" customWidth="1"/>
    <col min="12816" max="12816" width="4.7109375" style="5" customWidth="1"/>
    <col min="12817" max="12818" width="3.7109375" style="5" customWidth="1"/>
    <col min="12819" max="12819" width="6.85546875" style="5" customWidth="1"/>
    <col min="12820" max="13056" width="9.140625" style="5"/>
    <col min="13057" max="13059" width="2.7109375" style="5" customWidth="1"/>
    <col min="13060" max="13060" width="38.85546875" style="5" customWidth="1"/>
    <col min="13061" max="13061" width="3.5703125" style="5" customWidth="1"/>
    <col min="13062" max="13063" width="3.85546875" style="5" customWidth="1"/>
    <col min="13064" max="13064" width="7.28515625" style="5" customWidth="1"/>
    <col min="13065" max="13067" width="7.7109375" style="5" customWidth="1"/>
    <col min="13068" max="13068" width="8.85546875" style="5" customWidth="1"/>
    <col min="13069" max="13069" width="7.7109375" style="5" customWidth="1"/>
    <col min="13070" max="13070" width="8.140625" style="5" customWidth="1"/>
    <col min="13071" max="13071" width="26.28515625" style="5" customWidth="1"/>
    <col min="13072" max="13072" width="4.7109375" style="5" customWidth="1"/>
    <col min="13073" max="13074" width="3.7109375" style="5" customWidth="1"/>
    <col min="13075" max="13075" width="6.85546875" style="5" customWidth="1"/>
    <col min="13076" max="13312" width="9.140625" style="5"/>
    <col min="13313" max="13315" width="2.7109375" style="5" customWidth="1"/>
    <col min="13316" max="13316" width="38.85546875" style="5" customWidth="1"/>
    <col min="13317" max="13317" width="3.5703125" style="5" customWidth="1"/>
    <col min="13318" max="13319" width="3.85546875" style="5" customWidth="1"/>
    <col min="13320" max="13320" width="7.28515625" style="5" customWidth="1"/>
    <col min="13321" max="13323" width="7.7109375" style="5" customWidth="1"/>
    <col min="13324" max="13324" width="8.85546875" style="5" customWidth="1"/>
    <col min="13325" max="13325" width="7.7109375" style="5" customWidth="1"/>
    <col min="13326" max="13326" width="8.140625" style="5" customWidth="1"/>
    <col min="13327" max="13327" width="26.28515625" style="5" customWidth="1"/>
    <col min="13328" max="13328" width="4.7109375" style="5" customWidth="1"/>
    <col min="13329" max="13330" width="3.7109375" style="5" customWidth="1"/>
    <col min="13331" max="13331" width="6.85546875" style="5" customWidth="1"/>
    <col min="13332" max="13568" width="9.140625" style="5"/>
    <col min="13569" max="13571" width="2.7109375" style="5" customWidth="1"/>
    <col min="13572" max="13572" width="38.85546875" style="5" customWidth="1"/>
    <col min="13573" max="13573" width="3.5703125" style="5" customWidth="1"/>
    <col min="13574" max="13575" width="3.85546875" style="5" customWidth="1"/>
    <col min="13576" max="13576" width="7.28515625" style="5" customWidth="1"/>
    <col min="13577" max="13579" width="7.7109375" style="5" customWidth="1"/>
    <col min="13580" max="13580" width="8.85546875" style="5" customWidth="1"/>
    <col min="13581" max="13581" width="7.7109375" style="5" customWidth="1"/>
    <col min="13582" max="13582" width="8.140625" style="5" customWidth="1"/>
    <col min="13583" max="13583" width="26.28515625" style="5" customWidth="1"/>
    <col min="13584" max="13584" width="4.7109375" style="5" customWidth="1"/>
    <col min="13585" max="13586" width="3.7109375" style="5" customWidth="1"/>
    <col min="13587" max="13587" width="6.85546875" style="5" customWidth="1"/>
    <col min="13588" max="13824" width="9.140625" style="5"/>
    <col min="13825" max="13827" width="2.7109375" style="5" customWidth="1"/>
    <col min="13828" max="13828" width="38.85546875" style="5" customWidth="1"/>
    <col min="13829" max="13829" width="3.5703125" style="5" customWidth="1"/>
    <col min="13830" max="13831" width="3.85546875" style="5" customWidth="1"/>
    <col min="13832" max="13832" width="7.28515625" style="5" customWidth="1"/>
    <col min="13833" max="13835" width="7.7109375" style="5" customWidth="1"/>
    <col min="13836" max="13836" width="8.85546875" style="5" customWidth="1"/>
    <col min="13837" max="13837" width="7.7109375" style="5" customWidth="1"/>
    <col min="13838" max="13838" width="8.140625" style="5" customWidth="1"/>
    <col min="13839" max="13839" width="26.28515625" style="5" customWidth="1"/>
    <col min="13840" max="13840" width="4.7109375" style="5" customWidth="1"/>
    <col min="13841" max="13842" width="3.7109375" style="5" customWidth="1"/>
    <col min="13843" max="13843" width="6.85546875" style="5" customWidth="1"/>
    <col min="13844" max="14080" width="9.140625" style="5"/>
    <col min="14081" max="14083" width="2.7109375" style="5" customWidth="1"/>
    <col min="14084" max="14084" width="38.85546875" style="5" customWidth="1"/>
    <col min="14085" max="14085" width="3.5703125" style="5" customWidth="1"/>
    <col min="14086" max="14087" width="3.85546875" style="5" customWidth="1"/>
    <col min="14088" max="14088" width="7.28515625" style="5" customWidth="1"/>
    <col min="14089" max="14091" width="7.7109375" style="5" customWidth="1"/>
    <col min="14092" max="14092" width="8.85546875" style="5" customWidth="1"/>
    <col min="14093" max="14093" width="7.7109375" style="5" customWidth="1"/>
    <col min="14094" max="14094" width="8.140625" style="5" customWidth="1"/>
    <col min="14095" max="14095" width="26.28515625" style="5" customWidth="1"/>
    <col min="14096" max="14096" width="4.7109375" style="5" customWidth="1"/>
    <col min="14097" max="14098" width="3.7109375" style="5" customWidth="1"/>
    <col min="14099" max="14099" width="6.85546875" style="5" customWidth="1"/>
    <col min="14100" max="14336" width="9.140625" style="5"/>
    <col min="14337" max="14339" width="2.7109375" style="5" customWidth="1"/>
    <col min="14340" max="14340" width="38.85546875" style="5" customWidth="1"/>
    <col min="14341" max="14341" width="3.5703125" style="5" customWidth="1"/>
    <col min="14342" max="14343" width="3.85546875" style="5" customWidth="1"/>
    <col min="14344" max="14344" width="7.28515625" style="5" customWidth="1"/>
    <col min="14345" max="14347" width="7.7109375" style="5" customWidth="1"/>
    <col min="14348" max="14348" width="8.85546875" style="5" customWidth="1"/>
    <col min="14349" max="14349" width="7.7109375" style="5" customWidth="1"/>
    <col min="14350" max="14350" width="8.140625" style="5" customWidth="1"/>
    <col min="14351" max="14351" width="26.28515625" style="5" customWidth="1"/>
    <col min="14352" max="14352" width="4.7109375" style="5" customWidth="1"/>
    <col min="14353" max="14354" width="3.7109375" style="5" customWidth="1"/>
    <col min="14355" max="14355" width="6.85546875" style="5" customWidth="1"/>
    <col min="14356" max="14592" width="9.140625" style="5"/>
    <col min="14593" max="14595" width="2.7109375" style="5" customWidth="1"/>
    <col min="14596" max="14596" width="38.85546875" style="5" customWidth="1"/>
    <col min="14597" max="14597" width="3.5703125" style="5" customWidth="1"/>
    <col min="14598" max="14599" width="3.85546875" style="5" customWidth="1"/>
    <col min="14600" max="14600" width="7.28515625" style="5" customWidth="1"/>
    <col min="14601" max="14603" width="7.7109375" style="5" customWidth="1"/>
    <col min="14604" max="14604" width="8.85546875" style="5" customWidth="1"/>
    <col min="14605" max="14605" width="7.7109375" style="5" customWidth="1"/>
    <col min="14606" max="14606" width="8.140625" style="5" customWidth="1"/>
    <col min="14607" max="14607" width="26.28515625" style="5" customWidth="1"/>
    <col min="14608" max="14608" width="4.7109375" style="5" customWidth="1"/>
    <col min="14609" max="14610" width="3.7109375" style="5" customWidth="1"/>
    <col min="14611" max="14611" width="6.85546875" style="5" customWidth="1"/>
    <col min="14612" max="14848" width="9.140625" style="5"/>
    <col min="14849" max="14851" width="2.7109375" style="5" customWidth="1"/>
    <col min="14852" max="14852" width="38.85546875" style="5" customWidth="1"/>
    <col min="14853" max="14853" width="3.5703125" style="5" customWidth="1"/>
    <col min="14854" max="14855" width="3.85546875" style="5" customWidth="1"/>
    <col min="14856" max="14856" width="7.28515625" style="5" customWidth="1"/>
    <col min="14857" max="14859" width="7.7109375" style="5" customWidth="1"/>
    <col min="14860" max="14860" width="8.85546875" style="5" customWidth="1"/>
    <col min="14861" max="14861" width="7.7109375" style="5" customWidth="1"/>
    <col min="14862" max="14862" width="8.140625" style="5" customWidth="1"/>
    <col min="14863" max="14863" width="26.28515625" style="5" customWidth="1"/>
    <col min="14864" max="14864" width="4.7109375" style="5" customWidth="1"/>
    <col min="14865" max="14866" width="3.7109375" style="5" customWidth="1"/>
    <col min="14867" max="14867" width="6.85546875" style="5" customWidth="1"/>
    <col min="14868" max="15104" width="9.140625" style="5"/>
    <col min="15105" max="15107" width="2.7109375" style="5" customWidth="1"/>
    <col min="15108" max="15108" width="38.85546875" style="5" customWidth="1"/>
    <col min="15109" max="15109" width="3.5703125" style="5" customWidth="1"/>
    <col min="15110" max="15111" width="3.85546875" style="5" customWidth="1"/>
    <col min="15112" max="15112" width="7.28515625" style="5" customWidth="1"/>
    <col min="15113" max="15115" width="7.7109375" style="5" customWidth="1"/>
    <col min="15116" max="15116" width="8.85546875" style="5" customWidth="1"/>
    <col min="15117" max="15117" width="7.7109375" style="5" customWidth="1"/>
    <col min="15118" max="15118" width="8.140625" style="5" customWidth="1"/>
    <col min="15119" max="15119" width="26.28515625" style="5" customWidth="1"/>
    <col min="15120" max="15120" width="4.7109375" style="5" customWidth="1"/>
    <col min="15121" max="15122" width="3.7109375" style="5" customWidth="1"/>
    <col min="15123" max="15123" width="6.85546875" style="5" customWidth="1"/>
    <col min="15124" max="15360" width="9.140625" style="5"/>
    <col min="15361" max="15363" width="2.7109375" style="5" customWidth="1"/>
    <col min="15364" max="15364" width="38.85546875" style="5" customWidth="1"/>
    <col min="15365" max="15365" width="3.5703125" style="5" customWidth="1"/>
    <col min="15366" max="15367" width="3.85546875" style="5" customWidth="1"/>
    <col min="15368" max="15368" width="7.28515625" style="5" customWidth="1"/>
    <col min="15369" max="15371" width="7.7109375" style="5" customWidth="1"/>
    <col min="15372" max="15372" width="8.85546875" style="5" customWidth="1"/>
    <col min="15373" max="15373" width="7.7109375" style="5" customWidth="1"/>
    <col min="15374" max="15374" width="8.140625" style="5" customWidth="1"/>
    <col min="15375" max="15375" width="26.28515625" style="5" customWidth="1"/>
    <col min="15376" max="15376" width="4.7109375" style="5" customWidth="1"/>
    <col min="15377" max="15378" width="3.7109375" style="5" customWidth="1"/>
    <col min="15379" max="15379" width="6.85546875" style="5" customWidth="1"/>
    <col min="15380" max="15616" width="9.140625" style="5"/>
    <col min="15617" max="15619" width="2.7109375" style="5" customWidth="1"/>
    <col min="15620" max="15620" width="38.85546875" style="5" customWidth="1"/>
    <col min="15621" max="15621" width="3.5703125" style="5" customWidth="1"/>
    <col min="15622" max="15623" width="3.85546875" style="5" customWidth="1"/>
    <col min="15624" max="15624" width="7.28515625" style="5" customWidth="1"/>
    <col min="15625" max="15627" width="7.7109375" style="5" customWidth="1"/>
    <col min="15628" max="15628" width="8.85546875" style="5" customWidth="1"/>
    <col min="15629" max="15629" width="7.7109375" style="5" customWidth="1"/>
    <col min="15630" max="15630" width="8.140625" style="5" customWidth="1"/>
    <col min="15631" max="15631" width="26.28515625" style="5" customWidth="1"/>
    <col min="15632" max="15632" width="4.7109375" style="5" customWidth="1"/>
    <col min="15633" max="15634" width="3.7109375" style="5" customWidth="1"/>
    <col min="15635" max="15635" width="6.85546875" style="5" customWidth="1"/>
    <col min="15636" max="15872" width="9.140625" style="5"/>
    <col min="15873" max="15875" width="2.7109375" style="5" customWidth="1"/>
    <col min="15876" max="15876" width="38.85546875" style="5" customWidth="1"/>
    <col min="15877" max="15877" width="3.5703125" style="5" customWidth="1"/>
    <col min="15878" max="15879" width="3.85546875" style="5" customWidth="1"/>
    <col min="15880" max="15880" width="7.28515625" style="5" customWidth="1"/>
    <col min="15881" max="15883" width="7.7109375" style="5" customWidth="1"/>
    <col min="15884" max="15884" width="8.85546875" style="5" customWidth="1"/>
    <col min="15885" max="15885" width="7.7109375" style="5" customWidth="1"/>
    <col min="15886" max="15886" width="8.140625" style="5" customWidth="1"/>
    <col min="15887" max="15887" width="26.28515625" style="5" customWidth="1"/>
    <col min="15888" max="15888" width="4.7109375" style="5" customWidth="1"/>
    <col min="15889" max="15890" width="3.7109375" style="5" customWidth="1"/>
    <col min="15891" max="15891" width="6.85546875" style="5" customWidth="1"/>
    <col min="15892" max="16128" width="9.140625" style="5"/>
    <col min="16129" max="16131" width="2.7109375" style="5" customWidth="1"/>
    <col min="16132" max="16132" width="38.85546875" style="5" customWidth="1"/>
    <col min="16133" max="16133" width="3.5703125" style="5" customWidth="1"/>
    <col min="16134" max="16135" width="3.85546875" style="5" customWidth="1"/>
    <col min="16136" max="16136" width="7.28515625" style="5" customWidth="1"/>
    <col min="16137" max="16139" width="7.7109375" style="5" customWidth="1"/>
    <col min="16140" max="16140" width="8.85546875" style="5" customWidth="1"/>
    <col min="16141" max="16141" width="7.7109375" style="5" customWidth="1"/>
    <col min="16142" max="16142" width="8.140625" style="5" customWidth="1"/>
    <col min="16143" max="16143" width="26.28515625" style="5" customWidth="1"/>
    <col min="16144" max="16144" width="4.7109375" style="5" customWidth="1"/>
    <col min="16145" max="16146" width="3.7109375" style="5" customWidth="1"/>
    <col min="16147" max="16147" width="6.85546875" style="5" customWidth="1"/>
    <col min="16148" max="16384" width="9.140625" style="5"/>
  </cols>
  <sheetData>
    <row r="1" spans="1:22" ht="15.75" x14ac:dyDescent="0.2">
      <c r="A1" s="390" t="s">
        <v>90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</row>
    <row r="2" spans="1:22" ht="15.75" x14ac:dyDescent="0.2">
      <c r="A2" s="391" t="s">
        <v>50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</row>
    <row r="3" spans="1:22" ht="15.75" x14ac:dyDescent="0.2">
      <c r="A3" s="392" t="s">
        <v>30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12"/>
      <c r="T3" s="12"/>
      <c r="U3" s="12"/>
      <c r="V3" s="12"/>
    </row>
    <row r="4" spans="1:22" ht="13.5" thickBot="1" x14ac:dyDescent="0.25">
      <c r="P4" s="393" t="s">
        <v>0</v>
      </c>
      <c r="Q4" s="393"/>
      <c r="R4" s="393"/>
    </row>
    <row r="5" spans="1:22" ht="34.5" customHeight="1" x14ac:dyDescent="0.2">
      <c r="A5" s="394" t="s">
        <v>31</v>
      </c>
      <c r="B5" s="397" t="s">
        <v>1</v>
      </c>
      <c r="C5" s="397" t="s">
        <v>2</v>
      </c>
      <c r="D5" s="400" t="s">
        <v>15</v>
      </c>
      <c r="E5" s="31"/>
      <c r="F5" s="397" t="s">
        <v>42</v>
      </c>
      <c r="G5" s="403" t="s">
        <v>4</v>
      </c>
      <c r="H5" s="406" t="s">
        <v>5</v>
      </c>
      <c r="I5" s="409" t="s">
        <v>32</v>
      </c>
      <c r="J5" s="410"/>
      <c r="K5" s="410"/>
      <c r="L5" s="411"/>
      <c r="M5" s="412" t="s">
        <v>40</v>
      </c>
      <c r="N5" s="412" t="s">
        <v>41</v>
      </c>
      <c r="O5" s="415" t="s">
        <v>91</v>
      </c>
      <c r="P5" s="416"/>
      <c r="Q5" s="416"/>
      <c r="R5" s="417"/>
    </row>
    <row r="6" spans="1:22" ht="20.25" customHeight="1" x14ac:dyDescent="0.2">
      <c r="A6" s="395"/>
      <c r="B6" s="398"/>
      <c r="C6" s="398"/>
      <c r="D6" s="401"/>
      <c r="E6" s="32"/>
      <c r="F6" s="398"/>
      <c r="G6" s="404"/>
      <c r="H6" s="407"/>
      <c r="I6" s="418" t="s">
        <v>6</v>
      </c>
      <c r="J6" s="419" t="s">
        <v>7</v>
      </c>
      <c r="K6" s="420"/>
      <c r="L6" s="421" t="s">
        <v>22</v>
      </c>
      <c r="M6" s="413"/>
      <c r="N6" s="413"/>
      <c r="O6" s="423" t="s">
        <v>15</v>
      </c>
      <c r="P6" s="419" t="s">
        <v>8</v>
      </c>
      <c r="Q6" s="425"/>
      <c r="R6" s="426"/>
    </row>
    <row r="7" spans="1:22" ht="102.75" customHeight="1" thickBot="1" x14ac:dyDescent="0.25">
      <c r="A7" s="396"/>
      <c r="B7" s="399"/>
      <c r="C7" s="399"/>
      <c r="D7" s="402"/>
      <c r="E7" s="33" t="s">
        <v>3</v>
      </c>
      <c r="F7" s="399"/>
      <c r="G7" s="405"/>
      <c r="H7" s="408"/>
      <c r="I7" s="396"/>
      <c r="J7" s="7" t="s">
        <v>6</v>
      </c>
      <c r="K7" s="6" t="s">
        <v>16</v>
      </c>
      <c r="L7" s="422"/>
      <c r="M7" s="414"/>
      <c r="N7" s="414"/>
      <c r="O7" s="424"/>
      <c r="P7" s="8" t="s">
        <v>43</v>
      </c>
      <c r="Q7" s="8" t="s">
        <v>44</v>
      </c>
      <c r="R7" s="9" t="s">
        <v>45</v>
      </c>
    </row>
    <row r="8" spans="1:22" s="71" customFormat="1" ht="16.5" customHeight="1" x14ac:dyDescent="0.2">
      <c r="A8" s="427" t="s">
        <v>125</v>
      </c>
      <c r="B8" s="428"/>
      <c r="C8" s="428"/>
      <c r="D8" s="428"/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28"/>
      <c r="P8" s="428"/>
      <c r="Q8" s="428"/>
      <c r="R8" s="429"/>
    </row>
    <row r="9" spans="1:22" s="71" customFormat="1" ht="16.5" customHeight="1" x14ac:dyDescent="0.2">
      <c r="A9" s="430" t="s">
        <v>75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2"/>
    </row>
    <row r="10" spans="1:22" ht="15.75" customHeight="1" x14ac:dyDescent="0.2">
      <c r="A10" s="358" t="s">
        <v>9</v>
      </c>
      <c r="B10" s="433" t="s">
        <v>70</v>
      </c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434"/>
      <c r="N10" s="434"/>
      <c r="O10" s="434"/>
      <c r="P10" s="434"/>
      <c r="Q10" s="434"/>
      <c r="R10" s="435"/>
    </row>
    <row r="11" spans="1:22" ht="16.5" customHeight="1" thickBot="1" x14ac:dyDescent="0.25">
      <c r="A11" s="357" t="s">
        <v>9</v>
      </c>
      <c r="B11" s="356" t="s">
        <v>9</v>
      </c>
      <c r="C11" s="436" t="s">
        <v>66</v>
      </c>
      <c r="D11" s="437"/>
      <c r="E11" s="438"/>
      <c r="F11" s="438"/>
      <c r="G11" s="438"/>
      <c r="H11" s="437"/>
      <c r="I11" s="437"/>
      <c r="J11" s="437"/>
      <c r="K11" s="437"/>
      <c r="L11" s="437"/>
      <c r="M11" s="437"/>
      <c r="N11" s="437"/>
      <c r="O11" s="437"/>
      <c r="P11" s="437"/>
      <c r="Q11" s="437"/>
      <c r="R11" s="439"/>
    </row>
    <row r="12" spans="1:22" ht="16.5" customHeight="1" x14ac:dyDescent="0.2">
      <c r="A12" s="346" t="s">
        <v>9</v>
      </c>
      <c r="B12" s="47" t="s">
        <v>9</v>
      </c>
      <c r="C12" s="122" t="s">
        <v>9</v>
      </c>
      <c r="D12" s="125" t="s">
        <v>86</v>
      </c>
      <c r="E12" s="440" t="s">
        <v>115</v>
      </c>
      <c r="F12" s="443" t="s">
        <v>52</v>
      </c>
      <c r="G12" s="446" t="s">
        <v>48</v>
      </c>
      <c r="H12" s="51"/>
      <c r="I12" s="276"/>
      <c r="J12" s="277"/>
      <c r="K12" s="277"/>
      <c r="L12" s="277"/>
      <c r="M12" s="52"/>
      <c r="N12" s="127"/>
      <c r="O12" s="132"/>
      <c r="P12" s="146"/>
      <c r="Q12" s="146"/>
      <c r="R12" s="147"/>
    </row>
    <row r="13" spans="1:22" ht="15.75" customHeight="1" x14ac:dyDescent="0.2">
      <c r="A13" s="347"/>
      <c r="B13" s="48"/>
      <c r="C13" s="123"/>
      <c r="D13" s="199" t="s">
        <v>51</v>
      </c>
      <c r="E13" s="441"/>
      <c r="F13" s="444"/>
      <c r="G13" s="447"/>
      <c r="H13" s="126" t="s">
        <v>46</v>
      </c>
      <c r="I13" s="278">
        <f>J13+L13</f>
        <v>13723.8</v>
      </c>
      <c r="J13" s="279">
        <f>13723.8</f>
        <v>13723.8</v>
      </c>
      <c r="K13" s="279"/>
      <c r="L13" s="279"/>
      <c r="M13" s="63">
        <f>15900+153</f>
        <v>16053</v>
      </c>
      <c r="N13" s="128">
        <f>15900+153</f>
        <v>16053</v>
      </c>
      <c r="O13" s="449" t="s">
        <v>121</v>
      </c>
      <c r="P13" s="130">
        <v>69.599999999999994</v>
      </c>
      <c r="Q13" s="130">
        <v>69.599999999999994</v>
      </c>
      <c r="R13" s="108">
        <v>69.599999999999994</v>
      </c>
      <c r="T13" s="54"/>
    </row>
    <row r="14" spans="1:22" ht="14.25" customHeight="1" x14ac:dyDescent="0.2">
      <c r="A14" s="347"/>
      <c r="B14" s="48"/>
      <c r="C14" s="123"/>
      <c r="D14" s="451" t="s">
        <v>87</v>
      </c>
      <c r="E14" s="441"/>
      <c r="F14" s="444"/>
      <c r="G14" s="447"/>
      <c r="H14" s="126" t="s">
        <v>46</v>
      </c>
      <c r="I14" s="280">
        <f>J14</f>
        <v>153</v>
      </c>
      <c r="J14" s="281">
        <v>153</v>
      </c>
      <c r="K14" s="281"/>
      <c r="L14" s="281"/>
      <c r="M14" s="27"/>
      <c r="N14" s="129"/>
      <c r="O14" s="449"/>
      <c r="P14" s="131"/>
      <c r="Q14" s="131"/>
      <c r="R14" s="53"/>
    </row>
    <row r="15" spans="1:22" ht="18" customHeight="1" thickBot="1" x14ac:dyDescent="0.25">
      <c r="A15" s="348"/>
      <c r="B15" s="50"/>
      <c r="C15" s="124"/>
      <c r="D15" s="452"/>
      <c r="E15" s="442"/>
      <c r="F15" s="445"/>
      <c r="G15" s="448"/>
      <c r="H15" s="319" t="s">
        <v>10</v>
      </c>
      <c r="I15" s="387">
        <f t="shared" ref="I15:N15" si="0">SUM(I12:I14)</f>
        <v>13876.8</v>
      </c>
      <c r="J15" s="305">
        <f t="shared" si="0"/>
        <v>13876.8</v>
      </c>
      <c r="K15" s="305">
        <f t="shared" si="0"/>
        <v>0</v>
      </c>
      <c r="L15" s="293">
        <f t="shared" si="0"/>
        <v>0</v>
      </c>
      <c r="M15" s="320">
        <f t="shared" si="0"/>
        <v>16053</v>
      </c>
      <c r="N15" s="321">
        <f t="shared" si="0"/>
        <v>16053</v>
      </c>
      <c r="O15" s="450"/>
      <c r="P15" s="148"/>
      <c r="Q15" s="148"/>
      <c r="R15" s="149"/>
      <c r="S15" s="13"/>
      <c r="U15" s="12"/>
    </row>
    <row r="16" spans="1:22" ht="15.75" customHeight="1" x14ac:dyDescent="0.2">
      <c r="A16" s="347" t="s">
        <v>9</v>
      </c>
      <c r="B16" s="48" t="s">
        <v>9</v>
      </c>
      <c r="C16" s="49" t="s">
        <v>11</v>
      </c>
      <c r="D16" s="459" t="s">
        <v>95</v>
      </c>
      <c r="E16" s="263" t="s">
        <v>115</v>
      </c>
      <c r="F16" s="264" t="s">
        <v>52</v>
      </c>
      <c r="G16" s="265" t="s">
        <v>48</v>
      </c>
      <c r="H16" s="266" t="s">
        <v>58</v>
      </c>
      <c r="I16" s="306">
        <f>J16+L16</f>
        <v>94.7</v>
      </c>
      <c r="J16" s="307">
        <v>94.7</v>
      </c>
      <c r="K16" s="307"/>
      <c r="L16" s="308"/>
      <c r="M16" s="252">
        <v>200</v>
      </c>
      <c r="N16" s="141">
        <v>200</v>
      </c>
      <c r="O16" s="203" t="s">
        <v>64</v>
      </c>
      <c r="P16" s="168">
        <v>130</v>
      </c>
      <c r="Q16" s="168">
        <v>130</v>
      </c>
      <c r="R16" s="204">
        <v>130</v>
      </c>
      <c r="S16" s="13"/>
      <c r="U16" s="12"/>
    </row>
    <row r="17" spans="1:21" ht="12.75" customHeight="1" x14ac:dyDescent="0.2">
      <c r="A17" s="461"/>
      <c r="B17" s="462"/>
      <c r="C17" s="463"/>
      <c r="D17" s="460"/>
      <c r="E17" s="464"/>
      <c r="F17" s="465"/>
      <c r="G17" s="453"/>
      <c r="H17" s="267" t="s">
        <v>59</v>
      </c>
      <c r="I17" s="309">
        <f>J17+L18</f>
        <v>50</v>
      </c>
      <c r="J17" s="310">
        <v>50</v>
      </c>
      <c r="K17" s="311"/>
      <c r="L17" s="312"/>
      <c r="M17" s="253"/>
      <c r="N17" s="139"/>
      <c r="O17" s="454" t="s">
        <v>122</v>
      </c>
      <c r="P17" s="150">
        <v>0.3</v>
      </c>
      <c r="Q17" s="73">
        <v>2</v>
      </c>
      <c r="R17" s="74">
        <v>2</v>
      </c>
      <c r="U17" s="12"/>
    </row>
    <row r="18" spans="1:21" ht="12.75" customHeight="1" x14ac:dyDescent="0.2">
      <c r="A18" s="461"/>
      <c r="B18" s="462"/>
      <c r="C18" s="463"/>
      <c r="D18" s="460"/>
      <c r="E18" s="464"/>
      <c r="F18" s="465"/>
      <c r="G18" s="453"/>
      <c r="H18" s="268"/>
      <c r="I18" s="313"/>
      <c r="J18" s="311"/>
      <c r="K18" s="310"/>
      <c r="L18" s="314"/>
      <c r="M18" s="254"/>
      <c r="N18" s="142"/>
      <c r="O18" s="454"/>
      <c r="P18" s="455"/>
      <c r="Q18" s="455"/>
      <c r="R18" s="456"/>
      <c r="U18" s="12"/>
    </row>
    <row r="19" spans="1:21" ht="14.25" customHeight="1" x14ac:dyDescent="0.2">
      <c r="A19" s="461"/>
      <c r="B19" s="462"/>
      <c r="C19" s="463"/>
      <c r="D19" s="457" t="s">
        <v>96</v>
      </c>
      <c r="E19" s="464"/>
      <c r="F19" s="465"/>
      <c r="G19" s="453"/>
      <c r="H19" s="267" t="s">
        <v>77</v>
      </c>
      <c r="I19" s="309">
        <v>9.42</v>
      </c>
      <c r="J19" s="310">
        <v>9.4</v>
      </c>
      <c r="K19" s="310"/>
      <c r="L19" s="314"/>
      <c r="M19" s="255"/>
      <c r="N19" s="143"/>
      <c r="O19" s="454"/>
      <c r="P19" s="455"/>
      <c r="Q19" s="455"/>
      <c r="R19" s="456"/>
      <c r="U19" s="12"/>
    </row>
    <row r="20" spans="1:21" ht="14.25" customHeight="1" x14ac:dyDescent="0.2">
      <c r="A20" s="461"/>
      <c r="B20" s="462"/>
      <c r="C20" s="463"/>
      <c r="D20" s="457"/>
      <c r="E20" s="464"/>
      <c r="F20" s="465"/>
      <c r="G20" s="453"/>
      <c r="H20" s="269"/>
      <c r="I20" s="315"/>
      <c r="J20" s="316"/>
      <c r="K20" s="316"/>
      <c r="L20" s="317"/>
      <c r="M20" s="256"/>
      <c r="N20" s="144"/>
      <c r="O20" s="458" t="s">
        <v>97</v>
      </c>
      <c r="P20" s="169">
        <v>100</v>
      </c>
      <c r="Q20" s="169">
        <v>100</v>
      </c>
      <c r="R20" s="205">
        <v>100</v>
      </c>
      <c r="U20" s="12"/>
    </row>
    <row r="21" spans="1:21" ht="16.5" customHeight="1" x14ac:dyDescent="0.2">
      <c r="A21" s="349"/>
      <c r="B21" s="193"/>
      <c r="C21" s="194"/>
      <c r="D21" s="199" t="s">
        <v>63</v>
      </c>
      <c r="E21" s="201"/>
      <c r="F21" s="173"/>
      <c r="G21" s="181"/>
      <c r="H21" s="251"/>
      <c r="I21" s="287"/>
      <c r="J21" s="288"/>
      <c r="K21" s="288"/>
      <c r="L21" s="314"/>
      <c r="M21" s="140"/>
      <c r="N21" s="145"/>
      <c r="O21" s="458"/>
      <c r="P21" s="151"/>
      <c r="Q21" s="73"/>
      <c r="R21" s="74"/>
      <c r="U21" s="12"/>
    </row>
    <row r="22" spans="1:21" ht="15.75" customHeight="1" thickBot="1" x14ac:dyDescent="0.25">
      <c r="A22" s="350"/>
      <c r="B22" s="187"/>
      <c r="C22" s="189"/>
      <c r="D22" s="200"/>
      <c r="E22" s="180"/>
      <c r="F22" s="174"/>
      <c r="G22" s="182"/>
      <c r="H22" s="322" t="s">
        <v>10</v>
      </c>
      <c r="I22" s="282">
        <f t="shared" ref="I22:N22" si="1">SUM(I16:I21)</f>
        <v>154.11999999999998</v>
      </c>
      <c r="J22" s="294">
        <f t="shared" si="1"/>
        <v>154.1</v>
      </c>
      <c r="K22" s="294">
        <f t="shared" si="1"/>
        <v>0</v>
      </c>
      <c r="L22" s="318">
        <f t="shared" si="1"/>
        <v>0</v>
      </c>
      <c r="M22" s="318">
        <f t="shared" si="1"/>
        <v>200</v>
      </c>
      <c r="N22" s="294">
        <f t="shared" si="1"/>
        <v>200</v>
      </c>
      <c r="O22" s="177" t="s">
        <v>65</v>
      </c>
      <c r="P22" s="170">
        <v>50</v>
      </c>
      <c r="Q22" s="170">
        <v>50</v>
      </c>
      <c r="R22" s="206">
        <v>50</v>
      </c>
      <c r="U22" s="12"/>
    </row>
    <row r="23" spans="1:21" ht="13.5" customHeight="1" x14ac:dyDescent="0.2">
      <c r="A23" s="471" t="s">
        <v>9</v>
      </c>
      <c r="B23" s="472" t="s">
        <v>9</v>
      </c>
      <c r="C23" s="481" t="s">
        <v>47</v>
      </c>
      <c r="D23" s="484" t="s">
        <v>118</v>
      </c>
      <c r="E23" s="487" t="s">
        <v>84</v>
      </c>
      <c r="F23" s="490" t="s">
        <v>52</v>
      </c>
      <c r="G23" s="466" t="s">
        <v>60</v>
      </c>
      <c r="H23" s="58" t="s">
        <v>88</v>
      </c>
      <c r="I23" s="296">
        <f>J23+L23</f>
        <v>580.1</v>
      </c>
      <c r="J23" s="288"/>
      <c r="K23" s="288"/>
      <c r="L23" s="292">
        <v>580.1</v>
      </c>
      <c r="M23" s="61">
        <v>14.3</v>
      </c>
      <c r="N23" s="46"/>
      <c r="O23" s="469" t="s">
        <v>99</v>
      </c>
      <c r="P23" s="168"/>
      <c r="Q23" s="62"/>
      <c r="R23" s="204"/>
      <c r="U23" s="12"/>
    </row>
    <row r="24" spans="1:21" ht="13.5" customHeight="1" x14ac:dyDescent="0.2">
      <c r="A24" s="461"/>
      <c r="B24" s="462"/>
      <c r="C24" s="482"/>
      <c r="D24" s="485"/>
      <c r="E24" s="488"/>
      <c r="F24" s="491"/>
      <c r="G24" s="467"/>
      <c r="H24" s="59" t="s">
        <v>76</v>
      </c>
      <c r="I24" s="297">
        <f>J24+L24</f>
        <v>5221.2</v>
      </c>
      <c r="J24" s="286"/>
      <c r="K24" s="286"/>
      <c r="L24" s="279">
        <v>5221.2</v>
      </c>
      <c r="M24" s="63">
        <v>128.80000000000001</v>
      </c>
      <c r="N24" s="60"/>
      <c r="O24" s="454"/>
      <c r="P24" s="169"/>
      <c r="Q24" s="24"/>
      <c r="R24" s="205"/>
      <c r="U24" s="12"/>
    </row>
    <row r="25" spans="1:21" ht="13.5" customHeight="1" thickBot="1" x14ac:dyDescent="0.25">
      <c r="A25" s="480"/>
      <c r="B25" s="473"/>
      <c r="C25" s="483"/>
      <c r="D25" s="486"/>
      <c r="E25" s="489"/>
      <c r="F25" s="492"/>
      <c r="G25" s="468"/>
      <c r="H25" s="323" t="s">
        <v>10</v>
      </c>
      <c r="I25" s="298">
        <f t="shared" ref="I25:N25" si="2">SUM(I23:I24)</f>
        <v>5801.3</v>
      </c>
      <c r="J25" s="299">
        <f t="shared" si="2"/>
        <v>0</v>
      </c>
      <c r="K25" s="299">
        <f t="shared" si="2"/>
        <v>0</v>
      </c>
      <c r="L25" s="299">
        <f t="shared" si="2"/>
        <v>5801.3</v>
      </c>
      <c r="M25" s="324">
        <f t="shared" si="2"/>
        <v>143.10000000000002</v>
      </c>
      <c r="N25" s="324">
        <f t="shared" si="2"/>
        <v>0</v>
      </c>
      <c r="O25" s="470"/>
      <c r="P25" s="67">
        <v>98</v>
      </c>
      <c r="Q25" s="68">
        <v>100</v>
      </c>
      <c r="R25" s="69"/>
      <c r="U25" s="12"/>
    </row>
    <row r="26" spans="1:21" ht="15.75" customHeight="1" x14ac:dyDescent="0.2">
      <c r="A26" s="471" t="s">
        <v>9</v>
      </c>
      <c r="B26" s="472" t="s">
        <v>9</v>
      </c>
      <c r="C26" s="474" t="s">
        <v>53</v>
      </c>
      <c r="D26" s="476" t="s">
        <v>81</v>
      </c>
      <c r="E26" s="477" t="s">
        <v>115</v>
      </c>
      <c r="F26" s="443" t="s">
        <v>52</v>
      </c>
      <c r="G26" s="466" t="s">
        <v>48</v>
      </c>
      <c r="H26" s="39" t="s">
        <v>46</v>
      </c>
      <c r="I26" s="301">
        <f>J26+L26</f>
        <v>100</v>
      </c>
      <c r="J26" s="302">
        <v>100</v>
      </c>
      <c r="K26" s="302"/>
      <c r="L26" s="303"/>
      <c r="M26" s="46">
        <v>100</v>
      </c>
      <c r="N26" s="46">
        <v>100</v>
      </c>
      <c r="O26" s="479" t="s">
        <v>82</v>
      </c>
      <c r="P26" s="34">
        <v>100</v>
      </c>
      <c r="Q26" s="34">
        <v>100</v>
      </c>
      <c r="R26" s="35">
        <v>100</v>
      </c>
    </row>
    <row r="27" spans="1:21" ht="13.5" thickBot="1" x14ac:dyDescent="0.25">
      <c r="A27" s="461"/>
      <c r="B27" s="473"/>
      <c r="C27" s="475"/>
      <c r="D27" s="452"/>
      <c r="E27" s="478"/>
      <c r="F27" s="445"/>
      <c r="G27" s="468"/>
      <c r="H27" s="319" t="s">
        <v>10</v>
      </c>
      <c r="I27" s="298">
        <f t="shared" ref="I27:N27" si="3">SUM(I26:I26)</f>
        <v>100</v>
      </c>
      <c r="J27" s="299">
        <f t="shared" si="3"/>
        <v>100</v>
      </c>
      <c r="K27" s="299">
        <f t="shared" si="3"/>
        <v>0</v>
      </c>
      <c r="L27" s="299">
        <f t="shared" si="3"/>
        <v>0</v>
      </c>
      <c r="M27" s="324">
        <f t="shared" si="3"/>
        <v>100</v>
      </c>
      <c r="N27" s="324">
        <f t="shared" si="3"/>
        <v>100</v>
      </c>
      <c r="O27" s="450"/>
      <c r="P27" s="21"/>
      <c r="Q27" s="21"/>
      <c r="R27" s="22"/>
    </row>
    <row r="28" spans="1:21" ht="12.75" customHeight="1" x14ac:dyDescent="0.2">
      <c r="A28" s="496" t="s">
        <v>9</v>
      </c>
      <c r="B28" s="472" t="s">
        <v>9</v>
      </c>
      <c r="C28" s="474" t="s">
        <v>52</v>
      </c>
      <c r="D28" s="476" t="s">
        <v>119</v>
      </c>
      <c r="E28" s="477" t="s">
        <v>115</v>
      </c>
      <c r="F28" s="443" t="s">
        <v>52</v>
      </c>
      <c r="G28" s="466" t="s">
        <v>48</v>
      </c>
      <c r="H28" s="39" t="s">
        <v>46</v>
      </c>
      <c r="I28" s="301">
        <f>J28+L28</f>
        <v>23.2</v>
      </c>
      <c r="J28" s="302">
        <v>23.2</v>
      </c>
      <c r="K28" s="302"/>
      <c r="L28" s="303"/>
      <c r="M28" s="46"/>
      <c r="N28" s="46"/>
      <c r="O28" s="203" t="s">
        <v>54</v>
      </c>
      <c r="P28" s="19">
        <v>1</v>
      </c>
      <c r="Q28" s="19"/>
      <c r="R28" s="20"/>
    </row>
    <row r="29" spans="1:21" ht="13.5" thickBot="1" x14ac:dyDescent="0.25">
      <c r="A29" s="497"/>
      <c r="B29" s="473"/>
      <c r="C29" s="475"/>
      <c r="D29" s="452"/>
      <c r="E29" s="478"/>
      <c r="F29" s="445"/>
      <c r="G29" s="468"/>
      <c r="H29" s="319" t="s">
        <v>10</v>
      </c>
      <c r="I29" s="298">
        <f t="shared" ref="I29:N29" si="4">SUM(I28:I28)</f>
        <v>23.2</v>
      </c>
      <c r="J29" s="299">
        <f t="shared" si="4"/>
        <v>23.2</v>
      </c>
      <c r="K29" s="299">
        <f t="shared" si="4"/>
        <v>0</v>
      </c>
      <c r="L29" s="299">
        <f t="shared" si="4"/>
        <v>0</v>
      </c>
      <c r="M29" s="324">
        <f t="shared" si="4"/>
        <v>0</v>
      </c>
      <c r="N29" s="324">
        <f t="shared" si="4"/>
        <v>0</v>
      </c>
      <c r="O29" s="14"/>
      <c r="P29" s="21"/>
      <c r="Q29" s="21"/>
      <c r="R29" s="22"/>
    </row>
    <row r="30" spans="1:21" ht="12" customHeight="1" x14ac:dyDescent="0.2">
      <c r="A30" s="471" t="s">
        <v>9</v>
      </c>
      <c r="B30" s="472" t="s">
        <v>9</v>
      </c>
      <c r="C30" s="474" t="s">
        <v>49</v>
      </c>
      <c r="D30" s="493" t="s">
        <v>85</v>
      </c>
      <c r="E30" s="487" t="s">
        <v>84</v>
      </c>
      <c r="F30" s="443" t="s">
        <v>52</v>
      </c>
      <c r="G30" s="466" t="s">
        <v>48</v>
      </c>
      <c r="H30" s="41" t="s">
        <v>112</v>
      </c>
      <c r="I30" s="301">
        <f>J30+L30</f>
        <v>350</v>
      </c>
      <c r="J30" s="302"/>
      <c r="K30" s="302"/>
      <c r="L30" s="303">
        <v>350</v>
      </c>
      <c r="M30" s="46">
        <v>1000</v>
      </c>
      <c r="N30" s="46">
        <v>1750</v>
      </c>
      <c r="O30" s="469" t="s">
        <v>80</v>
      </c>
      <c r="P30" s="169">
        <v>10</v>
      </c>
      <c r="Q30" s="169">
        <v>40</v>
      </c>
      <c r="R30" s="205">
        <v>50</v>
      </c>
      <c r="U30" s="12"/>
    </row>
    <row r="31" spans="1:21" ht="19.5" customHeight="1" x14ac:dyDescent="0.2">
      <c r="A31" s="461"/>
      <c r="B31" s="462"/>
      <c r="C31" s="463"/>
      <c r="D31" s="494"/>
      <c r="E31" s="488"/>
      <c r="F31" s="444"/>
      <c r="G31" s="467"/>
      <c r="H31" s="42"/>
      <c r="I31" s="287">
        <f>J31+L31</f>
        <v>0</v>
      </c>
      <c r="J31" s="286"/>
      <c r="K31" s="286"/>
      <c r="L31" s="279"/>
      <c r="M31" s="25"/>
      <c r="N31" s="25"/>
      <c r="O31" s="454"/>
      <c r="P31" s="169"/>
      <c r="Q31" s="169"/>
      <c r="R31" s="205"/>
      <c r="U31" s="12"/>
    </row>
    <row r="32" spans="1:21" ht="13.5" thickBot="1" x14ac:dyDescent="0.25">
      <c r="A32" s="480"/>
      <c r="B32" s="473"/>
      <c r="C32" s="475"/>
      <c r="D32" s="495"/>
      <c r="E32" s="489"/>
      <c r="F32" s="445"/>
      <c r="G32" s="468"/>
      <c r="H32" s="319" t="s">
        <v>10</v>
      </c>
      <c r="I32" s="298">
        <f t="shared" ref="I32:N32" si="5">SUM(I30:I31)</f>
        <v>350</v>
      </c>
      <c r="J32" s="299">
        <f t="shared" si="5"/>
        <v>0</v>
      </c>
      <c r="K32" s="299">
        <f t="shared" si="5"/>
        <v>0</v>
      </c>
      <c r="L32" s="299">
        <f t="shared" si="5"/>
        <v>350</v>
      </c>
      <c r="M32" s="324">
        <f t="shared" si="5"/>
        <v>1000</v>
      </c>
      <c r="N32" s="324">
        <f t="shared" si="5"/>
        <v>1750</v>
      </c>
      <c r="O32" s="470"/>
      <c r="P32" s="170"/>
      <c r="Q32" s="170"/>
      <c r="R32" s="206"/>
      <c r="U32" s="12"/>
    </row>
    <row r="33" spans="1:21" ht="12.75" customHeight="1" x14ac:dyDescent="0.2">
      <c r="A33" s="461" t="s">
        <v>9</v>
      </c>
      <c r="B33" s="472" t="s">
        <v>9</v>
      </c>
      <c r="C33" s="474" t="s">
        <v>78</v>
      </c>
      <c r="D33" s="476" t="s">
        <v>55</v>
      </c>
      <c r="E33" s="477"/>
      <c r="F33" s="443" t="s">
        <v>52</v>
      </c>
      <c r="G33" s="466" t="s">
        <v>48</v>
      </c>
      <c r="H33" s="40" t="s">
        <v>58</v>
      </c>
      <c r="I33" s="287">
        <f>J33+L33</f>
        <v>9.9</v>
      </c>
      <c r="J33" s="286">
        <v>9.9</v>
      </c>
      <c r="K33" s="302"/>
      <c r="L33" s="303"/>
      <c r="M33" s="46"/>
      <c r="N33" s="46"/>
      <c r="O33" s="479" t="s">
        <v>123</v>
      </c>
      <c r="P33" s="19">
        <v>589</v>
      </c>
      <c r="Q33" s="19"/>
      <c r="R33" s="20"/>
    </row>
    <row r="34" spans="1:21" ht="13.5" thickBot="1" x14ac:dyDescent="0.25">
      <c r="A34" s="480"/>
      <c r="B34" s="473"/>
      <c r="C34" s="475"/>
      <c r="D34" s="452"/>
      <c r="E34" s="478"/>
      <c r="F34" s="445"/>
      <c r="G34" s="468"/>
      <c r="H34" s="319" t="s">
        <v>10</v>
      </c>
      <c r="I34" s="298">
        <f t="shared" ref="I34:N34" si="6">SUM(I33:I33)</f>
        <v>9.9</v>
      </c>
      <c r="J34" s="299">
        <f t="shared" si="6"/>
        <v>9.9</v>
      </c>
      <c r="K34" s="299">
        <f t="shared" si="6"/>
        <v>0</v>
      </c>
      <c r="L34" s="299">
        <f t="shared" si="6"/>
        <v>0</v>
      </c>
      <c r="M34" s="324">
        <f t="shared" si="6"/>
        <v>0</v>
      </c>
      <c r="N34" s="324">
        <f t="shared" si="6"/>
        <v>0</v>
      </c>
      <c r="O34" s="450"/>
      <c r="P34" s="19"/>
      <c r="Q34" s="19"/>
      <c r="R34" s="20"/>
    </row>
    <row r="35" spans="1:21" ht="13.5" thickBot="1" x14ac:dyDescent="0.25">
      <c r="A35" s="352" t="s">
        <v>9</v>
      </c>
      <c r="B35" s="11" t="s">
        <v>9</v>
      </c>
      <c r="C35" s="498" t="s">
        <v>12</v>
      </c>
      <c r="D35" s="498"/>
      <c r="E35" s="498"/>
      <c r="F35" s="498"/>
      <c r="G35" s="498"/>
      <c r="H35" s="499"/>
      <c r="I35" s="16">
        <f>SUM(I34,I32,I29,I27,I25,I22,I15)</f>
        <v>20315.32</v>
      </c>
      <c r="J35" s="16">
        <f>SUM(J34,J32,J29,J27,J25,J22,J15)</f>
        <v>14164</v>
      </c>
      <c r="K35" s="16">
        <f>K34+K32+K29+K27+K25+K22+K15</f>
        <v>0</v>
      </c>
      <c r="L35" s="96">
        <f>SUM(K35,L32,L29,L27,L25,L22,L15)</f>
        <v>6151.3</v>
      </c>
      <c r="M35" s="97">
        <f>SUM(M34,M32,M29,M27,M25,M22,M15)</f>
        <v>17496.099999999999</v>
      </c>
      <c r="N35" s="16">
        <f>SUM(N34,N32,N29,N27,N25,N22,N15)</f>
        <v>18103</v>
      </c>
      <c r="O35" s="195"/>
      <c r="P35" s="196"/>
      <c r="Q35" s="196"/>
      <c r="R35" s="197"/>
    </row>
    <row r="36" spans="1:21" ht="13.5" thickBot="1" x14ac:dyDescent="0.25">
      <c r="A36" s="352" t="s">
        <v>9</v>
      </c>
      <c r="B36" s="11" t="s">
        <v>11</v>
      </c>
      <c r="C36" s="500" t="s">
        <v>71</v>
      </c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  <c r="Q36" s="501"/>
      <c r="R36" s="502"/>
    </row>
    <row r="37" spans="1:21" ht="17.25" customHeight="1" x14ac:dyDescent="0.2">
      <c r="A37" s="471" t="s">
        <v>9</v>
      </c>
      <c r="B37" s="472" t="s">
        <v>11</v>
      </c>
      <c r="C37" s="474" t="s">
        <v>9</v>
      </c>
      <c r="D37" s="503" t="s">
        <v>56</v>
      </c>
      <c r="E37" s="477" t="s">
        <v>116</v>
      </c>
      <c r="F37" s="443" t="s">
        <v>52</v>
      </c>
      <c r="G37" s="446" t="s">
        <v>48</v>
      </c>
      <c r="H37" s="133" t="s">
        <v>58</v>
      </c>
      <c r="I37" s="276">
        <f>J37+L37</f>
        <v>167</v>
      </c>
      <c r="J37" s="277">
        <v>167</v>
      </c>
      <c r="K37" s="277"/>
      <c r="L37" s="277"/>
      <c r="M37" s="52">
        <v>140</v>
      </c>
      <c r="N37" s="52">
        <v>165</v>
      </c>
      <c r="O37" s="507" t="s">
        <v>100</v>
      </c>
      <c r="P37" s="168">
        <v>2</v>
      </c>
      <c r="Q37" s="168" t="s">
        <v>60</v>
      </c>
      <c r="R37" s="204">
        <v>4</v>
      </c>
      <c r="U37" s="12"/>
    </row>
    <row r="38" spans="1:21" ht="17.25" customHeight="1" x14ac:dyDescent="0.2">
      <c r="A38" s="461"/>
      <c r="B38" s="462"/>
      <c r="C38" s="463"/>
      <c r="D38" s="504"/>
      <c r="E38" s="506"/>
      <c r="F38" s="444"/>
      <c r="G38" s="447"/>
      <c r="H38" s="134"/>
      <c r="I38" s="278"/>
      <c r="J38" s="279"/>
      <c r="K38" s="279"/>
      <c r="L38" s="279"/>
      <c r="M38" s="63"/>
      <c r="N38" s="63"/>
      <c r="O38" s="508"/>
      <c r="P38" s="169"/>
      <c r="Q38" s="169"/>
      <c r="R38" s="205"/>
      <c r="U38" s="12"/>
    </row>
    <row r="39" spans="1:21" ht="17.25" customHeight="1" x14ac:dyDescent="0.2">
      <c r="A39" s="461"/>
      <c r="B39" s="462"/>
      <c r="C39" s="463"/>
      <c r="D39" s="504"/>
      <c r="E39" s="506"/>
      <c r="F39" s="444"/>
      <c r="G39" s="447"/>
      <c r="H39" s="134"/>
      <c r="I39" s="280"/>
      <c r="J39" s="281"/>
      <c r="K39" s="281"/>
      <c r="L39" s="281"/>
      <c r="M39" s="135"/>
      <c r="N39" s="135"/>
      <c r="O39" s="508"/>
      <c r="P39" s="169"/>
      <c r="Q39" s="169"/>
      <c r="R39" s="205"/>
      <c r="U39" s="12"/>
    </row>
    <row r="40" spans="1:21" ht="17.25" customHeight="1" thickBot="1" x14ac:dyDescent="0.25">
      <c r="A40" s="480"/>
      <c r="B40" s="473"/>
      <c r="C40" s="475"/>
      <c r="D40" s="505"/>
      <c r="E40" s="478"/>
      <c r="F40" s="445"/>
      <c r="G40" s="448"/>
      <c r="H40" s="326" t="s">
        <v>10</v>
      </c>
      <c r="I40" s="321">
        <f t="shared" ref="I40:N40" si="7">SUM(I37:I39)</f>
        <v>167</v>
      </c>
      <c r="J40" s="284">
        <f t="shared" si="7"/>
        <v>167</v>
      </c>
      <c r="K40" s="284">
        <f t="shared" si="7"/>
        <v>0</v>
      </c>
      <c r="L40" s="284">
        <f t="shared" si="7"/>
        <v>0</v>
      </c>
      <c r="M40" s="320">
        <f t="shared" si="7"/>
        <v>140</v>
      </c>
      <c r="N40" s="320">
        <f t="shared" si="7"/>
        <v>165</v>
      </c>
      <c r="O40" s="136" t="s">
        <v>74</v>
      </c>
      <c r="P40" s="170">
        <v>1</v>
      </c>
      <c r="Q40" s="170">
        <v>1</v>
      </c>
      <c r="R40" s="206">
        <v>1</v>
      </c>
      <c r="U40" s="12"/>
    </row>
    <row r="41" spans="1:21" ht="24.75" customHeight="1" x14ac:dyDescent="0.2">
      <c r="A41" s="471" t="s">
        <v>9</v>
      </c>
      <c r="B41" s="472" t="s">
        <v>11</v>
      </c>
      <c r="C41" s="474" t="s">
        <v>11</v>
      </c>
      <c r="D41" s="503" t="s">
        <v>57</v>
      </c>
      <c r="E41" s="512"/>
      <c r="F41" s="443" t="s">
        <v>52</v>
      </c>
      <c r="G41" s="466" t="s">
        <v>48</v>
      </c>
      <c r="H41" s="72" t="s">
        <v>58</v>
      </c>
      <c r="I41" s="297">
        <f>J41+L41</f>
        <v>7.5</v>
      </c>
      <c r="J41" s="325">
        <v>7.5</v>
      </c>
      <c r="K41" s="325"/>
      <c r="L41" s="281"/>
      <c r="M41" s="46">
        <v>40</v>
      </c>
      <c r="N41" s="46">
        <v>40</v>
      </c>
      <c r="O41" s="175" t="s">
        <v>61</v>
      </c>
      <c r="P41" s="168" t="s">
        <v>62</v>
      </c>
      <c r="Q41" s="168" t="s">
        <v>60</v>
      </c>
      <c r="R41" s="204" t="s">
        <v>60</v>
      </c>
      <c r="U41" s="12"/>
    </row>
    <row r="42" spans="1:21" ht="13.5" thickBot="1" x14ac:dyDescent="0.25">
      <c r="A42" s="480"/>
      <c r="B42" s="473"/>
      <c r="C42" s="475"/>
      <c r="D42" s="505"/>
      <c r="E42" s="513"/>
      <c r="F42" s="445"/>
      <c r="G42" s="468"/>
      <c r="H42" s="319" t="s">
        <v>10</v>
      </c>
      <c r="I42" s="298">
        <f t="shared" ref="I42:N42" si="8">SUM(I41:I41)</f>
        <v>7.5</v>
      </c>
      <c r="J42" s="299">
        <f t="shared" si="8"/>
        <v>7.5</v>
      </c>
      <c r="K42" s="299">
        <f t="shared" si="8"/>
        <v>0</v>
      </c>
      <c r="L42" s="299">
        <f t="shared" si="8"/>
        <v>0</v>
      </c>
      <c r="M42" s="324">
        <f t="shared" si="8"/>
        <v>40</v>
      </c>
      <c r="N42" s="324">
        <f t="shared" si="8"/>
        <v>40</v>
      </c>
      <c r="O42" s="14"/>
      <c r="P42" s="170"/>
      <c r="Q42" s="170"/>
      <c r="R42" s="206"/>
      <c r="U42" s="12"/>
    </row>
    <row r="43" spans="1:21" ht="13.5" thickBot="1" x14ac:dyDescent="0.25">
      <c r="A43" s="353" t="s">
        <v>9</v>
      </c>
      <c r="B43" s="11" t="s">
        <v>11</v>
      </c>
      <c r="C43" s="498" t="s">
        <v>12</v>
      </c>
      <c r="D43" s="498"/>
      <c r="E43" s="498"/>
      <c r="F43" s="498"/>
      <c r="G43" s="498"/>
      <c r="H43" s="499"/>
      <c r="I43" s="16">
        <f>I42+I40</f>
        <v>174.5</v>
      </c>
      <c r="J43" s="16">
        <f>J42+J40</f>
        <v>174.5</v>
      </c>
      <c r="K43" s="16">
        <f>SUM(K42,K40)</f>
        <v>0</v>
      </c>
      <c r="L43" s="16">
        <f>L42+L40</f>
        <v>0</v>
      </c>
      <c r="M43" s="16">
        <f>M42+M40</f>
        <v>180</v>
      </c>
      <c r="N43" s="16">
        <f>N42+N40</f>
        <v>205</v>
      </c>
      <c r="O43" s="509"/>
      <c r="P43" s="510"/>
      <c r="Q43" s="510"/>
      <c r="R43" s="511"/>
    </row>
    <row r="44" spans="1:21" ht="13.5" thickBot="1" x14ac:dyDescent="0.25">
      <c r="A44" s="352" t="s">
        <v>9</v>
      </c>
      <c r="B44" s="11" t="s">
        <v>47</v>
      </c>
      <c r="C44" s="500" t="s">
        <v>72</v>
      </c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  <c r="Q44" s="501"/>
      <c r="R44" s="502"/>
    </row>
    <row r="45" spans="1:21" ht="12.75" customHeight="1" x14ac:dyDescent="0.2">
      <c r="A45" s="354" t="s">
        <v>9</v>
      </c>
      <c r="B45" s="186" t="s">
        <v>47</v>
      </c>
      <c r="C45" s="188" t="s">
        <v>9</v>
      </c>
      <c r="D45" s="198" t="s">
        <v>101</v>
      </c>
      <c r="E45" s="179"/>
      <c r="F45" s="172" t="s">
        <v>52</v>
      </c>
      <c r="G45" s="192" t="s">
        <v>48</v>
      </c>
      <c r="H45" s="98" t="s">
        <v>58</v>
      </c>
      <c r="I45" s="327">
        <f>J45+L45</f>
        <v>628.4</v>
      </c>
      <c r="J45" s="304">
        <v>628.4</v>
      </c>
      <c r="K45" s="304"/>
      <c r="L45" s="277"/>
      <c r="M45" s="52">
        <v>495.9</v>
      </c>
      <c r="N45" s="52">
        <v>75</v>
      </c>
      <c r="O45" s="165" t="s">
        <v>111</v>
      </c>
      <c r="P45" s="168">
        <v>20</v>
      </c>
      <c r="Q45" s="168">
        <v>18</v>
      </c>
      <c r="R45" s="204">
        <v>16</v>
      </c>
      <c r="U45" s="12"/>
    </row>
    <row r="46" spans="1:21" ht="16.5" customHeight="1" x14ac:dyDescent="0.2">
      <c r="A46" s="349"/>
      <c r="B46" s="193"/>
      <c r="C46" s="194"/>
      <c r="D46" s="199" t="s">
        <v>102</v>
      </c>
      <c r="E46" s="138"/>
      <c r="F46" s="173"/>
      <c r="G46" s="181"/>
      <c r="H46" s="42" t="s">
        <v>76</v>
      </c>
      <c r="I46" s="287">
        <f>J46+L46</f>
        <v>2618.4</v>
      </c>
      <c r="J46" s="288">
        <v>2618.4</v>
      </c>
      <c r="K46" s="288"/>
      <c r="L46" s="292"/>
      <c r="M46" s="15">
        <v>3914.1</v>
      </c>
      <c r="N46" s="36"/>
      <c r="O46" s="166"/>
      <c r="P46" s="169"/>
      <c r="Q46" s="169"/>
      <c r="R46" s="205"/>
      <c r="U46" s="12"/>
    </row>
    <row r="47" spans="1:21" ht="12.75" customHeight="1" x14ac:dyDescent="0.2">
      <c r="A47" s="461"/>
      <c r="B47" s="462"/>
      <c r="C47" s="463"/>
      <c r="D47" s="504" t="s">
        <v>103</v>
      </c>
      <c r="E47" s="138"/>
      <c r="F47" s="444"/>
      <c r="G47" s="447"/>
      <c r="H47" s="43" t="s">
        <v>77</v>
      </c>
      <c r="I47" s="328">
        <f>J47+L47</f>
        <v>87.7</v>
      </c>
      <c r="J47" s="286">
        <v>87.7</v>
      </c>
      <c r="K47" s="329"/>
      <c r="L47" s="330"/>
      <c r="M47" s="116"/>
      <c r="N47" s="116"/>
      <c r="O47" s="257" t="s">
        <v>128</v>
      </c>
      <c r="P47" s="258">
        <v>1.7</v>
      </c>
      <c r="Q47" s="258">
        <v>0.2</v>
      </c>
      <c r="R47" s="160"/>
      <c r="U47" s="12"/>
    </row>
    <row r="48" spans="1:21" x14ac:dyDescent="0.2">
      <c r="A48" s="461"/>
      <c r="B48" s="462"/>
      <c r="C48" s="463"/>
      <c r="D48" s="504"/>
      <c r="E48" s="138"/>
      <c r="F48" s="444"/>
      <c r="G48" s="447"/>
      <c r="H48" s="103" t="s">
        <v>79</v>
      </c>
      <c r="I48" s="331">
        <f>J48+L48</f>
        <v>0</v>
      </c>
      <c r="J48" s="330"/>
      <c r="K48" s="330"/>
      <c r="L48" s="330"/>
      <c r="M48" s="116"/>
      <c r="N48" s="116"/>
      <c r="O48" s="259" t="s">
        <v>129</v>
      </c>
      <c r="P48" s="260">
        <v>500</v>
      </c>
      <c r="Q48" s="260">
        <v>500</v>
      </c>
      <c r="R48" s="163"/>
      <c r="U48" s="12"/>
    </row>
    <row r="49" spans="1:21" ht="13.5" customHeight="1" x14ac:dyDescent="0.2">
      <c r="A49" s="461"/>
      <c r="B49" s="462"/>
      <c r="C49" s="463"/>
      <c r="D49" s="504" t="s">
        <v>104</v>
      </c>
      <c r="E49" s="138"/>
      <c r="F49" s="444"/>
      <c r="G49" s="447"/>
      <c r="H49" s="43"/>
      <c r="I49" s="278"/>
      <c r="J49" s="279"/>
      <c r="K49" s="279"/>
      <c r="L49" s="279"/>
      <c r="M49" s="63"/>
      <c r="N49" s="63"/>
      <c r="O49" s="166"/>
      <c r="P49" s="169"/>
      <c r="Q49" s="169"/>
      <c r="R49" s="205"/>
      <c r="U49" s="12"/>
    </row>
    <row r="50" spans="1:21" x14ac:dyDescent="0.2">
      <c r="A50" s="461"/>
      <c r="B50" s="462"/>
      <c r="C50" s="463"/>
      <c r="D50" s="504"/>
      <c r="E50" s="138"/>
      <c r="F50" s="444"/>
      <c r="G50" s="447"/>
      <c r="H50" s="43"/>
      <c r="I50" s="278"/>
      <c r="J50" s="279"/>
      <c r="K50" s="279"/>
      <c r="L50" s="279"/>
      <c r="M50" s="63"/>
      <c r="N50" s="63"/>
      <c r="O50" s="166"/>
      <c r="P50" s="169"/>
      <c r="Q50" s="169"/>
      <c r="R50" s="205"/>
      <c r="U50" s="12"/>
    </row>
    <row r="51" spans="1:21" ht="12.75" customHeight="1" x14ac:dyDescent="0.2">
      <c r="A51" s="349"/>
      <c r="B51" s="193"/>
      <c r="C51" s="194"/>
      <c r="D51" s="199" t="s">
        <v>105</v>
      </c>
      <c r="E51" s="514"/>
      <c r="F51" s="173"/>
      <c r="G51" s="181"/>
      <c r="H51" s="126"/>
      <c r="I51" s="332"/>
      <c r="J51" s="290"/>
      <c r="K51" s="279"/>
      <c r="L51" s="279"/>
      <c r="M51" s="63"/>
      <c r="N51" s="63"/>
      <c r="O51" s="166"/>
      <c r="P51" s="169"/>
      <c r="Q51" s="169"/>
      <c r="R51" s="205"/>
      <c r="U51" s="12"/>
    </row>
    <row r="52" spans="1:21" ht="15.75" customHeight="1" x14ac:dyDescent="0.2">
      <c r="A52" s="349"/>
      <c r="B52" s="193"/>
      <c r="C52" s="194"/>
      <c r="D52" s="178" t="s">
        <v>120</v>
      </c>
      <c r="E52" s="514"/>
      <c r="F52" s="101"/>
      <c r="G52" s="181"/>
      <c r="H52" s="109"/>
      <c r="I52" s="278"/>
      <c r="J52" s="279"/>
      <c r="K52" s="279"/>
      <c r="L52" s="279"/>
      <c r="M52" s="63"/>
      <c r="N52" s="63"/>
      <c r="O52" s="166"/>
      <c r="P52" s="169"/>
      <c r="Q52" s="169"/>
      <c r="R52" s="205"/>
      <c r="U52" s="12"/>
    </row>
    <row r="53" spans="1:21" ht="14.25" customHeight="1" x14ac:dyDescent="0.2">
      <c r="A53" s="461"/>
      <c r="B53" s="462"/>
      <c r="C53" s="463"/>
      <c r="D53" s="515" t="s">
        <v>127</v>
      </c>
      <c r="E53" s="517" t="s">
        <v>84</v>
      </c>
      <c r="F53" s="518"/>
      <c r="G53" s="519" t="s">
        <v>60</v>
      </c>
      <c r="H53" s="109"/>
      <c r="I53" s="278"/>
      <c r="J53" s="279"/>
      <c r="K53" s="279"/>
      <c r="L53" s="279"/>
      <c r="M53" s="25"/>
      <c r="N53" s="63"/>
      <c r="O53" s="166"/>
      <c r="P53" s="169"/>
      <c r="Q53" s="169"/>
      <c r="R53" s="205"/>
      <c r="S53" s="57"/>
      <c r="U53" s="12"/>
    </row>
    <row r="54" spans="1:21" ht="12.75" customHeight="1" thickBot="1" x14ac:dyDescent="0.25">
      <c r="A54" s="480"/>
      <c r="B54" s="473"/>
      <c r="C54" s="475"/>
      <c r="D54" s="516"/>
      <c r="E54" s="489"/>
      <c r="F54" s="483"/>
      <c r="G54" s="448"/>
      <c r="H54" s="319" t="s">
        <v>10</v>
      </c>
      <c r="I54" s="333">
        <f t="shared" ref="I54:N54" si="9">SUM(I45:I53)</f>
        <v>3334.5</v>
      </c>
      <c r="J54" s="334">
        <f t="shared" si="9"/>
        <v>3334.5</v>
      </c>
      <c r="K54" s="334">
        <f t="shared" si="9"/>
        <v>0</v>
      </c>
      <c r="L54" s="335">
        <f t="shared" si="9"/>
        <v>0</v>
      </c>
      <c r="M54" s="324">
        <f t="shared" si="9"/>
        <v>4410</v>
      </c>
      <c r="N54" s="324">
        <f t="shared" si="9"/>
        <v>75</v>
      </c>
      <c r="O54" s="167"/>
      <c r="P54" s="170"/>
      <c r="Q54" s="170"/>
      <c r="R54" s="206"/>
      <c r="S54" s="56"/>
      <c r="U54" s="12"/>
    </row>
    <row r="55" spans="1:21" ht="24" customHeight="1" x14ac:dyDescent="0.2">
      <c r="A55" s="520" t="s">
        <v>9</v>
      </c>
      <c r="B55" s="523" t="s">
        <v>47</v>
      </c>
      <c r="C55" s="481" t="s">
        <v>11</v>
      </c>
      <c r="D55" s="526" t="s">
        <v>109</v>
      </c>
      <c r="E55" s="529" t="s">
        <v>84</v>
      </c>
      <c r="F55" s="443" t="s">
        <v>52</v>
      </c>
      <c r="G55" s="532" t="s">
        <v>60</v>
      </c>
      <c r="H55" s="248" t="s">
        <v>79</v>
      </c>
      <c r="I55" s="301">
        <f>J55+L55</f>
        <v>150</v>
      </c>
      <c r="J55" s="302"/>
      <c r="K55" s="302"/>
      <c r="L55" s="308">
        <v>150</v>
      </c>
      <c r="M55" s="261">
        <v>371.4</v>
      </c>
      <c r="N55" s="46"/>
      <c r="O55" s="535" t="s">
        <v>110</v>
      </c>
      <c r="P55" s="538">
        <v>29</v>
      </c>
      <c r="Q55" s="538">
        <v>100</v>
      </c>
      <c r="R55" s="540"/>
    </row>
    <row r="56" spans="1:21" ht="24" customHeight="1" x14ac:dyDescent="0.2">
      <c r="A56" s="521"/>
      <c r="B56" s="524"/>
      <c r="C56" s="482"/>
      <c r="D56" s="527"/>
      <c r="E56" s="530"/>
      <c r="F56" s="444"/>
      <c r="G56" s="533"/>
      <c r="H56" s="248" t="s">
        <v>46</v>
      </c>
      <c r="I56" s="287">
        <f>J56+L56</f>
        <v>11.2</v>
      </c>
      <c r="J56" s="288">
        <v>11.2</v>
      </c>
      <c r="K56" s="288"/>
      <c r="L56" s="314"/>
      <c r="M56" s="261"/>
      <c r="N56" s="36"/>
      <c r="O56" s="536"/>
      <c r="P56" s="539"/>
      <c r="Q56" s="539"/>
      <c r="R56" s="541"/>
    </row>
    <row r="57" spans="1:21" ht="24" customHeight="1" x14ac:dyDescent="0.2">
      <c r="A57" s="521"/>
      <c r="B57" s="524"/>
      <c r="C57" s="482"/>
      <c r="D57" s="527"/>
      <c r="E57" s="530"/>
      <c r="F57" s="444"/>
      <c r="G57" s="533"/>
      <c r="H57" s="248" t="s">
        <v>76</v>
      </c>
      <c r="I57" s="287">
        <f>J57+L57</f>
        <v>1350</v>
      </c>
      <c r="J57" s="288"/>
      <c r="K57" s="288"/>
      <c r="L57" s="314">
        <v>1350</v>
      </c>
      <c r="M57" s="262">
        <v>3342.3</v>
      </c>
      <c r="N57" s="36"/>
      <c r="O57" s="536"/>
      <c r="P57" s="539"/>
      <c r="Q57" s="539"/>
      <c r="R57" s="541"/>
    </row>
    <row r="58" spans="1:21" ht="19.5" customHeight="1" thickBot="1" x14ac:dyDescent="0.25">
      <c r="A58" s="522"/>
      <c r="B58" s="525"/>
      <c r="C58" s="483"/>
      <c r="D58" s="528"/>
      <c r="E58" s="531"/>
      <c r="F58" s="445"/>
      <c r="G58" s="534"/>
      <c r="H58" s="326" t="s">
        <v>10</v>
      </c>
      <c r="I58" s="336">
        <f t="shared" ref="I58:N58" si="10">SUM(I55:I57)</f>
        <v>1511.2</v>
      </c>
      <c r="J58" s="299">
        <f t="shared" si="10"/>
        <v>11.2</v>
      </c>
      <c r="K58" s="299">
        <f t="shared" si="10"/>
        <v>0</v>
      </c>
      <c r="L58" s="337">
        <f t="shared" si="10"/>
        <v>1500</v>
      </c>
      <c r="M58" s="339">
        <f t="shared" si="10"/>
        <v>3713.7000000000003</v>
      </c>
      <c r="N58" s="324">
        <f t="shared" si="10"/>
        <v>0</v>
      </c>
      <c r="O58" s="537"/>
      <c r="P58" s="170"/>
      <c r="Q58" s="170"/>
      <c r="R58" s="206"/>
      <c r="U58" s="12"/>
    </row>
    <row r="59" spans="1:21" ht="16.5" customHeight="1" x14ac:dyDescent="0.2">
      <c r="A59" s="354" t="s">
        <v>9</v>
      </c>
      <c r="B59" s="186" t="s">
        <v>47</v>
      </c>
      <c r="C59" s="188" t="s">
        <v>47</v>
      </c>
      <c r="D59" s="198" t="s">
        <v>106</v>
      </c>
      <c r="E59" s="542"/>
      <c r="F59" s="172" t="s">
        <v>52</v>
      </c>
      <c r="G59" s="192" t="s">
        <v>48</v>
      </c>
      <c r="H59" s="98"/>
      <c r="I59" s="327"/>
      <c r="J59" s="304"/>
      <c r="K59" s="304"/>
      <c r="L59" s="277"/>
      <c r="M59" s="52"/>
      <c r="N59" s="52"/>
      <c r="O59" s="137"/>
      <c r="P59" s="168"/>
      <c r="Q59" s="168"/>
      <c r="R59" s="204"/>
      <c r="U59" s="12"/>
    </row>
    <row r="60" spans="1:21" ht="15" customHeight="1" x14ac:dyDescent="0.2">
      <c r="A60" s="461"/>
      <c r="B60" s="462"/>
      <c r="C60" s="463"/>
      <c r="D60" s="199" t="s">
        <v>107</v>
      </c>
      <c r="E60" s="514"/>
      <c r="F60" s="444"/>
      <c r="G60" s="447"/>
      <c r="H60" s="43" t="s">
        <v>59</v>
      </c>
      <c r="I60" s="338">
        <f>J60+L60</f>
        <v>125</v>
      </c>
      <c r="J60" s="286">
        <v>125</v>
      </c>
      <c r="K60" s="286"/>
      <c r="L60" s="279"/>
      <c r="M60" s="63"/>
      <c r="N60" s="63"/>
      <c r="O60" s="536" t="s">
        <v>67</v>
      </c>
      <c r="P60" s="169">
        <v>135</v>
      </c>
      <c r="Q60" s="169">
        <v>215</v>
      </c>
      <c r="R60" s="205">
        <v>351</v>
      </c>
      <c r="U60" s="12"/>
    </row>
    <row r="61" spans="1:21" ht="15" customHeight="1" x14ac:dyDescent="0.2">
      <c r="A61" s="461"/>
      <c r="B61" s="462"/>
      <c r="C61" s="463"/>
      <c r="D61" s="451" t="s">
        <v>68</v>
      </c>
      <c r="E61" s="514"/>
      <c r="F61" s="444"/>
      <c r="G61" s="447"/>
      <c r="H61" s="103" t="s">
        <v>58</v>
      </c>
      <c r="I61" s="331">
        <f>J61+L61</f>
        <v>184.5</v>
      </c>
      <c r="J61" s="330">
        <v>184.5</v>
      </c>
      <c r="K61" s="330"/>
      <c r="L61" s="330"/>
      <c r="M61" s="116">
        <v>120</v>
      </c>
      <c r="N61" s="116">
        <v>400</v>
      </c>
      <c r="O61" s="536"/>
      <c r="P61" s="169"/>
      <c r="Q61" s="169"/>
      <c r="R61" s="205"/>
      <c r="U61" s="12"/>
    </row>
    <row r="62" spans="1:21" ht="13.5" customHeight="1" x14ac:dyDescent="0.2">
      <c r="A62" s="461"/>
      <c r="B62" s="462"/>
      <c r="C62" s="463"/>
      <c r="D62" s="451"/>
      <c r="E62" s="514"/>
      <c r="F62" s="444"/>
      <c r="G62" s="447"/>
      <c r="H62" s="72"/>
      <c r="I62" s="280"/>
      <c r="J62" s="281"/>
      <c r="K62" s="281"/>
      <c r="L62" s="281"/>
      <c r="M62" s="27"/>
      <c r="N62" s="27"/>
      <c r="O62" s="202"/>
      <c r="P62" s="169"/>
      <c r="Q62" s="169"/>
      <c r="R62" s="205"/>
      <c r="U62" s="12"/>
    </row>
    <row r="63" spans="1:21" ht="13.5" customHeight="1" thickBot="1" x14ac:dyDescent="0.25">
      <c r="A63" s="480"/>
      <c r="B63" s="473"/>
      <c r="C63" s="475"/>
      <c r="D63" s="452"/>
      <c r="E63" s="543"/>
      <c r="F63" s="445"/>
      <c r="G63" s="448"/>
      <c r="H63" s="340" t="s">
        <v>10</v>
      </c>
      <c r="I63" s="282">
        <f t="shared" ref="I63:N63" si="11">SUM(I60:I62)</f>
        <v>309.5</v>
      </c>
      <c r="J63" s="294">
        <f t="shared" si="11"/>
        <v>309.5</v>
      </c>
      <c r="K63" s="294">
        <f t="shared" si="11"/>
        <v>0</v>
      </c>
      <c r="L63" s="295">
        <f t="shared" si="11"/>
        <v>0</v>
      </c>
      <c r="M63" s="320">
        <f t="shared" si="11"/>
        <v>120</v>
      </c>
      <c r="N63" s="320">
        <f t="shared" si="11"/>
        <v>400</v>
      </c>
      <c r="O63" s="136"/>
      <c r="P63" s="170"/>
      <c r="Q63" s="170"/>
      <c r="R63" s="206"/>
      <c r="U63" s="12"/>
    </row>
    <row r="64" spans="1:21" ht="13.5" thickBot="1" x14ac:dyDescent="0.25">
      <c r="A64" s="353" t="s">
        <v>9</v>
      </c>
      <c r="B64" s="11" t="s">
        <v>47</v>
      </c>
      <c r="C64" s="498" t="s">
        <v>12</v>
      </c>
      <c r="D64" s="498"/>
      <c r="E64" s="498"/>
      <c r="F64" s="498"/>
      <c r="G64" s="498"/>
      <c r="H64" s="499"/>
      <c r="I64" s="16">
        <f>I63+I54+I58</f>
        <v>5155.2</v>
      </c>
      <c r="J64" s="16">
        <f>SUM(J63,J58,J54)</f>
        <v>3655.2</v>
      </c>
      <c r="K64" s="16">
        <f>K63+K54+K58</f>
        <v>0</v>
      </c>
      <c r="L64" s="16">
        <f>L63+L54+L58</f>
        <v>1500</v>
      </c>
      <c r="M64" s="16">
        <f>M63+M54+M58</f>
        <v>8243.7000000000007</v>
      </c>
      <c r="N64" s="16">
        <f>N63+N54+N58</f>
        <v>475</v>
      </c>
      <c r="O64" s="509"/>
      <c r="P64" s="510"/>
      <c r="Q64" s="510"/>
      <c r="R64" s="511"/>
    </row>
    <row r="65" spans="1:21" ht="13.5" thickBot="1" x14ac:dyDescent="0.25">
      <c r="A65" s="352" t="s">
        <v>9</v>
      </c>
      <c r="B65" s="11" t="s">
        <v>53</v>
      </c>
      <c r="C65" s="548" t="s">
        <v>73</v>
      </c>
      <c r="D65" s="549"/>
      <c r="E65" s="549"/>
      <c r="F65" s="549"/>
      <c r="G65" s="549"/>
      <c r="H65" s="549"/>
      <c r="I65" s="549"/>
      <c r="J65" s="549"/>
      <c r="K65" s="549"/>
      <c r="L65" s="549"/>
      <c r="M65" s="549"/>
      <c r="N65" s="549"/>
      <c r="O65" s="549"/>
      <c r="P65" s="549"/>
      <c r="Q65" s="549"/>
      <c r="R65" s="550"/>
    </row>
    <row r="66" spans="1:21" ht="12" customHeight="1" x14ac:dyDescent="0.2">
      <c r="A66" s="520" t="s">
        <v>9</v>
      </c>
      <c r="B66" s="523" t="s">
        <v>53</v>
      </c>
      <c r="C66" s="481" t="s">
        <v>9</v>
      </c>
      <c r="D66" s="544" t="s">
        <v>69</v>
      </c>
      <c r="E66" s="28"/>
      <c r="F66" s="443" t="s">
        <v>53</v>
      </c>
      <c r="G66" s="532" t="s">
        <v>48</v>
      </c>
      <c r="H66" s="44" t="s">
        <v>59</v>
      </c>
      <c r="I66" s="301">
        <f>J66+L66</f>
        <v>0</v>
      </c>
      <c r="J66" s="302"/>
      <c r="K66" s="302"/>
      <c r="L66" s="303"/>
      <c r="M66" s="46"/>
      <c r="N66" s="46"/>
      <c r="O66" s="469" t="s">
        <v>98</v>
      </c>
      <c r="P66" s="538">
        <v>0.4</v>
      </c>
      <c r="Q66" s="538">
        <v>1</v>
      </c>
      <c r="R66" s="540">
        <v>1</v>
      </c>
    </row>
    <row r="67" spans="1:21" ht="12" customHeight="1" x14ac:dyDescent="0.2">
      <c r="A67" s="521"/>
      <c r="B67" s="524"/>
      <c r="C67" s="482"/>
      <c r="D67" s="545"/>
      <c r="E67" s="29"/>
      <c r="F67" s="444"/>
      <c r="G67" s="533"/>
      <c r="H67" s="45" t="s">
        <v>58</v>
      </c>
      <c r="I67" s="287">
        <f>J67+L67</f>
        <v>100</v>
      </c>
      <c r="J67" s="286">
        <v>100</v>
      </c>
      <c r="K67" s="286"/>
      <c r="L67" s="279"/>
      <c r="M67" s="63">
        <v>150</v>
      </c>
      <c r="N67" s="63">
        <v>400</v>
      </c>
      <c r="O67" s="454"/>
      <c r="P67" s="539"/>
      <c r="Q67" s="539"/>
      <c r="R67" s="541"/>
    </row>
    <row r="68" spans="1:21" ht="12" customHeight="1" thickBot="1" x14ac:dyDescent="0.25">
      <c r="A68" s="522"/>
      <c r="B68" s="525"/>
      <c r="C68" s="483"/>
      <c r="D68" s="546"/>
      <c r="E68" s="30"/>
      <c r="F68" s="445"/>
      <c r="G68" s="534"/>
      <c r="H68" s="319" t="s">
        <v>10</v>
      </c>
      <c r="I68" s="298">
        <f t="shared" ref="I68:N68" si="12">SUM(I66:I67)</f>
        <v>100</v>
      </c>
      <c r="J68" s="299">
        <f t="shared" si="12"/>
        <v>100</v>
      </c>
      <c r="K68" s="299">
        <f t="shared" si="12"/>
        <v>0</v>
      </c>
      <c r="L68" s="299">
        <f t="shared" si="12"/>
        <v>0</v>
      </c>
      <c r="M68" s="324">
        <f t="shared" si="12"/>
        <v>150</v>
      </c>
      <c r="N68" s="324">
        <f t="shared" si="12"/>
        <v>400</v>
      </c>
      <c r="O68" s="470"/>
      <c r="P68" s="170"/>
      <c r="Q68" s="170"/>
      <c r="R68" s="206"/>
      <c r="U68" s="12"/>
    </row>
    <row r="69" spans="1:21" ht="14.25" customHeight="1" x14ac:dyDescent="0.2">
      <c r="A69" s="355" t="s">
        <v>9</v>
      </c>
      <c r="B69" s="183" t="s">
        <v>53</v>
      </c>
      <c r="C69" s="184" t="s">
        <v>11</v>
      </c>
      <c r="D69" s="171" t="s">
        <v>108</v>
      </c>
      <c r="E69" s="487" t="s">
        <v>84</v>
      </c>
      <c r="F69" s="190" t="s">
        <v>53</v>
      </c>
      <c r="G69" s="191" t="s">
        <v>60</v>
      </c>
      <c r="H69" s="104"/>
      <c r="I69" s="341"/>
      <c r="J69" s="342"/>
      <c r="K69" s="342"/>
      <c r="L69" s="343"/>
      <c r="M69" s="105"/>
      <c r="N69" s="153"/>
      <c r="O69" s="175"/>
      <c r="P69" s="168"/>
      <c r="Q69" s="168"/>
      <c r="R69" s="204"/>
      <c r="U69" s="12"/>
    </row>
    <row r="70" spans="1:21" ht="12.75" customHeight="1" x14ac:dyDescent="0.2">
      <c r="A70" s="349"/>
      <c r="B70" s="193"/>
      <c r="C70" s="185"/>
      <c r="D70" s="451" t="s">
        <v>124</v>
      </c>
      <c r="E70" s="488"/>
      <c r="F70" s="164"/>
      <c r="H70" s="37" t="s">
        <v>79</v>
      </c>
      <c r="I70" s="285">
        <f>J70+L70</f>
        <v>0</v>
      </c>
      <c r="J70" s="325">
        <v>0</v>
      </c>
      <c r="K70" s="325"/>
      <c r="L70" s="281"/>
      <c r="M70" s="100">
        <v>750.8</v>
      </c>
      <c r="N70" s="140"/>
      <c r="O70" s="547" t="s">
        <v>117</v>
      </c>
      <c r="P70" s="106">
        <v>90</v>
      </c>
      <c r="Q70" s="106">
        <v>100</v>
      </c>
      <c r="R70" s="108"/>
      <c r="U70" s="12"/>
    </row>
    <row r="71" spans="1:21" ht="12.75" customHeight="1" x14ac:dyDescent="0.2">
      <c r="A71" s="349"/>
      <c r="B71" s="193"/>
      <c r="C71" s="185"/>
      <c r="D71" s="451"/>
      <c r="E71" s="488"/>
      <c r="F71" s="190"/>
      <c r="G71" s="191"/>
      <c r="H71" s="388" t="s">
        <v>59</v>
      </c>
      <c r="I71" s="296">
        <f>J71+L71</f>
        <v>866.7</v>
      </c>
      <c r="J71" s="329">
        <v>0</v>
      </c>
      <c r="K71" s="329"/>
      <c r="L71" s="292">
        <f>925.7-59</f>
        <v>866.7</v>
      </c>
      <c r="M71" s="102"/>
      <c r="N71" s="154"/>
      <c r="O71" s="547"/>
      <c r="P71" s="169"/>
      <c r="Q71" s="24"/>
      <c r="R71" s="205"/>
      <c r="U71" s="12"/>
    </row>
    <row r="72" spans="1:21" ht="12.75" customHeight="1" x14ac:dyDescent="0.2">
      <c r="A72" s="349"/>
      <c r="B72" s="193"/>
      <c r="C72" s="185"/>
      <c r="D72" s="451"/>
      <c r="E72" s="488"/>
      <c r="F72" s="190"/>
      <c r="G72" s="191"/>
      <c r="H72" s="40" t="s">
        <v>76</v>
      </c>
      <c r="I72" s="344">
        <f>J72+L72</f>
        <v>5629.9</v>
      </c>
      <c r="J72" s="288">
        <v>0</v>
      </c>
      <c r="K72" s="288"/>
      <c r="L72" s="279">
        <v>5629.9</v>
      </c>
      <c r="M72" s="26"/>
      <c r="N72" s="155"/>
      <c r="O72" s="176"/>
      <c r="P72" s="169"/>
      <c r="Q72" s="24"/>
      <c r="R72" s="205"/>
      <c r="U72" s="12"/>
    </row>
    <row r="73" spans="1:21" ht="13.5" customHeight="1" x14ac:dyDescent="0.2">
      <c r="A73" s="461"/>
      <c r="B73" s="462"/>
      <c r="C73" s="482"/>
      <c r="D73" s="451" t="s">
        <v>83</v>
      </c>
      <c r="E73" s="488"/>
      <c r="F73" s="491"/>
      <c r="G73" s="467"/>
      <c r="H73" s="37" t="s">
        <v>58</v>
      </c>
      <c r="I73" s="344">
        <f>J73+L73</f>
        <v>0</v>
      </c>
      <c r="J73" s="325">
        <v>0</v>
      </c>
      <c r="K73" s="325"/>
      <c r="L73" s="292"/>
      <c r="M73" s="36">
        <v>120</v>
      </c>
      <c r="N73" s="156"/>
      <c r="O73" s="454" t="s">
        <v>126</v>
      </c>
      <c r="P73" s="106"/>
      <c r="Q73" s="106">
        <v>360</v>
      </c>
      <c r="R73" s="108"/>
      <c r="U73" s="12"/>
    </row>
    <row r="74" spans="1:21" ht="13.5" customHeight="1" x14ac:dyDescent="0.2">
      <c r="A74" s="461"/>
      <c r="B74" s="462"/>
      <c r="C74" s="482"/>
      <c r="D74" s="451"/>
      <c r="E74" s="488"/>
      <c r="F74" s="491"/>
      <c r="G74" s="467"/>
      <c r="H74" s="37" t="s">
        <v>79</v>
      </c>
      <c r="I74" s="296">
        <f>J74+L74</f>
        <v>0</v>
      </c>
      <c r="J74" s="286">
        <v>0</v>
      </c>
      <c r="K74" s="286"/>
      <c r="L74" s="279"/>
      <c r="M74" s="63"/>
      <c r="N74" s="99"/>
      <c r="O74" s="454"/>
      <c r="P74" s="169"/>
      <c r="Q74" s="24"/>
      <c r="R74" s="205"/>
      <c r="U74" s="12"/>
    </row>
    <row r="75" spans="1:21" ht="13.5" customHeight="1" thickBot="1" x14ac:dyDescent="0.25">
      <c r="A75" s="480"/>
      <c r="B75" s="473"/>
      <c r="C75" s="483"/>
      <c r="D75" s="452"/>
      <c r="E75" s="489"/>
      <c r="F75" s="492"/>
      <c r="G75" s="468"/>
      <c r="H75" s="340" t="s">
        <v>10</v>
      </c>
      <c r="I75" s="298">
        <f t="shared" ref="I75:N75" si="13">SUM(I70:I74)</f>
        <v>6496.5999999999995</v>
      </c>
      <c r="J75" s="298">
        <f t="shared" si="13"/>
        <v>0</v>
      </c>
      <c r="K75" s="298">
        <f t="shared" si="13"/>
        <v>0</v>
      </c>
      <c r="L75" s="339">
        <f t="shared" si="13"/>
        <v>6496.5999999999995</v>
      </c>
      <c r="M75" s="324">
        <f t="shared" si="13"/>
        <v>870.8</v>
      </c>
      <c r="N75" s="298">
        <f t="shared" si="13"/>
        <v>0</v>
      </c>
      <c r="O75" s="17"/>
      <c r="P75" s="170"/>
      <c r="Q75" s="23"/>
      <c r="R75" s="206"/>
      <c r="U75" s="12"/>
    </row>
    <row r="76" spans="1:21" ht="12" customHeight="1" x14ac:dyDescent="0.2">
      <c r="A76" s="520" t="s">
        <v>9</v>
      </c>
      <c r="B76" s="523" t="s">
        <v>53</v>
      </c>
      <c r="C76" s="481" t="s">
        <v>47</v>
      </c>
      <c r="D76" s="544" t="s">
        <v>134</v>
      </c>
      <c r="E76" s="28"/>
      <c r="F76" s="443" t="s">
        <v>52</v>
      </c>
      <c r="G76" s="532" t="s">
        <v>48</v>
      </c>
      <c r="H76" s="389" t="s">
        <v>59</v>
      </c>
      <c r="I76" s="301">
        <f>J76+L76</f>
        <v>59</v>
      </c>
      <c r="J76" s="302">
        <v>59</v>
      </c>
      <c r="K76" s="302"/>
      <c r="L76" s="303"/>
      <c r="M76" s="46"/>
      <c r="N76" s="46"/>
      <c r="O76" s="469" t="s">
        <v>135</v>
      </c>
      <c r="P76" s="538">
        <v>4</v>
      </c>
      <c r="Q76" s="538"/>
      <c r="R76" s="540"/>
    </row>
    <row r="77" spans="1:21" ht="12" customHeight="1" x14ac:dyDescent="0.2">
      <c r="A77" s="521"/>
      <c r="B77" s="524"/>
      <c r="C77" s="482"/>
      <c r="D77" s="545"/>
      <c r="E77" s="29"/>
      <c r="F77" s="444"/>
      <c r="G77" s="533"/>
      <c r="H77" s="45" t="s">
        <v>58</v>
      </c>
      <c r="I77" s="287">
        <f>J77+L77</f>
        <v>0</v>
      </c>
      <c r="J77" s="286">
        <v>0</v>
      </c>
      <c r="K77" s="286"/>
      <c r="L77" s="279"/>
      <c r="M77" s="63">
        <v>0</v>
      </c>
      <c r="N77" s="63">
        <v>0</v>
      </c>
      <c r="O77" s="454"/>
      <c r="P77" s="539"/>
      <c r="Q77" s="539"/>
      <c r="R77" s="541"/>
    </row>
    <row r="78" spans="1:21" ht="12" customHeight="1" thickBot="1" x14ac:dyDescent="0.25">
      <c r="A78" s="521"/>
      <c r="B78" s="524"/>
      <c r="C78" s="564"/>
      <c r="D78" s="546"/>
      <c r="E78" s="30"/>
      <c r="F78" s="445"/>
      <c r="G78" s="534"/>
      <c r="H78" s="319" t="s">
        <v>10</v>
      </c>
      <c r="I78" s="298">
        <f t="shared" ref="I78:N78" si="14">SUM(I76:I77)</f>
        <v>59</v>
      </c>
      <c r="J78" s="299">
        <f t="shared" si="14"/>
        <v>59</v>
      </c>
      <c r="K78" s="299">
        <f t="shared" si="14"/>
        <v>0</v>
      </c>
      <c r="L78" s="299">
        <f t="shared" si="14"/>
        <v>0</v>
      </c>
      <c r="M78" s="324">
        <f t="shared" si="14"/>
        <v>0</v>
      </c>
      <c r="N78" s="324">
        <f t="shared" si="14"/>
        <v>0</v>
      </c>
      <c r="O78" s="470"/>
      <c r="P78" s="170"/>
      <c r="Q78" s="170"/>
      <c r="R78" s="206"/>
      <c r="U78" s="12"/>
    </row>
    <row r="79" spans="1:21" ht="13.5" thickBot="1" x14ac:dyDescent="0.25">
      <c r="A79" s="350"/>
      <c r="B79" s="187"/>
      <c r="C79" s="551"/>
      <c r="D79" s="498"/>
      <c r="E79" s="498"/>
      <c r="F79" s="498"/>
      <c r="G79" s="498"/>
      <c r="H79" s="499"/>
      <c r="I79" s="16">
        <f>I78+I75+I68</f>
        <v>6655.5999999999995</v>
      </c>
      <c r="J79" s="16">
        <f t="shared" ref="J79:N79" si="15">J78+J75+J68</f>
        <v>159</v>
      </c>
      <c r="K79" s="16">
        <f t="shared" si="15"/>
        <v>0</v>
      </c>
      <c r="L79" s="16">
        <f t="shared" si="15"/>
        <v>6496.5999999999995</v>
      </c>
      <c r="M79" s="16">
        <f t="shared" si="15"/>
        <v>1020.8</v>
      </c>
      <c r="N79" s="16">
        <f t="shared" si="15"/>
        <v>400</v>
      </c>
      <c r="O79" s="509"/>
      <c r="P79" s="510"/>
      <c r="Q79" s="510"/>
      <c r="R79" s="511"/>
    </row>
    <row r="80" spans="1:21" ht="14.25" customHeight="1" thickBot="1" x14ac:dyDescent="0.25">
      <c r="A80" s="353" t="s">
        <v>9</v>
      </c>
      <c r="B80" s="552" t="s">
        <v>13</v>
      </c>
      <c r="C80" s="553"/>
      <c r="D80" s="553"/>
      <c r="E80" s="553"/>
      <c r="F80" s="553"/>
      <c r="G80" s="553"/>
      <c r="H80" s="554"/>
      <c r="I80" s="363">
        <f>SUM(I79,I64,I43,I35)</f>
        <v>32300.62</v>
      </c>
      <c r="J80" s="363">
        <f>SUM(J79,J64,J43,J35)</f>
        <v>18152.7</v>
      </c>
      <c r="K80" s="363">
        <f>SUM(K35,K43,K64,K79)</f>
        <v>0</v>
      </c>
      <c r="L80" s="364">
        <f>SUM(L79,L64,L43,L35)</f>
        <v>14147.9</v>
      </c>
      <c r="M80" s="377">
        <f>SUM(M79,M64,M43,M35)</f>
        <v>26940.6</v>
      </c>
      <c r="N80" s="363">
        <f>SUM(N79,N64,N43,N35)</f>
        <v>19183</v>
      </c>
      <c r="O80" s="555"/>
      <c r="P80" s="556"/>
      <c r="Q80" s="556"/>
      <c r="R80" s="557"/>
    </row>
    <row r="81" spans="1:40" ht="14.25" customHeight="1" thickBot="1" x14ac:dyDescent="0.25">
      <c r="A81" s="367" t="s">
        <v>52</v>
      </c>
      <c r="B81" s="558" t="s">
        <v>114</v>
      </c>
      <c r="C81" s="559"/>
      <c r="D81" s="559"/>
      <c r="E81" s="559"/>
      <c r="F81" s="559"/>
      <c r="G81" s="559"/>
      <c r="H81" s="560"/>
      <c r="I81" s="368">
        <f>SUM(I80)</f>
        <v>32300.62</v>
      </c>
      <c r="J81" s="369">
        <f>J80</f>
        <v>18152.7</v>
      </c>
      <c r="K81" s="369">
        <f>K80</f>
        <v>0</v>
      </c>
      <c r="L81" s="370">
        <f>L80</f>
        <v>14147.9</v>
      </c>
      <c r="M81" s="378">
        <f>M80</f>
        <v>26940.6</v>
      </c>
      <c r="N81" s="379">
        <f>N80</f>
        <v>19183</v>
      </c>
      <c r="O81" s="561"/>
      <c r="P81" s="562"/>
      <c r="Q81" s="562"/>
      <c r="R81" s="563"/>
    </row>
    <row r="82" spans="1:40" s="75" customFormat="1" ht="27" customHeight="1" x14ac:dyDescent="0.2">
      <c r="A82" s="574" t="s">
        <v>92</v>
      </c>
      <c r="B82" s="574"/>
      <c r="C82" s="574"/>
      <c r="D82" s="574"/>
      <c r="E82" s="574"/>
      <c r="F82" s="574"/>
      <c r="G82" s="574"/>
      <c r="H82" s="574"/>
      <c r="I82" s="574"/>
      <c r="J82" s="574"/>
      <c r="K82" s="574"/>
      <c r="L82" s="574"/>
      <c r="M82" s="574"/>
      <c r="N82" s="574"/>
      <c r="O82" s="574"/>
      <c r="P82" s="574"/>
      <c r="Q82" s="574"/>
      <c r="R82" s="574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s="75" customFormat="1" ht="14.25" customHeight="1" thickBot="1" x14ac:dyDescent="0.25">
      <c r="A83" s="575" t="s">
        <v>17</v>
      </c>
      <c r="B83" s="575"/>
      <c r="C83" s="575"/>
      <c r="D83" s="575"/>
      <c r="E83" s="575"/>
      <c r="F83" s="575"/>
      <c r="G83" s="575"/>
      <c r="H83" s="575"/>
      <c r="I83" s="575"/>
      <c r="J83" s="575"/>
      <c r="K83" s="575"/>
      <c r="L83" s="575"/>
      <c r="M83" s="575"/>
      <c r="N83" s="575"/>
      <c r="O83" s="4"/>
      <c r="P83" s="4"/>
      <c r="Q83" s="4"/>
      <c r="R83" s="4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ht="30" customHeight="1" thickBot="1" x14ac:dyDescent="0.25">
      <c r="A84" s="576" t="s">
        <v>14</v>
      </c>
      <c r="B84" s="577"/>
      <c r="C84" s="577"/>
      <c r="D84" s="577"/>
      <c r="E84" s="577"/>
      <c r="F84" s="577"/>
      <c r="G84" s="577"/>
      <c r="H84" s="578"/>
      <c r="I84" s="576" t="s">
        <v>32</v>
      </c>
      <c r="J84" s="577"/>
      <c r="K84" s="577"/>
      <c r="L84" s="578"/>
      <c r="M84" s="70" t="s">
        <v>94</v>
      </c>
      <c r="N84" s="70" t="s">
        <v>93</v>
      </c>
      <c r="T84" s="54"/>
    </row>
    <row r="85" spans="1:40" ht="14.25" customHeight="1" x14ac:dyDescent="0.2">
      <c r="A85" s="579" t="s">
        <v>18</v>
      </c>
      <c r="B85" s="580"/>
      <c r="C85" s="580"/>
      <c r="D85" s="580"/>
      <c r="E85" s="580"/>
      <c r="F85" s="580"/>
      <c r="G85" s="580"/>
      <c r="H85" s="581"/>
      <c r="I85" s="582">
        <f ca="1">SUM(I86:L90)</f>
        <v>16803.900000000001</v>
      </c>
      <c r="J85" s="583"/>
      <c r="K85" s="583"/>
      <c r="L85" s="584"/>
      <c r="M85" s="380">
        <f ca="1">SUM(M86:M90)</f>
        <v>19541.100000000002</v>
      </c>
      <c r="N85" s="380">
        <f>SUM(N86:N90)</f>
        <v>19183</v>
      </c>
    </row>
    <row r="86" spans="1:40" ht="14.25" customHeight="1" x14ac:dyDescent="0.2">
      <c r="A86" s="565" t="s">
        <v>34</v>
      </c>
      <c r="B86" s="566"/>
      <c r="C86" s="566"/>
      <c r="D86" s="566"/>
      <c r="E86" s="566"/>
      <c r="F86" s="566"/>
      <c r="G86" s="566"/>
      <c r="H86" s="567"/>
      <c r="I86" s="568">
        <f>SUMIF(H13:H74,"SB",I13:I74)</f>
        <v>14011.2</v>
      </c>
      <c r="J86" s="569"/>
      <c r="K86" s="569"/>
      <c r="L86" s="570"/>
      <c r="M86" s="18">
        <f>SUMIF(H12:H81,"SB",M12:M81)</f>
        <v>16153</v>
      </c>
      <c r="N86" s="18">
        <f>SUMIF(H12:H81,"SB",N12:N81)</f>
        <v>16153</v>
      </c>
    </row>
    <row r="87" spans="1:40" ht="15.75" customHeight="1" x14ac:dyDescent="0.2">
      <c r="A87" s="571" t="s">
        <v>35</v>
      </c>
      <c r="B87" s="572"/>
      <c r="C87" s="572"/>
      <c r="D87" s="572"/>
      <c r="E87" s="572"/>
      <c r="F87" s="572"/>
      <c r="G87" s="572"/>
      <c r="H87" s="573"/>
      <c r="I87" s="568">
        <f ca="1">SUMIF(H13:I81,H37,I13:I81)</f>
        <v>1192</v>
      </c>
      <c r="J87" s="569"/>
      <c r="K87" s="569"/>
      <c r="L87" s="570"/>
      <c r="M87" s="18">
        <f>SUMIF(H12:H81,"SB(AA)",M12:M81)</f>
        <v>1265.9000000000001</v>
      </c>
      <c r="N87" s="18">
        <f>SUMIF(H12:H81,"SB(AA)",N12:N81)</f>
        <v>1280</v>
      </c>
    </row>
    <row r="88" spans="1:40" ht="27.75" customHeight="1" x14ac:dyDescent="0.2">
      <c r="A88" s="571" t="s">
        <v>36</v>
      </c>
      <c r="B88" s="572"/>
      <c r="C88" s="572"/>
      <c r="D88" s="572"/>
      <c r="E88" s="572"/>
      <c r="F88" s="572"/>
      <c r="G88" s="572"/>
      <c r="H88" s="573"/>
      <c r="I88" s="568">
        <f ca="1">SUMIF(H13:H81,H66,I13:I74)</f>
        <v>1100.7</v>
      </c>
      <c r="J88" s="569"/>
      <c r="K88" s="569"/>
      <c r="L88" s="570"/>
      <c r="M88" s="18">
        <f>SUMIF(H12:H81,"SB(AAL)",M12:M81)</f>
        <v>0</v>
      </c>
      <c r="N88" s="18">
        <f>SUMIF(H12:H81,"SB(AAL)",N12:N81)</f>
        <v>0</v>
      </c>
      <c r="T88" s="5" t="s">
        <v>132</v>
      </c>
    </row>
    <row r="89" spans="1:40" ht="15" customHeight="1" x14ac:dyDescent="0.2">
      <c r="A89" s="571" t="s">
        <v>113</v>
      </c>
      <c r="B89" s="572"/>
      <c r="C89" s="572"/>
      <c r="D89" s="572"/>
      <c r="E89" s="572"/>
      <c r="F89" s="572"/>
      <c r="G89" s="572"/>
      <c r="H89" s="573"/>
      <c r="I89" s="568">
        <f>SUMIF(H13:H74,H30,I13:I81)</f>
        <v>350</v>
      </c>
      <c r="J89" s="569"/>
      <c r="K89" s="569"/>
      <c r="L89" s="570"/>
      <c r="M89" s="18">
        <f ca="1">SUMIF(H13:H74,H30,M13:M73)</f>
        <v>1000</v>
      </c>
      <c r="N89" s="18">
        <f>SUMIF(H13:H74,H30,N13:N74)</f>
        <v>1750</v>
      </c>
    </row>
    <row r="90" spans="1:40" ht="14.25" customHeight="1" x14ac:dyDescent="0.2">
      <c r="A90" s="571" t="s">
        <v>37</v>
      </c>
      <c r="B90" s="572"/>
      <c r="C90" s="572"/>
      <c r="D90" s="572"/>
      <c r="E90" s="572"/>
      <c r="F90" s="572"/>
      <c r="G90" s="572"/>
      <c r="H90" s="573"/>
      <c r="I90" s="568">
        <f ca="1">SUMIF(H13:I74,H74,I13:I74)</f>
        <v>150</v>
      </c>
      <c r="J90" s="569"/>
      <c r="K90" s="569"/>
      <c r="L90" s="570"/>
      <c r="M90" s="18">
        <f>SUMIF(H12:H81,"SB(P)",M12:M81)</f>
        <v>1122.1999999999998</v>
      </c>
      <c r="N90" s="18">
        <f>SUMIF(H12:H81,"SB(P)",N12:N81)</f>
        <v>0</v>
      </c>
      <c r="O90" s="55"/>
    </row>
    <row r="91" spans="1:40" ht="14.25" customHeight="1" x14ac:dyDescent="0.2">
      <c r="A91" s="600" t="s">
        <v>19</v>
      </c>
      <c r="B91" s="601"/>
      <c r="C91" s="601"/>
      <c r="D91" s="601"/>
      <c r="E91" s="601"/>
      <c r="F91" s="601"/>
      <c r="G91" s="601"/>
      <c r="H91" s="602"/>
      <c r="I91" s="603">
        <f>SUM(I92:L94)</f>
        <v>15496.720000000001</v>
      </c>
      <c r="J91" s="604"/>
      <c r="K91" s="604"/>
      <c r="L91" s="605"/>
      <c r="M91" s="381">
        <f>SUM(M92:M94)</f>
        <v>7399.5000000000009</v>
      </c>
      <c r="N91" s="381">
        <f>SUM(N92:N93)</f>
        <v>0</v>
      </c>
      <c r="O91" s="65"/>
    </row>
    <row r="92" spans="1:40" ht="14.25" customHeight="1" x14ac:dyDescent="0.2">
      <c r="A92" s="591" t="s">
        <v>38</v>
      </c>
      <c r="B92" s="592"/>
      <c r="C92" s="592"/>
      <c r="D92" s="592"/>
      <c r="E92" s="592"/>
      <c r="F92" s="592"/>
      <c r="G92" s="592"/>
      <c r="H92" s="593"/>
      <c r="I92" s="594">
        <f>SUMIF(H13:H74,H46,I13:I74)</f>
        <v>14819.5</v>
      </c>
      <c r="J92" s="595"/>
      <c r="K92" s="595"/>
      <c r="L92" s="596"/>
      <c r="M92" s="64">
        <f>SUMIF(H12:H81,"ES",M12:M81)</f>
        <v>7385.2000000000007</v>
      </c>
      <c r="N92" s="64">
        <f>SUMIF(H12:H81,"ES",N12:N81)</f>
        <v>0</v>
      </c>
    </row>
    <row r="93" spans="1:40" ht="14.25" customHeight="1" x14ac:dyDescent="0.2">
      <c r="A93" s="597" t="s">
        <v>39</v>
      </c>
      <c r="B93" s="598"/>
      <c r="C93" s="598"/>
      <c r="D93" s="598"/>
      <c r="E93" s="598"/>
      <c r="F93" s="598"/>
      <c r="G93" s="598"/>
      <c r="H93" s="599"/>
      <c r="I93" s="594">
        <f>SUMIF(H13:H74,"LRVB",I13:I74)</f>
        <v>97.12</v>
      </c>
      <c r="J93" s="595"/>
      <c r="K93" s="595"/>
      <c r="L93" s="596"/>
      <c r="M93" s="64">
        <f>SUMIF(H12:H81,"LRVB",M12:M81)</f>
        <v>0</v>
      </c>
      <c r="N93" s="64">
        <f>SUMIF(H12:H81,"LRVB",N12:N81)</f>
        <v>0</v>
      </c>
    </row>
    <row r="94" spans="1:40" ht="14.25" customHeight="1" x14ac:dyDescent="0.2">
      <c r="A94" s="597" t="s">
        <v>89</v>
      </c>
      <c r="B94" s="598"/>
      <c r="C94" s="598"/>
      <c r="D94" s="598"/>
      <c r="E94" s="598"/>
      <c r="F94" s="598"/>
      <c r="G94" s="598"/>
      <c r="H94" s="599"/>
      <c r="I94" s="568">
        <f>SUMIF(H13:H74,H23,I13:I74)</f>
        <v>580.1</v>
      </c>
      <c r="J94" s="569"/>
      <c r="K94" s="569"/>
      <c r="L94" s="570"/>
      <c r="M94" s="64">
        <f>SUMIF(H14:H82,"Kt",M14:M82)</f>
        <v>14.3</v>
      </c>
      <c r="N94" s="64"/>
    </row>
    <row r="95" spans="1:40" ht="13.5" thickBot="1" x14ac:dyDescent="0.25">
      <c r="A95" s="585" t="s">
        <v>20</v>
      </c>
      <c r="B95" s="586"/>
      <c r="C95" s="586"/>
      <c r="D95" s="586"/>
      <c r="E95" s="586"/>
      <c r="F95" s="586"/>
      <c r="G95" s="586"/>
      <c r="H95" s="587"/>
      <c r="I95" s="588">
        <f ca="1">SUM(I85,I91)</f>
        <v>32300.620000000003</v>
      </c>
      <c r="J95" s="589"/>
      <c r="K95" s="589"/>
      <c r="L95" s="590"/>
      <c r="M95" s="320">
        <f ca="1">SUM(M85,M91)</f>
        <v>26940.600000000002</v>
      </c>
      <c r="N95" s="320">
        <f>SUM(N85,N91)</f>
        <v>19183</v>
      </c>
      <c r="O95" s="5"/>
      <c r="P95" s="150"/>
      <c r="Q95" s="150"/>
      <c r="R95" s="150"/>
    </row>
    <row r="97" spans="10:18" x14ac:dyDescent="0.2">
      <c r="J97" s="65"/>
      <c r="O97" s="5"/>
      <c r="P97" s="150"/>
      <c r="Q97" s="150"/>
      <c r="R97" s="150"/>
    </row>
    <row r="98" spans="10:18" x14ac:dyDescent="0.2">
      <c r="J98" s="55"/>
    </row>
    <row r="99" spans="10:18" x14ac:dyDescent="0.2">
      <c r="O99" s="5"/>
      <c r="P99" s="150"/>
      <c r="Q99" s="150"/>
      <c r="R99" s="150"/>
    </row>
    <row r="103" spans="10:18" x14ac:dyDescent="0.2">
      <c r="O103" s="5"/>
      <c r="P103" s="150"/>
      <c r="Q103" s="150"/>
      <c r="R103" s="150"/>
    </row>
  </sheetData>
  <mergeCells count="210">
    <mergeCell ref="A95:H95"/>
    <mergeCell ref="I95:L95"/>
    <mergeCell ref="A92:H92"/>
    <mergeCell ref="I92:L92"/>
    <mergeCell ref="A93:H93"/>
    <mergeCell ref="I93:L93"/>
    <mergeCell ref="A94:H94"/>
    <mergeCell ref="I94:L94"/>
    <mergeCell ref="A89:H89"/>
    <mergeCell ref="I89:L89"/>
    <mergeCell ref="A90:H90"/>
    <mergeCell ref="I90:L90"/>
    <mergeCell ref="A91:H91"/>
    <mergeCell ref="I91:L91"/>
    <mergeCell ref="A86:H86"/>
    <mergeCell ref="I86:L86"/>
    <mergeCell ref="A87:H87"/>
    <mergeCell ref="I87:L87"/>
    <mergeCell ref="A88:H88"/>
    <mergeCell ref="I88:L88"/>
    <mergeCell ref="A82:R82"/>
    <mergeCell ref="A83:N83"/>
    <mergeCell ref="A84:H84"/>
    <mergeCell ref="I84:L84"/>
    <mergeCell ref="A85:H85"/>
    <mergeCell ref="I85:L85"/>
    <mergeCell ref="C79:H79"/>
    <mergeCell ref="O79:R79"/>
    <mergeCell ref="B80:H80"/>
    <mergeCell ref="O80:R80"/>
    <mergeCell ref="B81:H81"/>
    <mergeCell ref="O81:R81"/>
    <mergeCell ref="A73:A75"/>
    <mergeCell ref="B73:B75"/>
    <mergeCell ref="C73:C75"/>
    <mergeCell ref="D73:D75"/>
    <mergeCell ref="F73:F75"/>
    <mergeCell ref="G73:G75"/>
    <mergeCell ref="A76:A78"/>
    <mergeCell ref="B76:B78"/>
    <mergeCell ref="C76:C78"/>
    <mergeCell ref="D76:D78"/>
    <mergeCell ref="F76:F78"/>
    <mergeCell ref="G76:G78"/>
    <mergeCell ref="O76:O78"/>
    <mergeCell ref="P76:P77"/>
    <mergeCell ref="Q76:Q77"/>
    <mergeCell ref="R76:R77"/>
    <mergeCell ref="P66:P67"/>
    <mergeCell ref="Q66:Q67"/>
    <mergeCell ref="R66:R67"/>
    <mergeCell ref="E69:E75"/>
    <mergeCell ref="D70:D72"/>
    <mergeCell ref="O70:O71"/>
    <mergeCell ref="O73:O74"/>
    <mergeCell ref="C64:H64"/>
    <mergeCell ref="O64:R64"/>
    <mergeCell ref="C65:R65"/>
    <mergeCell ref="A66:A68"/>
    <mergeCell ref="B66:B68"/>
    <mergeCell ref="C66:C68"/>
    <mergeCell ref="D66:D68"/>
    <mergeCell ref="F66:F68"/>
    <mergeCell ref="G66:G68"/>
    <mergeCell ref="O66:O68"/>
    <mergeCell ref="O60:O61"/>
    <mergeCell ref="D61:D63"/>
    <mergeCell ref="A62:A63"/>
    <mergeCell ref="B62:B63"/>
    <mergeCell ref="C62:C63"/>
    <mergeCell ref="F62:F63"/>
    <mergeCell ref="G62:G63"/>
    <mergeCell ref="O55:O58"/>
    <mergeCell ref="P55:P57"/>
    <mergeCell ref="Q55:Q57"/>
    <mergeCell ref="R55:R57"/>
    <mergeCell ref="E59:E63"/>
    <mergeCell ref="A60:A61"/>
    <mergeCell ref="B60:B61"/>
    <mergeCell ref="C60:C61"/>
    <mergeCell ref="F60:F61"/>
    <mergeCell ref="G60:G61"/>
    <mergeCell ref="F53:F54"/>
    <mergeCell ref="G53:G54"/>
    <mergeCell ref="A55:A58"/>
    <mergeCell ref="B55:B58"/>
    <mergeCell ref="C55:C58"/>
    <mergeCell ref="D55:D58"/>
    <mergeCell ref="E55:E58"/>
    <mergeCell ref="F55:F58"/>
    <mergeCell ref="G55:G58"/>
    <mergeCell ref="E51:E52"/>
    <mergeCell ref="A53:A54"/>
    <mergeCell ref="B53:B54"/>
    <mergeCell ref="C53:C54"/>
    <mergeCell ref="D53:D54"/>
    <mergeCell ref="E53:E54"/>
    <mergeCell ref="A49:A50"/>
    <mergeCell ref="B49:B50"/>
    <mergeCell ref="C49:C50"/>
    <mergeCell ref="D49:D50"/>
    <mergeCell ref="F49:F50"/>
    <mergeCell ref="G49:G50"/>
    <mergeCell ref="G41:G42"/>
    <mergeCell ref="C43:H43"/>
    <mergeCell ref="O43:R43"/>
    <mergeCell ref="C44:R44"/>
    <mergeCell ref="A47:A48"/>
    <mergeCell ref="B47:B48"/>
    <mergeCell ref="C47:C48"/>
    <mergeCell ref="D47:D48"/>
    <mergeCell ref="F47:F48"/>
    <mergeCell ref="G47:G48"/>
    <mergeCell ref="A41:A42"/>
    <mergeCell ref="B41:B42"/>
    <mergeCell ref="C41:C42"/>
    <mergeCell ref="D41:D42"/>
    <mergeCell ref="E41:E42"/>
    <mergeCell ref="F41:F42"/>
    <mergeCell ref="C35:H35"/>
    <mergeCell ref="C36:R36"/>
    <mergeCell ref="A37:A40"/>
    <mergeCell ref="B37:B40"/>
    <mergeCell ref="C37:C40"/>
    <mergeCell ref="D37:D40"/>
    <mergeCell ref="E37:E40"/>
    <mergeCell ref="F37:F40"/>
    <mergeCell ref="G37:G40"/>
    <mergeCell ref="O37:O39"/>
    <mergeCell ref="O30:O32"/>
    <mergeCell ref="A33:A34"/>
    <mergeCell ref="B33:B34"/>
    <mergeCell ref="C33:C34"/>
    <mergeCell ref="D33:D34"/>
    <mergeCell ref="E33:E34"/>
    <mergeCell ref="F33:F34"/>
    <mergeCell ref="G33:G34"/>
    <mergeCell ref="O33:O34"/>
    <mergeCell ref="G28:G29"/>
    <mergeCell ref="A30:A32"/>
    <mergeCell ref="B30:B32"/>
    <mergeCell ref="C30:C32"/>
    <mergeCell ref="D30:D32"/>
    <mergeCell ref="E30:E32"/>
    <mergeCell ref="F30:F32"/>
    <mergeCell ref="G30:G32"/>
    <mergeCell ref="A28:A29"/>
    <mergeCell ref="B28:B29"/>
    <mergeCell ref="C28:C29"/>
    <mergeCell ref="D28:D29"/>
    <mergeCell ref="E28:E29"/>
    <mergeCell ref="F28:F29"/>
    <mergeCell ref="G23:G25"/>
    <mergeCell ref="O23:O25"/>
    <mergeCell ref="A26:A27"/>
    <mergeCell ref="B26:B27"/>
    <mergeCell ref="C26:C27"/>
    <mergeCell ref="D26:D27"/>
    <mergeCell ref="E26:E27"/>
    <mergeCell ref="F26:F27"/>
    <mergeCell ref="G26:G27"/>
    <mergeCell ref="O26:O27"/>
    <mergeCell ref="A23:A25"/>
    <mergeCell ref="B23:B25"/>
    <mergeCell ref="C23:C25"/>
    <mergeCell ref="D23:D25"/>
    <mergeCell ref="E23:E25"/>
    <mergeCell ref="F23:F25"/>
    <mergeCell ref="G17:G20"/>
    <mergeCell ref="O17:O19"/>
    <mergeCell ref="P18:P19"/>
    <mergeCell ref="Q18:Q19"/>
    <mergeCell ref="R18:R19"/>
    <mergeCell ref="D19:D20"/>
    <mergeCell ref="O20:O21"/>
    <mergeCell ref="D16:D18"/>
    <mergeCell ref="A17:A20"/>
    <mergeCell ref="B17:B20"/>
    <mergeCell ref="C17:C20"/>
    <mergeCell ref="E17:E20"/>
    <mergeCell ref="F17:F20"/>
    <mergeCell ref="A8:R8"/>
    <mergeCell ref="A9:R9"/>
    <mergeCell ref="B10:R10"/>
    <mergeCell ref="C11:R11"/>
    <mergeCell ref="E12:E15"/>
    <mergeCell ref="F12:F15"/>
    <mergeCell ref="G12:G15"/>
    <mergeCell ref="O13:O15"/>
    <mergeCell ref="D14:D15"/>
    <mergeCell ref="A1:R1"/>
    <mergeCell ref="A2:R2"/>
    <mergeCell ref="A3:R3"/>
    <mergeCell ref="P4:R4"/>
    <mergeCell ref="A5:A7"/>
    <mergeCell ref="B5:B7"/>
    <mergeCell ref="C5:C7"/>
    <mergeCell ref="D5:D7"/>
    <mergeCell ref="F5:F7"/>
    <mergeCell ref="G5:G7"/>
    <mergeCell ref="H5:H7"/>
    <mergeCell ref="I5:L5"/>
    <mergeCell ref="M5:M7"/>
    <mergeCell ref="N5:N7"/>
    <mergeCell ref="O5:R5"/>
    <mergeCell ref="I6:I7"/>
    <mergeCell ref="J6:K6"/>
    <mergeCell ref="L6:L7"/>
    <mergeCell ref="O6:O7"/>
    <mergeCell ref="P6:R6"/>
  </mergeCells>
  <printOptions horizontalCentered="1"/>
  <pageMargins left="0" right="0" top="0" bottom="0" header="0.31496062992125984" footer="0.31496062992125984"/>
  <pageSetup paperSize="9" scale="95" orientation="landscape" r:id="rId1"/>
  <rowBreaks count="3" manualBreakCount="3">
    <brk id="32" max="17" man="1"/>
    <brk id="58" max="17" man="1"/>
    <brk id="82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2"/>
  <sheetViews>
    <sheetView view="pageBreakPreview" zoomScaleNormal="100" zoomScaleSheetLayoutView="100" workbookViewId="0">
      <selection activeCell="V19" sqref="V19"/>
    </sheetView>
  </sheetViews>
  <sheetFormatPr defaultRowHeight="12.75" x14ac:dyDescent="0.2"/>
  <cols>
    <col min="1" max="1" width="3.140625" style="10" customWidth="1"/>
    <col min="2" max="3" width="2.7109375" style="10" customWidth="1"/>
    <col min="4" max="4" width="35.7109375" style="10" customWidth="1"/>
    <col min="5" max="5" width="3.5703125" style="10" customWidth="1"/>
    <col min="6" max="6" width="3.85546875" style="10" customWidth="1"/>
    <col min="7" max="7" width="3.85546875" style="66" customWidth="1"/>
    <col min="8" max="8" width="8.28515625" style="38" customWidth="1"/>
    <col min="9" max="10" width="7.7109375" style="10" customWidth="1"/>
    <col min="11" max="11" width="6.28515625" style="10" customWidth="1"/>
    <col min="12" max="12" width="8" style="10" customWidth="1"/>
    <col min="13" max="13" width="8.42578125" style="10" customWidth="1"/>
    <col min="14" max="14" width="7.7109375" style="10" customWidth="1"/>
    <col min="15" max="15" width="7" style="10" customWidth="1"/>
    <col min="16" max="16" width="8" style="10" customWidth="1"/>
    <col min="17" max="17" width="6.140625" style="10" customWidth="1"/>
    <col min="18" max="18" width="6.42578125" style="10" customWidth="1"/>
    <col min="19" max="19" width="5.28515625" style="10" customWidth="1"/>
    <col min="20" max="20" width="5.42578125" style="10" customWidth="1"/>
    <col min="21" max="250" width="9.140625" style="5"/>
    <col min="251" max="253" width="2.7109375" style="5" customWidth="1"/>
    <col min="254" max="254" width="38.85546875" style="5" customWidth="1"/>
    <col min="255" max="255" width="3.5703125" style="5" customWidth="1"/>
    <col min="256" max="257" width="3.85546875" style="5" customWidth="1"/>
    <col min="258" max="258" width="7.28515625" style="5" customWidth="1"/>
    <col min="259" max="261" width="7.7109375" style="5" customWidth="1"/>
    <col min="262" max="262" width="8.85546875" style="5" customWidth="1"/>
    <col min="263" max="263" width="7.7109375" style="5" customWidth="1"/>
    <col min="264" max="264" width="8.140625" style="5" customWidth="1"/>
    <col min="265" max="265" width="26.28515625" style="5" customWidth="1"/>
    <col min="266" max="266" width="4.7109375" style="5" customWidth="1"/>
    <col min="267" max="268" width="3.7109375" style="5" customWidth="1"/>
    <col min="269" max="269" width="6.85546875" style="5" customWidth="1"/>
    <col min="270" max="506" width="9.140625" style="5"/>
    <col min="507" max="509" width="2.7109375" style="5" customWidth="1"/>
    <col min="510" max="510" width="38.85546875" style="5" customWidth="1"/>
    <col min="511" max="511" width="3.5703125" style="5" customWidth="1"/>
    <col min="512" max="513" width="3.85546875" style="5" customWidth="1"/>
    <col min="514" max="514" width="7.28515625" style="5" customWidth="1"/>
    <col min="515" max="517" width="7.7109375" style="5" customWidth="1"/>
    <col min="518" max="518" width="8.85546875" style="5" customWidth="1"/>
    <col min="519" max="519" width="7.7109375" style="5" customWidth="1"/>
    <col min="520" max="520" width="8.140625" style="5" customWidth="1"/>
    <col min="521" max="521" width="26.28515625" style="5" customWidth="1"/>
    <col min="522" max="522" width="4.7109375" style="5" customWidth="1"/>
    <col min="523" max="524" width="3.7109375" style="5" customWidth="1"/>
    <col min="525" max="525" width="6.85546875" style="5" customWidth="1"/>
    <col min="526" max="762" width="9.140625" style="5"/>
    <col min="763" max="765" width="2.7109375" style="5" customWidth="1"/>
    <col min="766" max="766" width="38.85546875" style="5" customWidth="1"/>
    <col min="767" max="767" width="3.5703125" style="5" customWidth="1"/>
    <col min="768" max="769" width="3.85546875" style="5" customWidth="1"/>
    <col min="770" max="770" width="7.28515625" style="5" customWidth="1"/>
    <col min="771" max="773" width="7.7109375" style="5" customWidth="1"/>
    <col min="774" max="774" width="8.85546875" style="5" customWidth="1"/>
    <col min="775" max="775" width="7.7109375" style="5" customWidth="1"/>
    <col min="776" max="776" width="8.140625" style="5" customWidth="1"/>
    <col min="777" max="777" width="26.28515625" style="5" customWidth="1"/>
    <col min="778" max="778" width="4.7109375" style="5" customWidth="1"/>
    <col min="779" max="780" width="3.7109375" style="5" customWidth="1"/>
    <col min="781" max="781" width="6.85546875" style="5" customWidth="1"/>
    <col min="782" max="1018" width="9.140625" style="5"/>
    <col min="1019" max="1021" width="2.7109375" style="5" customWidth="1"/>
    <col min="1022" max="1022" width="38.85546875" style="5" customWidth="1"/>
    <col min="1023" max="1023" width="3.5703125" style="5" customWidth="1"/>
    <col min="1024" max="1025" width="3.85546875" style="5" customWidth="1"/>
    <col min="1026" max="1026" width="7.28515625" style="5" customWidth="1"/>
    <col min="1027" max="1029" width="7.7109375" style="5" customWidth="1"/>
    <col min="1030" max="1030" width="8.85546875" style="5" customWidth="1"/>
    <col min="1031" max="1031" width="7.7109375" style="5" customWidth="1"/>
    <col min="1032" max="1032" width="8.140625" style="5" customWidth="1"/>
    <col min="1033" max="1033" width="26.28515625" style="5" customWidth="1"/>
    <col min="1034" max="1034" width="4.7109375" style="5" customWidth="1"/>
    <col min="1035" max="1036" width="3.7109375" style="5" customWidth="1"/>
    <col min="1037" max="1037" width="6.85546875" style="5" customWidth="1"/>
    <col min="1038" max="1274" width="9.140625" style="5"/>
    <col min="1275" max="1277" width="2.7109375" style="5" customWidth="1"/>
    <col min="1278" max="1278" width="38.85546875" style="5" customWidth="1"/>
    <col min="1279" max="1279" width="3.5703125" style="5" customWidth="1"/>
    <col min="1280" max="1281" width="3.85546875" style="5" customWidth="1"/>
    <col min="1282" max="1282" width="7.28515625" style="5" customWidth="1"/>
    <col min="1283" max="1285" width="7.7109375" style="5" customWidth="1"/>
    <col min="1286" max="1286" width="8.85546875" style="5" customWidth="1"/>
    <col min="1287" max="1287" width="7.7109375" style="5" customWidth="1"/>
    <col min="1288" max="1288" width="8.140625" style="5" customWidth="1"/>
    <col min="1289" max="1289" width="26.28515625" style="5" customWidth="1"/>
    <col min="1290" max="1290" width="4.7109375" style="5" customWidth="1"/>
    <col min="1291" max="1292" width="3.7109375" style="5" customWidth="1"/>
    <col min="1293" max="1293" width="6.85546875" style="5" customWidth="1"/>
    <col min="1294" max="1530" width="9.140625" style="5"/>
    <col min="1531" max="1533" width="2.7109375" style="5" customWidth="1"/>
    <col min="1534" max="1534" width="38.85546875" style="5" customWidth="1"/>
    <col min="1535" max="1535" width="3.5703125" style="5" customWidth="1"/>
    <col min="1536" max="1537" width="3.85546875" style="5" customWidth="1"/>
    <col min="1538" max="1538" width="7.28515625" style="5" customWidth="1"/>
    <col min="1539" max="1541" width="7.7109375" style="5" customWidth="1"/>
    <col min="1542" max="1542" width="8.85546875" style="5" customWidth="1"/>
    <col min="1543" max="1543" width="7.7109375" style="5" customWidth="1"/>
    <col min="1544" max="1544" width="8.140625" style="5" customWidth="1"/>
    <col min="1545" max="1545" width="26.28515625" style="5" customWidth="1"/>
    <col min="1546" max="1546" width="4.7109375" style="5" customWidth="1"/>
    <col min="1547" max="1548" width="3.7109375" style="5" customWidth="1"/>
    <col min="1549" max="1549" width="6.85546875" style="5" customWidth="1"/>
    <col min="1550" max="1786" width="9.140625" style="5"/>
    <col min="1787" max="1789" width="2.7109375" style="5" customWidth="1"/>
    <col min="1790" max="1790" width="38.85546875" style="5" customWidth="1"/>
    <col min="1791" max="1791" width="3.5703125" style="5" customWidth="1"/>
    <col min="1792" max="1793" width="3.85546875" style="5" customWidth="1"/>
    <col min="1794" max="1794" width="7.28515625" style="5" customWidth="1"/>
    <col min="1795" max="1797" width="7.7109375" style="5" customWidth="1"/>
    <col min="1798" max="1798" width="8.85546875" style="5" customWidth="1"/>
    <col min="1799" max="1799" width="7.7109375" style="5" customWidth="1"/>
    <col min="1800" max="1800" width="8.140625" style="5" customWidth="1"/>
    <col min="1801" max="1801" width="26.28515625" style="5" customWidth="1"/>
    <col min="1802" max="1802" width="4.7109375" style="5" customWidth="1"/>
    <col min="1803" max="1804" width="3.7109375" style="5" customWidth="1"/>
    <col min="1805" max="1805" width="6.85546875" style="5" customWidth="1"/>
    <col min="1806" max="2042" width="9.140625" style="5"/>
    <col min="2043" max="2045" width="2.7109375" style="5" customWidth="1"/>
    <col min="2046" max="2046" width="38.85546875" style="5" customWidth="1"/>
    <col min="2047" max="2047" width="3.5703125" style="5" customWidth="1"/>
    <col min="2048" max="2049" width="3.85546875" style="5" customWidth="1"/>
    <col min="2050" max="2050" width="7.28515625" style="5" customWidth="1"/>
    <col min="2051" max="2053" width="7.7109375" style="5" customWidth="1"/>
    <col min="2054" max="2054" width="8.85546875" style="5" customWidth="1"/>
    <col min="2055" max="2055" width="7.7109375" style="5" customWidth="1"/>
    <col min="2056" max="2056" width="8.140625" style="5" customWidth="1"/>
    <col min="2057" max="2057" width="26.28515625" style="5" customWidth="1"/>
    <col min="2058" max="2058" width="4.7109375" style="5" customWidth="1"/>
    <col min="2059" max="2060" width="3.7109375" style="5" customWidth="1"/>
    <col min="2061" max="2061" width="6.85546875" style="5" customWidth="1"/>
    <col min="2062" max="2298" width="9.140625" style="5"/>
    <col min="2299" max="2301" width="2.7109375" style="5" customWidth="1"/>
    <col min="2302" max="2302" width="38.85546875" style="5" customWidth="1"/>
    <col min="2303" max="2303" width="3.5703125" style="5" customWidth="1"/>
    <col min="2304" max="2305" width="3.85546875" style="5" customWidth="1"/>
    <col min="2306" max="2306" width="7.28515625" style="5" customWidth="1"/>
    <col min="2307" max="2309" width="7.7109375" style="5" customWidth="1"/>
    <col min="2310" max="2310" width="8.85546875" style="5" customWidth="1"/>
    <col min="2311" max="2311" width="7.7109375" style="5" customWidth="1"/>
    <col min="2312" max="2312" width="8.140625" style="5" customWidth="1"/>
    <col min="2313" max="2313" width="26.28515625" style="5" customWidth="1"/>
    <col min="2314" max="2314" width="4.7109375" style="5" customWidth="1"/>
    <col min="2315" max="2316" width="3.7109375" style="5" customWidth="1"/>
    <col min="2317" max="2317" width="6.85546875" style="5" customWidth="1"/>
    <col min="2318" max="2554" width="9.140625" style="5"/>
    <col min="2555" max="2557" width="2.7109375" style="5" customWidth="1"/>
    <col min="2558" max="2558" width="38.85546875" style="5" customWidth="1"/>
    <col min="2559" max="2559" width="3.5703125" style="5" customWidth="1"/>
    <col min="2560" max="2561" width="3.85546875" style="5" customWidth="1"/>
    <col min="2562" max="2562" width="7.28515625" style="5" customWidth="1"/>
    <col min="2563" max="2565" width="7.7109375" style="5" customWidth="1"/>
    <col min="2566" max="2566" width="8.85546875" style="5" customWidth="1"/>
    <col min="2567" max="2567" width="7.7109375" style="5" customWidth="1"/>
    <col min="2568" max="2568" width="8.140625" style="5" customWidth="1"/>
    <col min="2569" max="2569" width="26.28515625" style="5" customWidth="1"/>
    <col min="2570" max="2570" width="4.7109375" style="5" customWidth="1"/>
    <col min="2571" max="2572" width="3.7109375" style="5" customWidth="1"/>
    <col min="2573" max="2573" width="6.85546875" style="5" customWidth="1"/>
    <col min="2574" max="2810" width="9.140625" style="5"/>
    <col min="2811" max="2813" width="2.7109375" style="5" customWidth="1"/>
    <col min="2814" max="2814" width="38.85546875" style="5" customWidth="1"/>
    <col min="2815" max="2815" width="3.5703125" style="5" customWidth="1"/>
    <col min="2816" max="2817" width="3.85546875" style="5" customWidth="1"/>
    <col min="2818" max="2818" width="7.28515625" style="5" customWidth="1"/>
    <col min="2819" max="2821" width="7.7109375" style="5" customWidth="1"/>
    <col min="2822" max="2822" width="8.85546875" style="5" customWidth="1"/>
    <col min="2823" max="2823" width="7.7109375" style="5" customWidth="1"/>
    <col min="2824" max="2824" width="8.140625" style="5" customWidth="1"/>
    <col min="2825" max="2825" width="26.28515625" style="5" customWidth="1"/>
    <col min="2826" max="2826" width="4.7109375" style="5" customWidth="1"/>
    <col min="2827" max="2828" width="3.7109375" style="5" customWidth="1"/>
    <col min="2829" max="2829" width="6.85546875" style="5" customWidth="1"/>
    <col min="2830" max="3066" width="9.140625" style="5"/>
    <col min="3067" max="3069" width="2.7109375" style="5" customWidth="1"/>
    <col min="3070" max="3070" width="38.85546875" style="5" customWidth="1"/>
    <col min="3071" max="3071" width="3.5703125" style="5" customWidth="1"/>
    <col min="3072" max="3073" width="3.85546875" style="5" customWidth="1"/>
    <col min="3074" max="3074" width="7.28515625" style="5" customWidth="1"/>
    <col min="3075" max="3077" width="7.7109375" style="5" customWidth="1"/>
    <col min="3078" max="3078" width="8.85546875" style="5" customWidth="1"/>
    <col min="3079" max="3079" width="7.7109375" style="5" customWidth="1"/>
    <col min="3080" max="3080" width="8.140625" style="5" customWidth="1"/>
    <col min="3081" max="3081" width="26.28515625" style="5" customWidth="1"/>
    <col min="3082" max="3082" width="4.7109375" style="5" customWidth="1"/>
    <col min="3083" max="3084" width="3.7109375" style="5" customWidth="1"/>
    <col min="3085" max="3085" width="6.85546875" style="5" customWidth="1"/>
    <col min="3086" max="3322" width="9.140625" style="5"/>
    <col min="3323" max="3325" width="2.7109375" style="5" customWidth="1"/>
    <col min="3326" max="3326" width="38.85546875" style="5" customWidth="1"/>
    <col min="3327" max="3327" width="3.5703125" style="5" customWidth="1"/>
    <col min="3328" max="3329" width="3.85546875" style="5" customWidth="1"/>
    <col min="3330" max="3330" width="7.28515625" style="5" customWidth="1"/>
    <col min="3331" max="3333" width="7.7109375" style="5" customWidth="1"/>
    <col min="3334" max="3334" width="8.85546875" style="5" customWidth="1"/>
    <col min="3335" max="3335" width="7.7109375" style="5" customWidth="1"/>
    <col min="3336" max="3336" width="8.140625" style="5" customWidth="1"/>
    <col min="3337" max="3337" width="26.28515625" style="5" customWidth="1"/>
    <col min="3338" max="3338" width="4.7109375" style="5" customWidth="1"/>
    <col min="3339" max="3340" width="3.7109375" style="5" customWidth="1"/>
    <col min="3341" max="3341" width="6.85546875" style="5" customWidth="1"/>
    <col min="3342" max="3578" width="9.140625" style="5"/>
    <col min="3579" max="3581" width="2.7109375" style="5" customWidth="1"/>
    <col min="3582" max="3582" width="38.85546875" style="5" customWidth="1"/>
    <col min="3583" max="3583" width="3.5703125" style="5" customWidth="1"/>
    <col min="3584" max="3585" width="3.85546875" style="5" customWidth="1"/>
    <col min="3586" max="3586" width="7.28515625" style="5" customWidth="1"/>
    <col min="3587" max="3589" width="7.7109375" style="5" customWidth="1"/>
    <col min="3590" max="3590" width="8.85546875" style="5" customWidth="1"/>
    <col min="3591" max="3591" width="7.7109375" style="5" customWidth="1"/>
    <col min="3592" max="3592" width="8.140625" style="5" customWidth="1"/>
    <col min="3593" max="3593" width="26.28515625" style="5" customWidth="1"/>
    <col min="3594" max="3594" width="4.7109375" style="5" customWidth="1"/>
    <col min="3595" max="3596" width="3.7109375" style="5" customWidth="1"/>
    <col min="3597" max="3597" width="6.85546875" style="5" customWidth="1"/>
    <col min="3598" max="3834" width="9.140625" style="5"/>
    <col min="3835" max="3837" width="2.7109375" style="5" customWidth="1"/>
    <col min="3838" max="3838" width="38.85546875" style="5" customWidth="1"/>
    <col min="3839" max="3839" width="3.5703125" style="5" customWidth="1"/>
    <col min="3840" max="3841" width="3.85546875" style="5" customWidth="1"/>
    <col min="3842" max="3842" width="7.28515625" style="5" customWidth="1"/>
    <col min="3843" max="3845" width="7.7109375" style="5" customWidth="1"/>
    <col min="3846" max="3846" width="8.85546875" style="5" customWidth="1"/>
    <col min="3847" max="3847" width="7.7109375" style="5" customWidth="1"/>
    <col min="3848" max="3848" width="8.140625" style="5" customWidth="1"/>
    <col min="3849" max="3849" width="26.28515625" style="5" customWidth="1"/>
    <col min="3850" max="3850" width="4.7109375" style="5" customWidth="1"/>
    <col min="3851" max="3852" width="3.7109375" style="5" customWidth="1"/>
    <col min="3853" max="3853" width="6.85546875" style="5" customWidth="1"/>
    <col min="3854" max="4090" width="9.140625" style="5"/>
    <col min="4091" max="4093" width="2.7109375" style="5" customWidth="1"/>
    <col min="4094" max="4094" width="38.85546875" style="5" customWidth="1"/>
    <col min="4095" max="4095" width="3.5703125" style="5" customWidth="1"/>
    <col min="4096" max="4097" width="3.85546875" style="5" customWidth="1"/>
    <col min="4098" max="4098" width="7.28515625" style="5" customWidth="1"/>
    <col min="4099" max="4101" width="7.7109375" style="5" customWidth="1"/>
    <col min="4102" max="4102" width="8.85546875" style="5" customWidth="1"/>
    <col min="4103" max="4103" width="7.7109375" style="5" customWidth="1"/>
    <col min="4104" max="4104" width="8.140625" style="5" customWidth="1"/>
    <col min="4105" max="4105" width="26.28515625" style="5" customWidth="1"/>
    <col min="4106" max="4106" width="4.7109375" style="5" customWidth="1"/>
    <col min="4107" max="4108" width="3.7109375" style="5" customWidth="1"/>
    <col min="4109" max="4109" width="6.85546875" style="5" customWidth="1"/>
    <col min="4110" max="4346" width="9.140625" style="5"/>
    <col min="4347" max="4349" width="2.7109375" style="5" customWidth="1"/>
    <col min="4350" max="4350" width="38.85546875" style="5" customWidth="1"/>
    <col min="4351" max="4351" width="3.5703125" style="5" customWidth="1"/>
    <col min="4352" max="4353" width="3.85546875" style="5" customWidth="1"/>
    <col min="4354" max="4354" width="7.28515625" style="5" customWidth="1"/>
    <col min="4355" max="4357" width="7.7109375" style="5" customWidth="1"/>
    <col min="4358" max="4358" width="8.85546875" style="5" customWidth="1"/>
    <col min="4359" max="4359" width="7.7109375" style="5" customWidth="1"/>
    <col min="4360" max="4360" width="8.140625" style="5" customWidth="1"/>
    <col min="4361" max="4361" width="26.28515625" style="5" customWidth="1"/>
    <col min="4362" max="4362" width="4.7109375" style="5" customWidth="1"/>
    <col min="4363" max="4364" width="3.7109375" style="5" customWidth="1"/>
    <col min="4365" max="4365" width="6.85546875" style="5" customWidth="1"/>
    <col min="4366" max="4602" width="9.140625" style="5"/>
    <col min="4603" max="4605" width="2.7109375" style="5" customWidth="1"/>
    <col min="4606" max="4606" width="38.85546875" style="5" customWidth="1"/>
    <col min="4607" max="4607" width="3.5703125" style="5" customWidth="1"/>
    <col min="4608" max="4609" width="3.85546875" style="5" customWidth="1"/>
    <col min="4610" max="4610" width="7.28515625" style="5" customWidth="1"/>
    <col min="4611" max="4613" width="7.7109375" style="5" customWidth="1"/>
    <col min="4614" max="4614" width="8.85546875" style="5" customWidth="1"/>
    <col min="4615" max="4615" width="7.7109375" style="5" customWidth="1"/>
    <col min="4616" max="4616" width="8.140625" style="5" customWidth="1"/>
    <col min="4617" max="4617" width="26.28515625" style="5" customWidth="1"/>
    <col min="4618" max="4618" width="4.7109375" style="5" customWidth="1"/>
    <col min="4619" max="4620" width="3.7109375" style="5" customWidth="1"/>
    <col min="4621" max="4621" width="6.85546875" style="5" customWidth="1"/>
    <col min="4622" max="4858" width="9.140625" style="5"/>
    <col min="4859" max="4861" width="2.7109375" style="5" customWidth="1"/>
    <col min="4862" max="4862" width="38.85546875" style="5" customWidth="1"/>
    <col min="4863" max="4863" width="3.5703125" style="5" customWidth="1"/>
    <col min="4864" max="4865" width="3.85546875" style="5" customWidth="1"/>
    <col min="4866" max="4866" width="7.28515625" style="5" customWidth="1"/>
    <col min="4867" max="4869" width="7.7109375" style="5" customWidth="1"/>
    <col min="4870" max="4870" width="8.85546875" style="5" customWidth="1"/>
    <col min="4871" max="4871" width="7.7109375" style="5" customWidth="1"/>
    <col min="4872" max="4872" width="8.140625" style="5" customWidth="1"/>
    <col min="4873" max="4873" width="26.28515625" style="5" customWidth="1"/>
    <col min="4874" max="4874" width="4.7109375" style="5" customWidth="1"/>
    <col min="4875" max="4876" width="3.7109375" style="5" customWidth="1"/>
    <col min="4877" max="4877" width="6.85546875" style="5" customWidth="1"/>
    <col min="4878" max="5114" width="9.140625" style="5"/>
    <col min="5115" max="5117" width="2.7109375" style="5" customWidth="1"/>
    <col min="5118" max="5118" width="38.85546875" style="5" customWidth="1"/>
    <col min="5119" max="5119" width="3.5703125" style="5" customWidth="1"/>
    <col min="5120" max="5121" width="3.85546875" style="5" customWidth="1"/>
    <col min="5122" max="5122" width="7.28515625" style="5" customWidth="1"/>
    <col min="5123" max="5125" width="7.7109375" style="5" customWidth="1"/>
    <col min="5126" max="5126" width="8.85546875" style="5" customWidth="1"/>
    <col min="5127" max="5127" width="7.7109375" style="5" customWidth="1"/>
    <col min="5128" max="5128" width="8.140625" style="5" customWidth="1"/>
    <col min="5129" max="5129" width="26.28515625" style="5" customWidth="1"/>
    <col min="5130" max="5130" width="4.7109375" style="5" customWidth="1"/>
    <col min="5131" max="5132" width="3.7109375" style="5" customWidth="1"/>
    <col min="5133" max="5133" width="6.85546875" style="5" customWidth="1"/>
    <col min="5134" max="5370" width="9.140625" style="5"/>
    <col min="5371" max="5373" width="2.7109375" style="5" customWidth="1"/>
    <col min="5374" max="5374" width="38.85546875" style="5" customWidth="1"/>
    <col min="5375" max="5375" width="3.5703125" style="5" customWidth="1"/>
    <col min="5376" max="5377" width="3.85546875" style="5" customWidth="1"/>
    <col min="5378" max="5378" width="7.28515625" style="5" customWidth="1"/>
    <col min="5379" max="5381" width="7.7109375" style="5" customWidth="1"/>
    <col min="5382" max="5382" width="8.85546875" style="5" customWidth="1"/>
    <col min="5383" max="5383" width="7.7109375" style="5" customWidth="1"/>
    <col min="5384" max="5384" width="8.140625" style="5" customWidth="1"/>
    <col min="5385" max="5385" width="26.28515625" style="5" customWidth="1"/>
    <col min="5386" max="5386" width="4.7109375" style="5" customWidth="1"/>
    <col min="5387" max="5388" width="3.7109375" style="5" customWidth="1"/>
    <col min="5389" max="5389" width="6.85546875" style="5" customWidth="1"/>
    <col min="5390" max="5626" width="9.140625" style="5"/>
    <col min="5627" max="5629" width="2.7109375" style="5" customWidth="1"/>
    <col min="5630" max="5630" width="38.85546875" style="5" customWidth="1"/>
    <col min="5631" max="5631" width="3.5703125" style="5" customWidth="1"/>
    <col min="5632" max="5633" width="3.85546875" style="5" customWidth="1"/>
    <col min="5634" max="5634" width="7.28515625" style="5" customWidth="1"/>
    <col min="5635" max="5637" width="7.7109375" style="5" customWidth="1"/>
    <col min="5638" max="5638" width="8.85546875" style="5" customWidth="1"/>
    <col min="5639" max="5639" width="7.7109375" style="5" customWidth="1"/>
    <col min="5640" max="5640" width="8.140625" style="5" customWidth="1"/>
    <col min="5641" max="5641" width="26.28515625" style="5" customWidth="1"/>
    <col min="5642" max="5642" width="4.7109375" style="5" customWidth="1"/>
    <col min="5643" max="5644" width="3.7109375" style="5" customWidth="1"/>
    <col min="5645" max="5645" width="6.85546875" style="5" customWidth="1"/>
    <col min="5646" max="5882" width="9.140625" style="5"/>
    <col min="5883" max="5885" width="2.7109375" style="5" customWidth="1"/>
    <col min="5886" max="5886" width="38.85546875" style="5" customWidth="1"/>
    <col min="5887" max="5887" width="3.5703125" style="5" customWidth="1"/>
    <col min="5888" max="5889" width="3.85546875" style="5" customWidth="1"/>
    <col min="5890" max="5890" width="7.28515625" style="5" customWidth="1"/>
    <col min="5891" max="5893" width="7.7109375" style="5" customWidth="1"/>
    <col min="5894" max="5894" width="8.85546875" style="5" customWidth="1"/>
    <col min="5895" max="5895" width="7.7109375" style="5" customWidth="1"/>
    <col min="5896" max="5896" width="8.140625" style="5" customWidth="1"/>
    <col min="5897" max="5897" width="26.28515625" style="5" customWidth="1"/>
    <col min="5898" max="5898" width="4.7109375" style="5" customWidth="1"/>
    <col min="5899" max="5900" width="3.7109375" style="5" customWidth="1"/>
    <col min="5901" max="5901" width="6.85546875" style="5" customWidth="1"/>
    <col min="5902" max="6138" width="9.140625" style="5"/>
    <col min="6139" max="6141" width="2.7109375" style="5" customWidth="1"/>
    <col min="6142" max="6142" width="38.85546875" style="5" customWidth="1"/>
    <col min="6143" max="6143" width="3.5703125" style="5" customWidth="1"/>
    <col min="6144" max="6145" width="3.85546875" style="5" customWidth="1"/>
    <col min="6146" max="6146" width="7.28515625" style="5" customWidth="1"/>
    <col min="6147" max="6149" width="7.7109375" style="5" customWidth="1"/>
    <col min="6150" max="6150" width="8.85546875" style="5" customWidth="1"/>
    <col min="6151" max="6151" width="7.7109375" style="5" customWidth="1"/>
    <col min="6152" max="6152" width="8.140625" style="5" customWidth="1"/>
    <col min="6153" max="6153" width="26.28515625" style="5" customWidth="1"/>
    <col min="6154" max="6154" width="4.7109375" style="5" customWidth="1"/>
    <col min="6155" max="6156" width="3.7109375" style="5" customWidth="1"/>
    <col min="6157" max="6157" width="6.85546875" style="5" customWidth="1"/>
    <col min="6158" max="6394" width="9.140625" style="5"/>
    <col min="6395" max="6397" width="2.7109375" style="5" customWidth="1"/>
    <col min="6398" max="6398" width="38.85546875" style="5" customWidth="1"/>
    <col min="6399" max="6399" width="3.5703125" style="5" customWidth="1"/>
    <col min="6400" max="6401" width="3.85546875" style="5" customWidth="1"/>
    <col min="6402" max="6402" width="7.28515625" style="5" customWidth="1"/>
    <col min="6403" max="6405" width="7.7109375" style="5" customWidth="1"/>
    <col min="6406" max="6406" width="8.85546875" style="5" customWidth="1"/>
    <col min="6407" max="6407" width="7.7109375" style="5" customWidth="1"/>
    <col min="6408" max="6408" width="8.140625" style="5" customWidth="1"/>
    <col min="6409" max="6409" width="26.28515625" style="5" customWidth="1"/>
    <col min="6410" max="6410" width="4.7109375" style="5" customWidth="1"/>
    <col min="6411" max="6412" width="3.7109375" style="5" customWidth="1"/>
    <col min="6413" max="6413" width="6.85546875" style="5" customWidth="1"/>
    <col min="6414" max="6650" width="9.140625" style="5"/>
    <col min="6651" max="6653" width="2.7109375" style="5" customWidth="1"/>
    <col min="6654" max="6654" width="38.85546875" style="5" customWidth="1"/>
    <col min="6655" max="6655" width="3.5703125" style="5" customWidth="1"/>
    <col min="6656" max="6657" width="3.85546875" style="5" customWidth="1"/>
    <col min="6658" max="6658" width="7.28515625" style="5" customWidth="1"/>
    <col min="6659" max="6661" width="7.7109375" style="5" customWidth="1"/>
    <col min="6662" max="6662" width="8.85546875" style="5" customWidth="1"/>
    <col min="6663" max="6663" width="7.7109375" style="5" customWidth="1"/>
    <col min="6664" max="6664" width="8.140625" style="5" customWidth="1"/>
    <col min="6665" max="6665" width="26.28515625" style="5" customWidth="1"/>
    <col min="6666" max="6666" width="4.7109375" style="5" customWidth="1"/>
    <col min="6667" max="6668" width="3.7109375" style="5" customWidth="1"/>
    <col min="6669" max="6669" width="6.85546875" style="5" customWidth="1"/>
    <col min="6670" max="6906" width="9.140625" style="5"/>
    <col min="6907" max="6909" width="2.7109375" style="5" customWidth="1"/>
    <col min="6910" max="6910" width="38.85546875" style="5" customWidth="1"/>
    <col min="6911" max="6911" width="3.5703125" style="5" customWidth="1"/>
    <col min="6912" max="6913" width="3.85546875" style="5" customWidth="1"/>
    <col min="6914" max="6914" width="7.28515625" style="5" customWidth="1"/>
    <col min="6915" max="6917" width="7.7109375" style="5" customWidth="1"/>
    <col min="6918" max="6918" width="8.85546875" style="5" customWidth="1"/>
    <col min="6919" max="6919" width="7.7109375" style="5" customWidth="1"/>
    <col min="6920" max="6920" width="8.140625" style="5" customWidth="1"/>
    <col min="6921" max="6921" width="26.28515625" style="5" customWidth="1"/>
    <col min="6922" max="6922" width="4.7109375" style="5" customWidth="1"/>
    <col min="6923" max="6924" width="3.7109375" style="5" customWidth="1"/>
    <col min="6925" max="6925" width="6.85546875" style="5" customWidth="1"/>
    <col min="6926" max="7162" width="9.140625" style="5"/>
    <col min="7163" max="7165" width="2.7109375" style="5" customWidth="1"/>
    <col min="7166" max="7166" width="38.85546875" style="5" customWidth="1"/>
    <col min="7167" max="7167" width="3.5703125" style="5" customWidth="1"/>
    <col min="7168" max="7169" width="3.85546875" style="5" customWidth="1"/>
    <col min="7170" max="7170" width="7.28515625" style="5" customWidth="1"/>
    <col min="7171" max="7173" width="7.7109375" style="5" customWidth="1"/>
    <col min="7174" max="7174" width="8.85546875" style="5" customWidth="1"/>
    <col min="7175" max="7175" width="7.7109375" style="5" customWidth="1"/>
    <col min="7176" max="7176" width="8.140625" style="5" customWidth="1"/>
    <col min="7177" max="7177" width="26.28515625" style="5" customWidth="1"/>
    <col min="7178" max="7178" width="4.7109375" style="5" customWidth="1"/>
    <col min="7179" max="7180" width="3.7109375" style="5" customWidth="1"/>
    <col min="7181" max="7181" width="6.85546875" style="5" customWidth="1"/>
    <col min="7182" max="7418" width="9.140625" style="5"/>
    <col min="7419" max="7421" width="2.7109375" style="5" customWidth="1"/>
    <col min="7422" max="7422" width="38.85546875" style="5" customWidth="1"/>
    <col min="7423" max="7423" width="3.5703125" style="5" customWidth="1"/>
    <col min="7424" max="7425" width="3.85546875" style="5" customWidth="1"/>
    <col min="7426" max="7426" width="7.28515625" style="5" customWidth="1"/>
    <col min="7427" max="7429" width="7.7109375" style="5" customWidth="1"/>
    <col min="7430" max="7430" width="8.85546875" style="5" customWidth="1"/>
    <col min="7431" max="7431" width="7.7109375" style="5" customWidth="1"/>
    <col min="7432" max="7432" width="8.140625" style="5" customWidth="1"/>
    <col min="7433" max="7433" width="26.28515625" style="5" customWidth="1"/>
    <col min="7434" max="7434" width="4.7109375" style="5" customWidth="1"/>
    <col min="7435" max="7436" width="3.7109375" style="5" customWidth="1"/>
    <col min="7437" max="7437" width="6.85546875" style="5" customWidth="1"/>
    <col min="7438" max="7674" width="9.140625" style="5"/>
    <col min="7675" max="7677" width="2.7109375" style="5" customWidth="1"/>
    <col min="7678" max="7678" width="38.85546875" style="5" customWidth="1"/>
    <col min="7679" max="7679" width="3.5703125" style="5" customWidth="1"/>
    <col min="7680" max="7681" width="3.85546875" style="5" customWidth="1"/>
    <col min="7682" max="7682" width="7.28515625" style="5" customWidth="1"/>
    <col min="7683" max="7685" width="7.7109375" style="5" customWidth="1"/>
    <col min="7686" max="7686" width="8.85546875" style="5" customWidth="1"/>
    <col min="7687" max="7687" width="7.7109375" style="5" customWidth="1"/>
    <col min="7688" max="7688" width="8.140625" style="5" customWidth="1"/>
    <col min="7689" max="7689" width="26.28515625" style="5" customWidth="1"/>
    <col min="7690" max="7690" width="4.7109375" style="5" customWidth="1"/>
    <col min="7691" max="7692" width="3.7109375" style="5" customWidth="1"/>
    <col min="7693" max="7693" width="6.85546875" style="5" customWidth="1"/>
    <col min="7694" max="7930" width="9.140625" style="5"/>
    <col min="7931" max="7933" width="2.7109375" style="5" customWidth="1"/>
    <col min="7934" max="7934" width="38.85546875" style="5" customWidth="1"/>
    <col min="7935" max="7935" width="3.5703125" style="5" customWidth="1"/>
    <col min="7936" max="7937" width="3.85546875" style="5" customWidth="1"/>
    <col min="7938" max="7938" width="7.28515625" style="5" customWidth="1"/>
    <col min="7939" max="7941" width="7.7109375" style="5" customWidth="1"/>
    <col min="7942" max="7942" width="8.85546875" style="5" customWidth="1"/>
    <col min="7943" max="7943" width="7.7109375" style="5" customWidth="1"/>
    <col min="7944" max="7944" width="8.140625" style="5" customWidth="1"/>
    <col min="7945" max="7945" width="26.28515625" style="5" customWidth="1"/>
    <col min="7946" max="7946" width="4.7109375" style="5" customWidth="1"/>
    <col min="7947" max="7948" width="3.7109375" style="5" customWidth="1"/>
    <col min="7949" max="7949" width="6.85546875" style="5" customWidth="1"/>
    <col min="7950" max="8186" width="9.140625" style="5"/>
    <col min="8187" max="8189" width="2.7109375" style="5" customWidth="1"/>
    <col min="8190" max="8190" width="38.85546875" style="5" customWidth="1"/>
    <col min="8191" max="8191" width="3.5703125" style="5" customWidth="1"/>
    <col min="8192" max="8193" width="3.85546875" style="5" customWidth="1"/>
    <col min="8194" max="8194" width="7.28515625" style="5" customWidth="1"/>
    <col min="8195" max="8197" width="7.7109375" style="5" customWidth="1"/>
    <col min="8198" max="8198" width="8.85546875" style="5" customWidth="1"/>
    <col min="8199" max="8199" width="7.7109375" style="5" customWidth="1"/>
    <col min="8200" max="8200" width="8.140625" style="5" customWidth="1"/>
    <col min="8201" max="8201" width="26.28515625" style="5" customWidth="1"/>
    <col min="8202" max="8202" width="4.7109375" style="5" customWidth="1"/>
    <col min="8203" max="8204" width="3.7109375" style="5" customWidth="1"/>
    <col min="8205" max="8205" width="6.85546875" style="5" customWidth="1"/>
    <col min="8206" max="8442" width="9.140625" style="5"/>
    <col min="8443" max="8445" width="2.7109375" style="5" customWidth="1"/>
    <col min="8446" max="8446" width="38.85546875" style="5" customWidth="1"/>
    <col min="8447" max="8447" width="3.5703125" style="5" customWidth="1"/>
    <col min="8448" max="8449" width="3.85546875" style="5" customWidth="1"/>
    <col min="8450" max="8450" width="7.28515625" style="5" customWidth="1"/>
    <col min="8451" max="8453" width="7.7109375" style="5" customWidth="1"/>
    <col min="8454" max="8454" width="8.85546875" style="5" customWidth="1"/>
    <col min="8455" max="8455" width="7.7109375" style="5" customWidth="1"/>
    <col min="8456" max="8456" width="8.140625" style="5" customWidth="1"/>
    <col min="8457" max="8457" width="26.28515625" style="5" customWidth="1"/>
    <col min="8458" max="8458" width="4.7109375" style="5" customWidth="1"/>
    <col min="8459" max="8460" width="3.7109375" style="5" customWidth="1"/>
    <col min="8461" max="8461" width="6.85546875" style="5" customWidth="1"/>
    <col min="8462" max="8698" width="9.140625" style="5"/>
    <col min="8699" max="8701" width="2.7109375" style="5" customWidth="1"/>
    <col min="8702" max="8702" width="38.85546875" style="5" customWidth="1"/>
    <col min="8703" max="8703" width="3.5703125" style="5" customWidth="1"/>
    <col min="8704" max="8705" width="3.85546875" style="5" customWidth="1"/>
    <col min="8706" max="8706" width="7.28515625" style="5" customWidth="1"/>
    <col min="8707" max="8709" width="7.7109375" style="5" customWidth="1"/>
    <col min="8710" max="8710" width="8.85546875" style="5" customWidth="1"/>
    <col min="8711" max="8711" width="7.7109375" style="5" customWidth="1"/>
    <col min="8712" max="8712" width="8.140625" style="5" customWidth="1"/>
    <col min="8713" max="8713" width="26.28515625" style="5" customWidth="1"/>
    <col min="8714" max="8714" width="4.7109375" style="5" customWidth="1"/>
    <col min="8715" max="8716" width="3.7109375" style="5" customWidth="1"/>
    <col min="8717" max="8717" width="6.85546875" style="5" customWidth="1"/>
    <col min="8718" max="8954" width="9.140625" style="5"/>
    <col min="8955" max="8957" width="2.7109375" style="5" customWidth="1"/>
    <col min="8958" max="8958" width="38.85546875" style="5" customWidth="1"/>
    <col min="8959" max="8959" width="3.5703125" style="5" customWidth="1"/>
    <col min="8960" max="8961" width="3.85546875" style="5" customWidth="1"/>
    <col min="8962" max="8962" width="7.28515625" style="5" customWidth="1"/>
    <col min="8963" max="8965" width="7.7109375" style="5" customWidth="1"/>
    <col min="8966" max="8966" width="8.85546875" style="5" customWidth="1"/>
    <col min="8967" max="8967" width="7.7109375" style="5" customWidth="1"/>
    <col min="8968" max="8968" width="8.140625" style="5" customWidth="1"/>
    <col min="8969" max="8969" width="26.28515625" style="5" customWidth="1"/>
    <col min="8970" max="8970" width="4.7109375" style="5" customWidth="1"/>
    <col min="8971" max="8972" width="3.7109375" style="5" customWidth="1"/>
    <col min="8973" max="8973" width="6.85546875" style="5" customWidth="1"/>
    <col min="8974" max="9210" width="9.140625" style="5"/>
    <col min="9211" max="9213" width="2.7109375" style="5" customWidth="1"/>
    <col min="9214" max="9214" width="38.85546875" style="5" customWidth="1"/>
    <col min="9215" max="9215" width="3.5703125" style="5" customWidth="1"/>
    <col min="9216" max="9217" width="3.85546875" style="5" customWidth="1"/>
    <col min="9218" max="9218" width="7.28515625" style="5" customWidth="1"/>
    <col min="9219" max="9221" width="7.7109375" style="5" customWidth="1"/>
    <col min="9222" max="9222" width="8.85546875" style="5" customWidth="1"/>
    <col min="9223" max="9223" width="7.7109375" style="5" customWidth="1"/>
    <col min="9224" max="9224" width="8.140625" style="5" customWidth="1"/>
    <col min="9225" max="9225" width="26.28515625" style="5" customWidth="1"/>
    <col min="9226" max="9226" width="4.7109375" style="5" customWidth="1"/>
    <col min="9227" max="9228" width="3.7109375" style="5" customWidth="1"/>
    <col min="9229" max="9229" width="6.85546875" style="5" customWidth="1"/>
    <col min="9230" max="9466" width="9.140625" style="5"/>
    <col min="9467" max="9469" width="2.7109375" style="5" customWidth="1"/>
    <col min="9470" max="9470" width="38.85546875" style="5" customWidth="1"/>
    <col min="9471" max="9471" width="3.5703125" style="5" customWidth="1"/>
    <col min="9472" max="9473" width="3.85546875" style="5" customWidth="1"/>
    <col min="9474" max="9474" width="7.28515625" style="5" customWidth="1"/>
    <col min="9475" max="9477" width="7.7109375" style="5" customWidth="1"/>
    <col min="9478" max="9478" width="8.85546875" style="5" customWidth="1"/>
    <col min="9479" max="9479" width="7.7109375" style="5" customWidth="1"/>
    <col min="9480" max="9480" width="8.140625" style="5" customWidth="1"/>
    <col min="9481" max="9481" width="26.28515625" style="5" customWidth="1"/>
    <col min="9482" max="9482" width="4.7109375" style="5" customWidth="1"/>
    <col min="9483" max="9484" width="3.7109375" style="5" customWidth="1"/>
    <col min="9485" max="9485" width="6.85546875" style="5" customWidth="1"/>
    <col min="9486" max="9722" width="9.140625" style="5"/>
    <col min="9723" max="9725" width="2.7109375" style="5" customWidth="1"/>
    <col min="9726" max="9726" width="38.85546875" style="5" customWidth="1"/>
    <col min="9727" max="9727" width="3.5703125" style="5" customWidth="1"/>
    <col min="9728" max="9729" width="3.85546875" style="5" customWidth="1"/>
    <col min="9730" max="9730" width="7.28515625" style="5" customWidth="1"/>
    <col min="9731" max="9733" width="7.7109375" style="5" customWidth="1"/>
    <col min="9734" max="9734" width="8.85546875" style="5" customWidth="1"/>
    <col min="9735" max="9735" width="7.7109375" style="5" customWidth="1"/>
    <col min="9736" max="9736" width="8.140625" style="5" customWidth="1"/>
    <col min="9737" max="9737" width="26.28515625" style="5" customWidth="1"/>
    <col min="9738" max="9738" width="4.7109375" style="5" customWidth="1"/>
    <col min="9739" max="9740" width="3.7109375" style="5" customWidth="1"/>
    <col min="9741" max="9741" width="6.85546875" style="5" customWidth="1"/>
    <col min="9742" max="9978" width="9.140625" style="5"/>
    <col min="9979" max="9981" width="2.7109375" style="5" customWidth="1"/>
    <col min="9982" max="9982" width="38.85546875" style="5" customWidth="1"/>
    <col min="9983" max="9983" width="3.5703125" style="5" customWidth="1"/>
    <col min="9984" max="9985" width="3.85546875" style="5" customWidth="1"/>
    <col min="9986" max="9986" width="7.28515625" style="5" customWidth="1"/>
    <col min="9987" max="9989" width="7.7109375" style="5" customWidth="1"/>
    <col min="9990" max="9990" width="8.85546875" style="5" customWidth="1"/>
    <col min="9991" max="9991" width="7.7109375" style="5" customWidth="1"/>
    <col min="9992" max="9992" width="8.140625" style="5" customWidth="1"/>
    <col min="9993" max="9993" width="26.28515625" style="5" customWidth="1"/>
    <col min="9994" max="9994" width="4.7109375" style="5" customWidth="1"/>
    <col min="9995" max="9996" width="3.7109375" style="5" customWidth="1"/>
    <col min="9997" max="9997" width="6.85546875" style="5" customWidth="1"/>
    <col min="9998" max="10234" width="9.140625" style="5"/>
    <col min="10235" max="10237" width="2.7109375" style="5" customWidth="1"/>
    <col min="10238" max="10238" width="38.85546875" style="5" customWidth="1"/>
    <col min="10239" max="10239" width="3.5703125" style="5" customWidth="1"/>
    <col min="10240" max="10241" width="3.85546875" style="5" customWidth="1"/>
    <col min="10242" max="10242" width="7.28515625" style="5" customWidth="1"/>
    <col min="10243" max="10245" width="7.7109375" style="5" customWidth="1"/>
    <col min="10246" max="10246" width="8.85546875" style="5" customWidth="1"/>
    <col min="10247" max="10247" width="7.7109375" style="5" customWidth="1"/>
    <col min="10248" max="10248" width="8.140625" style="5" customWidth="1"/>
    <col min="10249" max="10249" width="26.28515625" style="5" customWidth="1"/>
    <col min="10250" max="10250" width="4.7109375" style="5" customWidth="1"/>
    <col min="10251" max="10252" width="3.7109375" style="5" customWidth="1"/>
    <col min="10253" max="10253" width="6.85546875" style="5" customWidth="1"/>
    <col min="10254" max="10490" width="9.140625" style="5"/>
    <col min="10491" max="10493" width="2.7109375" style="5" customWidth="1"/>
    <col min="10494" max="10494" width="38.85546875" style="5" customWidth="1"/>
    <col min="10495" max="10495" width="3.5703125" style="5" customWidth="1"/>
    <col min="10496" max="10497" width="3.85546875" style="5" customWidth="1"/>
    <col min="10498" max="10498" width="7.28515625" style="5" customWidth="1"/>
    <col min="10499" max="10501" width="7.7109375" style="5" customWidth="1"/>
    <col min="10502" max="10502" width="8.85546875" style="5" customWidth="1"/>
    <col min="10503" max="10503" width="7.7109375" style="5" customWidth="1"/>
    <col min="10504" max="10504" width="8.140625" style="5" customWidth="1"/>
    <col min="10505" max="10505" width="26.28515625" style="5" customWidth="1"/>
    <col min="10506" max="10506" width="4.7109375" style="5" customWidth="1"/>
    <col min="10507" max="10508" width="3.7109375" style="5" customWidth="1"/>
    <col min="10509" max="10509" width="6.85546875" style="5" customWidth="1"/>
    <col min="10510" max="10746" width="9.140625" style="5"/>
    <col min="10747" max="10749" width="2.7109375" style="5" customWidth="1"/>
    <col min="10750" max="10750" width="38.85546875" style="5" customWidth="1"/>
    <col min="10751" max="10751" width="3.5703125" style="5" customWidth="1"/>
    <col min="10752" max="10753" width="3.85546875" style="5" customWidth="1"/>
    <col min="10754" max="10754" width="7.28515625" style="5" customWidth="1"/>
    <col min="10755" max="10757" width="7.7109375" style="5" customWidth="1"/>
    <col min="10758" max="10758" width="8.85546875" style="5" customWidth="1"/>
    <col min="10759" max="10759" width="7.7109375" style="5" customWidth="1"/>
    <col min="10760" max="10760" width="8.140625" style="5" customWidth="1"/>
    <col min="10761" max="10761" width="26.28515625" style="5" customWidth="1"/>
    <col min="10762" max="10762" width="4.7109375" style="5" customWidth="1"/>
    <col min="10763" max="10764" width="3.7109375" style="5" customWidth="1"/>
    <col min="10765" max="10765" width="6.85546875" style="5" customWidth="1"/>
    <col min="10766" max="11002" width="9.140625" style="5"/>
    <col min="11003" max="11005" width="2.7109375" style="5" customWidth="1"/>
    <col min="11006" max="11006" width="38.85546875" style="5" customWidth="1"/>
    <col min="11007" max="11007" width="3.5703125" style="5" customWidth="1"/>
    <col min="11008" max="11009" width="3.85546875" style="5" customWidth="1"/>
    <col min="11010" max="11010" width="7.28515625" style="5" customWidth="1"/>
    <col min="11011" max="11013" width="7.7109375" style="5" customWidth="1"/>
    <col min="11014" max="11014" width="8.85546875" style="5" customWidth="1"/>
    <col min="11015" max="11015" width="7.7109375" style="5" customWidth="1"/>
    <col min="11016" max="11016" width="8.140625" style="5" customWidth="1"/>
    <col min="11017" max="11017" width="26.28515625" style="5" customWidth="1"/>
    <col min="11018" max="11018" width="4.7109375" style="5" customWidth="1"/>
    <col min="11019" max="11020" width="3.7109375" style="5" customWidth="1"/>
    <col min="11021" max="11021" width="6.85546875" style="5" customWidth="1"/>
    <col min="11022" max="11258" width="9.140625" style="5"/>
    <col min="11259" max="11261" width="2.7109375" style="5" customWidth="1"/>
    <col min="11262" max="11262" width="38.85546875" style="5" customWidth="1"/>
    <col min="11263" max="11263" width="3.5703125" style="5" customWidth="1"/>
    <col min="11264" max="11265" width="3.85546875" style="5" customWidth="1"/>
    <col min="11266" max="11266" width="7.28515625" style="5" customWidth="1"/>
    <col min="11267" max="11269" width="7.7109375" style="5" customWidth="1"/>
    <col min="11270" max="11270" width="8.85546875" style="5" customWidth="1"/>
    <col min="11271" max="11271" width="7.7109375" style="5" customWidth="1"/>
    <col min="11272" max="11272" width="8.140625" style="5" customWidth="1"/>
    <col min="11273" max="11273" width="26.28515625" style="5" customWidth="1"/>
    <col min="11274" max="11274" width="4.7109375" style="5" customWidth="1"/>
    <col min="11275" max="11276" width="3.7109375" style="5" customWidth="1"/>
    <col min="11277" max="11277" width="6.85546875" style="5" customWidth="1"/>
    <col min="11278" max="11514" width="9.140625" style="5"/>
    <col min="11515" max="11517" width="2.7109375" style="5" customWidth="1"/>
    <col min="11518" max="11518" width="38.85546875" style="5" customWidth="1"/>
    <col min="11519" max="11519" width="3.5703125" style="5" customWidth="1"/>
    <col min="11520" max="11521" width="3.85546875" style="5" customWidth="1"/>
    <col min="11522" max="11522" width="7.28515625" style="5" customWidth="1"/>
    <col min="11523" max="11525" width="7.7109375" style="5" customWidth="1"/>
    <col min="11526" max="11526" width="8.85546875" style="5" customWidth="1"/>
    <col min="11527" max="11527" width="7.7109375" style="5" customWidth="1"/>
    <col min="11528" max="11528" width="8.140625" style="5" customWidth="1"/>
    <col min="11529" max="11529" width="26.28515625" style="5" customWidth="1"/>
    <col min="11530" max="11530" width="4.7109375" style="5" customWidth="1"/>
    <col min="11531" max="11532" width="3.7109375" style="5" customWidth="1"/>
    <col min="11533" max="11533" width="6.85546875" style="5" customWidth="1"/>
    <col min="11534" max="11770" width="9.140625" style="5"/>
    <col min="11771" max="11773" width="2.7109375" style="5" customWidth="1"/>
    <col min="11774" max="11774" width="38.85546875" style="5" customWidth="1"/>
    <col min="11775" max="11775" width="3.5703125" style="5" customWidth="1"/>
    <col min="11776" max="11777" width="3.85546875" style="5" customWidth="1"/>
    <col min="11778" max="11778" width="7.28515625" style="5" customWidth="1"/>
    <col min="11779" max="11781" width="7.7109375" style="5" customWidth="1"/>
    <col min="11782" max="11782" width="8.85546875" style="5" customWidth="1"/>
    <col min="11783" max="11783" width="7.7109375" style="5" customWidth="1"/>
    <col min="11784" max="11784" width="8.140625" style="5" customWidth="1"/>
    <col min="11785" max="11785" width="26.28515625" style="5" customWidth="1"/>
    <col min="11786" max="11786" width="4.7109375" style="5" customWidth="1"/>
    <col min="11787" max="11788" width="3.7109375" style="5" customWidth="1"/>
    <col min="11789" max="11789" width="6.85546875" style="5" customWidth="1"/>
    <col min="11790" max="12026" width="9.140625" style="5"/>
    <col min="12027" max="12029" width="2.7109375" style="5" customWidth="1"/>
    <col min="12030" max="12030" width="38.85546875" style="5" customWidth="1"/>
    <col min="12031" max="12031" width="3.5703125" style="5" customWidth="1"/>
    <col min="12032" max="12033" width="3.85546875" style="5" customWidth="1"/>
    <col min="12034" max="12034" width="7.28515625" style="5" customWidth="1"/>
    <col min="12035" max="12037" width="7.7109375" style="5" customWidth="1"/>
    <col min="12038" max="12038" width="8.85546875" style="5" customWidth="1"/>
    <col min="12039" max="12039" width="7.7109375" style="5" customWidth="1"/>
    <col min="12040" max="12040" width="8.140625" style="5" customWidth="1"/>
    <col min="12041" max="12041" width="26.28515625" style="5" customWidth="1"/>
    <col min="12042" max="12042" width="4.7109375" style="5" customWidth="1"/>
    <col min="12043" max="12044" width="3.7109375" style="5" customWidth="1"/>
    <col min="12045" max="12045" width="6.85546875" style="5" customWidth="1"/>
    <col min="12046" max="12282" width="9.140625" style="5"/>
    <col min="12283" max="12285" width="2.7109375" style="5" customWidth="1"/>
    <col min="12286" max="12286" width="38.85546875" style="5" customWidth="1"/>
    <col min="12287" max="12287" width="3.5703125" style="5" customWidth="1"/>
    <col min="12288" max="12289" width="3.85546875" style="5" customWidth="1"/>
    <col min="12290" max="12290" width="7.28515625" style="5" customWidth="1"/>
    <col min="12291" max="12293" width="7.7109375" style="5" customWidth="1"/>
    <col min="12294" max="12294" width="8.85546875" style="5" customWidth="1"/>
    <col min="12295" max="12295" width="7.7109375" style="5" customWidth="1"/>
    <col min="12296" max="12296" width="8.140625" style="5" customWidth="1"/>
    <col min="12297" max="12297" width="26.28515625" style="5" customWidth="1"/>
    <col min="12298" max="12298" width="4.7109375" style="5" customWidth="1"/>
    <col min="12299" max="12300" width="3.7109375" style="5" customWidth="1"/>
    <col min="12301" max="12301" width="6.85546875" style="5" customWidth="1"/>
    <col min="12302" max="12538" width="9.140625" style="5"/>
    <col min="12539" max="12541" width="2.7109375" style="5" customWidth="1"/>
    <col min="12542" max="12542" width="38.85546875" style="5" customWidth="1"/>
    <col min="12543" max="12543" width="3.5703125" style="5" customWidth="1"/>
    <col min="12544" max="12545" width="3.85546875" style="5" customWidth="1"/>
    <col min="12546" max="12546" width="7.28515625" style="5" customWidth="1"/>
    <col min="12547" max="12549" width="7.7109375" style="5" customWidth="1"/>
    <col min="12550" max="12550" width="8.85546875" style="5" customWidth="1"/>
    <col min="12551" max="12551" width="7.7109375" style="5" customWidth="1"/>
    <col min="12552" max="12552" width="8.140625" style="5" customWidth="1"/>
    <col min="12553" max="12553" width="26.28515625" style="5" customWidth="1"/>
    <col min="12554" max="12554" width="4.7109375" style="5" customWidth="1"/>
    <col min="12555" max="12556" width="3.7109375" style="5" customWidth="1"/>
    <col min="12557" max="12557" width="6.85546875" style="5" customWidth="1"/>
    <col min="12558" max="12794" width="9.140625" style="5"/>
    <col min="12795" max="12797" width="2.7109375" style="5" customWidth="1"/>
    <col min="12798" max="12798" width="38.85546875" style="5" customWidth="1"/>
    <col min="12799" max="12799" width="3.5703125" style="5" customWidth="1"/>
    <col min="12800" max="12801" width="3.85546875" style="5" customWidth="1"/>
    <col min="12802" max="12802" width="7.28515625" style="5" customWidth="1"/>
    <col min="12803" max="12805" width="7.7109375" style="5" customWidth="1"/>
    <col min="12806" max="12806" width="8.85546875" style="5" customWidth="1"/>
    <col min="12807" max="12807" width="7.7109375" style="5" customWidth="1"/>
    <col min="12808" max="12808" width="8.140625" style="5" customWidth="1"/>
    <col min="12809" max="12809" width="26.28515625" style="5" customWidth="1"/>
    <col min="12810" max="12810" width="4.7109375" style="5" customWidth="1"/>
    <col min="12811" max="12812" width="3.7109375" style="5" customWidth="1"/>
    <col min="12813" max="12813" width="6.85546875" style="5" customWidth="1"/>
    <col min="12814" max="13050" width="9.140625" style="5"/>
    <col min="13051" max="13053" width="2.7109375" style="5" customWidth="1"/>
    <col min="13054" max="13054" width="38.85546875" style="5" customWidth="1"/>
    <col min="13055" max="13055" width="3.5703125" style="5" customWidth="1"/>
    <col min="13056" max="13057" width="3.85546875" style="5" customWidth="1"/>
    <col min="13058" max="13058" width="7.28515625" style="5" customWidth="1"/>
    <col min="13059" max="13061" width="7.7109375" style="5" customWidth="1"/>
    <col min="13062" max="13062" width="8.85546875" style="5" customWidth="1"/>
    <col min="13063" max="13063" width="7.7109375" style="5" customWidth="1"/>
    <col min="13064" max="13064" width="8.140625" style="5" customWidth="1"/>
    <col min="13065" max="13065" width="26.28515625" style="5" customWidth="1"/>
    <col min="13066" max="13066" width="4.7109375" style="5" customWidth="1"/>
    <col min="13067" max="13068" width="3.7109375" style="5" customWidth="1"/>
    <col min="13069" max="13069" width="6.85546875" style="5" customWidth="1"/>
    <col min="13070" max="13306" width="9.140625" style="5"/>
    <col min="13307" max="13309" width="2.7109375" style="5" customWidth="1"/>
    <col min="13310" max="13310" width="38.85546875" style="5" customWidth="1"/>
    <col min="13311" max="13311" width="3.5703125" style="5" customWidth="1"/>
    <col min="13312" max="13313" width="3.85546875" style="5" customWidth="1"/>
    <col min="13314" max="13314" width="7.28515625" style="5" customWidth="1"/>
    <col min="13315" max="13317" width="7.7109375" style="5" customWidth="1"/>
    <col min="13318" max="13318" width="8.85546875" style="5" customWidth="1"/>
    <col min="13319" max="13319" width="7.7109375" style="5" customWidth="1"/>
    <col min="13320" max="13320" width="8.140625" style="5" customWidth="1"/>
    <col min="13321" max="13321" width="26.28515625" style="5" customWidth="1"/>
    <col min="13322" max="13322" width="4.7109375" style="5" customWidth="1"/>
    <col min="13323" max="13324" width="3.7109375" style="5" customWidth="1"/>
    <col min="13325" max="13325" width="6.85546875" style="5" customWidth="1"/>
    <col min="13326" max="13562" width="9.140625" style="5"/>
    <col min="13563" max="13565" width="2.7109375" style="5" customWidth="1"/>
    <col min="13566" max="13566" width="38.85546875" style="5" customWidth="1"/>
    <col min="13567" max="13567" width="3.5703125" style="5" customWidth="1"/>
    <col min="13568" max="13569" width="3.85546875" style="5" customWidth="1"/>
    <col min="13570" max="13570" width="7.28515625" style="5" customWidth="1"/>
    <col min="13571" max="13573" width="7.7109375" style="5" customWidth="1"/>
    <col min="13574" max="13574" width="8.85546875" style="5" customWidth="1"/>
    <col min="13575" max="13575" width="7.7109375" style="5" customWidth="1"/>
    <col min="13576" max="13576" width="8.140625" style="5" customWidth="1"/>
    <col min="13577" max="13577" width="26.28515625" style="5" customWidth="1"/>
    <col min="13578" max="13578" width="4.7109375" style="5" customWidth="1"/>
    <col min="13579" max="13580" width="3.7109375" style="5" customWidth="1"/>
    <col min="13581" max="13581" width="6.85546875" style="5" customWidth="1"/>
    <col min="13582" max="13818" width="9.140625" style="5"/>
    <col min="13819" max="13821" width="2.7109375" style="5" customWidth="1"/>
    <col min="13822" max="13822" width="38.85546875" style="5" customWidth="1"/>
    <col min="13823" max="13823" width="3.5703125" style="5" customWidth="1"/>
    <col min="13824" max="13825" width="3.85546875" style="5" customWidth="1"/>
    <col min="13826" max="13826" width="7.28515625" style="5" customWidth="1"/>
    <col min="13827" max="13829" width="7.7109375" style="5" customWidth="1"/>
    <col min="13830" max="13830" width="8.85546875" style="5" customWidth="1"/>
    <col min="13831" max="13831" width="7.7109375" style="5" customWidth="1"/>
    <col min="13832" max="13832" width="8.140625" style="5" customWidth="1"/>
    <col min="13833" max="13833" width="26.28515625" style="5" customWidth="1"/>
    <col min="13834" max="13834" width="4.7109375" style="5" customWidth="1"/>
    <col min="13835" max="13836" width="3.7109375" style="5" customWidth="1"/>
    <col min="13837" max="13837" width="6.85546875" style="5" customWidth="1"/>
    <col min="13838" max="14074" width="9.140625" style="5"/>
    <col min="14075" max="14077" width="2.7109375" style="5" customWidth="1"/>
    <col min="14078" max="14078" width="38.85546875" style="5" customWidth="1"/>
    <col min="14079" max="14079" width="3.5703125" style="5" customWidth="1"/>
    <col min="14080" max="14081" width="3.85546875" style="5" customWidth="1"/>
    <col min="14082" max="14082" width="7.28515625" style="5" customWidth="1"/>
    <col min="14083" max="14085" width="7.7109375" style="5" customWidth="1"/>
    <col min="14086" max="14086" width="8.85546875" style="5" customWidth="1"/>
    <col min="14087" max="14087" width="7.7109375" style="5" customWidth="1"/>
    <col min="14088" max="14088" width="8.140625" style="5" customWidth="1"/>
    <col min="14089" max="14089" width="26.28515625" style="5" customWidth="1"/>
    <col min="14090" max="14090" width="4.7109375" style="5" customWidth="1"/>
    <col min="14091" max="14092" width="3.7109375" style="5" customWidth="1"/>
    <col min="14093" max="14093" width="6.85546875" style="5" customWidth="1"/>
    <col min="14094" max="14330" width="9.140625" style="5"/>
    <col min="14331" max="14333" width="2.7109375" style="5" customWidth="1"/>
    <col min="14334" max="14334" width="38.85546875" style="5" customWidth="1"/>
    <col min="14335" max="14335" width="3.5703125" style="5" customWidth="1"/>
    <col min="14336" max="14337" width="3.85546875" style="5" customWidth="1"/>
    <col min="14338" max="14338" width="7.28515625" style="5" customWidth="1"/>
    <col min="14339" max="14341" width="7.7109375" style="5" customWidth="1"/>
    <col min="14342" max="14342" width="8.85546875" style="5" customWidth="1"/>
    <col min="14343" max="14343" width="7.7109375" style="5" customWidth="1"/>
    <col min="14344" max="14344" width="8.140625" style="5" customWidth="1"/>
    <col min="14345" max="14345" width="26.28515625" style="5" customWidth="1"/>
    <col min="14346" max="14346" width="4.7109375" style="5" customWidth="1"/>
    <col min="14347" max="14348" width="3.7109375" style="5" customWidth="1"/>
    <col min="14349" max="14349" width="6.85546875" style="5" customWidth="1"/>
    <col min="14350" max="14586" width="9.140625" style="5"/>
    <col min="14587" max="14589" width="2.7109375" style="5" customWidth="1"/>
    <col min="14590" max="14590" width="38.85546875" style="5" customWidth="1"/>
    <col min="14591" max="14591" width="3.5703125" style="5" customWidth="1"/>
    <col min="14592" max="14593" width="3.85546875" style="5" customWidth="1"/>
    <col min="14594" max="14594" width="7.28515625" style="5" customWidth="1"/>
    <col min="14595" max="14597" width="7.7109375" style="5" customWidth="1"/>
    <col min="14598" max="14598" width="8.85546875" style="5" customWidth="1"/>
    <col min="14599" max="14599" width="7.7109375" style="5" customWidth="1"/>
    <col min="14600" max="14600" width="8.140625" style="5" customWidth="1"/>
    <col min="14601" max="14601" width="26.28515625" style="5" customWidth="1"/>
    <col min="14602" max="14602" width="4.7109375" style="5" customWidth="1"/>
    <col min="14603" max="14604" width="3.7109375" style="5" customWidth="1"/>
    <col min="14605" max="14605" width="6.85546875" style="5" customWidth="1"/>
    <col min="14606" max="14842" width="9.140625" style="5"/>
    <col min="14843" max="14845" width="2.7109375" style="5" customWidth="1"/>
    <col min="14846" max="14846" width="38.85546875" style="5" customWidth="1"/>
    <col min="14847" max="14847" width="3.5703125" style="5" customWidth="1"/>
    <col min="14848" max="14849" width="3.85546875" style="5" customWidth="1"/>
    <col min="14850" max="14850" width="7.28515625" style="5" customWidth="1"/>
    <col min="14851" max="14853" width="7.7109375" style="5" customWidth="1"/>
    <col min="14854" max="14854" width="8.85546875" style="5" customWidth="1"/>
    <col min="14855" max="14855" width="7.7109375" style="5" customWidth="1"/>
    <col min="14856" max="14856" width="8.140625" style="5" customWidth="1"/>
    <col min="14857" max="14857" width="26.28515625" style="5" customWidth="1"/>
    <col min="14858" max="14858" width="4.7109375" style="5" customWidth="1"/>
    <col min="14859" max="14860" width="3.7109375" style="5" customWidth="1"/>
    <col min="14861" max="14861" width="6.85546875" style="5" customWidth="1"/>
    <col min="14862" max="15098" width="9.140625" style="5"/>
    <col min="15099" max="15101" width="2.7109375" style="5" customWidth="1"/>
    <col min="15102" max="15102" width="38.85546875" style="5" customWidth="1"/>
    <col min="15103" max="15103" width="3.5703125" style="5" customWidth="1"/>
    <col min="15104" max="15105" width="3.85546875" style="5" customWidth="1"/>
    <col min="15106" max="15106" width="7.28515625" style="5" customWidth="1"/>
    <col min="15107" max="15109" width="7.7109375" style="5" customWidth="1"/>
    <col min="15110" max="15110" width="8.85546875" style="5" customWidth="1"/>
    <col min="15111" max="15111" width="7.7109375" style="5" customWidth="1"/>
    <col min="15112" max="15112" width="8.140625" style="5" customWidth="1"/>
    <col min="15113" max="15113" width="26.28515625" style="5" customWidth="1"/>
    <col min="15114" max="15114" width="4.7109375" style="5" customWidth="1"/>
    <col min="15115" max="15116" width="3.7109375" style="5" customWidth="1"/>
    <col min="15117" max="15117" width="6.85546875" style="5" customWidth="1"/>
    <col min="15118" max="15354" width="9.140625" style="5"/>
    <col min="15355" max="15357" width="2.7109375" style="5" customWidth="1"/>
    <col min="15358" max="15358" width="38.85546875" style="5" customWidth="1"/>
    <col min="15359" max="15359" width="3.5703125" style="5" customWidth="1"/>
    <col min="15360" max="15361" width="3.85546875" style="5" customWidth="1"/>
    <col min="15362" max="15362" width="7.28515625" style="5" customWidth="1"/>
    <col min="15363" max="15365" width="7.7109375" style="5" customWidth="1"/>
    <col min="15366" max="15366" width="8.85546875" style="5" customWidth="1"/>
    <col min="15367" max="15367" width="7.7109375" style="5" customWidth="1"/>
    <col min="15368" max="15368" width="8.140625" style="5" customWidth="1"/>
    <col min="15369" max="15369" width="26.28515625" style="5" customWidth="1"/>
    <col min="15370" max="15370" width="4.7109375" style="5" customWidth="1"/>
    <col min="15371" max="15372" width="3.7109375" style="5" customWidth="1"/>
    <col min="15373" max="15373" width="6.85546875" style="5" customWidth="1"/>
    <col min="15374" max="15610" width="9.140625" style="5"/>
    <col min="15611" max="15613" width="2.7109375" style="5" customWidth="1"/>
    <col min="15614" max="15614" width="38.85546875" style="5" customWidth="1"/>
    <col min="15615" max="15615" width="3.5703125" style="5" customWidth="1"/>
    <col min="15616" max="15617" width="3.85546875" style="5" customWidth="1"/>
    <col min="15618" max="15618" width="7.28515625" style="5" customWidth="1"/>
    <col min="15619" max="15621" width="7.7109375" style="5" customWidth="1"/>
    <col min="15622" max="15622" width="8.85546875" style="5" customWidth="1"/>
    <col min="15623" max="15623" width="7.7109375" style="5" customWidth="1"/>
    <col min="15624" max="15624" width="8.140625" style="5" customWidth="1"/>
    <col min="15625" max="15625" width="26.28515625" style="5" customWidth="1"/>
    <col min="15626" max="15626" width="4.7109375" style="5" customWidth="1"/>
    <col min="15627" max="15628" width="3.7109375" style="5" customWidth="1"/>
    <col min="15629" max="15629" width="6.85546875" style="5" customWidth="1"/>
    <col min="15630" max="15866" width="9.140625" style="5"/>
    <col min="15867" max="15869" width="2.7109375" style="5" customWidth="1"/>
    <col min="15870" max="15870" width="38.85546875" style="5" customWidth="1"/>
    <col min="15871" max="15871" width="3.5703125" style="5" customWidth="1"/>
    <col min="15872" max="15873" width="3.85546875" style="5" customWidth="1"/>
    <col min="15874" max="15874" width="7.28515625" style="5" customWidth="1"/>
    <col min="15875" max="15877" width="7.7109375" style="5" customWidth="1"/>
    <col min="15878" max="15878" width="8.85546875" style="5" customWidth="1"/>
    <col min="15879" max="15879" width="7.7109375" style="5" customWidth="1"/>
    <col min="15880" max="15880" width="8.140625" style="5" customWidth="1"/>
    <col min="15881" max="15881" width="26.28515625" style="5" customWidth="1"/>
    <col min="15882" max="15882" width="4.7109375" style="5" customWidth="1"/>
    <col min="15883" max="15884" width="3.7109375" style="5" customWidth="1"/>
    <col min="15885" max="15885" width="6.85546875" style="5" customWidth="1"/>
    <col min="15886" max="16122" width="9.140625" style="5"/>
    <col min="16123" max="16125" width="2.7109375" style="5" customWidth="1"/>
    <col min="16126" max="16126" width="38.85546875" style="5" customWidth="1"/>
    <col min="16127" max="16127" width="3.5703125" style="5" customWidth="1"/>
    <col min="16128" max="16129" width="3.85546875" style="5" customWidth="1"/>
    <col min="16130" max="16130" width="7.28515625" style="5" customWidth="1"/>
    <col min="16131" max="16133" width="7.7109375" style="5" customWidth="1"/>
    <col min="16134" max="16134" width="8.85546875" style="5" customWidth="1"/>
    <col min="16135" max="16135" width="7.7109375" style="5" customWidth="1"/>
    <col min="16136" max="16136" width="8.140625" style="5" customWidth="1"/>
    <col min="16137" max="16137" width="26.28515625" style="5" customWidth="1"/>
    <col min="16138" max="16138" width="4.7109375" style="5" customWidth="1"/>
    <col min="16139" max="16140" width="3.7109375" style="5" customWidth="1"/>
    <col min="16141" max="16141" width="6.85546875" style="5" customWidth="1"/>
    <col min="16142" max="16384" width="9.140625" style="5"/>
  </cols>
  <sheetData>
    <row r="1" spans="1:20" ht="15.75" customHeight="1" x14ac:dyDescent="0.2">
      <c r="A1" s="390" t="s">
        <v>90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</row>
    <row r="2" spans="1:20" ht="15.75" customHeight="1" x14ac:dyDescent="0.2">
      <c r="A2" s="391" t="s">
        <v>50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</row>
    <row r="3" spans="1:20" ht="15.75" x14ac:dyDescent="0.2">
      <c r="A3" s="392" t="s">
        <v>30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</row>
    <row r="4" spans="1:20" ht="13.5" thickBot="1" x14ac:dyDescent="0.25">
      <c r="S4" s="606" t="s">
        <v>0</v>
      </c>
      <c r="T4" s="607"/>
    </row>
    <row r="5" spans="1:20" ht="30.75" customHeight="1" x14ac:dyDescent="0.2">
      <c r="A5" s="394" t="s">
        <v>31</v>
      </c>
      <c r="B5" s="397" t="s">
        <v>1</v>
      </c>
      <c r="C5" s="397" t="s">
        <v>2</v>
      </c>
      <c r="D5" s="400" t="s">
        <v>15</v>
      </c>
      <c r="E5" s="31"/>
      <c r="F5" s="397" t="s">
        <v>42</v>
      </c>
      <c r="G5" s="403" t="s">
        <v>4</v>
      </c>
      <c r="H5" s="406" t="s">
        <v>5</v>
      </c>
      <c r="I5" s="409" t="s">
        <v>32</v>
      </c>
      <c r="J5" s="410"/>
      <c r="K5" s="410"/>
      <c r="L5" s="410"/>
      <c r="M5" s="409" t="s">
        <v>130</v>
      </c>
      <c r="N5" s="410"/>
      <c r="O5" s="410"/>
      <c r="P5" s="411"/>
      <c r="Q5" s="409" t="s">
        <v>131</v>
      </c>
      <c r="R5" s="410"/>
      <c r="S5" s="410"/>
      <c r="T5" s="411"/>
    </row>
    <row r="6" spans="1:20" ht="12.75" customHeight="1" x14ac:dyDescent="0.2">
      <c r="A6" s="395"/>
      <c r="B6" s="398"/>
      <c r="C6" s="398"/>
      <c r="D6" s="401"/>
      <c r="E6" s="32"/>
      <c r="F6" s="398"/>
      <c r="G6" s="404"/>
      <c r="H6" s="407"/>
      <c r="I6" s="418" t="s">
        <v>6</v>
      </c>
      <c r="J6" s="419" t="s">
        <v>7</v>
      </c>
      <c r="K6" s="420"/>
      <c r="L6" s="621" t="s">
        <v>22</v>
      </c>
      <c r="M6" s="418" t="s">
        <v>6</v>
      </c>
      <c r="N6" s="419" t="s">
        <v>7</v>
      </c>
      <c r="O6" s="420"/>
      <c r="P6" s="421" t="s">
        <v>22</v>
      </c>
      <c r="Q6" s="418" t="s">
        <v>6</v>
      </c>
      <c r="R6" s="419" t="s">
        <v>7</v>
      </c>
      <c r="S6" s="420"/>
      <c r="T6" s="421" t="s">
        <v>22</v>
      </c>
    </row>
    <row r="7" spans="1:20" ht="117" customHeight="1" thickBot="1" x14ac:dyDescent="0.25">
      <c r="A7" s="396"/>
      <c r="B7" s="399"/>
      <c r="C7" s="399"/>
      <c r="D7" s="402"/>
      <c r="E7" s="33" t="s">
        <v>3</v>
      </c>
      <c r="F7" s="399"/>
      <c r="G7" s="405"/>
      <c r="H7" s="408"/>
      <c r="I7" s="396"/>
      <c r="J7" s="7" t="s">
        <v>6</v>
      </c>
      <c r="K7" s="6" t="s">
        <v>16</v>
      </c>
      <c r="L7" s="622"/>
      <c r="M7" s="396"/>
      <c r="N7" s="7" t="s">
        <v>6</v>
      </c>
      <c r="O7" s="6" t="s">
        <v>16</v>
      </c>
      <c r="P7" s="422"/>
      <c r="Q7" s="396"/>
      <c r="R7" s="7" t="s">
        <v>6</v>
      </c>
      <c r="S7" s="6" t="s">
        <v>16</v>
      </c>
      <c r="T7" s="422"/>
    </row>
    <row r="8" spans="1:20" s="71" customFormat="1" ht="14.25" x14ac:dyDescent="0.2">
      <c r="A8" s="618" t="s">
        <v>125</v>
      </c>
      <c r="B8" s="619"/>
      <c r="C8" s="619"/>
      <c r="D8" s="619"/>
      <c r="E8" s="619"/>
      <c r="F8" s="619"/>
      <c r="G8" s="619"/>
      <c r="H8" s="619"/>
      <c r="I8" s="619"/>
      <c r="J8" s="619"/>
      <c r="K8" s="619"/>
      <c r="L8" s="619"/>
      <c r="M8" s="632"/>
      <c r="N8" s="632"/>
      <c r="O8" s="632"/>
      <c r="P8" s="632"/>
      <c r="Q8" s="632"/>
      <c r="R8" s="632"/>
      <c r="S8" s="632"/>
      <c r="T8" s="633"/>
    </row>
    <row r="9" spans="1:20" s="71" customFormat="1" ht="16.5" customHeight="1" x14ac:dyDescent="0.2">
      <c r="A9" s="430" t="s">
        <v>75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  <c r="M9" s="359"/>
      <c r="N9" s="359"/>
      <c r="O9" s="359"/>
      <c r="P9" s="359"/>
      <c r="Q9" s="359"/>
      <c r="R9" s="359"/>
      <c r="S9" s="359"/>
      <c r="T9" s="360"/>
    </row>
    <row r="10" spans="1:20" ht="15.75" customHeight="1" thickBot="1" x14ac:dyDescent="0.25">
      <c r="A10" s="361" t="s">
        <v>9</v>
      </c>
      <c r="B10" s="433" t="s">
        <v>70</v>
      </c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626"/>
      <c r="N10" s="626"/>
      <c r="O10" s="626"/>
      <c r="P10" s="626"/>
      <c r="Q10" s="626"/>
      <c r="R10" s="626"/>
      <c r="S10" s="626"/>
      <c r="T10" s="627"/>
    </row>
    <row r="11" spans="1:20" ht="15" thickBot="1" x14ac:dyDescent="0.25">
      <c r="A11" s="362" t="s">
        <v>9</v>
      </c>
      <c r="B11" s="356" t="s">
        <v>9</v>
      </c>
      <c r="C11" s="436" t="s">
        <v>66</v>
      </c>
      <c r="D11" s="437"/>
      <c r="E11" s="438"/>
      <c r="F11" s="438"/>
      <c r="G11" s="438"/>
      <c r="H11" s="437"/>
      <c r="I11" s="437"/>
      <c r="J11" s="437"/>
      <c r="K11" s="437"/>
      <c r="L11" s="437"/>
      <c r="M11" s="628"/>
      <c r="N11" s="628"/>
      <c r="O11" s="628"/>
      <c r="P11" s="628"/>
      <c r="Q11" s="628"/>
      <c r="R11" s="628"/>
      <c r="S11" s="628"/>
      <c r="T11" s="629"/>
    </row>
    <row r="12" spans="1:20" ht="16.5" customHeight="1" x14ac:dyDescent="0.2">
      <c r="A12" s="346" t="s">
        <v>9</v>
      </c>
      <c r="B12" s="47" t="s">
        <v>9</v>
      </c>
      <c r="C12" s="122" t="s">
        <v>9</v>
      </c>
      <c r="D12" s="125" t="s">
        <v>86</v>
      </c>
      <c r="E12" s="440" t="s">
        <v>115</v>
      </c>
      <c r="F12" s="443" t="s">
        <v>52</v>
      </c>
      <c r="G12" s="446" t="s">
        <v>48</v>
      </c>
      <c r="H12" s="51"/>
      <c r="I12" s="276"/>
      <c r="J12" s="277"/>
      <c r="K12" s="277"/>
      <c r="L12" s="277"/>
      <c r="M12" s="207"/>
      <c r="N12" s="208"/>
      <c r="O12" s="208"/>
      <c r="P12" s="209"/>
      <c r="Q12" s="207"/>
      <c r="R12" s="208"/>
      <c r="S12" s="208"/>
      <c r="T12" s="209"/>
    </row>
    <row r="13" spans="1:20" ht="15.75" customHeight="1" x14ac:dyDescent="0.2">
      <c r="A13" s="347"/>
      <c r="B13" s="48"/>
      <c r="C13" s="123"/>
      <c r="D13" s="383" t="s">
        <v>51</v>
      </c>
      <c r="E13" s="441"/>
      <c r="F13" s="444"/>
      <c r="G13" s="447"/>
      <c r="H13" s="126" t="s">
        <v>46</v>
      </c>
      <c r="I13" s="278">
        <f>J13+L13</f>
        <v>13723.8</v>
      </c>
      <c r="J13" s="279">
        <v>13723.8</v>
      </c>
      <c r="K13" s="279"/>
      <c r="L13" s="279"/>
      <c r="M13" s="210">
        <f>N13+P13</f>
        <v>13723.8</v>
      </c>
      <c r="N13" s="211">
        <f>13723.8</f>
        <v>13723.8</v>
      </c>
      <c r="O13" s="211"/>
      <c r="P13" s="212"/>
      <c r="Q13" s="210"/>
      <c r="R13" s="211"/>
      <c r="S13" s="211"/>
      <c r="T13" s="212"/>
    </row>
    <row r="14" spans="1:20" x14ac:dyDescent="0.2">
      <c r="A14" s="347"/>
      <c r="B14" s="48"/>
      <c r="C14" s="123"/>
      <c r="D14" s="451" t="s">
        <v>87</v>
      </c>
      <c r="E14" s="441"/>
      <c r="F14" s="444"/>
      <c r="G14" s="447"/>
      <c r="H14" s="126" t="s">
        <v>46</v>
      </c>
      <c r="I14" s="280">
        <f>J14</f>
        <v>153</v>
      </c>
      <c r="J14" s="281">
        <v>153</v>
      </c>
      <c r="K14" s="281"/>
      <c r="L14" s="281"/>
      <c r="M14" s="213">
        <f>N14</f>
        <v>153</v>
      </c>
      <c r="N14" s="214">
        <v>153</v>
      </c>
      <c r="O14" s="214"/>
      <c r="P14" s="215"/>
      <c r="Q14" s="213"/>
      <c r="R14" s="214"/>
      <c r="S14" s="214"/>
      <c r="T14" s="215"/>
    </row>
    <row r="15" spans="1:20" ht="16.5" customHeight="1" thickBot="1" x14ac:dyDescent="0.25">
      <c r="A15" s="348"/>
      <c r="B15" s="50"/>
      <c r="C15" s="124"/>
      <c r="D15" s="452"/>
      <c r="E15" s="442"/>
      <c r="F15" s="445"/>
      <c r="G15" s="448"/>
      <c r="H15" s="319" t="s">
        <v>10</v>
      </c>
      <c r="I15" s="282">
        <f>SUM(I13:I14)</f>
        <v>13876.8</v>
      </c>
      <c r="J15" s="283">
        <f t="shared" ref="J15:P15" si="0">SUM(J12:J14)</f>
        <v>13876.8</v>
      </c>
      <c r="K15" s="283">
        <f t="shared" si="0"/>
        <v>0</v>
      </c>
      <c r="L15" s="284">
        <f t="shared" si="0"/>
        <v>0</v>
      </c>
      <c r="M15" s="216">
        <f>SUM(M13:M14)</f>
        <v>13876.8</v>
      </c>
      <c r="N15" s="216">
        <f>SUM(N13:N14)</f>
        <v>13876.8</v>
      </c>
      <c r="O15" s="217">
        <f t="shared" si="0"/>
        <v>0</v>
      </c>
      <c r="P15" s="218">
        <f t="shared" si="0"/>
        <v>0</v>
      </c>
      <c r="Q15" s="216"/>
      <c r="R15" s="216"/>
      <c r="S15" s="217"/>
      <c r="T15" s="218"/>
    </row>
    <row r="16" spans="1:20" ht="15.75" customHeight="1" x14ac:dyDescent="0.2">
      <c r="A16" s="347" t="s">
        <v>9</v>
      </c>
      <c r="B16" s="48" t="s">
        <v>9</v>
      </c>
      <c r="C16" s="49" t="s">
        <v>11</v>
      </c>
      <c r="D16" s="459" t="s">
        <v>95</v>
      </c>
      <c r="E16" s="117" t="s">
        <v>115</v>
      </c>
      <c r="F16" s="86" t="s">
        <v>52</v>
      </c>
      <c r="G16" s="114" t="s">
        <v>48</v>
      </c>
      <c r="H16" s="98" t="s">
        <v>58</v>
      </c>
      <c r="I16" s="338">
        <f>J16+L16</f>
        <v>94.7</v>
      </c>
      <c r="J16" s="286">
        <v>94.7</v>
      </c>
      <c r="K16" s="286"/>
      <c r="L16" s="372"/>
      <c r="M16" s="219">
        <f>N16+P16</f>
        <v>94.7</v>
      </c>
      <c r="N16" s="220">
        <v>94.7</v>
      </c>
      <c r="O16" s="220"/>
      <c r="P16" s="212"/>
      <c r="Q16" s="219"/>
      <c r="R16" s="220"/>
      <c r="S16" s="220"/>
      <c r="T16" s="212"/>
    </row>
    <row r="17" spans="1:21" ht="12.75" customHeight="1" x14ac:dyDescent="0.2">
      <c r="A17" s="461"/>
      <c r="B17" s="462"/>
      <c r="C17" s="463"/>
      <c r="D17" s="460"/>
      <c r="E17" s="488"/>
      <c r="F17" s="444"/>
      <c r="G17" s="447"/>
      <c r="H17" s="42" t="s">
        <v>59</v>
      </c>
      <c r="I17" s="287">
        <f>J17+L18</f>
        <v>50</v>
      </c>
      <c r="J17" s="288">
        <v>50</v>
      </c>
      <c r="K17" s="289"/>
      <c r="L17" s="312"/>
      <c r="M17" s="221">
        <f>N17+P18</f>
        <v>50</v>
      </c>
      <c r="N17" s="225">
        <v>50</v>
      </c>
      <c r="O17" s="245"/>
      <c r="P17" s="246"/>
      <c r="Q17" s="221"/>
      <c r="R17" s="243"/>
      <c r="S17" s="245"/>
      <c r="T17" s="247"/>
    </row>
    <row r="18" spans="1:21" ht="12.75" customHeight="1" x14ac:dyDescent="0.2">
      <c r="A18" s="461"/>
      <c r="B18" s="462"/>
      <c r="C18" s="463"/>
      <c r="D18" s="460"/>
      <c r="E18" s="488"/>
      <c r="F18" s="444"/>
      <c r="G18" s="447"/>
      <c r="H18" s="126"/>
      <c r="I18" s="332"/>
      <c r="J18" s="290"/>
      <c r="K18" s="279"/>
      <c r="L18" s="372"/>
      <c r="M18" s="223"/>
      <c r="N18" s="224"/>
      <c r="O18" s="211"/>
      <c r="P18" s="212"/>
      <c r="Q18" s="223"/>
      <c r="R18" s="224"/>
      <c r="S18" s="211"/>
      <c r="T18" s="212"/>
    </row>
    <row r="19" spans="1:21" ht="14.25" customHeight="1" x14ac:dyDescent="0.2">
      <c r="A19" s="461"/>
      <c r="B19" s="462"/>
      <c r="C19" s="463"/>
      <c r="D19" s="345" t="s">
        <v>96</v>
      </c>
      <c r="E19" s="488"/>
      <c r="F19" s="444"/>
      <c r="G19" s="447"/>
      <c r="H19" s="42" t="s">
        <v>77</v>
      </c>
      <c r="I19" s="287">
        <v>9.42</v>
      </c>
      <c r="J19" s="288">
        <v>9.4</v>
      </c>
      <c r="K19" s="292"/>
      <c r="L19" s="314"/>
      <c r="M19" s="221">
        <v>9.42</v>
      </c>
      <c r="N19" s="225">
        <v>9.4</v>
      </c>
      <c r="O19" s="243"/>
      <c r="P19" s="226"/>
      <c r="Q19" s="241"/>
      <c r="R19" s="244"/>
      <c r="S19" s="243"/>
      <c r="T19" s="226"/>
    </row>
    <row r="20" spans="1:21" ht="16.5" customHeight="1" x14ac:dyDescent="0.2">
      <c r="A20" s="349"/>
      <c r="B20" s="82"/>
      <c r="C20" s="91"/>
      <c r="D20" s="92" t="s">
        <v>63</v>
      </c>
      <c r="E20" s="94"/>
      <c r="F20" s="87"/>
      <c r="G20" s="120"/>
      <c r="H20" s="72"/>
      <c r="I20" s="280"/>
      <c r="J20" s="281"/>
      <c r="K20" s="281"/>
      <c r="L20" s="373"/>
      <c r="M20" s="213"/>
      <c r="N20" s="214"/>
      <c r="O20" s="214"/>
      <c r="P20" s="215"/>
      <c r="Q20" s="376"/>
      <c r="R20" s="243"/>
      <c r="S20" s="243"/>
      <c r="T20" s="226"/>
    </row>
    <row r="21" spans="1:21" ht="15.75" customHeight="1" thickBot="1" x14ac:dyDescent="0.25">
      <c r="A21" s="351"/>
      <c r="B21" s="79"/>
      <c r="C21" s="81"/>
      <c r="D21" s="93"/>
      <c r="E21" s="90"/>
      <c r="F21" s="88"/>
      <c r="G21" s="121"/>
      <c r="H21" s="340" t="s">
        <v>10</v>
      </c>
      <c r="I21" s="282">
        <f t="shared" ref="I21:P21" si="1">SUM(I16:I20)</f>
        <v>154.11999999999998</v>
      </c>
      <c r="J21" s="294">
        <f t="shared" si="1"/>
        <v>154.1</v>
      </c>
      <c r="K21" s="294">
        <f t="shared" si="1"/>
        <v>0</v>
      </c>
      <c r="L21" s="318">
        <f t="shared" si="1"/>
        <v>0</v>
      </c>
      <c r="M21" s="282">
        <f t="shared" si="1"/>
        <v>154.11999999999998</v>
      </c>
      <c r="N21" s="294">
        <f t="shared" si="1"/>
        <v>154.1</v>
      </c>
      <c r="O21" s="294">
        <f t="shared" si="1"/>
        <v>0</v>
      </c>
      <c r="P21" s="318">
        <f t="shared" si="1"/>
        <v>0</v>
      </c>
      <c r="Q21" s="282"/>
      <c r="R21" s="282"/>
      <c r="S21" s="294"/>
      <c r="T21" s="318"/>
      <c r="U21" s="54"/>
    </row>
    <row r="22" spans="1:21" ht="13.5" customHeight="1" x14ac:dyDescent="0.2">
      <c r="A22" s="471" t="s">
        <v>9</v>
      </c>
      <c r="B22" s="472" t="s">
        <v>9</v>
      </c>
      <c r="C22" s="481" t="s">
        <v>47</v>
      </c>
      <c r="D22" s="484" t="s">
        <v>118</v>
      </c>
      <c r="E22" s="487" t="s">
        <v>84</v>
      </c>
      <c r="F22" s="490" t="s">
        <v>52</v>
      </c>
      <c r="G22" s="466" t="s">
        <v>60</v>
      </c>
      <c r="H22" s="58" t="s">
        <v>88</v>
      </c>
      <c r="I22" s="287">
        <f>J22+L22</f>
        <v>580.1</v>
      </c>
      <c r="J22" s="288"/>
      <c r="K22" s="288"/>
      <c r="L22" s="314">
        <v>580.1</v>
      </c>
      <c r="M22" s="221">
        <f>N22+P22</f>
        <v>580.1</v>
      </c>
      <c r="N22" s="225"/>
      <c r="O22" s="225"/>
      <c r="P22" s="226">
        <v>580.1</v>
      </c>
      <c r="Q22" s="221"/>
      <c r="R22" s="225"/>
      <c r="S22" s="225"/>
      <c r="T22" s="226"/>
    </row>
    <row r="23" spans="1:21" ht="13.5" customHeight="1" x14ac:dyDescent="0.2">
      <c r="A23" s="461"/>
      <c r="B23" s="462"/>
      <c r="C23" s="482"/>
      <c r="D23" s="485"/>
      <c r="E23" s="488"/>
      <c r="F23" s="491"/>
      <c r="G23" s="467"/>
      <c r="H23" s="59" t="s">
        <v>76</v>
      </c>
      <c r="I23" s="297">
        <f>J23+L23</f>
        <v>5221.2</v>
      </c>
      <c r="J23" s="286"/>
      <c r="K23" s="286"/>
      <c r="L23" s="372">
        <v>5221.2</v>
      </c>
      <c r="M23" s="227">
        <f>N23+P23</f>
        <v>5221.2</v>
      </c>
      <c r="N23" s="220"/>
      <c r="O23" s="220"/>
      <c r="P23" s="212">
        <v>5221.2</v>
      </c>
      <c r="Q23" s="227"/>
      <c r="R23" s="220"/>
      <c r="S23" s="220"/>
      <c r="T23" s="212"/>
    </row>
    <row r="24" spans="1:21" ht="13.5" customHeight="1" thickBot="1" x14ac:dyDescent="0.25">
      <c r="A24" s="480"/>
      <c r="B24" s="473"/>
      <c r="C24" s="483"/>
      <c r="D24" s="486"/>
      <c r="E24" s="489"/>
      <c r="F24" s="492"/>
      <c r="G24" s="468"/>
      <c r="H24" s="323" t="s">
        <v>10</v>
      </c>
      <c r="I24" s="336">
        <f>SUM(I22:I23)</f>
        <v>5801.3</v>
      </c>
      <c r="J24" s="299">
        <f t="shared" ref="J24:L24" si="2">SUM(J22:J23)</f>
        <v>0</v>
      </c>
      <c r="K24" s="299">
        <f t="shared" si="2"/>
        <v>0</v>
      </c>
      <c r="L24" s="337">
        <f t="shared" si="2"/>
        <v>5801.3</v>
      </c>
      <c r="M24" s="228">
        <f>SUM(M22:M23)</f>
        <v>5801.3</v>
      </c>
      <c r="N24" s="229">
        <f t="shared" ref="N24:P24" si="3">SUM(N22:N23)</f>
        <v>0</v>
      </c>
      <c r="O24" s="229">
        <f t="shared" si="3"/>
        <v>0</v>
      </c>
      <c r="P24" s="230">
        <f t="shared" si="3"/>
        <v>5801.3</v>
      </c>
      <c r="Q24" s="228"/>
      <c r="R24" s="229"/>
      <c r="S24" s="229"/>
      <c r="T24" s="230"/>
    </row>
    <row r="25" spans="1:21" ht="15.75" customHeight="1" x14ac:dyDescent="0.2">
      <c r="A25" s="471" t="s">
        <v>9</v>
      </c>
      <c r="B25" s="472" t="s">
        <v>9</v>
      </c>
      <c r="C25" s="474" t="s">
        <v>53</v>
      </c>
      <c r="D25" s="476" t="s">
        <v>81</v>
      </c>
      <c r="E25" s="477" t="s">
        <v>115</v>
      </c>
      <c r="F25" s="443" t="s">
        <v>52</v>
      </c>
      <c r="G25" s="466" t="s">
        <v>48</v>
      </c>
      <c r="H25" s="39" t="s">
        <v>46</v>
      </c>
      <c r="I25" s="301">
        <f>J25+L25</f>
        <v>100</v>
      </c>
      <c r="J25" s="302">
        <v>100</v>
      </c>
      <c r="K25" s="302"/>
      <c r="L25" s="308"/>
      <c r="M25" s="231">
        <f>N25+P25</f>
        <v>100</v>
      </c>
      <c r="N25" s="232">
        <v>100</v>
      </c>
      <c r="O25" s="232"/>
      <c r="P25" s="233"/>
      <c r="Q25" s="231"/>
      <c r="R25" s="232"/>
      <c r="S25" s="232"/>
      <c r="T25" s="233"/>
    </row>
    <row r="26" spans="1:21" ht="13.5" thickBot="1" x14ac:dyDescent="0.25">
      <c r="A26" s="461"/>
      <c r="B26" s="473"/>
      <c r="C26" s="475"/>
      <c r="D26" s="452"/>
      <c r="E26" s="478"/>
      <c r="F26" s="445"/>
      <c r="G26" s="468"/>
      <c r="H26" s="319" t="s">
        <v>10</v>
      </c>
      <c r="I26" s="336">
        <f>SUM(I25)</f>
        <v>100</v>
      </c>
      <c r="J26" s="299">
        <f t="shared" ref="J26:L26" si="4">SUM(J25:J25)</f>
        <v>100</v>
      </c>
      <c r="K26" s="299">
        <f t="shared" si="4"/>
        <v>0</v>
      </c>
      <c r="L26" s="337">
        <f t="shared" si="4"/>
        <v>0</v>
      </c>
      <c r="M26" s="228">
        <f>SUM(M25)</f>
        <v>100</v>
      </c>
      <c r="N26" s="229">
        <f t="shared" ref="N26:P26" si="5">SUM(N25:N25)</f>
        <v>100</v>
      </c>
      <c r="O26" s="229">
        <f t="shared" si="5"/>
        <v>0</v>
      </c>
      <c r="P26" s="230">
        <f t="shared" si="5"/>
        <v>0</v>
      </c>
      <c r="Q26" s="228"/>
      <c r="R26" s="229"/>
      <c r="S26" s="229"/>
      <c r="T26" s="230"/>
    </row>
    <row r="27" spans="1:21" ht="12.75" customHeight="1" x14ac:dyDescent="0.2">
      <c r="A27" s="496" t="s">
        <v>9</v>
      </c>
      <c r="B27" s="472" t="s">
        <v>9</v>
      </c>
      <c r="C27" s="474" t="s">
        <v>52</v>
      </c>
      <c r="D27" s="476" t="s">
        <v>119</v>
      </c>
      <c r="E27" s="477" t="s">
        <v>115</v>
      </c>
      <c r="F27" s="443" t="s">
        <v>52</v>
      </c>
      <c r="G27" s="466" t="s">
        <v>48</v>
      </c>
      <c r="H27" s="39" t="s">
        <v>46</v>
      </c>
      <c r="I27" s="301">
        <f>J27+L27</f>
        <v>23.2</v>
      </c>
      <c r="J27" s="302">
        <v>23.2</v>
      </c>
      <c r="K27" s="302"/>
      <c r="L27" s="308"/>
      <c r="M27" s="231">
        <f>N27+P27</f>
        <v>23.2</v>
      </c>
      <c r="N27" s="232">
        <v>23.2</v>
      </c>
      <c r="O27" s="232"/>
      <c r="P27" s="233"/>
      <c r="Q27" s="231"/>
      <c r="R27" s="232"/>
      <c r="S27" s="232"/>
      <c r="T27" s="233"/>
    </row>
    <row r="28" spans="1:21" ht="13.5" thickBot="1" x14ac:dyDescent="0.25">
      <c r="A28" s="497"/>
      <c r="B28" s="473"/>
      <c r="C28" s="475"/>
      <c r="D28" s="452"/>
      <c r="E28" s="478"/>
      <c r="F28" s="445"/>
      <c r="G28" s="468"/>
      <c r="H28" s="319" t="s">
        <v>10</v>
      </c>
      <c r="I28" s="336">
        <f>SUM(I27)</f>
        <v>23.2</v>
      </c>
      <c r="J28" s="299">
        <f t="shared" ref="J28:L28" si="6">SUM(J27:J27)</f>
        <v>23.2</v>
      </c>
      <c r="K28" s="299">
        <f t="shared" si="6"/>
        <v>0</v>
      </c>
      <c r="L28" s="337">
        <f t="shared" si="6"/>
        <v>0</v>
      </c>
      <c r="M28" s="228">
        <f>SUM(M27)</f>
        <v>23.2</v>
      </c>
      <c r="N28" s="229">
        <f t="shared" ref="N28:P28" si="7">SUM(N27:N27)</f>
        <v>23.2</v>
      </c>
      <c r="O28" s="229">
        <f t="shared" si="7"/>
        <v>0</v>
      </c>
      <c r="P28" s="230">
        <f t="shared" si="7"/>
        <v>0</v>
      </c>
      <c r="Q28" s="228"/>
      <c r="R28" s="229"/>
      <c r="S28" s="229"/>
      <c r="T28" s="230"/>
    </row>
    <row r="29" spans="1:21" ht="12" customHeight="1" x14ac:dyDescent="0.2">
      <c r="A29" s="471" t="s">
        <v>9</v>
      </c>
      <c r="B29" s="472" t="s">
        <v>9</v>
      </c>
      <c r="C29" s="474" t="s">
        <v>49</v>
      </c>
      <c r="D29" s="493" t="s">
        <v>85</v>
      </c>
      <c r="E29" s="487" t="s">
        <v>84</v>
      </c>
      <c r="F29" s="443" t="s">
        <v>52</v>
      </c>
      <c r="G29" s="615" t="s">
        <v>133</v>
      </c>
      <c r="H29" s="41" t="s">
        <v>112</v>
      </c>
      <c r="I29" s="301">
        <f>J29+L29</f>
        <v>350</v>
      </c>
      <c r="J29" s="302"/>
      <c r="K29" s="302"/>
      <c r="L29" s="308">
        <v>350</v>
      </c>
      <c r="M29" s="231">
        <f>N29+P29</f>
        <v>350</v>
      </c>
      <c r="N29" s="232"/>
      <c r="O29" s="232"/>
      <c r="P29" s="233">
        <v>350</v>
      </c>
      <c r="Q29" s="231"/>
      <c r="R29" s="232"/>
      <c r="S29" s="232"/>
      <c r="T29" s="233"/>
    </row>
    <row r="30" spans="1:21" ht="19.5" customHeight="1" x14ac:dyDescent="0.2">
      <c r="A30" s="461"/>
      <c r="B30" s="462"/>
      <c r="C30" s="463"/>
      <c r="D30" s="494"/>
      <c r="E30" s="488"/>
      <c r="F30" s="444"/>
      <c r="G30" s="616"/>
      <c r="H30" s="42"/>
      <c r="I30" s="287">
        <f>J30+L30</f>
        <v>0</v>
      </c>
      <c r="J30" s="286"/>
      <c r="K30" s="286"/>
      <c r="L30" s="372"/>
      <c r="M30" s="221">
        <f>N30+P30</f>
        <v>0</v>
      </c>
      <c r="N30" s="220"/>
      <c r="O30" s="220"/>
      <c r="P30" s="212"/>
      <c r="Q30" s="221"/>
      <c r="R30" s="220"/>
      <c r="S30" s="220"/>
      <c r="T30" s="212"/>
    </row>
    <row r="31" spans="1:21" ht="13.5" thickBot="1" x14ac:dyDescent="0.25">
      <c r="A31" s="480"/>
      <c r="B31" s="473"/>
      <c r="C31" s="475"/>
      <c r="D31" s="495"/>
      <c r="E31" s="489"/>
      <c r="F31" s="445"/>
      <c r="G31" s="617"/>
      <c r="H31" s="319" t="s">
        <v>10</v>
      </c>
      <c r="I31" s="336">
        <f>SUM(I29:I30)</f>
        <v>350</v>
      </c>
      <c r="J31" s="299">
        <f t="shared" ref="J31:L31" si="8">SUM(J29:J30)</f>
        <v>0</v>
      </c>
      <c r="K31" s="299">
        <f t="shared" si="8"/>
        <v>0</v>
      </c>
      <c r="L31" s="337">
        <f t="shared" si="8"/>
        <v>350</v>
      </c>
      <c r="M31" s="228">
        <f>SUM(M29:M30)</f>
        <v>350</v>
      </c>
      <c r="N31" s="229">
        <f t="shared" ref="N31:P31" si="9">SUM(N29:N30)</f>
        <v>0</v>
      </c>
      <c r="O31" s="229">
        <f t="shared" si="9"/>
        <v>0</v>
      </c>
      <c r="P31" s="230">
        <f t="shared" si="9"/>
        <v>350</v>
      </c>
      <c r="Q31" s="228"/>
      <c r="R31" s="229"/>
      <c r="S31" s="229"/>
      <c r="T31" s="230"/>
    </row>
    <row r="32" spans="1:21" ht="12.75" customHeight="1" x14ac:dyDescent="0.2">
      <c r="A32" s="471" t="s">
        <v>9</v>
      </c>
      <c r="B32" s="472" t="s">
        <v>9</v>
      </c>
      <c r="C32" s="474" t="s">
        <v>78</v>
      </c>
      <c r="D32" s="476" t="s">
        <v>55</v>
      </c>
      <c r="E32" s="477"/>
      <c r="F32" s="443" t="s">
        <v>52</v>
      </c>
      <c r="G32" s="466" t="s">
        <v>48</v>
      </c>
      <c r="H32" s="39" t="s">
        <v>58</v>
      </c>
      <c r="I32" s="301">
        <f>J32+L32</f>
        <v>9.9</v>
      </c>
      <c r="J32" s="304">
        <v>9.9</v>
      </c>
      <c r="K32" s="302"/>
      <c r="L32" s="308"/>
      <c r="M32" s="231">
        <f>N32+P32</f>
        <v>9.9</v>
      </c>
      <c r="N32" s="236">
        <v>9.9</v>
      </c>
      <c r="O32" s="232"/>
      <c r="P32" s="233"/>
      <c r="Q32" s="231"/>
      <c r="R32" s="236"/>
      <c r="S32" s="232"/>
      <c r="T32" s="233"/>
    </row>
    <row r="33" spans="1:20" ht="13.5" thickBot="1" x14ac:dyDescent="0.25">
      <c r="A33" s="480"/>
      <c r="B33" s="473"/>
      <c r="C33" s="475"/>
      <c r="D33" s="452"/>
      <c r="E33" s="478"/>
      <c r="F33" s="445"/>
      <c r="G33" s="468"/>
      <c r="H33" s="319" t="s">
        <v>10</v>
      </c>
      <c r="I33" s="336">
        <f>SUM(I32)</f>
        <v>9.9</v>
      </c>
      <c r="J33" s="299">
        <f t="shared" ref="J33:L33" si="10">SUM(J32:J32)</f>
        <v>9.9</v>
      </c>
      <c r="K33" s="299">
        <f t="shared" si="10"/>
        <v>0</v>
      </c>
      <c r="L33" s="337">
        <f t="shared" si="10"/>
        <v>0</v>
      </c>
      <c r="M33" s="336">
        <f>SUM(M32)</f>
        <v>9.9</v>
      </c>
      <c r="N33" s="299">
        <f t="shared" ref="N33:P33" si="11">SUM(N32:N32)</f>
        <v>9.9</v>
      </c>
      <c r="O33" s="299">
        <f t="shared" si="11"/>
        <v>0</v>
      </c>
      <c r="P33" s="337">
        <f t="shared" si="11"/>
        <v>0</v>
      </c>
      <c r="Q33" s="336"/>
      <c r="R33" s="299"/>
      <c r="S33" s="299"/>
      <c r="T33" s="337"/>
    </row>
    <row r="34" spans="1:20" ht="13.5" thickBot="1" x14ac:dyDescent="0.25">
      <c r="A34" s="352" t="s">
        <v>9</v>
      </c>
      <c r="B34" s="11" t="s">
        <v>9</v>
      </c>
      <c r="C34" s="498" t="s">
        <v>12</v>
      </c>
      <c r="D34" s="498"/>
      <c r="E34" s="498"/>
      <c r="F34" s="498"/>
      <c r="G34" s="498"/>
      <c r="H34" s="499"/>
      <c r="I34" s="161">
        <f t="shared" ref="I34:P34" si="12">I33+I31+I28+I26+I24+I21+I15</f>
        <v>20315.32</v>
      </c>
      <c r="J34" s="16">
        <f t="shared" si="12"/>
        <v>14164</v>
      </c>
      <c r="K34" s="16">
        <f t="shared" si="12"/>
        <v>0</v>
      </c>
      <c r="L34" s="162">
        <f t="shared" si="12"/>
        <v>6151.3</v>
      </c>
      <c r="M34" s="161">
        <f t="shared" si="12"/>
        <v>20315.32</v>
      </c>
      <c r="N34" s="161">
        <f t="shared" si="12"/>
        <v>14164</v>
      </c>
      <c r="O34" s="161">
        <f t="shared" si="12"/>
        <v>0</v>
      </c>
      <c r="P34" s="161">
        <f t="shared" si="12"/>
        <v>6151.3</v>
      </c>
      <c r="Q34" s="161"/>
      <c r="R34" s="161"/>
      <c r="S34" s="161"/>
      <c r="T34" s="161"/>
    </row>
    <row r="35" spans="1:20" ht="13.5" thickBot="1" x14ac:dyDescent="0.25">
      <c r="A35" s="352" t="s">
        <v>9</v>
      </c>
      <c r="B35" s="11" t="s">
        <v>11</v>
      </c>
      <c r="C35" s="500" t="s">
        <v>71</v>
      </c>
      <c r="D35" s="501"/>
      <c r="E35" s="501"/>
      <c r="F35" s="501"/>
      <c r="G35" s="501"/>
      <c r="H35" s="501"/>
      <c r="I35" s="501"/>
      <c r="J35" s="501"/>
      <c r="K35" s="501"/>
      <c r="L35" s="501"/>
      <c r="M35" s="630"/>
      <c r="N35" s="501"/>
      <c r="O35" s="501"/>
      <c r="P35" s="501"/>
      <c r="Q35" s="501"/>
      <c r="R35" s="501"/>
      <c r="S35" s="501"/>
      <c r="T35" s="502"/>
    </row>
    <row r="36" spans="1:20" ht="17.25" customHeight="1" x14ac:dyDescent="0.2">
      <c r="A36" s="471" t="s">
        <v>9</v>
      </c>
      <c r="B36" s="472" t="s">
        <v>11</v>
      </c>
      <c r="C36" s="474" t="s">
        <v>9</v>
      </c>
      <c r="D36" s="503" t="s">
        <v>56</v>
      </c>
      <c r="E36" s="477" t="s">
        <v>116</v>
      </c>
      <c r="F36" s="443" t="s">
        <v>52</v>
      </c>
      <c r="G36" s="446" t="s">
        <v>48</v>
      </c>
      <c r="H36" s="133" t="s">
        <v>58</v>
      </c>
      <c r="I36" s="276">
        <f>J36+L36</f>
        <v>167</v>
      </c>
      <c r="J36" s="277">
        <v>167</v>
      </c>
      <c r="K36" s="277"/>
      <c r="L36" s="277"/>
      <c r="M36" s="207">
        <f>N36+P36</f>
        <v>167</v>
      </c>
      <c r="N36" s="208">
        <v>167</v>
      </c>
      <c r="O36" s="208"/>
      <c r="P36" s="209"/>
      <c r="Q36" s="207"/>
      <c r="R36" s="208"/>
      <c r="S36" s="208"/>
      <c r="T36" s="209"/>
    </row>
    <row r="37" spans="1:20" ht="17.25" customHeight="1" x14ac:dyDescent="0.2">
      <c r="A37" s="461"/>
      <c r="B37" s="462"/>
      <c r="C37" s="463"/>
      <c r="D37" s="504"/>
      <c r="E37" s="506"/>
      <c r="F37" s="444"/>
      <c r="G37" s="447"/>
      <c r="H37" s="134"/>
      <c r="I37" s="278"/>
      <c r="J37" s="279"/>
      <c r="K37" s="279"/>
      <c r="L37" s="279"/>
      <c r="M37" s="210"/>
      <c r="N37" s="211"/>
      <c r="O37" s="211"/>
      <c r="P37" s="212"/>
      <c r="Q37" s="210"/>
      <c r="R37" s="211"/>
      <c r="S37" s="211"/>
      <c r="T37" s="212"/>
    </row>
    <row r="38" spans="1:20" ht="17.25" customHeight="1" x14ac:dyDescent="0.2">
      <c r="A38" s="461"/>
      <c r="B38" s="462"/>
      <c r="C38" s="463"/>
      <c r="D38" s="504"/>
      <c r="E38" s="506"/>
      <c r="F38" s="444"/>
      <c r="G38" s="447"/>
      <c r="H38" s="134"/>
      <c r="I38" s="280"/>
      <c r="J38" s="281"/>
      <c r="K38" s="281"/>
      <c r="L38" s="281"/>
      <c r="M38" s="213"/>
      <c r="N38" s="214"/>
      <c r="O38" s="214"/>
      <c r="P38" s="215"/>
      <c r="Q38" s="213"/>
      <c r="R38" s="214"/>
      <c r="S38" s="214"/>
      <c r="T38" s="215"/>
    </row>
    <row r="39" spans="1:20" ht="12.75" customHeight="1" thickBot="1" x14ac:dyDescent="0.25">
      <c r="A39" s="480"/>
      <c r="B39" s="473"/>
      <c r="C39" s="475"/>
      <c r="D39" s="505"/>
      <c r="E39" s="478"/>
      <c r="F39" s="445"/>
      <c r="G39" s="448"/>
      <c r="H39" s="326" t="s">
        <v>10</v>
      </c>
      <c r="I39" s="321">
        <f>SUM(I36:I38)</f>
        <v>167</v>
      </c>
      <c r="J39" s="284">
        <f t="shared" ref="J39:P39" si="13">SUM(J36:J38)</f>
        <v>167</v>
      </c>
      <c r="K39" s="284">
        <f t="shared" si="13"/>
        <v>0</v>
      </c>
      <c r="L39" s="284">
        <f t="shared" si="13"/>
        <v>0</v>
      </c>
      <c r="M39" s="321">
        <f>SUM(M36:M38)</f>
        <v>167</v>
      </c>
      <c r="N39" s="284">
        <f t="shared" si="13"/>
        <v>167</v>
      </c>
      <c r="O39" s="284">
        <f t="shared" si="13"/>
        <v>0</v>
      </c>
      <c r="P39" s="374">
        <f t="shared" si="13"/>
        <v>0</v>
      </c>
      <c r="Q39" s="321"/>
      <c r="R39" s="284"/>
      <c r="S39" s="284"/>
      <c r="T39" s="374"/>
    </row>
    <row r="40" spans="1:20" ht="24.75" customHeight="1" x14ac:dyDescent="0.2">
      <c r="A40" s="471" t="s">
        <v>9</v>
      </c>
      <c r="B40" s="472" t="s">
        <v>11</v>
      </c>
      <c r="C40" s="474" t="s">
        <v>11</v>
      </c>
      <c r="D40" s="503" t="s">
        <v>57</v>
      </c>
      <c r="E40" s="512"/>
      <c r="F40" s="443" t="s">
        <v>52</v>
      </c>
      <c r="G40" s="466" t="s">
        <v>48</v>
      </c>
      <c r="H40" s="72" t="s">
        <v>58</v>
      </c>
      <c r="I40" s="297">
        <f>J40+L40</f>
        <v>7.5</v>
      </c>
      <c r="J40" s="325">
        <v>7.5</v>
      </c>
      <c r="K40" s="325"/>
      <c r="L40" s="281"/>
      <c r="M40" s="227">
        <f>N40+P40</f>
        <v>7.5</v>
      </c>
      <c r="N40" s="234">
        <v>7.5</v>
      </c>
      <c r="O40" s="234"/>
      <c r="P40" s="215"/>
      <c r="Q40" s="227"/>
      <c r="R40" s="234"/>
      <c r="S40" s="234"/>
      <c r="T40" s="215"/>
    </row>
    <row r="41" spans="1:20" ht="13.5" thickBot="1" x14ac:dyDescent="0.25">
      <c r="A41" s="480"/>
      <c r="B41" s="473"/>
      <c r="C41" s="475"/>
      <c r="D41" s="505"/>
      <c r="E41" s="513"/>
      <c r="F41" s="445"/>
      <c r="G41" s="468"/>
      <c r="H41" s="319" t="s">
        <v>10</v>
      </c>
      <c r="I41" s="298">
        <f>SUM(I40)</f>
        <v>7.5</v>
      </c>
      <c r="J41" s="299">
        <f t="shared" ref="J41:P41" si="14">SUM(J40:J40)</f>
        <v>7.5</v>
      </c>
      <c r="K41" s="299">
        <f t="shared" si="14"/>
        <v>0</v>
      </c>
      <c r="L41" s="300">
        <f t="shared" si="14"/>
        <v>0</v>
      </c>
      <c r="M41" s="336">
        <f>SUM(M40)</f>
        <v>7.5</v>
      </c>
      <c r="N41" s="299">
        <f t="shared" si="14"/>
        <v>7.5</v>
      </c>
      <c r="O41" s="299">
        <f t="shared" si="14"/>
        <v>0</v>
      </c>
      <c r="P41" s="337">
        <f t="shared" si="14"/>
        <v>0</v>
      </c>
      <c r="Q41" s="336"/>
      <c r="R41" s="299"/>
      <c r="S41" s="299"/>
      <c r="T41" s="337"/>
    </row>
    <row r="42" spans="1:20" ht="13.5" thickBot="1" x14ac:dyDescent="0.25">
      <c r="A42" s="353" t="s">
        <v>9</v>
      </c>
      <c r="B42" s="11" t="s">
        <v>11</v>
      </c>
      <c r="C42" s="498" t="s">
        <v>12</v>
      </c>
      <c r="D42" s="498"/>
      <c r="E42" s="498"/>
      <c r="F42" s="498"/>
      <c r="G42" s="498"/>
      <c r="H42" s="499"/>
      <c r="I42" s="16">
        <f>SUM(I41,I39)</f>
        <v>174.5</v>
      </c>
      <c r="J42" s="16">
        <f t="shared" ref="J42:P42" si="15">J41+J39</f>
        <v>174.5</v>
      </c>
      <c r="K42" s="16">
        <f t="shared" si="15"/>
        <v>0</v>
      </c>
      <c r="L42" s="96">
        <f t="shared" si="15"/>
        <v>0</v>
      </c>
      <c r="M42" s="161">
        <f t="shared" si="15"/>
        <v>174.5</v>
      </c>
      <c r="N42" s="16">
        <f t="shared" si="15"/>
        <v>174.5</v>
      </c>
      <c r="O42" s="16">
        <f t="shared" si="15"/>
        <v>0</v>
      </c>
      <c r="P42" s="162">
        <f t="shared" si="15"/>
        <v>0</v>
      </c>
      <c r="Q42" s="161"/>
      <c r="R42" s="16"/>
      <c r="S42" s="16"/>
      <c r="T42" s="162"/>
    </row>
    <row r="43" spans="1:20" ht="13.5" thickBot="1" x14ac:dyDescent="0.25">
      <c r="A43" s="352" t="s">
        <v>9</v>
      </c>
      <c r="B43" s="11" t="s">
        <v>47</v>
      </c>
      <c r="C43" s="500" t="s">
        <v>72</v>
      </c>
      <c r="D43" s="501"/>
      <c r="E43" s="501"/>
      <c r="F43" s="501"/>
      <c r="G43" s="501"/>
      <c r="H43" s="501"/>
      <c r="I43" s="501"/>
      <c r="J43" s="501"/>
      <c r="K43" s="501"/>
      <c r="L43" s="501"/>
      <c r="M43" s="630"/>
      <c r="N43" s="501"/>
      <c r="O43" s="501"/>
      <c r="P43" s="501"/>
      <c r="Q43" s="501"/>
      <c r="R43" s="501"/>
      <c r="S43" s="501"/>
      <c r="T43" s="502"/>
    </row>
    <row r="44" spans="1:20" ht="12.75" customHeight="1" x14ac:dyDescent="0.2">
      <c r="A44" s="354" t="s">
        <v>9</v>
      </c>
      <c r="B44" s="78" t="s">
        <v>47</v>
      </c>
      <c r="C44" s="80" t="s">
        <v>9</v>
      </c>
      <c r="D44" s="95" t="s">
        <v>101</v>
      </c>
      <c r="E44" s="89"/>
      <c r="F44" s="86" t="s">
        <v>52</v>
      </c>
      <c r="G44" s="114" t="s">
        <v>48</v>
      </c>
      <c r="H44" s="98" t="s">
        <v>58</v>
      </c>
      <c r="I44" s="327">
        <f>J44+L44</f>
        <v>628.4</v>
      </c>
      <c r="J44" s="304">
        <v>628.4</v>
      </c>
      <c r="K44" s="304"/>
      <c r="L44" s="277"/>
      <c r="M44" s="235">
        <f>N44+P44</f>
        <v>628.4</v>
      </c>
      <c r="N44" s="236">
        <v>628.4</v>
      </c>
      <c r="O44" s="236"/>
      <c r="P44" s="209"/>
      <c r="Q44" s="235"/>
      <c r="R44" s="236"/>
      <c r="S44" s="236"/>
      <c r="T44" s="209"/>
    </row>
    <row r="45" spans="1:20" ht="16.5" customHeight="1" x14ac:dyDescent="0.2">
      <c r="A45" s="349"/>
      <c r="B45" s="82"/>
      <c r="C45" s="91"/>
      <c r="D45" s="92" t="s">
        <v>102</v>
      </c>
      <c r="E45" s="138"/>
      <c r="F45" s="87"/>
      <c r="G45" s="115"/>
      <c r="H45" s="42" t="s">
        <v>76</v>
      </c>
      <c r="I45" s="287">
        <f>J45+L45</f>
        <v>2618.4</v>
      </c>
      <c r="J45" s="288">
        <v>2618.4</v>
      </c>
      <c r="K45" s="288"/>
      <c r="L45" s="292"/>
      <c r="M45" s="221">
        <f>N45+P45</f>
        <v>2618.4</v>
      </c>
      <c r="N45" s="225">
        <v>2618.4</v>
      </c>
      <c r="O45" s="225"/>
      <c r="P45" s="226"/>
      <c r="Q45" s="221"/>
      <c r="R45" s="225"/>
      <c r="S45" s="225"/>
      <c r="T45" s="226"/>
    </row>
    <row r="46" spans="1:20" ht="12.75" customHeight="1" x14ac:dyDescent="0.2">
      <c r="A46" s="461"/>
      <c r="B46" s="462"/>
      <c r="C46" s="463"/>
      <c r="D46" s="504" t="s">
        <v>103</v>
      </c>
      <c r="E46" s="138"/>
      <c r="F46" s="444"/>
      <c r="G46" s="447"/>
      <c r="H46" s="43" t="s">
        <v>77</v>
      </c>
      <c r="I46" s="328">
        <f>J46+L46</f>
        <v>87.7</v>
      </c>
      <c r="J46" s="286">
        <v>87.7</v>
      </c>
      <c r="K46" s="329"/>
      <c r="L46" s="330"/>
      <c r="M46" s="237">
        <f>N46+P46</f>
        <v>87.7</v>
      </c>
      <c r="N46" s="220">
        <v>87.7</v>
      </c>
      <c r="O46" s="238"/>
      <c r="P46" s="239"/>
      <c r="Q46" s="237"/>
      <c r="R46" s="220"/>
      <c r="S46" s="238"/>
      <c r="T46" s="239"/>
    </row>
    <row r="47" spans="1:20" x14ac:dyDescent="0.2">
      <c r="A47" s="461"/>
      <c r="B47" s="462"/>
      <c r="C47" s="463"/>
      <c r="D47" s="504"/>
      <c r="E47" s="138"/>
      <c r="F47" s="444"/>
      <c r="G47" s="447"/>
      <c r="H47" s="103" t="s">
        <v>79</v>
      </c>
      <c r="I47" s="331">
        <f>J47+L47</f>
        <v>0</v>
      </c>
      <c r="J47" s="330"/>
      <c r="K47" s="330"/>
      <c r="L47" s="330"/>
      <c r="M47" s="240">
        <f>N47+P47</f>
        <v>0</v>
      </c>
      <c r="N47" s="222"/>
      <c r="O47" s="222"/>
      <c r="P47" s="239"/>
      <c r="Q47" s="240"/>
      <c r="R47" s="222"/>
      <c r="S47" s="222"/>
      <c r="T47" s="239"/>
    </row>
    <row r="48" spans="1:20" ht="13.5" customHeight="1" x14ac:dyDescent="0.2">
      <c r="A48" s="461"/>
      <c r="B48" s="462"/>
      <c r="C48" s="463"/>
      <c r="D48" s="504" t="s">
        <v>104</v>
      </c>
      <c r="E48" s="138"/>
      <c r="F48" s="444"/>
      <c r="G48" s="447"/>
      <c r="H48" s="43"/>
      <c r="I48" s="278"/>
      <c r="J48" s="279"/>
      <c r="K48" s="279"/>
      <c r="L48" s="279"/>
      <c r="M48" s="210"/>
      <c r="N48" s="211"/>
      <c r="O48" s="211"/>
      <c r="P48" s="212"/>
      <c r="Q48" s="210"/>
      <c r="R48" s="211"/>
      <c r="S48" s="211"/>
      <c r="T48" s="212"/>
    </row>
    <row r="49" spans="1:21" x14ac:dyDescent="0.2">
      <c r="A49" s="461"/>
      <c r="B49" s="462"/>
      <c r="C49" s="463"/>
      <c r="D49" s="504"/>
      <c r="E49" s="138"/>
      <c r="F49" s="444"/>
      <c r="G49" s="447"/>
      <c r="H49" s="43"/>
      <c r="I49" s="278"/>
      <c r="J49" s="279"/>
      <c r="K49" s="279"/>
      <c r="L49" s="279"/>
      <c r="M49" s="210"/>
      <c r="N49" s="211"/>
      <c r="O49" s="211"/>
      <c r="P49" s="212"/>
      <c r="Q49" s="210"/>
      <c r="R49" s="211"/>
      <c r="S49" s="211"/>
      <c r="T49" s="212"/>
    </row>
    <row r="50" spans="1:21" ht="12.75" customHeight="1" x14ac:dyDescent="0.2">
      <c r="A50" s="349"/>
      <c r="B50" s="111"/>
      <c r="C50" s="112"/>
      <c r="D50" s="113" t="s">
        <v>105</v>
      </c>
      <c r="E50" s="514"/>
      <c r="F50" s="110"/>
      <c r="G50" s="115"/>
      <c r="H50" s="126"/>
      <c r="I50" s="332"/>
      <c r="J50" s="290"/>
      <c r="K50" s="279"/>
      <c r="L50" s="279"/>
      <c r="M50" s="223"/>
      <c r="N50" s="224"/>
      <c r="O50" s="211"/>
      <c r="P50" s="212"/>
      <c r="Q50" s="223"/>
      <c r="R50" s="224"/>
      <c r="S50" s="211"/>
      <c r="T50" s="212"/>
    </row>
    <row r="51" spans="1:21" ht="15.75" customHeight="1" x14ac:dyDescent="0.2">
      <c r="A51" s="349"/>
      <c r="B51" s="82"/>
      <c r="C51" s="91"/>
      <c r="D51" s="119" t="s">
        <v>120</v>
      </c>
      <c r="E51" s="514"/>
      <c r="F51" s="101"/>
      <c r="G51" s="115"/>
      <c r="H51" s="109"/>
      <c r="I51" s="278"/>
      <c r="J51" s="279"/>
      <c r="K51" s="279"/>
      <c r="L51" s="279"/>
      <c r="M51" s="210"/>
      <c r="N51" s="211"/>
      <c r="O51" s="211"/>
      <c r="P51" s="212"/>
      <c r="Q51" s="210"/>
      <c r="R51" s="211"/>
      <c r="S51" s="211"/>
      <c r="T51" s="212"/>
      <c r="U51" s="382"/>
    </row>
    <row r="52" spans="1:21" ht="14.25" customHeight="1" x14ac:dyDescent="0.2">
      <c r="A52" s="461"/>
      <c r="B52" s="462"/>
      <c r="C52" s="463"/>
      <c r="D52" s="515" t="s">
        <v>127</v>
      </c>
      <c r="E52" s="517" t="s">
        <v>84</v>
      </c>
      <c r="F52" s="518"/>
      <c r="G52" s="519" t="s">
        <v>60</v>
      </c>
      <c r="H52" s="109"/>
      <c r="I52" s="278"/>
      <c r="J52" s="279"/>
      <c r="K52" s="279"/>
      <c r="L52" s="279"/>
      <c r="M52" s="210"/>
      <c r="N52" s="211"/>
      <c r="O52" s="211"/>
      <c r="P52" s="212"/>
      <c r="Q52" s="210"/>
      <c r="R52" s="211"/>
      <c r="S52" s="211"/>
      <c r="T52" s="212"/>
    </row>
    <row r="53" spans="1:21" ht="12.75" customHeight="1" thickBot="1" x14ac:dyDescent="0.25">
      <c r="A53" s="480"/>
      <c r="B53" s="473"/>
      <c r="C53" s="475"/>
      <c r="D53" s="516"/>
      <c r="E53" s="489"/>
      <c r="F53" s="483"/>
      <c r="G53" s="448"/>
      <c r="H53" s="319" t="s">
        <v>10</v>
      </c>
      <c r="I53" s="336">
        <f>SUM(I44:I52)</f>
        <v>3334.5</v>
      </c>
      <c r="J53" s="298">
        <f t="shared" ref="J53:P53" si="16">SUM(J44:J52)</f>
        <v>3334.5</v>
      </c>
      <c r="K53" s="298">
        <f t="shared" si="16"/>
        <v>0</v>
      </c>
      <c r="L53" s="339">
        <f t="shared" si="16"/>
        <v>0</v>
      </c>
      <c r="M53" s="336">
        <f>SUM(M44:M52)</f>
        <v>3334.5</v>
      </c>
      <c r="N53" s="298">
        <f t="shared" si="16"/>
        <v>3334.5</v>
      </c>
      <c r="O53" s="298">
        <f t="shared" si="16"/>
        <v>0</v>
      </c>
      <c r="P53" s="375">
        <f t="shared" si="16"/>
        <v>0</v>
      </c>
      <c r="Q53" s="336"/>
      <c r="R53" s="298"/>
      <c r="S53" s="298"/>
      <c r="T53" s="375"/>
    </row>
    <row r="54" spans="1:21" ht="14.25" customHeight="1" x14ac:dyDescent="0.2">
      <c r="A54" s="520" t="s">
        <v>9</v>
      </c>
      <c r="B54" s="523" t="s">
        <v>47</v>
      </c>
      <c r="C54" s="481" t="s">
        <v>11</v>
      </c>
      <c r="D54" s="526" t="s">
        <v>109</v>
      </c>
      <c r="E54" s="529" t="s">
        <v>84</v>
      </c>
      <c r="F54" s="443" t="s">
        <v>52</v>
      </c>
      <c r="G54" s="612" t="s">
        <v>60</v>
      </c>
      <c r="H54" s="249" t="s">
        <v>79</v>
      </c>
      <c r="I54" s="301">
        <f>J54+L54</f>
        <v>150</v>
      </c>
      <c r="J54" s="302"/>
      <c r="K54" s="302"/>
      <c r="L54" s="308">
        <v>150</v>
      </c>
      <c r="M54" s="231">
        <f>N54+P54</f>
        <v>150</v>
      </c>
      <c r="N54" s="232"/>
      <c r="O54" s="232"/>
      <c r="P54" s="233">
        <v>150</v>
      </c>
      <c r="Q54" s="231"/>
      <c r="R54" s="232"/>
      <c r="S54" s="232"/>
      <c r="T54" s="233"/>
    </row>
    <row r="55" spans="1:21" ht="18.75" customHeight="1" x14ac:dyDescent="0.2">
      <c r="A55" s="521"/>
      <c r="B55" s="524"/>
      <c r="C55" s="482"/>
      <c r="D55" s="527"/>
      <c r="E55" s="530"/>
      <c r="F55" s="444"/>
      <c r="G55" s="613"/>
      <c r="H55" s="58" t="s">
        <v>46</v>
      </c>
      <c r="I55" s="287">
        <f>J55+L55</f>
        <v>11.2</v>
      </c>
      <c r="J55" s="288">
        <v>11.2</v>
      </c>
      <c r="K55" s="291"/>
      <c r="L55" s="314"/>
      <c r="M55" s="221">
        <f>N55+P55</f>
        <v>11.2</v>
      </c>
      <c r="N55" s="225">
        <v>11.2</v>
      </c>
      <c r="O55" s="242"/>
      <c r="P55" s="250"/>
      <c r="Q55" s="241"/>
      <c r="R55" s="242"/>
      <c r="S55" s="242"/>
      <c r="T55" s="250"/>
    </row>
    <row r="56" spans="1:21" ht="13.5" customHeight="1" x14ac:dyDescent="0.2">
      <c r="A56" s="521"/>
      <c r="B56" s="524"/>
      <c r="C56" s="482"/>
      <c r="D56" s="545"/>
      <c r="E56" s="530"/>
      <c r="F56" s="444"/>
      <c r="G56" s="613"/>
      <c r="H56" s="59" t="s">
        <v>76</v>
      </c>
      <c r="I56" s="297">
        <f>J56+L56</f>
        <v>1350</v>
      </c>
      <c r="J56" s="286"/>
      <c r="K56" s="286"/>
      <c r="L56" s="372">
        <v>1350</v>
      </c>
      <c r="M56" s="227">
        <f>N56+P56</f>
        <v>1350</v>
      </c>
      <c r="N56" s="220"/>
      <c r="O56" s="220"/>
      <c r="P56" s="212">
        <v>1350</v>
      </c>
      <c r="Q56" s="227"/>
      <c r="R56" s="220"/>
      <c r="S56" s="220"/>
      <c r="T56" s="212"/>
    </row>
    <row r="57" spans="1:21" ht="12.75" customHeight="1" thickBot="1" x14ac:dyDescent="0.25">
      <c r="A57" s="522"/>
      <c r="B57" s="525"/>
      <c r="C57" s="483"/>
      <c r="D57" s="546"/>
      <c r="E57" s="531"/>
      <c r="F57" s="445"/>
      <c r="G57" s="614"/>
      <c r="H57" s="319" t="s">
        <v>10</v>
      </c>
      <c r="I57" s="336">
        <f>SUM(I54:I56)</f>
        <v>1511.2</v>
      </c>
      <c r="J57" s="299">
        <f t="shared" ref="J57:P57" si="17">SUM(J54:J56)</f>
        <v>11.2</v>
      </c>
      <c r="K57" s="299">
        <f t="shared" si="17"/>
        <v>0</v>
      </c>
      <c r="L57" s="337">
        <f t="shared" si="17"/>
        <v>1500</v>
      </c>
      <c r="M57" s="336">
        <f>SUM(M54:M56)</f>
        <v>1511.2</v>
      </c>
      <c r="N57" s="299">
        <f t="shared" si="17"/>
        <v>11.2</v>
      </c>
      <c r="O57" s="299">
        <f t="shared" si="17"/>
        <v>0</v>
      </c>
      <c r="P57" s="337">
        <f t="shared" si="17"/>
        <v>1500</v>
      </c>
      <c r="Q57" s="336"/>
      <c r="R57" s="299"/>
      <c r="S57" s="299"/>
      <c r="T57" s="337"/>
    </row>
    <row r="58" spans="1:21" ht="16.5" customHeight="1" x14ac:dyDescent="0.2">
      <c r="A58" s="354" t="s">
        <v>9</v>
      </c>
      <c r="B58" s="272" t="s">
        <v>47</v>
      </c>
      <c r="C58" s="273" t="s">
        <v>47</v>
      </c>
      <c r="D58" s="274" t="s">
        <v>106</v>
      </c>
      <c r="E58" s="542"/>
      <c r="F58" s="270" t="s">
        <v>52</v>
      </c>
      <c r="G58" s="271" t="s">
        <v>48</v>
      </c>
      <c r="H58" s="98"/>
      <c r="I58" s="327"/>
      <c r="J58" s="304"/>
      <c r="K58" s="304"/>
      <c r="L58" s="277"/>
      <c r="M58" s="235"/>
      <c r="N58" s="236"/>
      <c r="O58" s="236"/>
      <c r="P58" s="209"/>
      <c r="Q58" s="235"/>
      <c r="R58" s="236"/>
      <c r="S58" s="236"/>
      <c r="T58" s="209"/>
    </row>
    <row r="59" spans="1:21" ht="15" customHeight="1" x14ac:dyDescent="0.2">
      <c r="A59" s="461"/>
      <c r="B59" s="462"/>
      <c r="C59" s="463"/>
      <c r="D59" s="275" t="s">
        <v>107</v>
      </c>
      <c r="E59" s="514"/>
      <c r="F59" s="444"/>
      <c r="G59" s="447"/>
      <c r="H59" s="43" t="s">
        <v>59</v>
      </c>
      <c r="I59" s="338">
        <f>J59+L59</f>
        <v>125</v>
      </c>
      <c r="J59" s="286">
        <v>125</v>
      </c>
      <c r="K59" s="286"/>
      <c r="L59" s="279"/>
      <c r="M59" s="219">
        <f>N59+P59</f>
        <v>125</v>
      </c>
      <c r="N59" s="220">
        <v>125</v>
      </c>
      <c r="O59" s="220"/>
      <c r="P59" s="212"/>
      <c r="Q59" s="219"/>
      <c r="R59" s="220"/>
      <c r="S59" s="220"/>
      <c r="T59" s="212"/>
    </row>
    <row r="60" spans="1:21" ht="15" customHeight="1" x14ac:dyDescent="0.2">
      <c r="A60" s="461"/>
      <c r="B60" s="462"/>
      <c r="C60" s="463"/>
      <c r="D60" s="451" t="s">
        <v>68</v>
      </c>
      <c r="E60" s="514"/>
      <c r="F60" s="444"/>
      <c r="G60" s="447"/>
      <c r="H60" s="103" t="s">
        <v>58</v>
      </c>
      <c r="I60" s="331">
        <f>J60+L60</f>
        <v>184.5</v>
      </c>
      <c r="J60" s="330">
        <v>184.5</v>
      </c>
      <c r="K60" s="330"/>
      <c r="L60" s="330"/>
      <c r="M60" s="240">
        <f>N60+P60</f>
        <v>184.5</v>
      </c>
      <c r="N60" s="222">
        <v>184.5</v>
      </c>
      <c r="O60" s="222"/>
      <c r="P60" s="239"/>
      <c r="Q60" s="240"/>
      <c r="R60" s="222"/>
      <c r="S60" s="222"/>
      <c r="T60" s="239"/>
    </row>
    <row r="61" spans="1:21" ht="13.5" customHeight="1" x14ac:dyDescent="0.2">
      <c r="A61" s="461"/>
      <c r="B61" s="462"/>
      <c r="C61" s="463"/>
      <c r="D61" s="451"/>
      <c r="E61" s="514"/>
      <c r="F61" s="444"/>
      <c r="G61" s="447"/>
      <c r="H61" s="72"/>
      <c r="I61" s="280"/>
      <c r="J61" s="281"/>
      <c r="K61" s="281"/>
      <c r="L61" s="281"/>
      <c r="M61" s="213"/>
      <c r="N61" s="214"/>
      <c r="O61" s="214"/>
      <c r="P61" s="215"/>
      <c r="Q61" s="213"/>
      <c r="R61" s="214"/>
      <c r="S61" s="214"/>
      <c r="T61" s="215"/>
    </row>
    <row r="62" spans="1:21" ht="13.5" customHeight="1" thickBot="1" x14ac:dyDescent="0.25">
      <c r="A62" s="480"/>
      <c r="B62" s="473"/>
      <c r="C62" s="475"/>
      <c r="D62" s="452"/>
      <c r="E62" s="543"/>
      <c r="F62" s="445"/>
      <c r="G62" s="448"/>
      <c r="H62" s="340" t="s">
        <v>10</v>
      </c>
      <c r="I62" s="282">
        <f>SUM(I59:I61)</f>
        <v>309.5</v>
      </c>
      <c r="J62" s="294">
        <f t="shared" ref="J62:P62" si="18">SUM(J59:J61)</f>
        <v>309.5</v>
      </c>
      <c r="K62" s="294">
        <f t="shared" si="18"/>
        <v>0</v>
      </c>
      <c r="L62" s="295">
        <f t="shared" si="18"/>
        <v>0</v>
      </c>
      <c r="M62" s="282">
        <f>SUM(M59:M60)</f>
        <v>309.5</v>
      </c>
      <c r="N62" s="294">
        <f t="shared" si="18"/>
        <v>309.5</v>
      </c>
      <c r="O62" s="294">
        <f t="shared" si="18"/>
        <v>0</v>
      </c>
      <c r="P62" s="318">
        <f t="shared" si="18"/>
        <v>0</v>
      </c>
      <c r="Q62" s="282"/>
      <c r="R62" s="294"/>
      <c r="S62" s="294"/>
      <c r="T62" s="318"/>
    </row>
    <row r="63" spans="1:21" ht="13.5" thickBot="1" x14ac:dyDescent="0.25">
      <c r="A63" s="353" t="s">
        <v>9</v>
      </c>
      <c r="B63" s="11" t="s">
        <v>47</v>
      </c>
      <c r="C63" s="498" t="s">
        <v>12</v>
      </c>
      <c r="D63" s="498"/>
      <c r="E63" s="498"/>
      <c r="F63" s="498"/>
      <c r="G63" s="498"/>
      <c r="H63" s="499"/>
      <c r="I63" s="16">
        <f>SUM(I62,I57,I53)</f>
        <v>5155.2</v>
      </c>
      <c r="J63" s="16">
        <f t="shared" ref="J63:P63" si="19">J62+J53+J57</f>
        <v>3655.2</v>
      </c>
      <c r="K63" s="16">
        <f t="shared" si="19"/>
        <v>0</v>
      </c>
      <c r="L63" s="96">
        <f t="shared" si="19"/>
        <v>1500</v>
      </c>
      <c r="M63" s="161">
        <f t="shared" si="19"/>
        <v>5155.2</v>
      </c>
      <c r="N63" s="16">
        <f t="shared" si="19"/>
        <v>3655.2</v>
      </c>
      <c r="O63" s="16">
        <f t="shared" si="19"/>
        <v>0</v>
      </c>
      <c r="P63" s="162">
        <f t="shared" si="19"/>
        <v>1500</v>
      </c>
      <c r="Q63" s="161"/>
      <c r="R63" s="16"/>
      <c r="S63" s="16"/>
      <c r="T63" s="162"/>
    </row>
    <row r="64" spans="1:21" ht="13.5" thickBot="1" x14ac:dyDescent="0.25">
      <c r="A64" s="352" t="s">
        <v>9</v>
      </c>
      <c r="B64" s="11" t="s">
        <v>53</v>
      </c>
      <c r="C64" s="548" t="s">
        <v>73</v>
      </c>
      <c r="D64" s="549"/>
      <c r="E64" s="549"/>
      <c r="F64" s="549"/>
      <c r="G64" s="549"/>
      <c r="H64" s="549"/>
      <c r="I64" s="549"/>
      <c r="J64" s="549"/>
      <c r="K64" s="549"/>
      <c r="L64" s="549"/>
      <c r="M64" s="631"/>
      <c r="N64" s="549"/>
      <c r="O64" s="549"/>
      <c r="P64" s="549"/>
      <c r="Q64" s="549"/>
      <c r="R64" s="549"/>
      <c r="S64" s="549"/>
      <c r="T64" s="550"/>
    </row>
    <row r="65" spans="1:20" ht="12" customHeight="1" x14ac:dyDescent="0.2">
      <c r="A65" s="520" t="s">
        <v>9</v>
      </c>
      <c r="B65" s="523" t="s">
        <v>53</v>
      </c>
      <c r="C65" s="481" t="s">
        <v>9</v>
      </c>
      <c r="D65" s="544" t="s">
        <v>69</v>
      </c>
      <c r="E65" s="28"/>
      <c r="F65" s="443" t="s">
        <v>53</v>
      </c>
      <c r="G65" s="532" t="s">
        <v>48</v>
      </c>
      <c r="H65" s="44" t="s">
        <v>59</v>
      </c>
      <c r="I65" s="301">
        <f>J65+L65</f>
        <v>0</v>
      </c>
      <c r="J65" s="302"/>
      <c r="K65" s="302"/>
      <c r="L65" s="303"/>
      <c r="M65" s="231">
        <f>N65+P65</f>
        <v>0</v>
      </c>
      <c r="N65" s="232"/>
      <c r="O65" s="232"/>
      <c r="P65" s="233"/>
      <c r="Q65" s="231"/>
      <c r="R65" s="232"/>
      <c r="S65" s="232"/>
      <c r="T65" s="233"/>
    </row>
    <row r="66" spans="1:20" ht="12" customHeight="1" x14ac:dyDescent="0.2">
      <c r="A66" s="521"/>
      <c r="B66" s="524"/>
      <c r="C66" s="482"/>
      <c r="D66" s="545"/>
      <c r="E66" s="29"/>
      <c r="F66" s="444"/>
      <c r="G66" s="533"/>
      <c r="H66" s="45" t="s">
        <v>58</v>
      </c>
      <c r="I66" s="287">
        <f>J66+L66</f>
        <v>100</v>
      </c>
      <c r="J66" s="286">
        <v>100</v>
      </c>
      <c r="K66" s="286"/>
      <c r="L66" s="279"/>
      <c r="M66" s="221">
        <f>N66+P66</f>
        <v>100</v>
      </c>
      <c r="N66" s="220">
        <v>100</v>
      </c>
      <c r="O66" s="220"/>
      <c r="P66" s="212"/>
      <c r="Q66" s="221"/>
      <c r="R66" s="220"/>
      <c r="S66" s="220"/>
      <c r="T66" s="212"/>
    </row>
    <row r="67" spans="1:20" ht="12" customHeight="1" thickBot="1" x14ac:dyDescent="0.25">
      <c r="A67" s="522"/>
      <c r="B67" s="525"/>
      <c r="C67" s="483"/>
      <c r="D67" s="546"/>
      <c r="E67" s="30"/>
      <c r="F67" s="445"/>
      <c r="G67" s="534"/>
      <c r="H67" s="319" t="s">
        <v>10</v>
      </c>
      <c r="I67" s="298">
        <f>SUM(I65:I66)</f>
        <v>100</v>
      </c>
      <c r="J67" s="299">
        <f t="shared" ref="J67:P67" si="20">SUM(J65:J66)</f>
        <v>100</v>
      </c>
      <c r="K67" s="299">
        <f t="shared" si="20"/>
        <v>0</v>
      </c>
      <c r="L67" s="300">
        <f t="shared" si="20"/>
        <v>0</v>
      </c>
      <c r="M67" s="336">
        <f t="shared" si="20"/>
        <v>100</v>
      </c>
      <c r="N67" s="299">
        <f t="shared" si="20"/>
        <v>100</v>
      </c>
      <c r="O67" s="299">
        <f t="shared" si="20"/>
        <v>0</v>
      </c>
      <c r="P67" s="337">
        <f t="shared" si="20"/>
        <v>0</v>
      </c>
      <c r="Q67" s="336"/>
      <c r="R67" s="299"/>
      <c r="S67" s="299"/>
      <c r="T67" s="337"/>
    </row>
    <row r="68" spans="1:20" ht="14.25" customHeight="1" x14ac:dyDescent="0.2">
      <c r="A68" s="355" t="s">
        <v>9</v>
      </c>
      <c r="B68" s="85" t="s">
        <v>53</v>
      </c>
      <c r="C68" s="83" t="s">
        <v>11</v>
      </c>
      <c r="D68" s="107" t="s">
        <v>108</v>
      </c>
      <c r="E68" s="487" t="s">
        <v>84</v>
      </c>
      <c r="F68" s="76" t="s">
        <v>53</v>
      </c>
      <c r="G68" s="77" t="s">
        <v>60</v>
      </c>
      <c r="H68" s="104"/>
      <c r="I68" s="341"/>
      <c r="J68" s="342"/>
      <c r="K68" s="342"/>
      <c r="L68" s="343"/>
      <c r="M68" s="158"/>
      <c r="N68" s="157"/>
      <c r="O68" s="157"/>
      <c r="P68" s="159"/>
      <c r="Q68" s="158"/>
      <c r="R68" s="157"/>
      <c r="S68" s="157"/>
      <c r="T68" s="159"/>
    </row>
    <row r="69" spans="1:20" ht="12.75" customHeight="1" x14ac:dyDescent="0.2">
      <c r="A69" s="349"/>
      <c r="B69" s="82"/>
      <c r="C69" s="84"/>
      <c r="D69" s="451" t="s">
        <v>124</v>
      </c>
      <c r="E69" s="488"/>
      <c r="F69" s="164"/>
      <c r="H69" s="37" t="s">
        <v>79</v>
      </c>
      <c r="I69" s="285">
        <f>J69+L69</f>
        <v>0</v>
      </c>
      <c r="J69" s="325"/>
      <c r="K69" s="325"/>
      <c r="L69" s="281"/>
      <c r="M69" s="219">
        <f>N69+P69</f>
        <v>0</v>
      </c>
      <c r="N69" s="234"/>
      <c r="O69" s="234"/>
      <c r="P69" s="215"/>
      <c r="Q69" s="219"/>
      <c r="R69" s="234"/>
      <c r="S69" s="234"/>
      <c r="T69" s="215"/>
    </row>
    <row r="70" spans="1:20" ht="12.75" customHeight="1" x14ac:dyDescent="0.2">
      <c r="A70" s="349"/>
      <c r="B70" s="82"/>
      <c r="C70" s="84"/>
      <c r="D70" s="451"/>
      <c r="E70" s="488"/>
      <c r="F70" s="76"/>
      <c r="G70" s="77"/>
      <c r="H70" s="109" t="s">
        <v>59</v>
      </c>
      <c r="I70" s="296">
        <f>J70+L70</f>
        <v>925.7</v>
      </c>
      <c r="J70" s="329"/>
      <c r="K70" s="329"/>
      <c r="L70" s="292">
        <v>925.7</v>
      </c>
      <c r="M70" s="221">
        <f>N70+P70</f>
        <v>866.7</v>
      </c>
      <c r="N70" s="238"/>
      <c r="O70" s="238"/>
      <c r="P70" s="226">
        <f>925.7-59</f>
        <v>866.7</v>
      </c>
      <c r="Q70" s="384">
        <f>M70-I70</f>
        <v>-59</v>
      </c>
      <c r="R70" s="242">
        <f t="shared" ref="R70:T70" si="21">N70-J70</f>
        <v>0</v>
      </c>
      <c r="S70" s="242">
        <f t="shared" si="21"/>
        <v>0</v>
      </c>
      <c r="T70" s="385">
        <f t="shared" si="21"/>
        <v>-59</v>
      </c>
    </row>
    <row r="71" spans="1:20" ht="12.75" customHeight="1" x14ac:dyDescent="0.2">
      <c r="A71" s="349"/>
      <c r="B71" s="82"/>
      <c r="C71" s="84"/>
      <c r="D71" s="451"/>
      <c r="E71" s="488"/>
      <c r="F71" s="76"/>
      <c r="G71" s="77"/>
      <c r="H71" s="40" t="s">
        <v>76</v>
      </c>
      <c r="I71" s="344">
        <f>J71+L71</f>
        <v>5629.9</v>
      </c>
      <c r="J71" s="288"/>
      <c r="K71" s="288"/>
      <c r="L71" s="279">
        <v>5629.9</v>
      </c>
      <c r="M71" s="227">
        <f>N71+P71</f>
        <v>5629.9</v>
      </c>
      <c r="N71" s="225"/>
      <c r="O71" s="225"/>
      <c r="P71" s="212">
        <v>5629.9</v>
      </c>
      <c r="Q71" s="227"/>
      <c r="R71" s="225"/>
      <c r="S71" s="225"/>
      <c r="T71" s="212"/>
    </row>
    <row r="72" spans="1:20" ht="13.5" customHeight="1" x14ac:dyDescent="0.2">
      <c r="A72" s="461"/>
      <c r="B72" s="462"/>
      <c r="C72" s="482"/>
      <c r="D72" s="451" t="s">
        <v>83</v>
      </c>
      <c r="E72" s="488"/>
      <c r="F72" s="491"/>
      <c r="G72" s="467"/>
      <c r="H72" s="37" t="s">
        <v>58</v>
      </c>
      <c r="I72" s="344">
        <f>J72+L72</f>
        <v>0</v>
      </c>
      <c r="J72" s="325"/>
      <c r="K72" s="325"/>
      <c r="L72" s="292"/>
      <c r="M72" s="227">
        <f>N72+P72</f>
        <v>0</v>
      </c>
      <c r="N72" s="234"/>
      <c r="O72" s="234"/>
      <c r="P72" s="226"/>
      <c r="Q72" s="227"/>
      <c r="R72" s="234"/>
      <c r="S72" s="234"/>
      <c r="T72" s="226"/>
    </row>
    <row r="73" spans="1:20" ht="13.5" customHeight="1" x14ac:dyDescent="0.2">
      <c r="A73" s="461"/>
      <c r="B73" s="462"/>
      <c r="C73" s="482"/>
      <c r="D73" s="451"/>
      <c r="E73" s="488"/>
      <c r="F73" s="491"/>
      <c r="G73" s="467"/>
      <c r="H73" s="37" t="s">
        <v>79</v>
      </c>
      <c r="I73" s="296">
        <f>J73+L73</f>
        <v>0</v>
      </c>
      <c r="J73" s="286"/>
      <c r="K73" s="286"/>
      <c r="L73" s="279"/>
      <c r="M73" s="221">
        <f>N73+P73</f>
        <v>0</v>
      </c>
      <c r="N73" s="220"/>
      <c r="O73" s="220"/>
      <c r="P73" s="212"/>
      <c r="Q73" s="221"/>
      <c r="R73" s="220"/>
      <c r="S73" s="220"/>
      <c r="T73" s="212"/>
    </row>
    <row r="74" spans="1:20" ht="13.5" customHeight="1" thickBot="1" x14ac:dyDescent="0.25">
      <c r="A74" s="480"/>
      <c r="B74" s="473"/>
      <c r="C74" s="483"/>
      <c r="D74" s="452"/>
      <c r="E74" s="489"/>
      <c r="F74" s="492"/>
      <c r="G74" s="468"/>
      <c r="H74" s="340" t="s">
        <v>10</v>
      </c>
      <c r="I74" s="298">
        <f>SUM(I69:I73)</f>
        <v>6555.5999999999995</v>
      </c>
      <c r="J74" s="298">
        <f t="shared" ref="J74:T74" si="22">SUM(J69:J73)</f>
        <v>0</v>
      </c>
      <c r="K74" s="298">
        <f t="shared" si="22"/>
        <v>0</v>
      </c>
      <c r="L74" s="339">
        <f t="shared" si="22"/>
        <v>6555.5999999999995</v>
      </c>
      <c r="M74" s="336">
        <f t="shared" si="22"/>
        <v>6496.5999999999995</v>
      </c>
      <c r="N74" s="298">
        <f t="shared" si="22"/>
        <v>0</v>
      </c>
      <c r="O74" s="298">
        <f t="shared" si="22"/>
        <v>0</v>
      </c>
      <c r="P74" s="375">
        <f t="shared" si="22"/>
        <v>6496.5999999999995</v>
      </c>
      <c r="Q74" s="336">
        <f>Q70</f>
        <v>-59</v>
      </c>
      <c r="R74" s="298">
        <f t="shared" si="22"/>
        <v>0</v>
      </c>
      <c r="S74" s="298">
        <f t="shared" si="22"/>
        <v>0</v>
      </c>
      <c r="T74" s="375">
        <f t="shared" si="22"/>
        <v>-59</v>
      </c>
    </row>
    <row r="75" spans="1:20" ht="14.25" customHeight="1" x14ac:dyDescent="0.2">
      <c r="A75" s="520" t="s">
        <v>9</v>
      </c>
      <c r="B75" s="523" t="s">
        <v>53</v>
      </c>
      <c r="C75" s="481" t="s">
        <v>47</v>
      </c>
      <c r="D75" s="609" t="s">
        <v>134</v>
      </c>
      <c r="E75" s="529"/>
      <c r="F75" s="443" t="s">
        <v>52</v>
      </c>
      <c r="G75" s="612" t="s">
        <v>48</v>
      </c>
      <c r="H75" s="249"/>
      <c r="I75" s="301">
        <f>J75+L75</f>
        <v>0</v>
      </c>
      <c r="J75" s="302"/>
      <c r="K75" s="302"/>
      <c r="L75" s="308">
        <v>0</v>
      </c>
      <c r="M75" s="231">
        <f>N75+P75</f>
        <v>0</v>
      </c>
      <c r="N75" s="232"/>
      <c r="O75" s="232"/>
      <c r="P75" s="233">
        <v>0</v>
      </c>
      <c r="Q75" s="231"/>
      <c r="R75" s="232"/>
      <c r="S75" s="232"/>
      <c r="T75" s="233"/>
    </row>
    <row r="76" spans="1:20" ht="18.75" customHeight="1" x14ac:dyDescent="0.2">
      <c r="A76" s="521"/>
      <c r="B76" s="524"/>
      <c r="C76" s="482"/>
      <c r="D76" s="610"/>
      <c r="E76" s="530"/>
      <c r="F76" s="444"/>
      <c r="G76" s="613"/>
      <c r="H76" s="58" t="s">
        <v>59</v>
      </c>
      <c r="I76" s="287">
        <f>J76+L76</f>
        <v>0</v>
      </c>
      <c r="J76" s="288">
        <v>0</v>
      </c>
      <c r="K76" s="291"/>
      <c r="L76" s="314"/>
      <c r="M76" s="221">
        <f>N76+P76</f>
        <v>59</v>
      </c>
      <c r="N76" s="225">
        <v>59</v>
      </c>
      <c r="O76" s="242"/>
      <c r="P76" s="250"/>
      <c r="Q76" s="384">
        <f>M76-I76</f>
        <v>59</v>
      </c>
      <c r="R76" s="244">
        <f t="shared" ref="R76" si="23">N76-J76</f>
        <v>59</v>
      </c>
      <c r="S76" s="386"/>
      <c r="T76" s="385"/>
    </row>
    <row r="77" spans="1:20" ht="13.5" customHeight="1" x14ac:dyDescent="0.2">
      <c r="A77" s="521"/>
      <c r="B77" s="524"/>
      <c r="C77" s="482"/>
      <c r="D77" s="610"/>
      <c r="E77" s="530"/>
      <c r="F77" s="444"/>
      <c r="G77" s="613"/>
      <c r="H77" s="59"/>
      <c r="I77" s="297">
        <f>J77+L77</f>
        <v>0</v>
      </c>
      <c r="J77" s="286"/>
      <c r="K77" s="286"/>
      <c r="L77" s="372">
        <v>0</v>
      </c>
      <c r="M77" s="227">
        <f>N77+P77</f>
        <v>0</v>
      </c>
      <c r="N77" s="220"/>
      <c r="O77" s="220"/>
      <c r="P77" s="212">
        <v>0</v>
      </c>
      <c r="Q77" s="227"/>
      <c r="R77" s="220"/>
      <c r="S77" s="220"/>
      <c r="T77" s="212"/>
    </row>
    <row r="78" spans="1:20" ht="12.75" customHeight="1" thickBot="1" x14ac:dyDescent="0.25">
      <c r="A78" s="522"/>
      <c r="B78" s="525"/>
      <c r="C78" s="483"/>
      <c r="D78" s="611"/>
      <c r="E78" s="531"/>
      <c r="F78" s="445"/>
      <c r="G78" s="614"/>
      <c r="H78" s="319" t="s">
        <v>10</v>
      </c>
      <c r="I78" s="336">
        <f>SUM(I75:I77)</f>
        <v>0</v>
      </c>
      <c r="J78" s="299">
        <f t="shared" ref="J78:L78" si="24">SUM(J75:J77)</f>
        <v>0</v>
      </c>
      <c r="K78" s="299">
        <f t="shared" si="24"/>
        <v>0</v>
      </c>
      <c r="L78" s="337">
        <f t="shared" si="24"/>
        <v>0</v>
      </c>
      <c r="M78" s="336">
        <f>SUM(M75:M77)</f>
        <v>59</v>
      </c>
      <c r="N78" s="299">
        <f t="shared" ref="N78:P78" si="25">SUM(N75:N77)</f>
        <v>59</v>
      </c>
      <c r="O78" s="299">
        <f t="shared" si="25"/>
        <v>0</v>
      </c>
      <c r="P78" s="337">
        <f t="shared" si="25"/>
        <v>0</v>
      </c>
      <c r="Q78" s="336">
        <f>SUM(Q75:Q77)</f>
        <v>59</v>
      </c>
      <c r="R78" s="299">
        <f t="shared" ref="R78:T78" si="26">SUM(R75:R77)</f>
        <v>59</v>
      </c>
      <c r="S78" s="299">
        <f t="shared" si="26"/>
        <v>0</v>
      </c>
      <c r="T78" s="337">
        <f t="shared" si="26"/>
        <v>0</v>
      </c>
    </row>
    <row r="79" spans="1:20" ht="13.5" thickBot="1" x14ac:dyDescent="0.25">
      <c r="A79" s="351" t="s">
        <v>11</v>
      </c>
      <c r="B79" s="79" t="s">
        <v>53</v>
      </c>
      <c r="C79" s="608" t="s">
        <v>12</v>
      </c>
      <c r="D79" s="498"/>
      <c r="E79" s="498"/>
      <c r="F79" s="498"/>
      <c r="G79" s="498"/>
      <c r="H79" s="499"/>
      <c r="I79" s="16">
        <f>SUM(I74,I67,I78)</f>
        <v>6655.5999999999995</v>
      </c>
      <c r="J79" s="16">
        <f t="shared" ref="J79:T79" si="27">SUM(J74,J67,J78)</f>
        <v>100</v>
      </c>
      <c r="K79" s="16">
        <f t="shared" si="27"/>
        <v>0</v>
      </c>
      <c r="L79" s="16">
        <f t="shared" si="27"/>
        <v>6555.5999999999995</v>
      </c>
      <c r="M79" s="16">
        <f t="shared" si="27"/>
        <v>6655.5999999999995</v>
      </c>
      <c r="N79" s="16">
        <f t="shared" si="27"/>
        <v>159</v>
      </c>
      <c r="O79" s="16">
        <f t="shared" si="27"/>
        <v>0</v>
      </c>
      <c r="P79" s="16">
        <f t="shared" si="27"/>
        <v>6496.5999999999995</v>
      </c>
      <c r="Q79" s="16">
        <f t="shared" si="27"/>
        <v>0</v>
      </c>
      <c r="R79" s="16">
        <f t="shared" si="27"/>
        <v>59</v>
      </c>
      <c r="S79" s="16">
        <f t="shared" si="27"/>
        <v>0</v>
      </c>
      <c r="T79" s="16">
        <f t="shared" si="27"/>
        <v>-59</v>
      </c>
    </row>
    <row r="80" spans="1:20" ht="14.25" customHeight="1" thickBot="1" x14ac:dyDescent="0.25">
      <c r="A80" s="353" t="s">
        <v>9</v>
      </c>
      <c r="B80" s="552" t="s">
        <v>13</v>
      </c>
      <c r="C80" s="553"/>
      <c r="D80" s="553"/>
      <c r="E80" s="553"/>
      <c r="F80" s="553"/>
      <c r="G80" s="553"/>
      <c r="H80" s="554"/>
      <c r="I80" s="363">
        <f>SUM(I79,I63,I42,I34)</f>
        <v>32300.62</v>
      </c>
      <c r="J80" s="363">
        <f>SUM(J34,J42,J63,J79)</f>
        <v>18093.7</v>
      </c>
      <c r="K80" s="363">
        <f>SUM(K34,K42,K63,K79)</f>
        <v>0</v>
      </c>
      <c r="L80" s="364">
        <f>SUM(L34,L42,L63,L79)</f>
        <v>14206.9</v>
      </c>
      <c r="M80" s="365">
        <f>SUM(M79,M63,M42,M34)</f>
        <v>32300.62</v>
      </c>
      <c r="N80" s="363">
        <f>SUM(N34,N42,N63,N79)</f>
        <v>18152.7</v>
      </c>
      <c r="O80" s="363">
        <f>SUM(O34,O42,O63,O79)</f>
        <v>0</v>
      </c>
      <c r="P80" s="366">
        <f>SUM(P34,P42,P63,P79)</f>
        <v>14147.9</v>
      </c>
      <c r="Q80" s="365">
        <f>SUM(Q79,Q63,Q42,Q34)</f>
        <v>0</v>
      </c>
      <c r="R80" s="363">
        <f>SUM(R34,R42,R63,R79)</f>
        <v>59</v>
      </c>
      <c r="S80" s="363">
        <f>SUM(S34,S42,S63,S79)</f>
        <v>0</v>
      </c>
      <c r="T80" s="366">
        <f>SUM(T34,T42,T63,T79)</f>
        <v>-59</v>
      </c>
    </row>
    <row r="81" spans="1:34" ht="14.25" customHeight="1" thickBot="1" x14ac:dyDescent="0.25">
      <c r="A81" s="367" t="s">
        <v>52</v>
      </c>
      <c r="B81" s="558" t="s">
        <v>114</v>
      </c>
      <c r="C81" s="559"/>
      <c r="D81" s="559"/>
      <c r="E81" s="559"/>
      <c r="F81" s="559"/>
      <c r="G81" s="559"/>
      <c r="H81" s="560"/>
      <c r="I81" s="368">
        <f>SUM(I80)</f>
        <v>32300.62</v>
      </c>
      <c r="J81" s="369">
        <f>J80</f>
        <v>18093.7</v>
      </c>
      <c r="K81" s="369">
        <f>K80</f>
        <v>0</v>
      </c>
      <c r="L81" s="370">
        <f>L80</f>
        <v>14206.9</v>
      </c>
      <c r="M81" s="368">
        <f>SUM(M80)</f>
        <v>32300.62</v>
      </c>
      <c r="N81" s="369">
        <f>N80</f>
        <v>18152.7</v>
      </c>
      <c r="O81" s="369">
        <f>O80</f>
        <v>0</v>
      </c>
      <c r="P81" s="371">
        <f>P80</f>
        <v>14147.9</v>
      </c>
      <c r="Q81" s="368">
        <f>SUM(Q80)</f>
        <v>0</v>
      </c>
      <c r="R81" s="369">
        <f>R80</f>
        <v>59</v>
      </c>
      <c r="S81" s="369">
        <f>S80</f>
        <v>0</v>
      </c>
      <c r="T81" s="371">
        <f>T80</f>
        <v>-59</v>
      </c>
    </row>
    <row r="82" spans="1:34" s="75" customFormat="1" ht="39.75" customHeight="1" x14ac:dyDescent="0.2">
      <c r="A82" s="574" t="s">
        <v>92</v>
      </c>
      <c r="B82" s="574"/>
      <c r="C82" s="574"/>
      <c r="D82" s="574"/>
      <c r="E82" s="574"/>
      <c r="F82" s="574"/>
      <c r="G82" s="574"/>
      <c r="H82" s="574"/>
      <c r="I82" s="574"/>
      <c r="J82" s="574"/>
      <c r="K82" s="574"/>
      <c r="L82" s="574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</row>
    <row r="83" spans="1:34" s="75" customFormat="1" ht="14.25" customHeight="1" thickBot="1" x14ac:dyDescent="0.25">
      <c r="A83" s="575" t="s">
        <v>17</v>
      </c>
      <c r="B83" s="575"/>
      <c r="C83" s="575"/>
      <c r="D83" s="575"/>
      <c r="E83" s="575"/>
      <c r="F83" s="575"/>
      <c r="G83" s="575"/>
      <c r="H83" s="575"/>
      <c r="I83" s="575"/>
      <c r="J83" s="575"/>
      <c r="K83" s="575"/>
      <c r="L83" s="575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</row>
    <row r="84" spans="1:34" ht="30" customHeight="1" thickBot="1" x14ac:dyDescent="0.25">
      <c r="A84" s="576" t="s">
        <v>14</v>
      </c>
      <c r="B84" s="577"/>
      <c r="C84" s="577"/>
      <c r="D84" s="577"/>
      <c r="E84" s="577"/>
      <c r="F84" s="577"/>
      <c r="G84" s="577"/>
      <c r="H84" s="578"/>
      <c r="I84" s="576" t="s">
        <v>32</v>
      </c>
      <c r="J84" s="577"/>
      <c r="K84" s="577"/>
      <c r="L84" s="578"/>
      <c r="M84" s="576" t="s">
        <v>130</v>
      </c>
      <c r="N84" s="577"/>
      <c r="O84" s="577"/>
      <c r="P84" s="578"/>
      <c r="Q84" s="576" t="s">
        <v>131</v>
      </c>
      <c r="R84" s="577"/>
      <c r="S84" s="577"/>
      <c r="T84" s="578"/>
    </row>
    <row r="85" spans="1:34" ht="14.25" customHeight="1" x14ac:dyDescent="0.2">
      <c r="A85" s="579" t="s">
        <v>18</v>
      </c>
      <c r="B85" s="580"/>
      <c r="C85" s="580"/>
      <c r="D85" s="580"/>
      <c r="E85" s="580"/>
      <c r="F85" s="580"/>
      <c r="G85" s="580"/>
      <c r="H85" s="581"/>
      <c r="I85" s="582">
        <f ca="1">SUM(I86:L91)</f>
        <v>16803.900000000001</v>
      </c>
      <c r="J85" s="583"/>
      <c r="K85" s="583"/>
      <c r="L85" s="584"/>
      <c r="M85" s="582">
        <f ca="1">SUM(M86:P91)</f>
        <v>16803.900000000001</v>
      </c>
      <c r="N85" s="583"/>
      <c r="O85" s="583"/>
      <c r="P85" s="584"/>
      <c r="Q85" s="582">
        <f ca="1">M85-I85</f>
        <v>0</v>
      </c>
      <c r="R85" s="583"/>
      <c r="S85" s="583"/>
      <c r="T85" s="584"/>
    </row>
    <row r="86" spans="1:34" ht="14.25" customHeight="1" x14ac:dyDescent="0.2">
      <c r="A86" s="565" t="s">
        <v>34</v>
      </c>
      <c r="B86" s="566"/>
      <c r="C86" s="566"/>
      <c r="D86" s="566"/>
      <c r="E86" s="566"/>
      <c r="F86" s="566"/>
      <c r="G86" s="566"/>
      <c r="H86" s="567"/>
      <c r="I86" s="568">
        <f ca="1">SUMIF(H13:I73,"SB",I13:I73)</f>
        <v>14011.2</v>
      </c>
      <c r="J86" s="569"/>
      <c r="K86" s="569"/>
      <c r="L86" s="570"/>
      <c r="M86" s="623">
        <f>SUMIF(H13:H73,"SB",M13:M73)</f>
        <v>14011.2</v>
      </c>
      <c r="N86" s="624"/>
      <c r="O86" s="624"/>
      <c r="P86" s="625"/>
      <c r="Q86" s="568">
        <f ca="1">M86-I86</f>
        <v>0</v>
      </c>
      <c r="R86" s="569"/>
      <c r="S86" s="569"/>
      <c r="T86" s="570"/>
    </row>
    <row r="87" spans="1:34" ht="15.75" customHeight="1" x14ac:dyDescent="0.2">
      <c r="A87" s="571" t="s">
        <v>35</v>
      </c>
      <c r="B87" s="572"/>
      <c r="C87" s="572"/>
      <c r="D87" s="572"/>
      <c r="E87" s="572"/>
      <c r="F87" s="572"/>
      <c r="G87" s="572"/>
      <c r="H87" s="573"/>
      <c r="I87" s="568">
        <f ca="1">SUMIF(H13:I73,H72,I13:I73)</f>
        <v>1192</v>
      </c>
      <c r="J87" s="569"/>
      <c r="K87" s="569"/>
      <c r="L87" s="570"/>
      <c r="M87" s="623">
        <f ca="1">SUMIF(H13:I73,H16,I13:I73)</f>
        <v>1192</v>
      </c>
      <c r="N87" s="624"/>
      <c r="O87" s="624"/>
      <c r="P87" s="625"/>
      <c r="Q87" s="568">
        <f>SUMIF(P12:P81,"SB(AA)",Q12:Q81)</f>
        <v>0</v>
      </c>
      <c r="R87" s="569"/>
      <c r="S87" s="569"/>
      <c r="T87" s="570"/>
    </row>
    <row r="88" spans="1:34" ht="27.75" customHeight="1" x14ac:dyDescent="0.2">
      <c r="A88" s="571" t="s">
        <v>36</v>
      </c>
      <c r="B88" s="572"/>
      <c r="C88" s="572"/>
      <c r="D88" s="572"/>
      <c r="E88" s="572"/>
      <c r="F88" s="572"/>
      <c r="G88" s="572"/>
      <c r="H88" s="573"/>
      <c r="I88" s="568">
        <f>SUMIF(H13:H73,H65,I13:I73)</f>
        <v>1100.7</v>
      </c>
      <c r="J88" s="569"/>
      <c r="K88" s="569"/>
      <c r="L88" s="570"/>
      <c r="M88" s="623">
        <f>SUMIF(H13:H73,H17,I13:I73)</f>
        <v>1100.7</v>
      </c>
      <c r="N88" s="624"/>
      <c r="O88" s="624"/>
      <c r="P88" s="625"/>
      <c r="Q88" s="568">
        <f t="shared" ref="Q88:Q96" si="28">M88-I88</f>
        <v>0</v>
      </c>
      <c r="R88" s="569"/>
      <c r="S88" s="569"/>
      <c r="T88" s="570"/>
    </row>
    <row r="89" spans="1:34" ht="15" customHeight="1" x14ac:dyDescent="0.2">
      <c r="A89" s="571" t="s">
        <v>113</v>
      </c>
      <c r="B89" s="572"/>
      <c r="C89" s="572"/>
      <c r="D89" s="572"/>
      <c r="E89" s="572"/>
      <c r="F89" s="572"/>
      <c r="G89" s="572"/>
      <c r="H89" s="573"/>
      <c r="I89" s="568">
        <f>SUMIF(H13:H73,H29,I13:I73)</f>
        <v>350</v>
      </c>
      <c r="J89" s="569"/>
      <c r="K89" s="569"/>
      <c r="L89" s="570"/>
      <c r="M89" s="623">
        <f ca="1">SUMIF(H13:I73,H29,I13:I73)</f>
        <v>350</v>
      </c>
      <c r="N89" s="624"/>
      <c r="O89" s="624"/>
      <c r="P89" s="625"/>
      <c r="Q89" s="568">
        <f t="shared" ca="1" si="28"/>
        <v>0</v>
      </c>
      <c r="R89" s="569"/>
      <c r="S89" s="569"/>
      <c r="T89" s="570"/>
    </row>
    <row r="90" spans="1:34" ht="14.25" customHeight="1" x14ac:dyDescent="0.2">
      <c r="A90" s="571" t="s">
        <v>37</v>
      </c>
      <c r="B90" s="572"/>
      <c r="C90" s="572"/>
      <c r="D90" s="572"/>
      <c r="E90" s="572"/>
      <c r="F90" s="572"/>
      <c r="G90" s="572"/>
      <c r="H90" s="573"/>
      <c r="I90" s="568">
        <f>SUMIF(H13:H73,H69,I13:I73)</f>
        <v>150</v>
      </c>
      <c r="J90" s="569"/>
      <c r="K90" s="569"/>
      <c r="L90" s="570"/>
      <c r="M90" s="623">
        <f>SUMIF(H13:H73,H54,I13:I73)</f>
        <v>150</v>
      </c>
      <c r="N90" s="624"/>
      <c r="O90" s="624"/>
      <c r="P90" s="625"/>
      <c r="Q90" s="568">
        <f t="shared" si="28"/>
        <v>0</v>
      </c>
      <c r="R90" s="569"/>
      <c r="S90" s="569"/>
      <c r="T90" s="570"/>
    </row>
    <row r="91" spans="1:34" ht="14.25" customHeight="1" x14ac:dyDescent="0.2">
      <c r="A91" s="634"/>
      <c r="B91" s="572"/>
      <c r="C91" s="572"/>
      <c r="D91" s="572"/>
      <c r="E91" s="572"/>
      <c r="F91" s="572"/>
      <c r="G91" s="572"/>
      <c r="H91" s="573"/>
      <c r="I91" s="568"/>
      <c r="J91" s="569"/>
      <c r="K91" s="569"/>
      <c r="L91" s="570"/>
      <c r="M91" s="623"/>
      <c r="N91" s="624"/>
      <c r="O91" s="624"/>
      <c r="P91" s="625"/>
      <c r="Q91" s="568"/>
      <c r="R91" s="569"/>
      <c r="S91" s="569"/>
      <c r="T91" s="570"/>
    </row>
    <row r="92" spans="1:34" ht="14.25" customHeight="1" x14ac:dyDescent="0.2">
      <c r="A92" s="600" t="s">
        <v>19</v>
      </c>
      <c r="B92" s="601"/>
      <c r="C92" s="601"/>
      <c r="D92" s="601"/>
      <c r="E92" s="601"/>
      <c r="F92" s="601"/>
      <c r="G92" s="601"/>
      <c r="H92" s="602"/>
      <c r="I92" s="603">
        <f>SUM(I93:L95)</f>
        <v>15496.720000000001</v>
      </c>
      <c r="J92" s="604"/>
      <c r="K92" s="604"/>
      <c r="L92" s="605"/>
      <c r="M92" s="603">
        <f>SUM(M93:P95)</f>
        <v>15496.720000000001</v>
      </c>
      <c r="N92" s="604"/>
      <c r="O92" s="604"/>
      <c r="P92" s="605"/>
      <c r="Q92" s="603">
        <f t="shared" si="28"/>
        <v>0</v>
      </c>
      <c r="R92" s="604"/>
      <c r="S92" s="604"/>
      <c r="T92" s="605"/>
    </row>
    <row r="93" spans="1:34" ht="14.25" customHeight="1" x14ac:dyDescent="0.2">
      <c r="A93" s="591" t="s">
        <v>38</v>
      </c>
      <c r="B93" s="592"/>
      <c r="C93" s="592"/>
      <c r="D93" s="592"/>
      <c r="E93" s="592"/>
      <c r="F93" s="592"/>
      <c r="G93" s="592"/>
      <c r="H93" s="593"/>
      <c r="I93" s="594">
        <f>SUMIF(H13:H73,"ES",I13:I73)</f>
        <v>14819.5</v>
      </c>
      <c r="J93" s="595"/>
      <c r="K93" s="595"/>
      <c r="L93" s="596"/>
      <c r="M93" s="594">
        <f>SUMIF(H13:H73,H56,I13:I73)</f>
        <v>14819.5</v>
      </c>
      <c r="N93" s="595"/>
      <c r="O93" s="595"/>
      <c r="P93" s="596"/>
      <c r="Q93" s="594">
        <f t="shared" si="28"/>
        <v>0</v>
      </c>
      <c r="R93" s="595"/>
      <c r="S93" s="595"/>
      <c r="T93" s="596"/>
    </row>
    <row r="94" spans="1:34" ht="14.25" customHeight="1" x14ac:dyDescent="0.2">
      <c r="A94" s="597" t="s">
        <v>39</v>
      </c>
      <c r="B94" s="598"/>
      <c r="C94" s="598"/>
      <c r="D94" s="598"/>
      <c r="E94" s="598"/>
      <c r="F94" s="598"/>
      <c r="G94" s="598"/>
      <c r="H94" s="599"/>
      <c r="I94" s="594">
        <f>SUMIF(H13:H73,"LRVB",I13:I73)</f>
        <v>97.12</v>
      </c>
      <c r="J94" s="595"/>
      <c r="K94" s="595"/>
      <c r="L94" s="596"/>
      <c r="M94" s="594">
        <f>SUMIF(H13:H73,"LRVB",M13:M73)</f>
        <v>97.12</v>
      </c>
      <c r="N94" s="595"/>
      <c r="O94" s="595"/>
      <c r="P94" s="596"/>
      <c r="Q94" s="594">
        <f t="shared" si="28"/>
        <v>0</v>
      </c>
      <c r="R94" s="595"/>
      <c r="S94" s="595"/>
      <c r="T94" s="596"/>
    </row>
    <row r="95" spans="1:34" ht="14.25" customHeight="1" x14ac:dyDescent="0.2">
      <c r="A95" s="597" t="s">
        <v>89</v>
      </c>
      <c r="B95" s="598"/>
      <c r="C95" s="598"/>
      <c r="D95" s="598"/>
      <c r="E95" s="598"/>
      <c r="F95" s="598"/>
      <c r="G95" s="598"/>
      <c r="H95" s="599"/>
      <c r="I95" s="568">
        <f>SUMIF(H13:H73,H22,I13:I73)</f>
        <v>580.1</v>
      </c>
      <c r="J95" s="569"/>
      <c r="K95" s="569"/>
      <c r="L95" s="570"/>
      <c r="M95" s="568">
        <f>SUMIF(H13:H73,"Kt",I13:I73)</f>
        <v>580.1</v>
      </c>
      <c r="N95" s="569"/>
      <c r="O95" s="569"/>
      <c r="P95" s="570"/>
      <c r="Q95" s="568">
        <f t="shared" si="28"/>
        <v>0</v>
      </c>
      <c r="R95" s="569"/>
      <c r="S95" s="569"/>
      <c r="T95" s="570"/>
    </row>
    <row r="96" spans="1:34" ht="13.5" thickBot="1" x14ac:dyDescent="0.25">
      <c r="A96" s="585" t="s">
        <v>20</v>
      </c>
      <c r="B96" s="586"/>
      <c r="C96" s="586"/>
      <c r="D96" s="586"/>
      <c r="E96" s="586"/>
      <c r="F96" s="586"/>
      <c r="G96" s="586"/>
      <c r="H96" s="587"/>
      <c r="I96" s="588">
        <f ca="1">SUM(I92,I85)</f>
        <v>32300.620000000003</v>
      </c>
      <c r="J96" s="589"/>
      <c r="K96" s="589"/>
      <c r="L96" s="590"/>
      <c r="M96" s="588">
        <f ca="1">SUM(M92,M85)</f>
        <v>32300.620000000003</v>
      </c>
      <c r="N96" s="589"/>
      <c r="O96" s="589"/>
      <c r="P96" s="590"/>
      <c r="Q96" s="588">
        <f t="shared" ca="1" si="28"/>
        <v>0</v>
      </c>
      <c r="R96" s="589"/>
      <c r="S96" s="589"/>
      <c r="T96" s="590"/>
    </row>
    <row r="98" spans="10:18" x14ac:dyDescent="0.2">
      <c r="J98" s="65"/>
      <c r="N98" s="65"/>
      <c r="R98" s="65"/>
    </row>
    <row r="99" spans="10:18" x14ac:dyDescent="0.2">
      <c r="L99" s="55"/>
      <c r="M99" s="55"/>
      <c r="N99" s="55"/>
      <c r="O99" s="55"/>
    </row>
    <row r="102" spans="10:18" x14ac:dyDescent="0.2">
      <c r="N102" s="55"/>
    </row>
  </sheetData>
  <mergeCells count="216">
    <mergeCell ref="A91:H91"/>
    <mergeCell ref="I91:L91"/>
    <mergeCell ref="M91:P91"/>
    <mergeCell ref="Q91:T91"/>
    <mergeCell ref="M89:P89"/>
    <mergeCell ref="M90:P90"/>
    <mergeCell ref="M92:P92"/>
    <mergeCell ref="M93:P93"/>
    <mergeCell ref="M94:P94"/>
    <mergeCell ref="A89:H89"/>
    <mergeCell ref="I89:L89"/>
    <mergeCell ref="M95:P95"/>
    <mergeCell ref="M96:P96"/>
    <mergeCell ref="Q5:T5"/>
    <mergeCell ref="Q6:Q7"/>
    <mergeCell ref="R6:S6"/>
    <mergeCell ref="T6:T7"/>
    <mergeCell ref="Q84:T84"/>
    <mergeCell ref="Q85:T85"/>
    <mergeCell ref="Q86:T86"/>
    <mergeCell ref="Q87:T87"/>
    <mergeCell ref="Q88:T88"/>
    <mergeCell ref="Q89:T89"/>
    <mergeCell ref="Q90:T90"/>
    <mergeCell ref="Q92:T92"/>
    <mergeCell ref="Q93:T93"/>
    <mergeCell ref="Q94:T94"/>
    <mergeCell ref="Q95:T95"/>
    <mergeCell ref="Q96:T96"/>
    <mergeCell ref="M8:T8"/>
    <mergeCell ref="M5:P5"/>
    <mergeCell ref="M6:M7"/>
    <mergeCell ref="N6:O6"/>
    <mergeCell ref="P6:P7"/>
    <mergeCell ref="M84:P84"/>
    <mergeCell ref="M85:P85"/>
    <mergeCell ref="M86:P86"/>
    <mergeCell ref="M87:P87"/>
    <mergeCell ref="M88:P88"/>
    <mergeCell ref="M10:T10"/>
    <mergeCell ref="M11:T11"/>
    <mergeCell ref="M35:T35"/>
    <mergeCell ref="M43:T43"/>
    <mergeCell ref="M64:T64"/>
    <mergeCell ref="G25:G26"/>
    <mergeCell ref="D25:D26"/>
    <mergeCell ref="E25:E26"/>
    <mergeCell ref="F17:F19"/>
    <mergeCell ref="G17:G19"/>
    <mergeCell ref="F52:F53"/>
    <mergeCell ref="C43:L43"/>
    <mergeCell ref="G52:G53"/>
    <mergeCell ref="G22:G24"/>
    <mergeCell ref="E50:E51"/>
    <mergeCell ref="E52:E53"/>
    <mergeCell ref="C34:H34"/>
    <mergeCell ref="C35:L35"/>
    <mergeCell ref="G40:G41"/>
    <mergeCell ref="F32:F33"/>
    <mergeCell ref="G46:G47"/>
    <mergeCell ref="C17:C19"/>
    <mergeCell ref="E17:E19"/>
    <mergeCell ref="C42:H42"/>
    <mergeCell ref="G27:G28"/>
    <mergeCell ref="G36:G39"/>
    <mergeCell ref="I5:L5"/>
    <mergeCell ref="J6:K6"/>
    <mergeCell ref="L6:L7"/>
    <mergeCell ref="A5:A7"/>
    <mergeCell ref="B5:B7"/>
    <mergeCell ref="C5:C7"/>
    <mergeCell ref="I6:I7"/>
    <mergeCell ref="G5:G7"/>
    <mergeCell ref="D5:D7"/>
    <mergeCell ref="B54:B57"/>
    <mergeCell ref="C54:C57"/>
    <mergeCell ref="F5:F7"/>
    <mergeCell ref="E12:E15"/>
    <mergeCell ref="B10:L10"/>
    <mergeCell ref="C11:L11"/>
    <mergeCell ref="H5:H7"/>
    <mergeCell ref="B25:B26"/>
    <mergeCell ref="C25:C26"/>
    <mergeCell ref="F22:F24"/>
    <mergeCell ref="D54:D57"/>
    <mergeCell ref="F54:F57"/>
    <mergeCell ref="G54:G57"/>
    <mergeCell ref="A8:L8"/>
    <mergeCell ref="A9:L9"/>
    <mergeCell ref="G12:G15"/>
    <mergeCell ref="D14:D15"/>
    <mergeCell ref="A22:A24"/>
    <mergeCell ref="B22:B24"/>
    <mergeCell ref="C22:C24"/>
    <mergeCell ref="D22:D24"/>
    <mergeCell ref="E22:E24"/>
    <mergeCell ref="A17:A19"/>
    <mergeCell ref="B17:B19"/>
    <mergeCell ref="F12:F15"/>
    <mergeCell ref="D16:D18"/>
    <mergeCell ref="A27:A28"/>
    <mergeCell ref="B27:B28"/>
    <mergeCell ref="A29:A31"/>
    <mergeCell ref="B29:B31"/>
    <mergeCell ref="A32:A33"/>
    <mergeCell ref="B32:B33"/>
    <mergeCell ref="C32:C33"/>
    <mergeCell ref="A25:A26"/>
    <mergeCell ref="C27:C28"/>
    <mergeCell ref="D27:D28"/>
    <mergeCell ref="E27:E28"/>
    <mergeCell ref="F27:F28"/>
    <mergeCell ref="C29:C31"/>
    <mergeCell ref="D29:D31"/>
    <mergeCell ref="F29:F31"/>
    <mergeCell ref="E29:E31"/>
    <mergeCell ref="F25:F26"/>
    <mergeCell ref="A40:A41"/>
    <mergeCell ref="B40:B41"/>
    <mergeCell ref="D32:D33"/>
    <mergeCell ref="E32:E33"/>
    <mergeCell ref="G29:G31"/>
    <mergeCell ref="G32:G33"/>
    <mergeCell ref="A46:A47"/>
    <mergeCell ref="B46:B47"/>
    <mergeCell ref="C46:C47"/>
    <mergeCell ref="D46:D47"/>
    <mergeCell ref="C36:C39"/>
    <mergeCell ref="D36:D39"/>
    <mergeCell ref="E36:E39"/>
    <mergeCell ref="F36:F39"/>
    <mergeCell ref="A36:A39"/>
    <mergeCell ref="B36:B39"/>
    <mergeCell ref="C40:C41"/>
    <mergeCell ref="D40:D41"/>
    <mergeCell ref="E40:E41"/>
    <mergeCell ref="F40:F41"/>
    <mergeCell ref="F46:F47"/>
    <mergeCell ref="A48:A49"/>
    <mergeCell ref="A59:A60"/>
    <mergeCell ref="B59:B60"/>
    <mergeCell ref="C59:C60"/>
    <mergeCell ref="F59:F60"/>
    <mergeCell ref="G59:G60"/>
    <mergeCell ref="A61:A62"/>
    <mergeCell ref="B61:B62"/>
    <mergeCell ref="C61:C62"/>
    <mergeCell ref="F61:F62"/>
    <mergeCell ref="G61:G62"/>
    <mergeCell ref="E58:E62"/>
    <mergeCell ref="D60:D62"/>
    <mergeCell ref="B48:B49"/>
    <mergeCell ref="B52:B53"/>
    <mergeCell ref="D52:D53"/>
    <mergeCell ref="C52:C53"/>
    <mergeCell ref="A52:A53"/>
    <mergeCell ref="C48:C49"/>
    <mergeCell ref="D48:D49"/>
    <mergeCell ref="F48:F49"/>
    <mergeCell ref="G48:G49"/>
    <mergeCell ref="A54:A57"/>
    <mergeCell ref="E54:E57"/>
    <mergeCell ref="C64:L64"/>
    <mergeCell ref="A65:A67"/>
    <mergeCell ref="B65:B67"/>
    <mergeCell ref="C65:C67"/>
    <mergeCell ref="D65:D67"/>
    <mergeCell ref="F65:F67"/>
    <mergeCell ref="G65:G67"/>
    <mergeCell ref="C63:H63"/>
    <mergeCell ref="B80:H80"/>
    <mergeCell ref="D69:D71"/>
    <mergeCell ref="A88:H88"/>
    <mergeCell ref="I88:L88"/>
    <mergeCell ref="B81:H81"/>
    <mergeCell ref="A82:L82"/>
    <mergeCell ref="A83:L83"/>
    <mergeCell ref="C79:H79"/>
    <mergeCell ref="G72:G74"/>
    <mergeCell ref="F72:F74"/>
    <mergeCell ref="C72:C74"/>
    <mergeCell ref="D72:D74"/>
    <mergeCell ref="A72:A74"/>
    <mergeCell ref="B72:B74"/>
    <mergeCell ref="E68:E74"/>
    <mergeCell ref="A75:A78"/>
    <mergeCell ref="B75:B78"/>
    <mergeCell ref="C75:C78"/>
    <mergeCell ref="D75:D78"/>
    <mergeCell ref="E75:E78"/>
    <mergeCell ref="F75:F78"/>
    <mergeCell ref="G75:G78"/>
    <mergeCell ref="S4:T4"/>
    <mergeCell ref="A1:T1"/>
    <mergeCell ref="A2:T2"/>
    <mergeCell ref="A3:T3"/>
    <mergeCell ref="A96:H96"/>
    <mergeCell ref="I96:L96"/>
    <mergeCell ref="A90:H90"/>
    <mergeCell ref="I90:L90"/>
    <mergeCell ref="A92:H92"/>
    <mergeCell ref="I92:L92"/>
    <mergeCell ref="A93:H93"/>
    <mergeCell ref="I93:L93"/>
    <mergeCell ref="A94:H94"/>
    <mergeCell ref="I94:L94"/>
    <mergeCell ref="A95:H95"/>
    <mergeCell ref="I95:L95"/>
    <mergeCell ref="A84:H84"/>
    <mergeCell ref="I84:L84"/>
    <mergeCell ref="A85:H85"/>
    <mergeCell ref="I85:L85"/>
    <mergeCell ref="A86:H86"/>
    <mergeCell ref="I86:L86"/>
    <mergeCell ref="A87:H87"/>
    <mergeCell ref="I87:L87"/>
  </mergeCells>
  <phoneticPr fontId="10" type="noConversion"/>
  <printOptions horizontalCentered="1"/>
  <pageMargins left="0" right="0" top="0.59055118110236227" bottom="0" header="0.31496062992125984" footer="0"/>
  <pageSetup paperSize="9" scale="95" orientation="landscape" r:id="rId1"/>
  <rowBreaks count="3" manualBreakCount="3">
    <brk id="31" max="19" man="1"/>
    <brk id="57" max="19" man="1"/>
    <brk id="82" max="1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5" sqref="B25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635" t="s">
        <v>23</v>
      </c>
      <c r="B1" s="635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118">
        <v>1</v>
      </c>
      <c r="B3" s="1" t="s">
        <v>24</v>
      </c>
    </row>
    <row r="4" spans="1:2" ht="15.75" customHeight="1" x14ac:dyDescent="0.25">
      <c r="A4" s="118">
        <v>2</v>
      </c>
      <c r="B4" s="1" t="s">
        <v>25</v>
      </c>
    </row>
    <row r="5" spans="1:2" ht="15.75" customHeight="1" x14ac:dyDescent="0.25">
      <c r="A5" s="118">
        <v>3</v>
      </c>
      <c r="B5" s="1" t="s">
        <v>26</v>
      </c>
    </row>
    <row r="6" spans="1:2" ht="15.75" customHeight="1" x14ac:dyDescent="0.25">
      <c r="A6" s="118">
        <v>4</v>
      </c>
      <c r="B6" s="1" t="s">
        <v>27</v>
      </c>
    </row>
    <row r="7" spans="1:2" ht="15.75" customHeight="1" x14ac:dyDescent="0.25">
      <c r="A7" s="118">
        <v>5</v>
      </c>
      <c r="B7" s="1" t="s">
        <v>28</v>
      </c>
    </row>
    <row r="8" spans="1:2" ht="15.75" customHeight="1" x14ac:dyDescent="0.25">
      <c r="A8" s="118">
        <v>6</v>
      </c>
      <c r="B8" s="1" t="s">
        <v>29</v>
      </c>
    </row>
    <row r="9" spans="1:2" ht="15.75" customHeight="1" x14ac:dyDescent="0.25"/>
    <row r="10" spans="1:2" ht="15.75" customHeight="1" x14ac:dyDescent="0.25">
      <c r="A10" s="636" t="s">
        <v>33</v>
      </c>
      <c r="B10" s="636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SVP 2013-2015</vt:lpstr>
      <vt:lpstr>Lyginamasis</vt:lpstr>
      <vt:lpstr>Asignavimų valdytojų kodai</vt:lpstr>
      <vt:lpstr>Lyginamasis!Print_Area</vt:lpstr>
      <vt:lpstr>'SVP 2013-2015'!Print_Area</vt:lpstr>
      <vt:lpstr>Lyginamasis!Print_Titles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2013-12-02T09:24:40Z</cp:lastPrinted>
  <dcterms:created xsi:type="dcterms:W3CDTF">2007-07-27T10:32:34Z</dcterms:created>
  <dcterms:modified xsi:type="dcterms:W3CDTF">2013-12-02T09:24:43Z</dcterms:modified>
</cp:coreProperties>
</file>