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Šios_darbaknygės" defaultThemeVersion="124226"/>
  <bookViews>
    <workbookView xWindow="0" yWindow="375" windowWidth="15480" windowHeight="11520" tabRatio="752"/>
  </bookViews>
  <sheets>
    <sheet name="SVP 2013-2015" sheetId="12" r:id="rId1"/>
    <sheet name="Lyginamasis" sheetId="14" state="hidden" r:id="rId2"/>
    <sheet name="Asignavimų valdytojų kodai" sheetId="13" r:id="rId3"/>
  </sheets>
  <definedNames>
    <definedName name="_xlnm.Print_Area" localSheetId="1">Lyginamasis!$A$1:$T$69</definedName>
    <definedName name="_xlnm.Print_Area" localSheetId="0">'SVP 2013-2015'!$A$1:$R$70</definedName>
    <definedName name="_xlnm.Print_Titles" localSheetId="1">Lyginamasis!$5:$7</definedName>
    <definedName name="_xlnm.Print_Titles" localSheetId="0">'SVP 2013-2015'!$5:$7</definedName>
  </definedNames>
  <calcPr calcId="145621"/>
</workbook>
</file>

<file path=xl/calcChain.xml><?xml version="1.0" encoding="utf-8"?>
<calcChain xmlns="http://schemas.openxmlformats.org/spreadsheetml/2006/main">
  <c r="K38" i="12" l="1"/>
  <c r="I27" i="12"/>
  <c r="M25" i="14"/>
  <c r="N44" i="14" l="1"/>
  <c r="J44" i="14"/>
  <c r="I61" i="12" l="1"/>
  <c r="K28" i="12" l="1"/>
  <c r="J28" i="12"/>
  <c r="I28" i="12" s="1"/>
  <c r="J20" i="12" l="1"/>
  <c r="I61" i="14" l="1"/>
  <c r="O26" i="14"/>
  <c r="N26" i="14"/>
  <c r="M26" i="14" s="1"/>
  <c r="M61" i="14" s="1"/>
  <c r="N18" i="14"/>
  <c r="L51" i="14"/>
  <c r="K51" i="14"/>
  <c r="J51" i="14"/>
  <c r="L43" i="14"/>
  <c r="K43" i="14"/>
  <c r="J43" i="14"/>
  <c r="I41" i="14"/>
  <c r="I40" i="14"/>
  <c r="I39" i="14"/>
  <c r="I38" i="14"/>
  <c r="I37" i="14"/>
  <c r="L36" i="14"/>
  <c r="K36" i="14"/>
  <c r="J36" i="14"/>
  <c r="I30" i="14"/>
  <c r="I63" i="14" s="1"/>
  <c r="I29" i="14"/>
  <c r="I66" i="14" s="1"/>
  <c r="I28" i="14"/>
  <c r="I68" i="14" s="1"/>
  <c r="I27" i="14"/>
  <c r="I36" i="14" s="1"/>
  <c r="R12" i="14"/>
  <c r="L22" i="14"/>
  <c r="K22" i="14"/>
  <c r="J22" i="14"/>
  <c r="I18" i="14"/>
  <c r="I22" i="14" s="1"/>
  <c r="J17" i="14"/>
  <c r="I17" i="14"/>
  <c r="I16" i="14"/>
  <c r="J15" i="14"/>
  <c r="I15" i="14" s="1"/>
  <c r="I14" i="14"/>
  <c r="J13" i="14"/>
  <c r="I13" i="14" s="1"/>
  <c r="I12" i="14"/>
  <c r="I43" i="14" l="1"/>
  <c r="I62" i="14"/>
  <c r="I67" i="14"/>
  <c r="I65" i="14" s="1"/>
  <c r="I44" i="14"/>
  <c r="J46" i="12"/>
  <c r="I51" i="14" l="1"/>
  <c r="I60" i="14"/>
  <c r="I31" i="12"/>
  <c r="I30" i="12"/>
  <c r="I69" i="12" s="1"/>
  <c r="I29" i="12"/>
  <c r="Q19" i="14" l="1"/>
  <c r="Q20" i="14"/>
  <c r="Q21" i="14"/>
  <c r="Q25" i="14"/>
  <c r="Q26" i="14"/>
  <c r="Q42" i="14"/>
  <c r="R14" i="14"/>
  <c r="R16" i="14"/>
  <c r="R18" i="14"/>
  <c r="R19" i="14"/>
  <c r="R20" i="14"/>
  <c r="R21" i="14"/>
  <c r="R25" i="14"/>
  <c r="R26" i="14"/>
  <c r="R27" i="14"/>
  <c r="R28" i="14"/>
  <c r="R29" i="14"/>
  <c r="R30" i="14"/>
  <c r="R37" i="14"/>
  <c r="R38" i="14"/>
  <c r="R39" i="14"/>
  <c r="R40" i="14"/>
  <c r="R41" i="14"/>
  <c r="R42" i="14"/>
  <c r="R44" i="14"/>
  <c r="S13" i="14"/>
  <c r="S14" i="14"/>
  <c r="S15" i="14"/>
  <c r="S16" i="14"/>
  <c r="S17" i="14"/>
  <c r="S18" i="14"/>
  <c r="S19" i="14"/>
  <c r="S20" i="14"/>
  <c r="S21" i="14"/>
  <c r="S25" i="14"/>
  <c r="S26" i="14"/>
  <c r="S27" i="14"/>
  <c r="S28" i="14"/>
  <c r="S29" i="14"/>
  <c r="S30" i="14"/>
  <c r="S37" i="14"/>
  <c r="S38" i="14"/>
  <c r="S39" i="14"/>
  <c r="S40" i="14"/>
  <c r="S41" i="14"/>
  <c r="S42" i="14"/>
  <c r="S44" i="14"/>
  <c r="T13" i="14"/>
  <c r="T14" i="14"/>
  <c r="T15" i="14"/>
  <c r="T16" i="14"/>
  <c r="T17" i="14"/>
  <c r="T18" i="14"/>
  <c r="T19" i="14"/>
  <c r="T20" i="14"/>
  <c r="T21" i="14"/>
  <c r="T25" i="14"/>
  <c r="T26" i="14"/>
  <c r="T27" i="14"/>
  <c r="T28" i="14"/>
  <c r="T29" i="14"/>
  <c r="T30" i="14"/>
  <c r="T37" i="14"/>
  <c r="T38" i="14"/>
  <c r="T39" i="14"/>
  <c r="T40" i="14"/>
  <c r="T41" i="14"/>
  <c r="T42" i="14"/>
  <c r="T44" i="14"/>
  <c r="S12" i="14"/>
  <c r="T12" i="14"/>
  <c r="N36" i="14"/>
  <c r="M29" i="14"/>
  <c r="M28" i="14"/>
  <c r="M27" i="14"/>
  <c r="Q27" i="14" l="1"/>
  <c r="Q28" i="14"/>
  <c r="M68" i="14"/>
  <c r="Q29" i="14"/>
  <c r="P51" i="14"/>
  <c r="O51" i="14"/>
  <c r="N51" i="14"/>
  <c r="M44" i="14"/>
  <c r="M60" i="14" s="1"/>
  <c r="P43" i="14"/>
  <c r="O43" i="14"/>
  <c r="N43" i="14"/>
  <c r="M41" i="14"/>
  <c r="M64" i="14" s="1"/>
  <c r="M40" i="14"/>
  <c r="M67" i="14" s="1"/>
  <c r="M39" i="14"/>
  <c r="M66" i="14" s="1"/>
  <c r="M38" i="14"/>
  <c r="M37" i="14"/>
  <c r="M62" i="14" s="1"/>
  <c r="P36" i="14"/>
  <c r="O36" i="14"/>
  <c r="M30" i="14"/>
  <c r="M63" i="14" s="1"/>
  <c r="P22" i="14"/>
  <c r="O22" i="14"/>
  <c r="N22" i="14"/>
  <c r="M18" i="14"/>
  <c r="N17" i="14"/>
  <c r="M17" i="14" s="1"/>
  <c r="M16" i="14"/>
  <c r="N15" i="14"/>
  <c r="M14" i="14"/>
  <c r="N13" i="14"/>
  <c r="M12" i="14"/>
  <c r="M59" i="14" l="1"/>
  <c r="Q68" i="14"/>
  <c r="M65" i="14"/>
  <c r="M15" i="14"/>
  <c r="M22" i="14"/>
  <c r="O23" i="14"/>
  <c r="M36" i="14"/>
  <c r="P52" i="14"/>
  <c r="M13" i="14"/>
  <c r="N23" i="14"/>
  <c r="P23" i="14"/>
  <c r="M43" i="14"/>
  <c r="M51" i="14"/>
  <c r="O52" i="14"/>
  <c r="N52" i="14"/>
  <c r="M23" i="14"/>
  <c r="M69" i="14" l="1"/>
  <c r="O53" i="14"/>
  <c r="M52" i="14"/>
  <c r="P53" i="14"/>
  <c r="N53" i="14"/>
  <c r="Q61" i="14"/>
  <c r="T51" i="14"/>
  <c r="S51" i="14"/>
  <c r="R51" i="14"/>
  <c r="Q51" i="14"/>
  <c r="Q44" i="14"/>
  <c r="T43" i="14"/>
  <c r="S43" i="14"/>
  <c r="R43" i="14"/>
  <c r="Q38" i="14"/>
  <c r="T36" i="14"/>
  <c r="S36" i="14"/>
  <c r="R36" i="14"/>
  <c r="R22" i="14"/>
  <c r="Q16" i="14"/>
  <c r="Q14" i="14"/>
  <c r="R13" i="14"/>
  <c r="Q12" i="14"/>
  <c r="Q13" i="14" l="1"/>
  <c r="P54" i="14"/>
  <c r="O54" i="14"/>
  <c r="Q22" i="14"/>
  <c r="Q18" i="14"/>
  <c r="K23" i="14"/>
  <c r="S23" i="14" s="1"/>
  <c r="S22" i="14"/>
  <c r="Q63" i="14"/>
  <c r="Q30" i="14"/>
  <c r="Q67" i="14"/>
  <c r="Q40" i="14"/>
  <c r="Q15" i="14"/>
  <c r="R15" i="14"/>
  <c r="Q17" i="14"/>
  <c r="R17" i="14"/>
  <c r="L23" i="14"/>
  <c r="T23" i="14" s="1"/>
  <c r="T22" i="14"/>
  <c r="Q36" i="14"/>
  <c r="Q62" i="14"/>
  <c r="Q37" i="14"/>
  <c r="Q66" i="14"/>
  <c r="Q39" i="14"/>
  <c r="I64" i="14"/>
  <c r="Q41" i="14"/>
  <c r="N54" i="14"/>
  <c r="M53" i="14"/>
  <c r="J23" i="14"/>
  <c r="R23" i="14" s="1"/>
  <c r="J52" i="14"/>
  <c r="R52" i="14" s="1"/>
  <c r="L52" i="14"/>
  <c r="T52" i="14" s="1"/>
  <c r="K52" i="14"/>
  <c r="S52" i="14" s="1"/>
  <c r="K53" i="14"/>
  <c r="K54" i="14" s="1"/>
  <c r="I32" i="12"/>
  <c r="I38" i="12" s="1"/>
  <c r="L53" i="14" l="1"/>
  <c r="L54" i="14" s="1"/>
  <c r="Q64" i="14"/>
  <c r="I59" i="14"/>
  <c r="I23" i="14"/>
  <c r="Q23" i="14" s="1"/>
  <c r="J53" i="14"/>
  <c r="J54" i="14" s="1"/>
  <c r="R54" i="14" s="1"/>
  <c r="I52" i="14"/>
  <c r="Q43" i="14"/>
  <c r="Q65" i="14"/>
  <c r="S53" i="14"/>
  <c r="T53" i="14"/>
  <c r="I69" i="14"/>
  <c r="Q60" i="14"/>
  <c r="Q59" i="14" s="1"/>
  <c r="M54" i="14"/>
  <c r="R53" i="14"/>
  <c r="S54" i="14"/>
  <c r="T54" i="14"/>
  <c r="I64" i="12"/>
  <c r="I60" i="12" s="1"/>
  <c r="I43" i="12"/>
  <c r="I40" i="12"/>
  <c r="I53" i="14" l="1"/>
  <c r="Q52" i="14"/>
  <c r="N62" i="12"/>
  <c r="N61" i="12"/>
  <c r="M62" i="12"/>
  <c r="M61" i="12"/>
  <c r="N53" i="12"/>
  <c r="J53" i="12"/>
  <c r="K53" i="12"/>
  <c r="L53" i="12"/>
  <c r="M53" i="12"/>
  <c r="J45" i="12"/>
  <c r="K45" i="12"/>
  <c r="L45" i="12"/>
  <c r="M45" i="12"/>
  <c r="N45" i="12"/>
  <c r="I46" i="12"/>
  <c r="I53" i="12" s="1"/>
  <c r="J38" i="12"/>
  <c r="L38" i="12"/>
  <c r="M38" i="12"/>
  <c r="N38" i="12"/>
  <c r="N54" i="12" s="1"/>
  <c r="I54" i="14" l="1"/>
  <c r="Q54" i="14" s="1"/>
  <c r="Q53" i="14"/>
  <c r="L54" i="12"/>
  <c r="M54" i="12"/>
  <c r="K54" i="12"/>
  <c r="J54" i="12"/>
  <c r="J24" i="12"/>
  <c r="K24" i="12"/>
  <c r="L24" i="12"/>
  <c r="M24" i="12"/>
  <c r="N24" i="12"/>
  <c r="I20" i="12"/>
  <c r="I24" i="12" s="1"/>
  <c r="I42" i="12" l="1"/>
  <c r="I41" i="12"/>
  <c r="K25" i="12" l="1"/>
  <c r="K55" i="12" s="1"/>
  <c r="L25" i="12"/>
  <c r="L55" i="12" s="1"/>
  <c r="L56" i="12" s="1"/>
  <c r="N68" i="12" l="1"/>
  <c r="M68" i="12" l="1"/>
  <c r="I68" i="12"/>
  <c r="N67" i="12"/>
  <c r="N66" i="12" s="1"/>
  <c r="M67" i="12"/>
  <c r="I67" i="12"/>
  <c r="I66" i="12" s="1"/>
  <c r="N65" i="12"/>
  <c r="M65" i="12"/>
  <c r="N63" i="12"/>
  <c r="M63" i="12"/>
  <c r="I65" i="12"/>
  <c r="I39" i="12"/>
  <c r="I45" i="12" s="1"/>
  <c r="N19" i="12"/>
  <c r="M19" i="12"/>
  <c r="J19" i="12"/>
  <c r="I18" i="12"/>
  <c r="N17" i="12"/>
  <c r="M17" i="12"/>
  <c r="J17" i="12"/>
  <c r="I17" i="12" s="1"/>
  <c r="I16" i="12"/>
  <c r="N15" i="12"/>
  <c r="M15" i="12"/>
  <c r="J15" i="12"/>
  <c r="I15" i="12" s="1"/>
  <c r="I12" i="12"/>
  <c r="I63" i="12" l="1"/>
  <c r="I54" i="12"/>
  <c r="I62" i="12"/>
  <c r="N60" i="12"/>
  <c r="N70" i="12" s="1"/>
  <c r="M25" i="12"/>
  <c r="M55" i="12" s="1"/>
  <c r="I19" i="12"/>
  <c r="J25" i="12"/>
  <c r="N25" i="12"/>
  <c r="N55" i="12" s="1"/>
  <c r="M66" i="12"/>
  <c r="M60" i="12"/>
  <c r="K56" i="12"/>
  <c r="I70" i="12" l="1"/>
  <c r="J55" i="12"/>
  <c r="J56" i="12" s="1"/>
  <c r="M56" i="12"/>
  <c r="M70" i="12"/>
  <c r="N56" i="12"/>
  <c r="I25" i="12"/>
  <c r="I55" i="12" s="1"/>
  <c r="I56" i="12" l="1"/>
  <c r="Q69" i="14"/>
</calcChain>
</file>

<file path=xl/sharedStrings.xml><?xml version="1.0" encoding="utf-8"?>
<sst xmlns="http://schemas.openxmlformats.org/spreadsheetml/2006/main" count="319" uniqueCount="116">
  <si>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</si>
  <si>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</si>
  <si>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</si>
  <si>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</si>
  <si>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</si>
  <si>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</si>
  <si>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</si>
  <si>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</si>
  <si>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</si>
  <si>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</si>
  <si>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02</t>
  </si>
  <si>
    <t>03</t>
  </si>
  <si>
    <t>SB</t>
  </si>
  <si>
    <t>04</t>
  </si>
  <si>
    <t>08</t>
  </si>
  <si>
    <t>Iš viso uždaviniui:</t>
  </si>
  <si>
    <t>Iš viso:</t>
  </si>
  <si>
    <t>Iš viso tikslui:</t>
  </si>
  <si>
    <t>Iš viso programai :</t>
  </si>
  <si>
    <t>Svarbių sukakčių pažymėjimas, žymių žmonių pagerbimas ir atminimo įamžinimas</t>
  </si>
  <si>
    <t>I</t>
  </si>
  <si>
    <t>Finansavimo šaltiniai</t>
  </si>
  <si>
    <t>LRVB</t>
  </si>
  <si>
    <t>Finansavimo šaltinių suvestinė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</si>
  <si>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</si>
  <si>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</si>
  <si>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>Valstybės biudžeto lėšos</t>
    </r>
    <r>
      <rPr>
        <b/>
        <sz val="10"/>
        <rFont val="Times New Roman"/>
        <family val="1"/>
        <charset val="186"/>
      </rPr>
      <t xml:space="preserve"> LRVB</t>
    </r>
  </si>
  <si>
    <t>Pavadinimas</t>
  </si>
  <si>
    <t>Turtui įsigyti ir finansiniams įsipareigojimams vykdyti</t>
  </si>
  <si>
    <t>Iš jų darbo užmokesčiui</t>
  </si>
  <si>
    <t>SB(SP)</t>
  </si>
  <si>
    <t>ES</t>
  </si>
  <si>
    <t>Strateginis tikslas 03. Užtikrinti gyventojams aukštą švietimo, kultūros, socialinių, sporto ir sveikatos apsaugos paslaugų kokybę ir prieinamumą</t>
  </si>
  <si>
    <r>
      <t xml:space="preserve">Specialiosios programos lėšos (pajamos už atsitiktines paslaugas) </t>
    </r>
    <r>
      <rPr>
        <b/>
        <sz val="10"/>
        <rFont val="Times New Roman"/>
        <family val="1"/>
        <charset val="186"/>
      </rPr>
      <t>SB(SP)</t>
    </r>
  </si>
  <si>
    <t>SAVIVALDYBĖS LĖŠOS, IŠ VISO</t>
  </si>
  <si>
    <t>KITOS LĖŠOS, IŠ VISO</t>
  </si>
  <si>
    <t xml:space="preserve">08 Miesto kultūrinio savitumo puoselėjimo bei kultūrinių paslaugų gerinimo programa </t>
  </si>
  <si>
    <t>5</t>
  </si>
  <si>
    <t>2</t>
  </si>
  <si>
    <t>Remti kūrybinių organizacijų iniciatyvas ir miesto švenčių organizavimą</t>
  </si>
  <si>
    <t>SB(P)</t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</si>
  <si>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</si>
  <si>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t>Skatinti miesto bendruomenės kultūrinį ir kūrybinį aktyvumą bei gerinti kultūrinių paslaugų prieinamumą ir kokybę</t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</si>
  <si>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</si>
  <si>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t>SB(VB)</t>
  </si>
  <si>
    <t xml:space="preserve"> TIKSLŲ, UŽDAVINIŲ, PRIEMONIŲ, PAPRIEMONIŲ IR IŠLAIDŲ SUVESTINĖ</t>
  </si>
  <si>
    <t>1</t>
  </si>
  <si>
    <t>Kultūrinių projektų dalinis finansavimas ir vykdymas</t>
  </si>
  <si>
    <t>Finansuota kultūros projektų, sk.</t>
  </si>
  <si>
    <t>Finansuota reprezentacinių festivalių projektų, sk.</t>
  </si>
  <si>
    <t>Skirta meno stipendijų, sk.</t>
  </si>
  <si>
    <t>2013-ųjų metų  asignavimų planas</t>
  </si>
  <si>
    <t>2014 m. poreikis</t>
  </si>
  <si>
    <t>2015 m. poreikis</t>
  </si>
  <si>
    <t>2014-ųjų metų lėšų projektas</t>
  </si>
  <si>
    <t>2015-ųjų metų lėšų projektas</t>
  </si>
  <si>
    <t>2013-ieji metai</t>
  </si>
  <si>
    <t>2014-ieji metai</t>
  </si>
  <si>
    <t>2015-ieji metai</t>
  </si>
  <si>
    <t>planas</t>
  </si>
  <si>
    <r>
      <t xml:space="preserve">Funkcinės klasifikacijos kodas* </t>
    </r>
    <r>
      <rPr>
        <b/>
        <sz val="10"/>
        <rFont val="Times New Roman"/>
        <family val="1"/>
      </rPr>
      <t xml:space="preserve"> </t>
    </r>
  </si>
  <si>
    <t>Einamieji remonto darbai kultūros įstaigų darbo sąlygoms pagerinti:</t>
  </si>
  <si>
    <t>Kalvystės muziejaus pastato Šaltkalvių g. 2 kapitalinis remontas</t>
  </si>
  <si>
    <r>
      <t xml:space="preserve"> </t>
    </r>
    <r>
      <rPr>
        <b/>
        <sz val="10"/>
        <rFont val="Times New Roman"/>
        <family val="1"/>
        <charset val="186"/>
      </rPr>
      <t>MIESTO KULTŪRINIO SAVITUMO PUOSELĖJIMO BEI KULTŪRINIŲ PASLAUGŲ GERINIMO PROGRAMOS (NR. 08)</t>
    </r>
  </si>
  <si>
    <t>Miesto švenčių, valstybinių dienų, kultūrinių renginių ir sukakčių organizavimas:</t>
  </si>
  <si>
    <t xml:space="preserve"> 2013–2015 M. KLAIPĖDOS MIESTO SAVIVALDYBĖS</t>
  </si>
  <si>
    <t>Produkto vertinimo kriterijus</t>
  </si>
  <si>
    <t>2013-ųjų metų asignavimų planas</t>
  </si>
  <si>
    <t>Parengtas techninis projektas, vnt.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</si>
  <si>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</si>
  <si>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</si>
  <si>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</si>
  <si>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</si>
  <si>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</si>
  <si>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</si>
  <si>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</si>
  <si>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</si>
  <si>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</si>
  <si>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Suorganizuota renginių, sk.</t>
  </si>
  <si>
    <t>Kitų kultūrinių renginių organizavimas;</t>
  </si>
  <si>
    <t>Kultūros įstaigų veiklos organizavimas: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</si>
  <si>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įsakymo Nr. 1K-085 redakcija)</t>
  </si>
  <si>
    <t>Užtikrinti kultūros įstaigų veiklą ir atnaujinti jų patalpas bei statyti naujus kultūros objektus</t>
  </si>
  <si>
    <t>Parengta programų, sk.</t>
  </si>
  <si>
    <t>37</t>
  </si>
  <si>
    <t>36</t>
  </si>
  <si>
    <r>
      <t>Pastatytas 585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 pastatas</t>
    </r>
  </si>
  <si>
    <t>Suremontuota kultūros objektų, sk.</t>
  </si>
  <si>
    <t>Kultūros objektų infrastruktūros modernizavimas:</t>
  </si>
  <si>
    <t>SB(L)</t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</si>
  <si>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 xml:space="preserve">SB(L) </t>
    </r>
  </si>
  <si>
    <t xml:space="preserve">Jūros šventės organizavimas ir įgyvendinimas;  </t>
  </si>
  <si>
    <t>BĮ Klaipėdos miesto savivaldybės kultūros centro Žvejų rūmų;</t>
  </si>
  <si>
    <t>BĮ Klaipėdos miesto savivaldybės koncertinės įstaigos Klaipėdos koncertų salės;</t>
  </si>
  <si>
    <t>BĮ Klaipėdos miesto savivaldybės tautinių kultūrų centro;</t>
  </si>
  <si>
    <t xml:space="preserve">BĮ Klaipėdos miesto savivaldybės viešosios bibliotekos; </t>
  </si>
  <si>
    <t>BĮ Klaipėdos kultūrų komunikacijų centro;</t>
  </si>
  <si>
    <t>BĮ Klaipėdos miesto savivaldybės Mažosios Lietuvos istorijos muziejaus;</t>
  </si>
  <si>
    <t xml:space="preserve">BĮ Klaipėdos miesto savivaldybės etnokultūros centro </t>
  </si>
  <si>
    <t xml:space="preserve">Klaipėdos miesto savivaldybės Mažosios Lietuvos istorijos muziejaus saugyklos pastato Didžioji Vandens g. 2  statyba; </t>
  </si>
  <si>
    <t>Mažosios Lietuvos istorijos muziejaus pastato Didžioji Vandens g. 2 palėpių ir sandėlio kapitalinis remontas;</t>
  </si>
  <si>
    <t>BĮ Klaipėdos kultūrų komunikacijų centro pastato remontas;</t>
  </si>
  <si>
    <t>Vasaros koncertų estrados einamasis remontas ir aplinkos sutvarkymas;</t>
  </si>
  <si>
    <t>Žvejų rūmų scenos ir jos pagalbinių patalpų remontas</t>
  </si>
  <si>
    <t>Jaunimo teatrų programų rėmimas (konkursas)</t>
  </si>
  <si>
    <t>Finansuota programų, sk.</t>
  </si>
  <si>
    <t>Meno stipendijų kultūros ir meno kūrėjams mokėjimas</t>
  </si>
  <si>
    <t>Įrengta Tremties ir rezistencijos ekspozicija S.Nėries g. 4</t>
  </si>
  <si>
    <t>Suorganizuota jaunųjų kūrėjų kūrybos pristatymų, sk.</t>
  </si>
  <si>
    <t>Siūlomas keisti 2013-ųjų metų maksimalių asignavimų planas</t>
  </si>
  <si>
    <t>Skirtumas</t>
  </si>
  <si>
    <t>Kt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</si>
  <si>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</si>
  <si>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BĮ Klaipėdos miesto savivaldybės viešosios bibliotekos filialo pastato Kauno g. stogo remontas</t>
  </si>
  <si>
    <t xml:space="preserve">BĮ Klaipėdos miesto savivaldybės etnokultūros centro. </t>
  </si>
  <si>
    <t>Lyginamasis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</si>
</sst>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204"/>
    </font>
    <font>
      <sz val="9"/>
      <color rgb="FFFF0000"/>
      <name val="Times New Roman"/>
      <family val="1"/>
      <charset val="186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3">
    <xf numFmtId="0" fontId="0" fillId="0" borderId="0" xfId="0"/>
    <xf numFmtId="0" fontId="3" fillId="0" borderId="0" xfId="0" applyFont="1"/>
    <xf numFmtId="49" fontId="3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2" xfId="0" applyFont="1" applyFill="1" applyBorder="1" applyAlignment="1">
      <alignment horizontal="center" vertical="center" textRotation="90" wrapText="1"/>
    </xf>
    <xf numFmtId="49" fontId="4" fillId="2" borderId="3" xfId="0" applyNumberFormat="1" applyFont="1" applyFill="1" applyBorder="1" applyAlignment="1">
      <alignment horizontal="center" vertical="top"/>
    </xf>
    <xf numFmtId="49" fontId="4" fillId="3" borderId="6" xfId="0" applyNumberFormat="1" applyFont="1" applyFill="1" applyBorder="1" applyAlignment="1">
      <alignment horizontal="center" vertical="top"/>
    </xf>
    <xf numFmtId="164" fontId="4" fillId="3" borderId="11" xfId="0" applyNumberFormat="1" applyFont="1" applyFill="1" applyBorder="1" applyAlignment="1">
      <alignment horizontal="center" vertical="top"/>
    </xf>
    <xf numFmtId="164" fontId="4" fillId="3" borderId="13" xfId="0" applyNumberFormat="1" applyFont="1" applyFill="1" applyBorder="1" applyAlignment="1">
      <alignment horizontal="center" vertical="top"/>
    </xf>
    <xf numFmtId="164" fontId="4" fillId="3" borderId="14" xfId="0" applyNumberFormat="1" applyFont="1" applyFill="1" applyBorder="1" applyAlignment="1">
      <alignment horizontal="center" vertical="top"/>
    </xf>
    <xf numFmtId="164" fontId="4" fillId="3" borderId="19" xfId="0" applyNumberFormat="1" applyFont="1" applyFill="1" applyBorder="1" applyAlignment="1">
      <alignment horizontal="center" vertical="top"/>
    </xf>
    <xf numFmtId="49" fontId="4" fillId="2" borderId="20" xfId="0" applyNumberFormat="1" applyFont="1" applyFill="1" applyBorder="1" applyAlignment="1">
      <alignment horizontal="center" vertical="top"/>
    </xf>
    <xf numFmtId="49" fontId="4" fillId="0" borderId="21" xfId="0" applyNumberFormat="1" applyFont="1" applyBorder="1" applyAlignment="1">
      <alignment vertical="top"/>
    </xf>
    <xf numFmtId="164" fontId="4" fillId="3" borderId="20" xfId="0" applyNumberFormat="1" applyFont="1" applyFill="1" applyBorder="1" applyAlignment="1">
      <alignment horizontal="center" vertical="top"/>
    </xf>
    <xf numFmtId="164" fontId="4" fillId="3" borderId="22" xfId="0" applyNumberFormat="1" applyFont="1" applyFill="1" applyBorder="1" applyAlignment="1">
      <alignment horizontal="center" vertical="top"/>
    </xf>
    <xf numFmtId="49" fontId="4" fillId="2" borderId="25" xfId="0" applyNumberFormat="1" applyFont="1" applyFill="1" applyBorder="1" applyAlignment="1">
      <alignment horizontal="center" vertical="top"/>
    </xf>
    <xf numFmtId="49" fontId="4" fillId="0" borderId="27" xfId="0" applyNumberFormat="1" applyFont="1" applyBorder="1" applyAlignment="1">
      <alignment vertical="top"/>
    </xf>
    <xf numFmtId="164" fontId="4" fillId="2" borderId="28" xfId="0" applyNumberFormat="1" applyFont="1" applyFill="1" applyBorder="1" applyAlignment="1">
      <alignment horizontal="center" vertical="top"/>
    </xf>
    <xf numFmtId="49" fontId="4" fillId="2" borderId="25" xfId="0" applyNumberFormat="1" applyFont="1" applyFill="1" applyBorder="1" applyAlignment="1">
      <alignment vertical="top"/>
    </xf>
    <xf numFmtId="49" fontId="4" fillId="2" borderId="26" xfId="0" applyNumberFormat="1" applyFont="1" applyFill="1" applyBorder="1" applyAlignment="1">
      <alignment vertical="top"/>
    </xf>
    <xf numFmtId="49" fontId="4" fillId="3" borderId="21" xfId="0" applyNumberFormat="1" applyFont="1" applyFill="1" applyBorder="1" applyAlignment="1">
      <alignment horizontal="center" vertical="top"/>
    </xf>
    <xf numFmtId="49" fontId="4" fillId="3" borderId="27" xfId="0" applyNumberFormat="1" applyFont="1" applyFill="1" applyBorder="1" applyAlignment="1">
      <alignment vertical="top"/>
    </xf>
    <xf numFmtId="49" fontId="4" fillId="3" borderId="27" xfId="0" applyNumberFormat="1" applyFont="1" applyFill="1" applyBorder="1" applyAlignment="1">
      <alignment horizontal="center" vertical="top"/>
    </xf>
    <xf numFmtId="49" fontId="4" fillId="3" borderId="21" xfId="0" applyNumberFormat="1" applyFont="1" applyFill="1" applyBorder="1" applyAlignment="1">
      <alignment vertical="top"/>
    </xf>
    <xf numFmtId="164" fontId="5" fillId="4" borderId="28" xfId="0" applyNumberFormat="1" applyFont="1" applyFill="1" applyBorder="1" applyAlignment="1">
      <alignment horizontal="center" vertical="top"/>
    </xf>
    <xf numFmtId="49" fontId="4" fillId="4" borderId="3" xfId="0" applyNumberFormat="1" applyFont="1" applyFill="1" applyBorder="1" applyAlignment="1">
      <alignment horizontal="center" vertical="top"/>
    </xf>
    <xf numFmtId="49" fontId="4" fillId="3" borderId="35" xfId="0" applyNumberFormat="1" applyFont="1" applyFill="1" applyBorder="1" applyAlignment="1">
      <alignment horizontal="center" vertical="top"/>
    </xf>
    <xf numFmtId="49" fontId="4" fillId="3" borderId="36" xfId="0" applyNumberFormat="1" applyFont="1" applyFill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49" fontId="4" fillId="2" borderId="33" xfId="0" applyNumberFormat="1" applyFont="1" applyFill="1" applyBorder="1" applyAlignment="1">
      <alignment vertical="top"/>
    </xf>
    <xf numFmtId="49" fontId="4" fillId="2" borderId="34" xfId="0" applyNumberFormat="1" applyFont="1" applyFill="1" applyBorder="1" applyAlignment="1">
      <alignment vertical="top"/>
    </xf>
    <xf numFmtId="49" fontId="4" fillId="2" borderId="16" xfId="0" applyNumberFormat="1" applyFont="1" applyFill="1" applyBorder="1" applyAlignment="1">
      <alignment vertical="top"/>
    </xf>
    <xf numFmtId="49" fontId="4" fillId="0" borderId="7" xfId="0" applyNumberFormat="1" applyFont="1" applyBorder="1" applyAlignment="1">
      <alignment vertical="top"/>
    </xf>
    <xf numFmtId="0" fontId="3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164" fontId="3" fillId="0" borderId="0" xfId="0" applyNumberFormat="1" applyFont="1" applyFill="1" applyBorder="1" applyAlignment="1">
      <alignment horizontal="center" vertical="top" wrapText="1"/>
    </xf>
    <xf numFmtId="0" fontId="6" fillId="0" borderId="21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49" fontId="3" fillId="0" borderId="0" xfId="0" applyNumberFormat="1" applyFont="1" applyFill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164" fontId="3" fillId="0" borderId="8" xfId="0" applyNumberFormat="1" applyFont="1" applyFill="1" applyBorder="1" applyAlignment="1">
      <alignment horizontal="left" vertical="top"/>
    </xf>
    <xf numFmtId="164" fontId="3" fillId="0" borderId="1" xfId="0" applyNumberFormat="1" applyFont="1" applyFill="1" applyBorder="1" applyAlignment="1">
      <alignment horizontal="center" vertical="top" wrapText="1"/>
    </xf>
    <xf numFmtId="164" fontId="4" fillId="4" borderId="61" xfId="0" applyNumberFormat="1" applyFont="1" applyFill="1" applyBorder="1" applyAlignment="1">
      <alignment horizontal="center" vertical="top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3" fillId="7" borderId="52" xfId="0" applyNumberFormat="1" applyFont="1" applyFill="1" applyBorder="1" applyAlignment="1">
      <alignment horizontal="center" vertical="top"/>
    </xf>
    <xf numFmtId="164" fontId="3" fillId="7" borderId="42" xfId="0" applyNumberFormat="1" applyFont="1" applyFill="1" applyBorder="1" applyAlignment="1">
      <alignment horizontal="center" vertical="top"/>
    </xf>
    <xf numFmtId="164" fontId="4" fillId="3" borderId="69" xfId="0" applyNumberFormat="1" applyFont="1" applyFill="1" applyBorder="1" applyAlignment="1">
      <alignment horizontal="center" vertical="top"/>
    </xf>
    <xf numFmtId="164" fontId="4" fillId="4" borderId="61" xfId="0" applyNumberFormat="1" applyFont="1" applyFill="1" applyBorder="1" applyAlignment="1">
      <alignment horizontal="center" vertical="top"/>
    </xf>
    <xf numFmtId="164" fontId="3" fillId="7" borderId="70" xfId="0" applyNumberFormat="1" applyFont="1" applyFill="1" applyBorder="1" applyAlignment="1">
      <alignment horizontal="center" vertical="top"/>
    </xf>
    <xf numFmtId="164" fontId="3" fillId="7" borderId="12" xfId="0" applyNumberFormat="1" applyFont="1" applyFill="1" applyBorder="1" applyAlignment="1">
      <alignment horizontal="center" vertical="top"/>
    </xf>
    <xf numFmtId="164" fontId="3" fillId="7" borderId="8" xfId="0" applyNumberFormat="1" applyFont="1" applyFill="1" applyBorder="1" applyAlignment="1">
      <alignment horizontal="center" vertical="top"/>
    </xf>
    <xf numFmtId="164" fontId="3" fillId="7" borderId="12" xfId="0" applyNumberFormat="1" applyFont="1" applyFill="1" applyBorder="1" applyAlignment="1">
      <alignment horizontal="center" vertical="top" wrapText="1"/>
    </xf>
    <xf numFmtId="164" fontId="3" fillId="7" borderId="29" xfId="0" applyNumberFormat="1" applyFont="1" applyFill="1" applyBorder="1" applyAlignment="1">
      <alignment horizontal="center" vertical="top" wrapText="1"/>
    </xf>
    <xf numFmtId="164" fontId="3" fillId="7" borderId="8" xfId="0" applyNumberFormat="1" applyFont="1" applyFill="1" applyBorder="1" applyAlignment="1">
      <alignment horizontal="center" vertical="top" wrapText="1"/>
    </xf>
    <xf numFmtId="164" fontId="3" fillId="7" borderId="5" xfId="0" applyNumberFormat="1" applyFont="1" applyFill="1" applyBorder="1" applyAlignment="1">
      <alignment horizontal="center" vertical="top"/>
    </xf>
    <xf numFmtId="164" fontId="3" fillId="7" borderId="5" xfId="0" applyNumberFormat="1" applyFont="1" applyFill="1" applyBorder="1" applyAlignment="1">
      <alignment horizontal="center" vertical="top" wrapText="1"/>
    </xf>
    <xf numFmtId="164" fontId="3" fillId="7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164" fontId="4" fillId="4" borderId="1" xfId="0" applyNumberFormat="1" applyFont="1" applyFill="1" applyBorder="1" applyAlignment="1">
      <alignment horizontal="center" vertical="top"/>
    </xf>
    <xf numFmtId="0" fontId="4" fillId="7" borderId="0" xfId="0" applyFont="1" applyFill="1" applyBorder="1" applyAlignment="1">
      <alignment horizontal="center" vertical="center" wrapText="1"/>
    </xf>
    <xf numFmtId="164" fontId="4" fillId="7" borderId="0" xfId="0" applyNumberFormat="1" applyFont="1" applyFill="1" applyBorder="1" applyAlignment="1">
      <alignment horizontal="center" vertical="top" wrapText="1"/>
    </xf>
    <xf numFmtId="164" fontId="3" fillId="7" borderId="0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3" fillId="0" borderId="18" xfId="0" applyNumberFormat="1" applyFont="1" applyFill="1" applyBorder="1" applyAlignment="1">
      <alignment vertical="top"/>
    </xf>
    <xf numFmtId="49" fontId="8" fillId="0" borderId="68" xfId="0" applyNumberFormat="1" applyFont="1" applyFill="1" applyBorder="1" applyAlignment="1">
      <alignment horizontal="center" vertical="top"/>
    </xf>
    <xf numFmtId="0" fontId="8" fillId="0" borderId="42" xfId="0" applyFont="1" applyFill="1" applyBorder="1" applyAlignment="1">
      <alignment horizontal="left" vertical="top" wrapText="1"/>
    </xf>
    <xf numFmtId="0" fontId="3" fillId="0" borderId="63" xfId="0" applyNumberFormat="1" applyFont="1" applyBorder="1" applyAlignment="1">
      <alignment horizontal="center" vertical="top"/>
    </xf>
    <xf numFmtId="0" fontId="3" fillId="0" borderId="40" xfId="0" applyNumberFormat="1" applyFont="1" applyBorder="1" applyAlignment="1">
      <alignment horizontal="center" vertical="top"/>
    </xf>
    <xf numFmtId="0" fontId="3" fillId="0" borderId="51" xfId="0" applyNumberFormat="1" applyFont="1" applyBorder="1" applyAlignment="1">
      <alignment horizontal="center" vertical="top"/>
    </xf>
    <xf numFmtId="0" fontId="3" fillId="0" borderId="57" xfId="0" applyNumberFormat="1" applyFont="1" applyFill="1" applyBorder="1" applyAlignment="1">
      <alignment horizontal="center" vertical="top" wrapText="1"/>
    </xf>
    <xf numFmtId="1" fontId="8" fillId="0" borderId="25" xfId="0" applyNumberFormat="1" applyFont="1" applyFill="1" applyBorder="1" applyAlignment="1">
      <alignment horizontal="center" vertical="top"/>
    </xf>
    <xf numFmtId="0" fontId="3" fillId="0" borderId="26" xfId="0" applyNumberFormat="1" applyFont="1" applyFill="1" applyBorder="1" applyAlignment="1">
      <alignment vertical="top"/>
    </xf>
    <xf numFmtId="0" fontId="3" fillId="0" borderId="68" xfId="0" applyNumberFormat="1" applyFont="1" applyFill="1" applyBorder="1" applyAlignment="1">
      <alignment horizontal="center" vertical="top"/>
    </xf>
    <xf numFmtId="0" fontId="3" fillId="0" borderId="41" xfId="0" applyNumberFormat="1" applyFont="1" applyFill="1" applyBorder="1" applyAlignment="1">
      <alignment vertical="top"/>
    </xf>
    <xf numFmtId="0" fontId="3" fillId="0" borderId="68" xfId="0" applyNumberFormat="1" applyFont="1" applyFill="1" applyBorder="1" applyAlignment="1">
      <alignment vertical="top"/>
    </xf>
    <xf numFmtId="0" fontId="3" fillId="0" borderId="21" xfId="0" applyNumberFormat="1" applyFont="1" applyFill="1" applyBorder="1" applyAlignment="1">
      <alignment horizontal="center" vertical="top"/>
    </xf>
    <xf numFmtId="0" fontId="3" fillId="0" borderId="6" xfId="0" applyNumberFormat="1" applyFont="1" applyFill="1" applyBorder="1" applyAlignment="1">
      <alignment vertical="top"/>
    </xf>
    <xf numFmtId="0" fontId="3" fillId="0" borderId="21" xfId="0" applyNumberFormat="1" applyFont="1" applyFill="1" applyBorder="1" applyAlignment="1">
      <alignment vertical="top"/>
    </xf>
    <xf numFmtId="0" fontId="3" fillId="0" borderId="2" xfId="0" applyFont="1" applyBorder="1" applyAlignment="1">
      <alignment horizontal="center" vertical="center" textRotation="90"/>
    </xf>
    <xf numFmtId="0" fontId="3" fillId="0" borderId="45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3" fillId="5" borderId="0" xfId="0" applyFont="1" applyFill="1" applyAlignment="1">
      <alignment vertical="top"/>
    </xf>
    <xf numFmtId="164" fontId="3" fillId="7" borderId="0" xfId="0" applyNumberFormat="1" applyFont="1" applyFill="1" applyBorder="1" applyAlignment="1">
      <alignment horizontal="center" vertical="top"/>
    </xf>
    <xf numFmtId="164" fontId="3" fillId="0" borderId="31" xfId="0" applyNumberFormat="1" applyFont="1" applyFill="1" applyBorder="1" applyAlignment="1">
      <alignment vertical="top" wrapText="1"/>
    </xf>
    <xf numFmtId="164" fontId="3" fillId="7" borderId="27" xfId="0" applyNumberFormat="1" applyFont="1" applyFill="1" applyBorder="1" applyAlignment="1">
      <alignment horizontal="center" vertical="top"/>
    </xf>
    <xf numFmtId="164" fontId="3" fillId="7" borderId="33" xfId="0" applyNumberFormat="1" applyFont="1" applyFill="1" applyBorder="1" applyAlignment="1">
      <alignment horizontal="center" vertical="top"/>
    </xf>
    <xf numFmtId="164" fontId="3" fillId="7" borderId="15" xfId="0" applyNumberFormat="1" applyFont="1" applyFill="1" applyBorder="1" applyAlignment="1">
      <alignment horizontal="center" vertical="top"/>
    </xf>
    <xf numFmtId="0" fontId="3" fillId="0" borderId="29" xfId="0" applyFont="1" applyBorder="1" applyAlignment="1">
      <alignment vertical="top" wrapText="1"/>
    </xf>
    <xf numFmtId="0" fontId="3" fillId="0" borderId="8" xfId="0" applyFont="1" applyBorder="1" applyAlignment="1">
      <alignment vertical="top"/>
    </xf>
    <xf numFmtId="0" fontId="3" fillId="0" borderId="68" xfId="0" applyFont="1" applyBorder="1" applyAlignment="1">
      <alignment vertical="top"/>
    </xf>
    <xf numFmtId="164" fontId="3" fillId="7" borderId="21" xfId="0" applyNumberFormat="1" applyFont="1" applyFill="1" applyBorder="1" applyAlignment="1">
      <alignment horizontal="center" vertical="top"/>
    </xf>
    <xf numFmtId="164" fontId="3" fillId="7" borderId="34" xfId="0" applyNumberFormat="1" applyFont="1" applyFill="1" applyBorder="1" applyAlignment="1">
      <alignment horizontal="center" vertical="top"/>
    </xf>
    <xf numFmtId="164" fontId="3" fillId="7" borderId="9" xfId="0" applyNumberFormat="1" applyFont="1" applyFill="1" applyBorder="1" applyAlignment="1">
      <alignment horizontal="center" vertical="top"/>
    </xf>
    <xf numFmtId="49" fontId="3" fillId="0" borderId="12" xfId="0" applyNumberFormat="1" applyFont="1" applyFill="1" applyBorder="1" applyAlignment="1">
      <alignment horizontal="center" vertical="top" wrapText="1"/>
    </xf>
    <xf numFmtId="164" fontId="3" fillId="7" borderId="39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164" fontId="3" fillId="7" borderId="21" xfId="0" applyNumberFormat="1" applyFont="1" applyFill="1" applyBorder="1" applyAlignment="1">
      <alignment horizontal="center" vertical="top" wrapText="1"/>
    </xf>
    <xf numFmtId="164" fontId="3" fillId="7" borderId="34" xfId="0" applyNumberFormat="1" applyFont="1" applyFill="1" applyBorder="1" applyAlignment="1">
      <alignment horizontal="center" vertical="top" wrapText="1"/>
    </xf>
    <xf numFmtId="164" fontId="3" fillId="7" borderId="9" xfId="0" applyNumberFormat="1" applyFont="1" applyFill="1" applyBorder="1" applyAlignment="1">
      <alignment horizontal="center" vertical="top" wrapText="1"/>
    </xf>
    <xf numFmtId="164" fontId="3" fillId="7" borderId="59" xfId="0" applyNumberFormat="1" applyFont="1" applyFill="1" applyBorder="1" applyAlignment="1">
      <alignment horizontal="center" vertical="top"/>
    </xf>
    <xf numFmtId="164" fontId="3" fillId="7" borderId="39" xfId="0" applyNumberFormat="1" applyFont="1" applyFill="1" applyBorder="1" applyAlignment="1">
      <alignment horizontal="center" vertical="top"/>
    </xf>
    <xf numFmtId="164" fontId="3" fillId="7" borderId="49" xfId="0" applyNumberFormat="1" applyFont="1" applyFill="1" applyBorder="1" applyAlignment="1">
      <alignment horizontal="center" vertical="top"/>
    </xf>
    <xf numFmtId="164" fontId="3" fillId="7" borderId="72" xfId="0" applyNumberFormat="1" applyFont="1" applyFill="1" applyBorder="1" applyAlignment="1">
      <alignment horizontal="center" vertical="top"/>
    </xf>
    <xf numFmtId="164" fontId="3" fillId="7" borderId="62" xfId="0" applyNumberFormat="1" applyFont="1" applyFill="1" applyBorder="1" applyAlignment="1">
      <alignment horizontal="center" vertical="top"/>
    </xf>
    <xf numFmtId="164" fontId="3" fillId="7" borderId="67" xfId="0" applyNumberFormat="1" applyFont="1" applyFill="1" applyBorder="1" applyAlignment="1">
      <alignment horizontal="center" vertical="top"/>
    </xf>
    <xf numFmtId="164" fontId="3" fillId="7" borderId="48" xfId="0" applyNumberFormat="1" applyFont="1" applyFill="1" applyBorder="1" applyAlignment="1">
      <alignment horizontal="center" vertical="top"/>
    </xf>
    <xf numFmtId="164" fontId="3" fillId="7" borderId="48" xfId="0" applyNumberFormat="1" applyFont="1" applyFill="1" applyBorder="1" applyAlignment="1">
      <alignment horizontal="center" vertical="top" wrapText="1"/>
    </xf>
    <xf numFmtId="164" fontId="3" fillId="7" borderId="49" xfId="0" applyNumberFormat="1" applyFont="1" applyFill="1" applyBorder="1" applyAlignment="1">
      <alignment horizontal="center" vertical="top" wrapText="1"/>
    </xf>
    <xf numFmtId="164" fontId="3" fillId="7" borderId="62" xfId="0" applyNumberFormat="1" applyFont="1" applyFill="1" applyBorder="1" applyAlignment="1">
      <alignment horizontal="center" vertical="top" wrapText="1"/>
    </xf>
    <xf numFmtId="164" fontId="3" fillId="7" borderId="72" xfId="0" applyNumberFormat="1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/>
    </xf>
    <xf numFmtId="0" fontId="3" fillId="0" borderId="42" xfId="0" applyNumberFormat="1" applyFont="1" applyFill="1" applyBorder="1" applyAlignment="1">
      <alignment horizontal="center" vertical="top"/>
    </xf>
    <xf numFmtId="0" fontId="3" fillId="0" borderId="27" xfId="0" applyNumberFormat="1" applyFont="1" applyFill="1" applyBorder="1" applyAlignment="1">
      <alignment horizontal="center" vertical="top"/>
    </xf>
    <xf numFmtId="0" fontId="3" fillId="0" borderId="70" xfId="0" applyNumberFormat="1" applyFont="1" applyFill="1" applyBorder="1" applyAlignment="1">
      <alignment horizontal="center" vertical="top"/>
    </xf>
    <xf numFmtId="164" fontId="3" fillId="7" borderId="59" xfId="0" applyNumberFormat="1" applyFont="1" applyFill="1" applyBorder="1" applyAlignment="1">
      <alignment horizontal="center" vertical="top" wrapText="1"/>
    </xf>
    <xf numFmtId="164" fontId="3" fillId="7" borderId="26" xfId="0" applyNumberFormat="1" applyFont="1" applyFill="1" applyBorder="1" applyAlignment="1">
      <alignment horizontal="center" vertical="top" wrapText="1"/>
    </xf>
    <xf numFmtId="49" fontId="7" fillId="0" borderId="0" xfId="0" applyNumberFormat="1" applyFont="1" applyFill="1" applyBorder="1" applyAlignment="1">
      <alignment vertical="top" wrapText="1"/>
    </xf>
    <xf numFmtId="1" fontId="4" fillId="0" borderId="70" xfId="0" applyNumberFormat="1" applyFont="1" applyBorder="1" applyAlignment="1">
      <alignment horizontal="center" vertical="top" wrapText="1"/>
    </xf>
    <xf numFmtId="1" fontId="4" fillId="0" borderId="12" xfId="0" applyNumberFormat="1" applyFont="1" applyBorder="1" applyAlignment="1">
      <alignment horizontal="center" vertical="top" wrapText="1"/>
    </xf>
    <xf numFmtId="0" fontId="3" fillId="7" borderId="25" xfId="0" applyFont="1" applyFill="1" applyBorder="1" applyAlignment="1">
      <alignment horizontal="center" vertical="top" wrapText="1"/>
    </xf>
    <xf numFmtId="1" fontId="8" fillId="0" borderId="64" xfId="0" applyNumberFormat="1" applyFont="1" applyFill="1" applyBorder="1" applyAlignment="1">
      <alignment horizontal="center" vertical="top"/>
    </xf>
    <xf numFmtId="49" fontId="8" fillId="0" borderId="66" xfId="0" applyNumberFormat="1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left" vertical="top" wrapText="1"/>
    </xf>
    <xf numFmtId="0" fontId="3" fillId="0" borderId="0" xfId="0" applyFont="1" applyBorder="1"/>
    <xf numFmtId="49" fontId="3" fillId="0" borderId="8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164" fontId="3" fillId="7" borderId="65" xfId="0" applyNumberFormat="1" applyFont="1" applyFill="1" applyBorder="1" applyAlignment="1">
      <alignment horizontal="center" vertical="top" wrapText="1"/>
    </xf>
    <xf numFmtId="164" fontId="5" fillId="4" borderId="19" xfId="0" applyNumberFormat="1" applyFont="1" applyFill="1" applyBorder="1" applyAlignment="1">
      <alignment horizontal="center" vertical="top"/>
    </xf>
    <xf numFmtId="164" fontId="5" fillId="4" borderId="14" xfId="0" applyNumberFormat="1" applyFont="1" applyFill="1" applyBorder="1" applyAlignment="1">
      <alignment horizontal="center" vertical="top"/>
    </xf>
    <xf numFmtId="164" fontId="3" fillId="7" borderId="64" xfId="0" applyNumberFormat="1" applyFont="1" applyFill="1" applyBorder="1" applyAlignment="1">
      <alignment horizontal="center" vertical="top" wrapText="1"/>
    </xf>
    <xf numFmtId="164" fontId="3" fillId="7" borderId="65" xfId="0" applyNumberFormat="1" applyFont="1" applyFill="1" applyBorder="1" applyAlignment="1">
      <alignment horizontal="center" vertical="top"/>
    </xf>
    <xf numFmtId="0" fontId="3" fillId="0" borderId="70" xfId="0" applyFont="1" applyFill="1" applyBorder="1" applyAlignment="1">
      <alignment horizontal="center" vertical="top"/>
    </xf>
    <xf numFmtId="0" fontId="3" fillId="0" borderId="68" xfId="0" applyFont="1" applyBorder="1" applyAlignment="1">
      <alignment horizontal="center" vertical="top"/>
    </xf>
    <xf numFmtId="0" fontId="3" fillId="0" borderId="68" xfId="0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vertical="top" wrapText="1"/>
    </xf>
    <xf numFmtId="49" fontId="3" fillId="0" borderId="53" xfId="0" applyNumberFormat="1" applyFont="1" applyFill="1" applyBorder="1" applyAlignment="1">
      <alignment vertical="top" wrapText="1"/>
    </xf>
    <xf numFmtId="49" fontId="3" fillId="0" borderId="7" xfId="0" applyNumberFormat="1" applyFont="1" applyFill="1" applyBorder="1" applyAlignment="1">
      <alignment vertical="top" wrapText="1"/>
    </xf>
    <xf numFmtId="0" fontId="11" fillId="0" borderId="0" xfId="0" applyFont="1"/>
    <xf numFmtId="0" fontId="11" fillId="0" borderId="39" xfId="0" applyFont="1" applyBorder="1" applyAlignment="1">
      <alignment horizontal="center" vertical="top" wrapText="1"/>
    </xf>
    <xf numFmtId="0" fontId="11" fillId="0" borderId="39" xfId="0" applyFont="1" applyBorder="1" applyAlignment="1">
      <alignment vertical="top" wrapText="1"/>
    </xf>
    <xf numFmtId="0" fontId="8" fillId="0" borderId="32" xfId="0" applyFont="1" applyFill="1" applyBorder="1" applyAlignment="1">
      <alignment horizontal="left" vertical="top" wrapText="1"/>
    </xf>
    <xf numFmtId="164" fontId="3" fillId="7" borderId="67" xfId="0" applyNumberFormat="1" applyFont="1" applyFill="1" applyBorder="1" applyAlignment="1">
      <alignment horizontal="center" vertical="top" wrapText="1"/>
    </xf>
    <xf numFmtId="1" fontId="8" fillId="0" borderId="26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top" wrapText="1"/>
    </xf>
    <xf numFmtId="164" fontId="3" fillId="0" borderId="12" xfId="0" applyNumberFormat="1" applyFont="1" applyFill="1" applyBorder="1" applyAlignment="1">
      <alignment horizontal="left" vertical="top" wrapText="1"/>
    </xf>
    <xf numFmtId="0" fontId="3" fillId="0" borderId="59" xfId="0" applyFont="1" applyBorder="1" applyAlignment="1">
      <alignment horizontal="center" vertical="top"/>
    </xf>
    <xf numFmtId="0" fontId="3" fillId="0" borderId="64" xfId="0" applyFont="1" applyBorder="1" applyAlignment="1">
      <alignment horizontal="center" vertical="top"/>
    </xf>
    <xf numFmtId="0" fontId="3" fillId="7" borderId="26" xfId="0" applyFont="1" applyFill="1" applyBorder="1" applyAlignment="1">
      <alignment horizontal="center" vertical="top"/>
    </xf>
    <xf numFmtId="0" fontId="4" fillId="0" borderId="18" xfId="0" applyNumberFormat="1" applyFont="1" applyBorder="1" applyAlignment="1">
      <alignment horizontal="center" vertical="top"/>
    </xf>
    <xf numFmtId="49" fontId="3" fillId="0" borderId="0" xfId="0" applyNumberFormat="1" applyFont="1"/>
    <xf numFmtId="1" fontId="8" fillId="0" borderId="51" xfId="0" applyNumberFormat="1" applyFont="1" applyFill="1" applyBorder="1" applyAlignment="1">
      <alignment horizontal="center" vertical="top"/>
    </xf>
    <xf numFmtId="1" fontId="8" fillId="0" borderId="70" xfId="0" applyNumberFormat="1" applyFont="1" applyFill="1" applyBorder="1" applyAlignment="1">
      <alignment horizontal="center" vertical="top"/>
    </xf>
    <xf numFmtId="0" fontId="3" fillId="0" borderId="26" xfId="0" applyNumberFormat="1" applyFont="1" applyBorder="1" applyAlignment="1">
      <alignment vertical="top"/>
    </xf>
    <xf numFmtId="49" fontId="8" fillId="0" borderId="26" xfId="0" applyNumberFormat="1" applyFont="1" applyFill="1" applyBorder="1" applyAlignment="1">
      <alignment horizontal="center" vertical="top"/>
    </xf>
    <xf numFmtId="49" fontId="8" fillId="0" borderId="34" xfId="0" applyNumberFormat="1" applyFont="1" applyFill="1" applyBorder="1" applyAlignment="1">
      <alignment horizontal="center" vertical="top"/>
    </xf>
    <xf numFmtId="49" fontId="8" fillId="7" borderId="21" xfId="0" applyNumberFormat="1" applyFont="1" applyFill="1" applyBorder="1" applyAlignment="1">
      <alignment horizontal="center" vertical="top"/>
    </xf>
    <xf numFmtId="49" fontId="8" fillId="7" borderId="68" xfId="0" applyNumberFormat="1" applyFont="1" applyFill="1" applyBorder="1" applyAlignment="1">
      <alignment horizontal="center" vertical="top"/>
    </xf>
    <xf numFmtId="0" fontId="3" fillId="0" borderId="26" xfId="0" applyNumberFormat="1" applyFont="1" applyFill="1" applyBorder="1" applyAlignment="1">
      <alignment horizontal="center" vertical="top" wrapText="1"/>
    </xf>
    <xf numFmtId="0" fontId="3" fillId="0" borderId="21" xfId="0" applyNumberFormat="1" applyFont="1" applyFill="1" applyBorder="1" applyAlignment="1">
      <alignment horizontal="center" vertical="top" wrapText="1"/>
    </xf>
    <xf numFmtId="0" fontId="3" fillId="0" borderId="68" xfId="0" applyNumberFormat="1" applyFont="1" applyFill="1" applyBorder="1" applyAlignment="1">
      <alignment horizontal="center" vertical="top" wrapText="1"/>
    </xf>
    <xf numFmtId="0" fontId="3" fillId="5" borderId="21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26" xfId="0" applyFont="1" applyBorder="1" applyAlignment="1">
      <alignment horizontal="center" vertical="top"/>
    </xf>
    <xf numFmtId="0" fontId="3" fillId="7" borderId="26" xfId="0" applyFont="1" applyFill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/>
    </xf>
    <xf numFmtId="0" fontId="3" fillId="0" borderId="39" xfId="0" applyNumberFormat="1" applyFont="1" applyFill="1" applyBorder="1" applyAlignment="1">
      <alignment horizontal="center" vertical="top"/>
    </xf>
    <xf numFmtId="0" fontId="3" fillId="0" borderId="61" xfId="0" applyNumberFormat="1" applyFont="1" applyFill="1" applyBorder="1" applyAlignment="1">
      <alignment horizontal="center" vertical="top"/>
    </xf>
    <xf numFmtId="0" fontId="3" fillId="0" borderId="60" xfId="0" applyFont="1" applyBorder="1"/>
    <xf numFmtId="0" fontId="3" fillId="0" borderId="76" xfId="0" applyFont="1" applyBorder="1"/>
    <xf numFmtId="0" fontId="3" fillId="0" borderId="31" xfId="0" applyFont="1" applyBorder="1"/>
    <xf numFmtId="164" fontId="3" fillId="0" borderId="18" xfId="0" applyNumberFormat="1" applyFont="1" applyFill="1" applyBorder="1" applyAlignment="1">
      <alignment vertical="top" wrapText="1"/>
    </xf>
    <xf numFmtId="49" fontId="3" fillId="0" borderId="9" xfId="0" applyNumberFormat="1" applyFont="1" applyBorder="1" applyAlignment="1">
      <alignment vertical="top"/>
    </xf>
    <xf numFmtId="49" fontId="3" fillId="0" borderId="17" xfId="0" applyNumberFormat="1" applyFont="1" applyBorder="1" applyAlignment="1">
      <alignment vertical="top"/>
    </xf>
    <xf numFmtId="49" fontId="3" fillId="0" borderId="15" xfId="0" applyNumberFormat="1" applyFont="1" applyBorder="1" applyAlignment="1">
      <alignment vertical="top"/>
    </xf>
    <xf numFmtId="49" fontId="4" fillId="3" borderId="3" xfId="0" applyNumberFormat="1" applyFont="1" applyFill="1" applyBorder="1" applyAlignment="1">
      <alignment horizontal="center" vertical="top"/>
    </xf>
    <xf numFmtId="0" fontId="3" fillId="7" borderId="52" xfId="0" applyFont="1" applyFill="1" applyBorder="1" applyAlignment="1">
      <alignment horizontal="center" vertical="top"/>
    </xf>
    <xf numFmtId="164" fontId="3" fillId="7" borderId="64" xfId="0" applyNumberFormat="1" applyFont="1" applyFill="1" applyBorder="1" applyAlignment="1">
      <alignment horizontal="center" vertical="top"/>
    </xf>
    <xf numFmtId="164" fontId="4" fillId="7" borderId="1" xfId="0" applyNumberFormat="1" applyFont="1" applyFill="1" applyBorder="1" applyAlignment="1">
      <alignment horizontal="center" vertical="top"/>
    </xf>
    <xf numFmtId="164" fontId="3" fillId="7" borderId="26" xfId="0" applyNumberFormat="1" applyFont="1" applyFill="1" applyBorder="1" applyAlignment="1">
      <alignment horizontal="center" vertical="top"/>
    </xf>
    <xf numFmtId="164" fontId="4" fillId="7" borderId="9" xfId="0" applyNumberFormat="1" applyFont="1" applyFill="1" applyBorder="1" applyAlignment="1">
      <alignment horizontal="center" vertical="top" wrapText="1"/>
    </xf>
    <xf numFmtId="0" fontId="3" fillId="0" borderId="27" xfId="0" applyNumberFormat="1" applyFont="1" applyFill="1" applyBorder="1" applyAlignment="1">
      <alignment vertical="top"/>
    </xf>
    <xf numFmtId="164" fontId="3" fillId="0" borderId="0" xfId="0" applyNumberFormat="1" applyFont="1" applyFill="1" applyBorder="1" applyAlignment="1">
      <alignment vertical="top" wrapText="1"/>
    </xf>
    <xf numFmtId="164" fontId="3" fillId="0" borderId="25" xfId="0" applyNumberFormat="1" applyFont="1" applyFill="1" applyBorder="1" applyAlignment="1">
      <alignment horizontal="left" vertical="top"/>
    </xf>
    <xf numFmtId="0" fontId="3" fillId="0" borderId="25" xfId="0" applyNumberFormat="1" applyFont="1" applyFill="1" applyBorder="1" applyAlignment="1">
      <alignment horizontal="center" vertical="top"/>
    </xf>
    <xf numFmtId="0" fontId="3" fillId="0" borderId="21" xfId="0" applyNumberFormat="1" applyFont="1" applyBorder="1" applyAlignment="1">
      <alignment vertical="top"/>
    </xf>
    <xf numFmtId="0" fontId="3" fillId="0" borderId="68" xfId="0" applyNumberFormat="1" applyFont="1" applyBorder="1" applyAlignment="1">
      <alignment horizontal="center" vertical="top"/>
    </xf>
    <xf numFmtId="164" fontId="3" fillId="0" borderId="59" xfId="0" applyNumberFormat="1" applyFont="1" applyFill="1" applyBorder="1" applyAlignment="1">
      <alignment horizontal="left" vertical="top"/>
    </xf>
    <xf numFmtId="0" fontId="3" fillId="0" borderId="59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164" fontId="3" fillId="0" borderId="65" xfId="0" applyNumberFormat="1" applyFont="1" applyBorder="1"/>
    <xf numFmtId="164" fontId="3" fillId="7" borderId="25" xfId="0" applyNumberFormat="1" applyFont="1" applyFill="1" applyBorder="1" applyAlignment="1">
      <alignment horizontal="center" vertical="top"/>
    </xf>
    <xf numFmtId="164" fontId="4" fillId="2" borderId="19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 wrapText="1"/>
    </xf>
    <xf numFmtId="0" fontId="3" fillId="0" borderId="26" xfId="0" applyFont="1" applyBorder="1" applyAlignment="1">
      <alignment vertical="top"/>
    </xf>
    <xf numFmtId="164" fontId="12" fillId="7" borderId="40" xfId="0" applyNumberFormat="1" applyFont="1" applyFill="1" applyBorder="1" applyAlignment="1">
      <alignment horizontal="center" vertical="top"/>
    </xf>
    <xf numFmtId="164" fontId="12" fillId="7" borderId="29" xfId="0" applyNumberFormat="1" applyFont="1" applyFill="1" applyBorder="1" applyAlignment="1">
      <alignment horizontal="center" vertical="top"/>
    </xf>
    <xf numFmtId="164" fontId="12" fillId="7" borderId="59" xfId="0" applyNumberFormat="1" applyFont="1" applyFill="1" applyBorder="1" applyAlignment="1">
      <alignment horizontal="center" vertical="top"/>
    </xf>
    <xf numFmtId="164" fontId="12" fillId="7" borderId="1" xfId="0" applyNumberFormat="1" applyFont="1" applyFill="1" applyBorder="1" applyAlignment="1">
      <alignment horizontal="center" vertical="top"/>
    </xf>
    <xf numFmtId="0" fontId="14" fillId="0" borderId="4" xfId="0" applyFont="1" applyFill="1" applyBorder="1" applyAlignment="1">
      <alignment horizontal="left" vertical="top" wrapText="1"/>
    </xf>
    <xf numFmtId="0" fontId="14" fillId="0" borderId="27" xfId="0" applyFont="1" applyFill="1" applyBorder="1" applyAlignment="1">
      <alignment horizontal="left" vertical="top" wrapText="1"/>
    </xf>
    <xf numFmtId="164" fontId="3" fillId="0" borderId="26" xfId="0" applyNumberFormat="1" applyFont="1" applyFill="1" applyBorder="1" applyAlignment="1">
      <alignment horizontal="left" vertical="top" wrapText="1"/>
    </xf>
    <xf numFmtId="49" fontId="8" fillId="0" borderId="16" xfId="0" applyNumberFormat="1" applyFont="1" applyFill="1" applyBorder="1" applyAlignment="1">
      <alignment horizontal="center" vertical="top"/>
    </xf>
    <xf numFmtId="0" fontId="3" fillId="0" borderId="75" xfId="0" applyNumberFormat="1" applyFont="1" applyFill="1" applyBorder="1" applyAlignment="1">
      <alignment horizontal="center" vertical="top" wrapText="1"/>
    </xf>
    <xf numFmtId="0" fontId="8" fillId="0" borderId="65" xfId="0" applyFont="1" applyFill="1" applyBorder="1" applyAlignment="1">
      <alignment horizontal="left" vertical="top" wrapText="1"/>
    </xf>
    <xf numFmtId="49" fontId="8" fillId="0" borderId="6" xfId="0" applyNumberFormat="1" applyFont="1" applyFill="1" applyBorder="1" applyAlignment="1">
      <alignment horizontal="center" vertical="top"/>
    </xf>
    <xf numFmtId="49" fontId="8" fillId="7" borderId="17" xfId="0" applyNumberFormat="1" applyFont="1" applyFill="1" applyBorder="1" applyAlignment="1">
      <alignment horizontal="center" vertical="top"/>
    </xf>
    <xf numFmtId="0" fontId="3" fillId="0" borderId="60" xfId="0" applyNumberFormat="1" applyFont="1" applyFill="1" applyBorder="1" applyAlignment="1">
      <alignment horizontal="center" vertical="top" wrapText="1"/>
    </xf>
    <xf numFmtId="0" fontId="4" fillId="7" borderId="6" xfId="0" applyFont="1" applyFill="1" applyBorder="1" applyAlignment="1">
      <alignment horizontal="center" vertical="top" wrapText="1"/>
    </xf>
    <xf numFmtId="164" fontId="3" fillId="0" borderId="8" xfId="0" applyNumberFormat="1" applyFont="1" applyFill="1" applyBorder="1" applyAlignment="1">
      <alignment horizontal="left" vertical="top" wrapText="1"/>
    </xf>
    <xf numFmtId="164" fontId="3" fillId="0" borderId="25" xfId="0" applyNumberFormat="1" applyFont="1" applyFill="1" applyBorder="1" applyAlignment="1">
      <alignment vertical="top" wrapText="1"/>
    </xf>
    <xf numFmtId="0" fontId="3" fillId="0" borderId="25" xfId="0" applyNumberFormat="1" applyFont="1" applyFill="1" applyBorder="1" applyAlignment="1">
      <alignment horizontal="center" vertical="top" wrapText="1"/>
    </xf>
    <xf numFmtId="0" fontId="3" fillId="0" borderId="27" xfId="0" applyNumberFormat="1" applyFont="1" applyFill="1" applyBorder="1" applyAlignment="1">
      <alignment horizontal="center" vertical="top" wrapText="1"/>
    </xf>
    <xf numFmtId="0" fontId="3" fillId="0" borderId="70" xfId="0" applyNumberFormat="1" applyFont="1" applyFill="1" applyBorder="1" applyAlignment="1">
      <alignment horizontal="center" vertical="top" wrapText="1"/>
    </xf>
    <xf numFmtId="164" fontId="3" fillId="0" borderId="26" xfId="0" applyNumberFormat="1" applyFont="1" applyFill="1" applyBorder="1" applyAlignment="1">
      <alignment vertical="top" wrapText="1"/>
    </xf>
    <xf numFmtId="49" fontId="4" fillId="2" borderId="26" xfId="0" applyNumberFormat="1" applyFont="1" applyFill="1" applyBorder="1" applyAlignment="1">
      <alignment horizontal="center" vertical="top"/>
    </xf>
    <xf numFmtId="49" fontId="4" fillId="2" borderId="18" xfId="0" applyNumberFormat="1" applyFont="1" applyFill="1" applyBorder="1" applyAlignment="1">
      <alignment horizontal="center" vertical="top"/>
    </xf>
    <xf numFmtId="49" fontId="4" fillId="3" borderId="38" xfId="0" applyNumberFormat="1" applyFont="1" applyFill="1" applyBorder="1" applyAlignment="1">
      <alignment horizontal="center" vertical="top"/>
    </xf>
    <xf numFmtId="49" fontId="4" fillId="2" borderId="34" xfId="0" applyNumberFormat="1" applyFont="1" applyFill="1" applyBorder="1" applyAlignment="1">
      <alignment horizontal="center" vertical="top"/>
    </xf>
    <xf numFmtId="49" fontId="4" fillId="2" borderId="16" xfId="0" applyNumberFormat="1" applyFont="1" applyFill="1" applyBorder="1" applyAlignment="1">
      <alignment horizontal="center" vertical="top"/>
    </xf>
    <xf numFmtId="0" fontId="2" fillId="0" borderId="72" xfId="0" applyFont="1" applyFill="1" applyBorder="1" applyAlignment="1">
      <alignment horizontal="center" vertical="center" textRotation="90" wrapText="1"/>
    </xf>
    <xf numFmtId="0" fontId="3" fillId="0" borderId="72" xfId="0" applyFont="1" applyBorder="1" applyAlignment="1">
      <alignment horizontal="center" vertical="center" textRotation="90" wrapText="1"/>
    </xf>
    <xf numFmtId="0" fontId="3" fillId="0" borderId="72" xfId="0" applyFont="1" applyFill="1" applyBorder="1" applyAlignment="1">
      <alignment horizontal="center" vertical="center" textRotation="90" wrapText="1"/>
    </xf>
    <xf numFmtId="0" fontId="3" fillId="7" borderId="59" xfId="0" applyFont="1" applyFill="1" applyBorder="1" applyAlignment="1">
      <alignment horizontal="center" vertical="top"/>
    </xf>
    <xf numFmtId="0" fontId="3" fillId="7" borderId="39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3" fillId="7" borderId="21" xfId="0" applyFont="1" applyFill="1" applyBorder="1" applyAlignment="1">
      <alignment horizontal="center" vertical="top"/>
    </xf>
    <xf numFmtId="0" fontId="3" fillId="7" borderId="0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7" borderId="9" xfId="0" applyFont="1" applyFill="1" applyBorder="1" applyAlignment="1">
      <alignment horizontal="center" vertical="top"/>
    </xf>
    <xf numFmtId="0" fontId="3" fillId="7" borderId="68" xfId="0" applyFont="1" applyFill="1" applyBorder="1" applyAlignment="1">
      <alignment horizontal="center" vertical="top"/>
    </xf>
    <xf numFmtId="0" fontId="3" fillId="7" borderId="49" xfId="0" applyFont="1" applyFill="1" applyBorder="1" applyAlignment="1">
      <alignment horizontal="center" vertical="top"/>
    </xf>
    <xf numFmtId="164" fontId="4" fillId="3" borderId="47" xfId="0" applyNumberFormat="1" applyFont="1" applyFill="1" applyBorder="1" applyAlignment="1">
      <alignment horizontal="center" vertical="top"/>
    </xf>
    <xf numFmtId="164" fontId="4" fillId="2" borderId="3" xfId="0" applyNumberFormat="1" applyFont="1" applyFill="1" applyBorder="1" applyAlignment="1">
      <alignment horizontal="center" vertical="top"/>
    </xf>
    <xf numFmtId="164" fontId="4" fillId="2" borderId="23" xfId="0" applyNumberFormat="1" applyFont="1" applyFill="1" applyBorder="1" applyAlignment="1">
      <alignment horizontal="center" vertical="top"/>
    </xf>
    <xf numFmtId="164" fontId="5" fillId="4" borderId="3" xfId="0" applyNumberFormat="1" applyFont="1" applyFill="1" applyBorder="1" applyAlignment="1">
      <alignment horizontal="center" vertical="top"/>
    </xf>
    <xf numFmtId="164" fontId="5" fillId="4" borderId="23" xfId="0" applyNumberFormat="1" applyFont="1" applyFill="1" applyBorder="1" applyAlignment="1">
      <alignment horizontal="center" vertical="top"/>
    </xf>
    <xf numFmtId="164" fontId="3" fillId="0" borderId="66" xfId="0" applyNumberFormat="1" applyFont="1" applyBorder="1" applyAlignment="1">
      <alignment horizontal="center" vertical="top"/>
    </xf>
    <xf numFmtId="164" fontId="3" fillId="0" borderId="5" xfId="0" applyNumberFormat="1" applyFont="1" applyBorder="1" applyAlignment="1">
      <alignment horizontal="center" vertical="top"/>
    </xf>
    <xf numFmtId="49" fontId="4" fillId="3" borderId="4" xfId="0" applyNumberFormat="1" applyFont="1" applyFill="1" applyBorder="1" applyAlignment="1">
      <alignment horizontal="center" vertical="top"/>
    </xf>
    <xf numFmtId="164" fontId="4" fillId="3" borderId="25" xfId="0" applyNumberFormat="1" applyFont="1" applyFill="1" applyBorder="1" applyAlignment="1">
      <alignment horizontal="center" vertical="top"/>
    </xf>
    <xf numFmtId="164" fontId="4" fillId="3" borderId="27" xfId="0" applyNumberFormat="1" applyFont="1" applyFill="1" applyBorder="1" applyAlignment="1">
      <alignment horizontal="center" vertical="top"/>
    </xf>
    <xf numFmtId="164" fontId="4" fillId="3" borderId="42" xfId="0" applyNumberFormat="1" applyFont="1" applyFill="1" applyBorder="1" applyAlignment="1">
      <alignment horizontal="center" vertical="top"/>
    </xf>
    <xf numFmtId="164" fontId="4" fillId="3" borderId="4" xfId="0" applyNumberFormat="1" applyFont="1" applyFill="1" applyBorder="1" applyAlignment="1">
      <alignment horizontal="center" vertical="top"/>
    </xf>
    <xf numFmtId="164" fontId="4" fillId="3" borderId="15" xfId="0" applyNumberFormat="1" applyFont="1" applyFill="1" applyBorder="1" applyAlignment="1">
      <alignment horizontal="center" vertical="top"/>
    </xf>
    <xf numFmtId="164" fontId="4" fillId="8" borderId="34" xfId="0" applyNumberFormat="1" applyFont="1" applyFill="1" applyBorder="1" applyAlignment="1">
      <alignment horizontal="center"/>
    </xf>
    <xf numFmtId="164" fontId="4" fillId="8" borderId="21" xfId="0" applyNumberFormat="1" applyFont="1" applyFill="1" applyBorder="1" applyAlignment="1">
      <alignment horizontal="center"/>
    </xf>
    <xf numFmtId="164" fontId="4" fillId="8" borderId="9" xfId="0" applyNumberFormat="1" applyFont="1" applyFill="1" applyBorder="1" applyAlignment="1">
      <alignment horizontal="center"/>
    </xf>
    <xf numFmtId="164" fontId="3" fillId="0" borderId="33" xfId="0" applyNumberFormat="1" applyFont="1" applyBorder="1" applyAlignment="1">
      <alignment horizontal="center" vertical="top"/>
    </xf>
    <xf numFmtId="164" fontId="3" fillId="0" borderId="27" xfId="0" applyNumberFormat="1" applyFont="1" applyBorder="1" applyAlignment="1">
      <alignment horizontal="center" vertical="top"/>
    </xf>
    <xf numFmtId="164" fontId="3" fillId="0" borderId="15" xfId="0" applyNumberFormat="1" applyFont="1" applyBorder="1" applyAlignment="1">
      <alignment horizontal="center" vertical="top"/>
    </xf>
    <xf numFmtId="164" fontId="3" fillId="0" borderId="34" xfId="0" applyNumberFormat="1" applyFont="1" applyBorder="1" applyAlignment="1">
      <alignment horizontal="center" vertical="top"/>
    </xf>
    <xf numFmtId="164" fontId="3" fillId="0" borderId="56" xfId="0" applyNumberFormat="1" applyFont="1" applyBorder="1" applyAlignment="1">
      <alignment horizontal="center" vertical="top"/>
    </xf>
    <xf numFmtId="164" fontId="3" fillId="0" borderId="54" xfId="0" applyNumberFormat="1" applyFont="1" applyBorder="1" applyAlignment="1">
      <alignment horizontal="center" vertical="top"/>
    </xf>
    <xf numFmtId="164" fontId="3" fillId="0" borderId="51" xfId="0" applyNumberFormat="1" applyFont="1" applyBorder="1" applyAlignment="1">
      <alignment horizontal="center" vertical="top"/>
    </xf>
    <xf numFmtId="164" fontId="3" fillId="0" borderId="55" xfId="0" applyNumberFormat="1" applyFont="1" applyBorder="1" applyAlignment="1">
      <alignment horizontal="center" vertical="top"/>
    </xf>
    <xf numFmtId="164" fontId="4" fillId="9" borderId="3" xfId="0" applyNumberFormat="1" applyFont="1" applyFill="1" applyBorder="1" applyAlignment="1">
      <alignment horizontal="center" vertical="top"/>
    </xf>
    <xf numFmtId="164" fontId="4" fillId="9" borderId="13" xfId="0" applyNumberFormat="1" applyFont="1" applyFill="1" applyBorder="1" applyAlignment="1">
      <alignment horizontal="center" vertical="top"/>
    </xf>
    <xf numFmtId="164" fontId="4" fillId="9" borderId="69" xfId="0" applyNumberFormat="1" applyFont="1" applyFill="1" applyBorder="1" applyAlignment="1">
      <alignment horizontal="center" vertical="top"/>
    </xf>
    <xf numFmtId="164" fontId="4" fillId="10" borderId="16" xfId="0" applyNumberFormat="1" applyFont="1" applyFill="1" applyBorder="1" applyAlignment="1">
      <alignment horizontal="center" vertical="top"/>
    </xf>
    <xf numFmtId="164" fontId="4" fillId="10" borderId="6" xfId="0" applyNumberFormat="1" applyFont="1" applyFill="1" applyBorder="1" applyAlignment="1">
      <alignment horizontal="center" vertical="top"/>
    </xf>
    <xf numFmtId="164" fontId="4" fillId="10" borderId="17" xfId="0" applyNumberFormat="1" applyFont="1" applyFill="1" applyBorder="1" applyAlignment="1">
      <alignment horizontal="center" vertical="top"/>
    </xf>
    <xf numFmtId="164" fontId="4" fillId="8" borderId="3" xfId="0" applyNumberFormat="1" applyFont="1" applyFill="1" applyBorder="1" applyAlignment="1">
      <alignment horizontal="center" vertical="top"/>
    </xf>
    <xf numFmtId="164" fontId="4" fillId="8" borderId="13" xfId="0" applyNumberFormat="1" applyFont="1" applyFill="1" applyBorder="1" applyAlignment="1">
      <alignment horizontal="center" vertical="top"/>
    </xf>
    <xf numFmtId="164" fontId="4" fillId="8" borderId="69" xfId="0" applyNumberFormat="1" applyFont="1" applyFill="1" applyBorder="1" applyAlignment="1">
      <alignment horizontal="center" vertical="top"/>
    </xf>
    <xf numFmtId="164" fontId="13" fillId="0" borderId="48" xfId="0" applyNumberFormat="1" applyFont="1" applyBorder="1" applyAlignment="1">
      <alignment horizontal="center" vertical="top"/>
    </xf>
    <xf numFmtId="164" fontId="13" fillId="0" borderId="39" xfId="0" applyNumberFormat="1" applyFont="1" applyBorder="1" applyAlignment="1">
      <alignment horizontal="center" vertical="top"/>
    </xf>
    <xf numFmtId="0" fontId="4" fillId="7" borderId="27" xfId="0" applyFont="1" applyFill="1" applyBorder="1" applyAlignment="1">
      <alignment vertical="top" wrapText="1"/>
    </xf>
    <xf numFmtId="0" fontId="4" fillId="7" borderId="21" xfId="0" applyFont="1" applyFill="1" applyBorder="1" applyAlignment="1">
      <alignment vertical="top" wrapText="1"/>
    </xf>
    <xf numFmtId="164" fontId="12" fillId="7" borderId="9" xfId="0" applyNumberFormat="1" applyFont="1" applyFill="1" applyBorder="1" applyAlignment="1">
      <alignment horizontal="center" vertical="top"/>
    </xf>
    <xf numFmtId="49" fontId="4" fillId="3" borderId="6" xfId="0" applyNumberFormat="1" applyFont="1" applyFill="1" applyBorder="1" applyAlignment="1">
      <alignment vertical="top"/>
    </xf>
    <xf numFmtId="49" fontId="4" fillId="0" borderId="6" xfId="0" applyNumberFormat="1" applyFont="1" applyBorder="1" applyAlignment="1">
      <alignment vertical="top"/>
    </xf>
    <xf numFmtId="0" fontId="3" fillId="5" borderId="6" xfId="0" applyFont="1" applyFill="1" applyBorder="1" applyAlignment="1">
      <alignment horizontal="left" vertical="top" wrapText="1"/>
    </xf>
    <xf numFmtId="0" fontId="4" fillId="7" borderId="6" xfId="0" applyFont="1" applyFill="1" applyBorder="1" applyAlignment="1">
      <alignment vertical="top" wrapText="1"/>
    </xf>
    <xf numFmtId="0" fontId="3" fillId="0" borderId="18" xfId="0" applyFont="1" applyBorder="1" applyAlignment="1">
      <alignment horizontal="center" vertical="top"/>
    </xf>
    <xf numFmtId="0" fontId="3" fillId="7" borderId="18" xfId="0" applyFont="1" applyFill="1" applyBorder="1" applyAlignment="1">
      <alignment horizontal="center" vertical="top"/>
    </xf>
    <xf numFmtId="0" fontId="3" fillId="7" borderId="6" xfId="0" applyFont="1" applyFill="1" applyBorder="1" applyAlignment="1">
      <alignment horizontal="center" vertical="top"/>
    </xf>
    <xf numFmtId="0" fontId="3" fillId="7" borderId="41" xfId="0" applyFont="1" applyFill="1" applyBorder="1" applyAlignment="1">
      <alignment horizontal="center" vertical="top"/>
    </xf>
    <xf numFmtId="164" fontId="3" fillId="0" borderId="44" xfId="0" applyNumberFormat="1" applyFont="1" applyBorder="1" applyAlignment="1">
      <alignment horizontal="center" vertical="top"/>
    </xf>
    <xf numFmtId="164" fontId="3" fillId="0" borderId="2" xfId="0" applyNumberFormat="1" applyFont="1" applyBorder="1" applyAlignment="1">
      <alignment horizontal="center" vertical="top"/>
    </xf>
    <xf numFmtId="164" fontId="3" fillId="0" borderId="45" xfId="0" applyNumberFormat="1" applyFont="1" applyBorder="1" applyAlignment="1">
      <alignment horizontal="center" vertical="top"/>
    </xf>
    <xf numFmtId="164" fontId="13" fillId="7" borderId="48" xfId="0" applyNumberFormat="1" applyFont="1" applyFill="1" applyBorder="1" applyAlignment="1">
      <alignment horizontal="center" vertical="top" wrapText="1"/>
    </xf>
    <xf numFmtId="164" fontId="13" fillId="7" borderId="39" xfId="0" applyNumberFormat="1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7" borderId="21" xfId="0" applyFont="1" applyFill="1" applyBorder="1" applyAlignment="1">
      <alignment horizontal="center" vertical="top" wrapText="1"/>
    </xf>
    <xf numFmtId="49" fontId="3" fillId="0" borderId="24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 vertical="top"/>
    </xf>
    <xf numFmtId="164" fontId="3" fillId="0" borderId="48" xfId="0" applyNumberFormat="1" applyFont="1" applyBorder="1" applyAlignment="1">
      <alignment horizontal="center" vertical="top"/>
    </xf>
    <xf numFmtId="164" fontId="3" fillId="0" borderId="39" xfId="0" applyNumberFormat="1" applyFont="1" applyBorder="1" applyAlignment="1">
      <alignment horizontal="center" vertical="top"/>
    </xf>
    <xf numFmtId="164" fontId="3" fillId="0" borderId="49" xfId="0" applyNumberFormat="1" applyFont="1" applyBorder="1" applyAlignment="1">
      <alignment horizontal="center" vertical="top"/>
    </xf>
    <xf numFmtId="164" fontId="3" fillId="0" borderId="21" xfId="0" applyNumberFormat="1" applyFont="1" applyBorder="1" applyAlignment="1">
      <alignment horizontal="center" vertical="top"/>
    </xf>
    <xf numFmtId="164" fontId="3" fillId="0" borderId="57" xfId="0" applyNumberFormat="1" applyFont="1" applyBorder="1" applyAlignment="1">
      <alignment horizontal="center" vertical="top"/>
    </xf>
    <xf numFmtId="164" fontId="3" fillId="0" borderId="9" xfId="0" applyNumberFormat="1" applyFont="1" applyBorder="1" applyAlignment="1">
      <alignment horizontal="center" vertical="top"/>
    </xf>
    <xf numFmtId="164" fontId="3" fillId="0" borderId="58" xfId="0" applyNumberFormat="1" applyFont="1" applyBorder="1" applyAlignment="1">
      <alignment horizontal="center" vertical="top"/>
    </xf>
    <xf numFmtId="0" fontId="2" fillId="0" borderId="72" xfId="0" applyFont="1" applyBorder="1" applyAlignment="1">
      <alignment horizontal="center" vertical="center" textRotation="90" wrapText="1"/>
    </xf>
    <xf numFmtId="164" fontId="13" fillId="0" borderId="54" xfId="0" applyNumberFormat="1" applyFont="1" applyBorder="1" applyAlignment="1">
      <alignment horizontal="center" vertical="top"/>
    </xf>
    <xf numFmtId="164" fontId="13" fillId="0" borderId="51" xfId="0" applyNumberFormat="1" applyFont="1" applyBorder="1" applyAlignment="1">
      <alignment horizontal="center" vertical="top"/>
    </xf>
    <xf numFmtId="164" fontId="3" fillId="11" borderId="33" xfId="0" applyNumberFormat="1" applyFont="1" applyFill="1" applyBorder="1" applyAlignment="1">
      <alignment horizontal="center" vertical="top"/>
    </xf>
    <xf numFmtId="164" fontId="3" fillId="11" borderId="27" xfId="0" applyNumberFormat="1" applyFont="1" applyFill="1" applyBorder="1" applyAlignment="1">
      <alignment horizontal="center" vertical="top"/>
    </xf>
    <xf numFmtId="164" fontId="3" fillId="11" borderId="15" xfId="0" applyNumberFormat="1" applyFont="1" applyFill="1" applyBorder="1" applyAlignment="1">
      <alignment horizontal="center" vertical="top"/>
    </xf>
    <xf numFmtId="164" fontId="4" fillId="11" borderId="44" xfId="0" applyNumberFormat="1" applyFont="1" applyFill="1" applyBorder="1" applyAlignment="1">
      <alignment horizontal="center" vertical="top"/>
    </xf>
    <xf numFmtId="164" fontId="4" fillId="11" borderId="2" xfId="0" applyNumberFormat="1" applyFont="1" applyFill="1" applyBorder="1" applyAlignment="1">
      <alignment horizontal="center" vertical="top"/>
    </xf>
    <xf numFmtId="164" fontId="4" fillId="11" borderId="45" xfId="0" applyNumberFormat="1" applyFont="1" applyFill="1" applyBorder="1" applyAlignment="1">
      <alignment horizontal="center" vertical="top"/>
    </xf>
    <xf numFmtId="164" fontId="3" fillId="11" borderId="48" xfId="0" applyNumberFormat="1" applyFont="1" applyFill="1" applyBorder="1" applyAlignment="1">
      <alignment horizontal="center" vertical="top" wrapText="1"/>
    </xf>
    <xf numFmtId="164" fontId="3" fillId="11" borderId="39" xfId="0" applyNumberFormat="1" applyFont="1" applyFill="1" applyBorder="1" applyAlignment="1">
      <alignment horizontal="center" vertical="top" wrapText="1"/>
    </xf>
    <xf numFmtId="164" fontId="3" fillId="11" borderId="49" xfId="0" applyNumberFormat="1" applyFont="1" applyFill="1" applyBorder="1" applyAlignment="1">
      <alignment horizontal="center" vertical="top" wrapText="1"/>
    </xf>
    <xf numFmtId="164" fontId="3" fillId="11" borderId="48" xfId="0" applyNumberFormat="1" applyFont="1" applyFill="1" applyBorder="1" applyAlignment="1">
      <alignment horizontal="center" vertical="top"/>
    </xf>
    <xf numFmtId="164" fontId="3" fillId="11" borderId="39" xfId="0" applyNumberFormat="1" applyFont="1" applyFill="1" applyBorder="1" applyAlignment="1">
      <alignment horizontal="center" vertical="top"/>
    </xf>
    <xf numFmtId="164" fontId="3" fillId="11" borderId="49" xfId="0" applyNumberFormat="1" applyFont="1" applyFill="1" applyBorder="1" applyAlignment="1">
      <alignment horizontal="center" vertical="top"/>
    </xf>
    <xf numFmtId="164" fontId="3" fillId="11" borderId="34" xfId="0" applyNumberFormat="1" applyFont="1" applyFill="1" applyBorder="1" applyAlignment="1">
      <alignment horizontal="center" vertical="top" wrapText="1"/>
    </xf>
    <xf numFmtId="164" fontId="3" fillId="11" borderId="21" xfId="0" applyNumberFormat="1" applyFont="1" applyFill="1" applyBorder="1" applyAlignment="1">
      <alignment horizontal="center" vertical="top" wrapText="1"/>
    </xf>
    <xf numFmtId="164" fontId="3" fillId="11" borderId="9" xfId="0" applyNumberFormat="1" applyFont="1" applyFill="1" applyBorder="1" applyAlignment="1">
      <alignment horizontal="center" vertical="top" wrapText="1"/>
    </xf>
    <xf numFmtId="164" fontId="3" fillId="11" borderId="62" xfId="0" applyNumberFormat="1" applyFont="1" applyFill="1" applyBorder="1" applyAlignment="1">
      <alignment horizontal="center" vertical="top" wrapText="1"/>
    </xf>
    <xf numFmtId="164" fontId="3" fillId="11" borderId="72" xfId="0" applyNumberFormat="1" applyFont="1" applyFill="1" applyBorder="1" applyAlignment="1">
      <alignment horizontal="center" vertical="top" wrapText="1"/>
    </xf>
    <xf numFmtId="164" fontId="3" fillId="11" borderId="67" xfId="0" applyNumberFormat="1" applyFont="1" applyFill="1" applyBorder="1" applyAlignment="1">
      <alignment horizontal="center" vertical="top" wrapText="1"/>
    </xf>
    <xf numFmtId="164" fontId="4" fillId="11" borderId="47" xfId="0" applyNumberFormat="1" applyFont="1" applyFill="1" applyBorder="1" applyAlignment="1">
      <alignment horizontal="center" vertical="top"/>
    </xf>
    <xf numFmtId="164" fontId="4" fillId="11" borderId="11" xfId="0" applyNumberFormat="1" applyFont="1" applyFill="1" applyBorder="1" applyAlignment="1">
      <alignment horizontal="center" vertical="top"/>
    </xf>
    <xf numFmtId="0" fontId="5" fillId="11" borderId="10" xfId="0" applyFont="1" applyFill="1" applyBorder="1" applyAlignment="1">
      <alignment horizontal="left" vertical="top" wrapText="1"/>
    </xf>
    <xf numFmtId="164" fontId="4" fillId="11" borderId="62" xfId="0" applyNumberFormat="1" applyFont="1" applyFill="1" applyBorder="1" applyAlignment="1">
      <alignment horizontal="center" vertical="top"/>
    </xf>
    <xf numFmtId="164" fontId="4" fillId="11" borderId="72" xfId="0" applyNumberFormat="1" applyFont="1" applyFill="1" applyBorder="1" applyAlignment="1">
      <alignment horizontal="center" vertical="top"/>
    </xf>
    <xf numFmtId="164" fontId="4" fillId="11" borderId="67" xfId="0" applyNumberFormat="1" applyFont="1" applyFill="1" applyBorder="1" applyAlignment="1">
      <alignment horizontal="center" vertical="top"/>
    </xf>
    <xf numFmtId="0" fontId="4" fillId="11" borderId="43" xfId="0" applyFont="1" applyFill="1" applyBorder="1" applyAlignment="1">
      <alignment horizontal="center" vertical="top" wrapText="1"/>
    </xf>
    <xf numFmtId="164" fontId="12" fillId="11" borderId="34" xfId="0" applyNumberFormat="1" applyFont="1" applyFill="1" applyBorder="1" applyAlignment="1">
      <alignment horizontal="center" vertical="top"/>
    </xf>
    <xf numFmtId="164" fontId="12" fillId="11" borderId="21" xfId="0" applyNumberFormat="1" applyFont="1" applyFill="1" applyBorder="1" applyAlignment="1">
      <alignment horizontal="center" vertical="top"/>
    </xf>
    <xf numFmtId="164" fontId="12" fillId="11" borderId="9" xfId="0" applyNumberFormat="1" applyFont="1" applyFill="1" applyBorder="1" applyAlignment="1">
      <alignment horizontal="center" vertical="top"/>
    </xf>
    <xf numFmtId="164" fontId="3" fillId="11" borderId="62" xfId="0" applyNumberFormat="1" applyFont="1" applyFill="1" applyBorder="1" applyAlignment="1">
      <alignment horizontal="center" vertical="top"/>
    </xf>
    <xf numFmtId="164" fontId="3" fillId="11" borderId="72" xfId="0" applyNumberFormat="1" applyFont="1" applyFill="1" applyBorder="1" applyAlignment="1">
      <alignment horizontal="center" vertical="top"/>
    </xf>
    <xf numFmtId="164" fontId="3" fillId="11" borderId="67" xfId="0" applyNumberFormat="1" applyFont="1" applyFill="1" applyBorder="1" applyAlignment="1">
      <alignment horizontal="center" vertical="top"/>
    </xf>
    <xf numFmtId="0" fontId="3" fillId="11" borderId="18" xfId="0" applyFont="1" applyFill="1" applyBorder="1" applyAlignment="1">
      <alignment horizontal="center" vertical="top"/>
    </xf>
    <xf numFmtId="0" fontId="3" fillId="11" borderId="6" xfId="0" applyFont="1" applyFill="1" applyBorder="1" applyAlignment="1">
      <alignment horizontal="center" vertical="top"/>
    </xf>
    <xf numFmtId="0" fontId="3" fillId="11" borderId="41" xfId="0" applyFont="1" applyFill="1" applyBorder="1" applyAlignment="1">
      <alignment horizontal="center" vertical="top"/>
    </xf>
    <xf numFmtId="0" fontId="3" fillId="11" borderId="26" xfId="0" applyFont="1" applyFill="1" applyBorder="1" applyAlignment="1">
      <alignment horizontal="center" vertical="top"/>
    </xf>
    <xf numFmtId="0" fontId="3" fillId="11" borderId="21" xfId="0" applyFont="1" applyFill="1" applyBorder="1" applyAlignment="1">
      <alignment horizontal="center" vertical="top"/>
    </xf>
    <xf numFmtId="0" fontId="3" fillId="11" borderId="0" xfId="0" applyFont="1" applyFill="1" applyBorder="1" applyAlignment="1">
      <alignment horizontal="center" vertical="top"/>
    </xf>
    <xf numFmtId="0" fontId="3" fillId="11" borderId="9" xfId="0" applyFont="1" applyFill="1" applyBorder="1" applyAlignment="1">
      <alignment horizontal="center" vertical="top"/>
    </xf>
    <xf numFmtId="164" fontId="3" fillId="11" borderId="34" xfId="0" applyNumberFormat="1" applyFont="1" applyFill="1" applyBorder="1" applyAlignment="1">
      <alignment horizontal="center" vertical="top"/>
    </xf>
    <xf numFmtId="164" fontId="3" fillId="11" borderId="21" xfId="0" applyNumberFormat="1" applyFont="1" applyFill="1" applyBorder="1" applyAlignment="1">
      <alignment horizontal="center" vertical="top"/>
    </xf>
    <xf numFmtId="164" fontId="3" fillId="11" borderId="9" xfId="0" applyNumberFormat="1" applyFont="1" applyFill="1" applyBorder="1" applyAlignment="1">
      <alignment horizontal="center" vertical="top"/>
    </xf>
    <xf numFmtId="0" fontId="3" fillId="11" borderId="68" xfId="0" applyFont="1" applyFill="1" applyBorder="1" applyAlignment="1">
      <alignment horizontal="center" vertical="top"/>
    </xf>
    <xf numFmtId="164" fontId="4" fillId="11" borderId="9" xfId="0" applyNumberFormat="1" applyFont="1" applyFill="1" applyBorder="1" applyAlignment="1">
      <alignment horizontal="center" vertical="top" wrapText="1"/>
    </xf>
    <xf numFmtId="164" fontId="3" fillId="11" borderId="59" xfId="0" applyNumberFormat="1" applyFont="1" applyFill="1" applyBorder="1" applyAlignment="1">
      <alignment horizontal="center" vertical="top" wrapText="1"/>
    </xf>
    <xf numFmtId="164" fontId="3" fillId="11" borderId="52" xfId="0" applyNumberFormat="1" applyFont="1" applyFill="1" applyBorder="1" applyAlignment="1">
      <alignment horizontal="center" vertical="top"/>
    </xf>
    <xf numFmtId="164" fontId="3" fillId="11" borderId="64" xfId="0" applyNumberFormat="1" applyFont="1" applyFill="1" applyBorder="1" applyAlignment="1">
      <alignment horizontal="center" vertical="top" wrapText="1"/>
    </xf>
    <xf numFmtId="164" fontId="3" fillId="11" borderId="65" xfId="0" applyNumberFormat="1" applyFont="1" applyFill="1" applyBorder="1" applyAlignment="1">
      <alignment horizontal="center" vertical="top"/>
    </xf>
    <xf numFmtId="0" fontId="3" fillId="11" borderId="59" xfId="0" applyFont="1" applyFill="1" applyBorder="1" applyAlignment="1">
      <alignment horizontal="center" vertical="top"/>
    </xf>
    <xf numFmtId="0" fontId="3" fillId="11" borderId="39" xfId="0" applyFont="1" applyFill="1" applyBorder="1" applyAlignment="1">
      <alignment horizontal="center" vertical="top"/>
    </xf>
    <xf numFmtId="0" fontId="3" fillId="11" borderId="52" xfId="0" applyFont="1" applyFill="1" applyBorder="1" applyAlignment="1">
      <alignment horizontal="center" vertical="top"/>
    </xf>
    <xf numFmtId="0" fontId="3" fillId="11" borderId="49" xfId="0" applyFont="1" applyFill="1" applyBorder="1" applyAlignment="1">
      <alignment horizontal="center" vertical="top"/>
    </xf>
    <xf numFmtId="164" fontId="3" fillId="11" borderId="26" xfId="0" applyNumberFormat="1" applyFont="1" applyFill="1" applyBorder="1" applyAlignment="1">
      <alignment horizontal="center" vertical="top" wrapText="1"/>
    </xf>
    <xf numFmtId="164" fontId="3" fillId="11" borderId="0" xfId="0" applyNumberFormat="1" applyFont="1" applyFill="1" applyBorder="1" applyAlignment="1">
      <alignment horizontal="center" vertical="top"/>
    </xf>
    <xf numFmtId="164" fontId="3" fillId="11" borderId="25" xfId="0" applyNumberFormat="1" applyFont="1" applyFill="1" applyBorder="1" applyAlignment="1">
      <alignment horizontal="center" vertical="top"/>
    </xf>
    <xf numFmtId="164" fontId="3" fillId="11" borderId="70" xfId="0" applyNumberFormat="1" applyFont="1" applyFill="1" applyBorder="1" applyAlignment="1">
      <alignment horizontal="center" vertical="top"/>
    </xf>
    <xf numFmtId="0" fontId="4" fillId="11" borderId="47" xfId="0" applyFont="1" applyFill="1" applyBorder="1" applyAlignment="1">
      <alignment horizontal="center" vertical="top" wrapText="1"/>
    </xf>
    <xf numFmtId="49" fontId="4" fillId="2" borderId="48" xfId="0" applyNumberFormat="1" applyFont="1" applyFill="1" applyBorder="1" applyAlignment="1">
      <alignment horizontal="center" vertical="top"/>
    </xf>
    <xf numFmtId="164" fontId="15" fillId="7" borderId="48" xfId="0" applyNumberFormat="1" applyFont="1" applyFill="1" applyBorder="1" applyAlignment="1">
      <alignment horizontal="center" vertical="top"/>
    </xf>
    <xf numFmtId="164" fontId="15" fillId="7" borderId="39" xfId="0" applyNumberFormat="1" applyFont="1" applyFill="1" applyBorder="1" applyAlignment="1">
      <alignment horizontal="center" vertical="top"/>
    </xf>
    <xf numFmtId="0" fontId="12" fillId="7" borderId="59" xfId="0" applyFont="1" applyFill="1" applyBorder="1" applyAlignment="1">
      <alignment horizontal="center" vertical="top" wrapText="1"/>
    </xf>
    <xf numFmtId="164" fontId="12" fillId="11" borderId="48" xfId="0" applyNumberFormat="1" applyFont="1" applyFill="1" applyBorder="1" applyAlignment="1">
      <alignment horizontal="center" vertical="top"/>
    </xf>
    <xf numFmtId="164" fontId="12" fillId="11" borderId="39" xfId="0" applyNumberFormat="1" applyFont="1" applyFill="1" applyBorder="1" applyAlignment="1">
      <alignment horizontal="center" vertical="top"/>
    </xf>
    <xf numFmtId="164" fontId="12" fillId="11" borderId="49" xfId="0" applyNumberFormat="1" applyFont="1" applyFill="1" applyBorder="1" applyAlignment="1">
      <alignment horizontal="center" vertical="top"/>
    </xf>
    <xf numFmtId="164" fontId="12" fillId="7" borderId="49" xfId="0" applyNumberFormat="1" applyFont="1" applyFill="1" applyBorder="1" applyAlignment="1">
      <alignment horizontal="center" vertical="top"/>
    </xf>
    <xf numFmtId="164" fontId="3" fillId="11" borderId="30" xfId="0" applyNumberFormat="1" applyFont="1" applyFill="1" applyBorder="1" applyAlignment="1">
      <alignment horizontal="center" vertical="top"/>
    </xf>
    <xf numFmtId="164" fontId="3" fillId="11" borderId="4" xfId="0" applyNumberFormat="1" applyFont="1" applyFill="1" applyBorder="1" applyAlignment="1">
      <alignment horizontal="center" vertical="top"/>
    </xf>
    <xf numFmtId="0" fontId="3" fillId="11" borderId="35" xfId="0" applyFont="1" applyFill="1" applyBorder="1" applyAlignment="1">
      <alignment vertical="top"/>
    </xf>
    <xf numFmtId="0" fontId="3" fillId="11" borderId="21" xfId="0" applyFont="1" applyFill="1" applyBorder="1" applyAlignment="1">
      <alignment vertical="top"/>
    </xf>
    <xf numFmtId="0" fontId="3" fillId="11" borderId="7" xfId="0" applyFont="1" applyFill="1" applyBorder="1" applyAlignment="1">
      <alignment vertical="top"/>
    </xf>
    <xf numFmtId="164" fontId="3" fillId="11" borderId="35" xfId="0" applyNumberFormat="1" applyFont="1" applyFill="1" applyBorder="1" applyAlignment="1">
      <alignment horizontal="center" vertical="top"/>
    </xf>
    <xf numFmtId="164" fontId="3" fillId="11" borderId="7" xfId="0" applyNumberFormat="1" applyFont="1" applyFill="1" applyBorder="1" applyAlignment="1">
      <alignment horizontal="center" vertical="top"/>
    </xf>
    <xf numFmtId="164" fontId="4" fillId="11" borderId="37" xfId="0" applyNumberFormat="1" applyFont="1" applyFill="1" applyBorder="1" applyAlignment="1">
      <alignment horizontal="center" vertical="top"/>
    </xf>
    <xf numFmtId="164" fontId="4" fillId="11" borderId="46" xfId="0" applyNumberFormat="1" applyFont="1" applyFill="1" applyBorder="1" applyAlignment="1">
      <alignment horizontal="center" vertical="top"/>
    </xf>
    <xf numFmtId="164" fontId="3" fillId="11" borderId="53" xfId="0" applyNumberFormat="1" applyFont="1" applyFill="1" applyBorder="1" applyAlignment="1">
      <alignment horizontal="center" vertical="top" wrapText="1"/>
    </xf>
    <xf numFmtId="164" fontId="3" fillId="11" borderId="71" xfId="0" applyNumberFormat="1" applyFont="1" applyFill="1" applyBorder="1" applyAlignment="1">
      <alignment horizontal="center" vertical="top"/>
    </xf>
    <xf numFmtId="164" fontId="3" fillId="11" borderId="53" xfId="0" applyNumberFormat="1" applyFont="1" applyFill="1" applyBorder="1" applyAlignment="1">
      <alignment horizontal="center" vertical="top"/>
    </xf>
    <xf numFmtId="164" fontId="3" fillId="11" borderId="35" xfId="0" applyNumberFormat="1" applyFont="1" applyFill="1" applyBorder="1" applyAlignment="1">
      <alignment horizontal="center" vertical="top" wrapText="1"/>
    </xf>
    <xf numFmtId="164" fontId="3" fillId="11" borderId="7" xfId="0" applyNumberFormat="1" applyFont="1" applyFill="1" applyBorder="1" applyAlignment="1">
      <alignment horizontal="center" vertical="top" wrapText="1"/>
    </xf>
    <xf numFmtId="164" fontId="4" fillId="11" borderId="43" xfId="0" applyNumberFormat="1" applyFont="1" applyFill="1" applyBorder="1" applyAlignment="1">
      <alignment horizontal="center" vertical="top"/>
    </xf>
    <xf numFmtId="0" fontId="3" fillId="11" borderId="26" xfId="0" applyFont="1" applyFill="1" applyBorder="1" applyAlignment="1">
      <alignment vertical="top"/>
    </xf>
    <xf numFmtId="0" fontId="3" fillId="11" borderId="0" xfId="0" applyFont="1" applyFill="1" applyBorder="1" applyAlignment="1">
      <alignment vertical="top"/>
    </xf>
    <xf numFmtId="0" fontId="3" fillId="11" borderId="9" xfId="0" applyFont="1" applyFill="1" applyBorder="1" applyAlignment="1">
      <alignment vertical="top"/>
    </xf>
    <xf numFmtId="0" fontId="3" fillId="11" borderId="68" xfId="0" applyFont="1" applyFill="1" applyBorder="1" applyAlignment="1">
      <alignment vertical="top"/>
    </xf>
    <xf numFmtId="0" fontId="3" fillId="11" borderId="64" xfId="0" applyFont="1" applyFill="1" applyBorder="1"/>
    <xf numFmtId="0" fontId="3" fillId="11" borderId="72" xfId="0" applyFont="1" applyFill="1" applyBorder="1"/>
    <xf numFmtId="164" fontId="3" fillId="11" borderId="72" xfId="0" applyNumberFormat="1" applyFont="1" applyFill="1" applyBorder="1"/>
    <xf numFmtId="164" fontId="3" fillId="11" borderId="66" xfId="0" applyNumberFormat="1" applyFont="1" applyFill="1" applyBorder="1"/>
    <xf numFmtId="0" fontId="3" fillId="11" borderId="60" xfId="0" applyFont="1" applyFill="1" applyBorder="1"/>
    <xf numFmtId="0" fontId="3" fillId="11" borderId="57" xfId="0" applyFont="1" applyFill="1" applyBorder="1"/>
    <xf numFmtId="0" fontId="3" fillId="11" borderId="75" xfId="0" applyFont="1" applyFill="1" applyBorder="1"/>
    <xf numFmtId="164" fontId="4" fillId="11" borderId="10" xfId="0" applyNumberFormat="1" applyFont="1" applyFill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4" fillId="0" borderId="8" xfId="0" applyNumberFormat="1" applyFont="1" applyBorder="1" applyAlignment="1">
      <alignment horizontal="center" vertical="top"/>
    </xf>
    <xf numFmtId="0" fontId="4" fillId="0" borderId="32" xfId="0" applyNumberFormat="1" applyFont="1" applyBorder="1" applyAlignment="1">
      <alignment horizontal="center" vertical="top"/>
    </xf>
    <xf numFmtId="164" fontId="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 vertical="top"/>
    </xf>
    <xf numFmtId="164" fontId="15" fillId="7" borderId="34" xfId="0" applyNumberFormat="1" applyFont="1" applyFill="1" applyBorder="1" applyAlignment="1">
      <alignment horizontal="center" vertical="top"/>
    </xf>
    <xf numFmtId="164" fontId="15" fillId="7" borderId="21" xfId="0" applyNumberFormat="1" applyFont="1" applyFill="1" applyBorder="1" applyAlignment="1">
      <alignment horizontal="center" vertical="top"/>
    </xf>
    <xf numFmtId="164" fontId="13" fillId="0" borderId="34" xfId="0" applyNumberFormat="1" applyFont="1" applyBorder="1" applyAlignment="1">
      <alignment horizontal="center" vertical="top"/>
    </xf>
    <xf numFmtId="164" fontId="13" fillId="0" borderId="21" xfId="0" applyNumberFormat="1" applyFont="1" applyBorder="1" applyAlignment="1">
      <alignment horizontal="center" vertical="top"/>
    </xf>
    <xf numFmtId="164" fontId="12" fillId="11" borderId="15" xfId="0" applyNumberFormat="1" applyFont="1" applyFill="1" applyBorder="1" applyAlignment="1">
      <alignment horizontal="center" vertical="top"/>
    </xf>
    <xf numFmtId="0" fontId="4" fillId="11" borderId="43" xfId="0" applyFont="1" applyFill="1" applyBorder="1" applyAlignment="1">
      <alignment horizontal="right" vertical="top" wrapText="1"/>
    </xf>
    <xf numFmtId="0" fontId="4" fillId="11" borderId="47" xfId="0" applyFont="1" applyFill="1" applyBorder="1" applyAlignment="1">
      <alignment horizontal="right" vertical="top" wrapText="1"/>
    </xf>
    <xf numFmtId="0" fontId="4" fillId="11" borderId="10" xfId="0" applyFont="1" applyFill="1" applyBorder="1" applyAlignment="1">
      <alignment horizontal="right" vertical="top" wrapText="1"/>
    </xf>
    <xf numFmtId="0" fontId="3" fillId="7" borderId="64" xfId="0" applyFont="1" applyFill="1" applyBorder="1" applyAlignment="1">
      <alignment horizontal="center" vertical="top" wrapText="1"/>
    </xf>
    <xf numFmtId="164" fontId="3" fillId="0" borderId="0" xfId="0" applyNumberFormat="1" applyFont="1" applyAlignment="1">
      <alignment vertical="top"/>
    </xf>
    <xf numFmtId="0" fontId="14" fillId="0" borderId="27" xfId="0" applyFont="1" applyFill="1" applyBorder="1" applyAlignment="1">
      <alignment horizontal="center" vertical="top" wrapText="1"/>
    </xf>
    <xf numFmtId="49" fontId="16" fillId="0" borderId="15" xfId="0" applyNumberFormat="1" applyFont="1" applyBorder="1" applyAlignment="1">
      <alignment vertical="top"/>
    </xf>
    <xf numFmtId="0" fontId="16" fillId="0" borderId="12" xfId="0" applyFont="1" applyBorder="1" applyAlignment="1">
      <alignment horizontal="center" vertical="top"/>
    </xf>
    <xf numFmtId="164" fontId="16" fillId="11" borderId="25" xfId="0" applyNumberFormat="1" applyFont="1" applyFill="1" applyBorder="1" applyAlignment="1">
      <alignment horizontal="center" vertical="top"/>
    </xf>
    <xf numFmtId="164" fontId="16" fillId="11" borderId="27" xfId="0" applyNumberFormat="1" applyFont="1" applyFill="1" applyBorder="1" applyAlignment="1">
      <alignment horizontal="center" vertical="top"/>
    </xf>
    <xf numFmtId="164" fontId="16" fillId="11" borderId="70" xfId="0" applyNumberFormat="1" applyFont="1" applyFill="1" applyBorder="1" applyAlignment="1">
      <alignment horizontal="center" vertical="top"/>
    </xf>
    <xf numFmtId="164" fontId="16" fillId="7" borderId="25" xfId="0" applyNumberFormat="1" applyFont="1" applyFill="1" applyBorder="1" applyAlignment="1">
      <alignment horizontal="center" vertical="top"/>
    </xf>
    <xf numFmtId="164" fontId="16" fillId="7" borderId="27" xfId="0" applyNumberFormat="1" applyFont="1" applyFill="1" applyBorder="1" applyAlignment="1">
      <alignment horizontal="center" vertical="top"/>
    </xf>
    <xf numFmtId="164" fontId="16" fillId="7" borderId="70" xfId="0" applyNumberFormat="1" applyFont="1" applyFill="1" applyBorder="1" applyAlignment="1">
      <alignment horizontal="center" vertical="top"/>
    </xf>
    <xf numFmtId="164" fontId="16" fillId="0" borderId="33" xfId="0" applyNumberFormat="1" applyFont="1" applyBorder="1" applyAlignment="1">
      <alignment horizontal="center" vertical="top"/>
    </xf>
    <xf numFmtId="164" fontId="16" fillId="0" borderId="27" xfId="0" applyNumberFormat="1" applyFont="1" applyBorder="1" applyAlignment="1">
      <alignment horizontal="center" vertical="top"/>
    </xf>
    <xf numFmtId="49" fontId="16" fillId="0" borderId="9" xfId="0" applyNumberFormat="1" applyFont="1" applyBorder="1" applyAlignment="1">
      <alignment vertical="top"/>
    </xf>
    <xf numFmtId="0" fontId="16" fillId="0" borderId="8" xfId="0" applyFont="1" applyBorder="1" applyAlignment="1">
      <alignment horizontal="center" vertical="top"/>
    </xf>
    <xf numFmtId="164" fontId="16" fillId="11" borderId="26" xfId="0" applyNumberFormat="1" applyFont="1" applyFill="1" applyBorder="1" applyAlignment="1">
      <alignment horizontal="center"/>
    </xf>
    <xf numFmtId="164" fontId="16" fillId="11" borderId="21" xfId="0" applyNumberFormat="1" applyFont="1" applyFill="1" applyBorder="1" applyAlignment="1">
      <alignment horizontal="center"/>
    </xf>
    <xf numFmtId="164" fontId="16" fillId="11" borderId="68" xfId="0" applyNumberFormat="1" applyFont="1" applyFill="1" applyBorder="1" applyAlignment="1">
      <alignment horizontal="center"/>
    </xf>
    <xf numFmtId="164" fontId="16" fillId="7" borderId="26" xfId="0" applyNumberFormat="1" applyFont="1" applyFill="1" applyBorder="1" applyAlignment="1">
      <alignment horizontal="center"/>
    </xf>
    <xf numFmtId="164" fontId="16" fillId="7" borderId="21" xfId="0" applyNumberFormat="1" applyFont="1" applyFill="1" applyBorder="1" applyAlignment="1">
      <alignment horizontal="center"/>
    </xf>
    <xf numFmtId="164" fontId="16" fillId="7" borderId="68" xfId="0" applyNumberFormat="1" applyFont="1" applyFill="1" applyBorder="1" applyAlignment="1">
      <alignment horizontal="center"/>
    </xf>
    <xf numFmtId="0" fontId="16" fillId="0" borderId="26" xfId="0" applyFont="1" applyBorder="1" applyAlignment="1">
      <alignment horizontal="center" vertical="top"/>
    </xf>
    <xf numFmtId="164" fontId="16" fillId="11" borderId="34" xfId="0" applyNumberFormat="1" applyFont="1" applyFill="1" applyBorder="1" applyAlignment="1">
      <alignment horizontal="center" vertical="top"/>
    </xf>
    <xf numFmtId="164" fontId="16" fillId="11" borderId="21" xfId="0" applyNumberFormat="1" applyFont="1" applyFill="1" applyBorder="1" applyAlignment="1">
      <alignment horizontal="center" vertical="top"/>
    </xf>
    <xf numFmtId="164" fontId="16" fillId="11" borderId="9" xfId="0" applyNumberFormat="1" applyFont="1" applyFill="1" applyBorder="1" applyAlignment="1">
      <alignment horizontal="center" vertical="top"/>
    </xf>
    <xf numFmtId="164" fontId="16" fillId="7" borderId="34" xfId="0" applyNumberFormat="1" applyFont="1" applyFill="1" applyBorder="1" applyAlignment="1">
      <alignment horizontal="center" vertical="top"/>
    </xf>
    <xf numFmtId="164" fontId="16" fillId="7" borderId="21" xfId="0" applyNumberFormat="1" applyFont="1" applyFill="1" applyBorder="1" applyAlignment="1">
      <alignment horizontal="center" vertical="top"/>
    </xf>
    <xf numFmtId="164" fontId="16" fillId="7" borderId="9" xfId="0" applyNumberFormat="1" applyFont="1" applyFill="1" applyBorder="1" applyAlignment="1">
      <alignment horizontal="center" vertical="top"/>
    </xf>
    <xf numFmtId="0" fontId="16" fillId="7" borderId="21" xfId="0" applyFont="1" applyFill="1" applyBorder="1" applyAlignment="1">
      <alignment horizontal="left" vertical="top" wrapText="1"/>
    </xf>
    <xf numFmtId="0" fontId="14" fillId="0" borderId="35" xfId="0" applyFont="1" applyFill="1" applyBorder="1" applyAlignment="1">
      <alignment horizontal="center" vertical="top" wrapText="1"/>
    </xf>
    <xf numFmtId="0" fontId="16" fillId="0" borderId="60" xfId="0" applyFont="1" applyBorder="1"/>
    <xf numFmtId="0" fontId="16" fillId="11" borderId="60" xfId="0" applyFont="1" applyFill="1" applyBorder="1" applyAlignment="1">
      <alignment horizontal="center"/>
    </xf>
    <xf numFmtId="0" fontId="16" fillId="11" borderId="57" xfId="0" applyFont="1" applyFill="1" applyBorder="1" applyAlignment="1">
      <alignment horizontal="center"/>
    </xf>
    <xf numFmtId="0" fontId="16" fillId="11" borderId="75" xfId="0" applyFont="1" applyFill="1" applyBorder="1" applyAlignment="1">
      <alignment horizontal="center"/>
    </xf>
    <xf numFmtId="0" fontId="16" fillId="7" borderId="60" xfId="0" applyFont="1" applyFill="1" applyBorder="1" applyAlignment="1">
      <alignment horizontal="center"/>
    </xf>
    <xf numFmtId="0" fontId="16" fillId="7" borderId="57" xfId="0" applyFont="1" applyFill="1" applyBorder="1" applyAlignment="1">
      <alignment horizontal="center"/>
    </xf>
    <xf numFmtId="0" fontId="16" fillId="7" borderId="75" xfId="0" applyFont="1" applyFill="1" applyBorder="1" applyAlignment="1">
      <alignment horizontal="center"/>
    </xf>
    <xf numFmtId="49" fontId="16" fillId="0" borderId="17" xfId="0" applyNumberFormat="1" applyFont="1" applyBorder="1" applyAlignment="1">
      <alignment vertical="top"/>
    </xf>
    <xf numFmtId="0" fontId="14" fillId="11" borderId="47" xfId="0" applyFont="1" applyFill="1" applyBorder="1" applyAlignment="1">
      <alignment horizontal="center" vertical="top" wrapText="1"/>
    </xf>
    <xf numFmtId="164" fontId="14" fillId="11" borderId="47" xfId="0" applyNumberFormat="1" applyFont="1" applyFill="1" applyBorder="1" applyAlignment="1">
      <alignment horizontal="center" vertical="top"/>
    </xf>
    <xf numFmtId="164" fontId="14" fillId="11" borderId="2" xfId="0" applyNumberFormat="1" applyFont="1" applyFill="1" applyBorder="1" applyAlignment="1">
      <alignment horizontal="center" vertical="top"/>
    </xf>
    <xf numFmtId="164" fontId="14" fillId="11" borderId="11" xfId="0" applyNumberFormat="1" applyFont="1" applyFill="1" applyBorder="1" applyAlignment="1">
      <alignment horizontal="center" vertical="top"/>
    </xf>
    <xf numFmtId="164" fontId="14" fillId="11" borderId="45" xfId="0" applyNumberFormat="1" applyFont="1" applyFill="1" applyBorder="1" applyAlignment="1">
      <alignment horizontal="center" vertical="top"/>
    </xf>
    <xf numFmtId="164" fontId="14" fillId="11" borderId="62" xfId="0" applyNumberFormat="1" applyFont="1" applyFill="1" applyBorder="1" applyAlignment="1">
      <alignment horizontal="center" vertical="top"/>
    </xf>
    <xf numFmtId="164" fontId="14" fillId="11" borderId="72" xfId="0" applyNumberFormat="1" applyFont="1" applyFill="1" applyBorder="1" applyAlignment="1">
      <alignment horizontal="center" vertical="top"/>
    </xf>
    <xf numFmtId="0" fontId="3" fillId="7" borderId="21" xfId="0" applyFont="1" applyFill="1" applyBorder="1" applyAlignment="1">
      <alignment horizontal="left" vertical="top" wrapText="1"/>
    </xf>
    <xf numFmtId="164" fontId="4" fillId="11" borderId="2" xfId="0" applyNumberFormat="1" applyFont="1" applyFill="1" applyBorder="1" applyAlignment="1">
      <alignment horizontal="center" vertical="top"/>
    </xf>
    <xf numFmtId="164" fontId="4" fillId="11" borderId="45" xfId="0" applyNumberFormat="1" applyFont="1" applyFill="1" applyBorder="1" applyAlignment="1">
      <alignment horizontal="center" vertical="top"/>
    </xf>
    <xf numFmtId="0" fontId="3" fillId="7" borderId="0" xfId="0" applyNumberFormat="1" applyFont="1" applyFill="1" applyBorder="1" applyAlignment="1">
      <alignment horizontal="center" vertical="top" wrapText="1"/>
    </xf>
    <xf numFmtId="164" fontId="3" fillId="0" borderId="61" xfId="0" applyNumberFormat="1" applyFont="1" applyBorder="1" applyAlignment="1">
      <alignment horizontal="center" vertical="top"/>
    </xf>
    <xf numFmtId="164" fontId="3" fillId="0" borderId="61" xfId="0" applyNumberFormat="1" applyFont="1" applyFill="1" applyBorder="1" applyAlignment="1">
      <alignment horizontal="center" vertical="top" wrapText="1"/>
    </xf>
    <xf numFmtId="164" fontId="3" fillId="0" borderId="61" xfId="0" applyNumberFormat="1" applyFont="1" applyBorder="1" applyAlignment="1">
      <alignment horizontal="center" vertical="top" wrapText="1"/>
    </xf>
    <xf numFmtId="0" fontId="4" fillId="7" borderId="21" xfId="0" applyFont="1" applyFill="1" applyBorder="1" applyAlignment="1">
      <alignment horizontal="center" vertical="top" wrapText="1"/>
    </xf>
    <xf numFmtId="49" fontId="3" fillId="0" borderId="24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center" textRotation="90" wrapText="1"/>
    </xf>
    <xf numFmtId="164" fontId="3" fillId="0" borderId="32" xfId="0" applyNumberFormat="1" applyFont="1" applyFill="1" applyBorder="1" applyAlignment="1">
      <alignment vertical="top" wrapText="1"/>
    </xf>
    <xf numFmtId="49" fontId="8" fillId="0" borderId="72" xfId="0" applyNumberFormat="1" applyFont="1" applyFill="1" applyBorder="1" applyAlignment="1">
      <alignment horizontal="center" vertical="top"/>
    </xf>
    <xf numFmtId="49" fontId="8" fillId="0" borderId="21" xfId="0" applyNumberFormat="1" applyFont="1" applyFill="1" applyBorder="1" applyAlignment="1">
      <alignment horizontal="center" vertical="top"/>
    </xf>
    <xf numFmtId="49" fontId="8" fillId="0" borderId="9" xfId="0" applyNumberFormat="1" applyFont="1" applyFill="1" applyBorder="1" applyAlignment="1">
      <alignment horizontal="center" vertical="top"/>
    </xf>
    <xf numFmtId="0" fontId="3" fillId="0" borderId="21" xfId="0" applyFont="1" applyFill="1" applyBorder="1" applyAlignment="1">
      <alignment horizontal="left" vertical="top" wrapText="1"/>
    </xf>
    <xf numFmtId="0" fontId="4" fillId="0" borderId="27" xfId="0" applyFont="1" applyFill="1" applyBorder="1" applyAlignment="1">
      <alignment horizontal="center" vertical="top" wrapText="1"/>
    </xf>
    <xf numFmtId="0" fontId="4" fillId="0" borderId="35" xfId="0" applyFont="1" applyFill="1" applyBorder="1" applyAlignment="1">
      <alignment horizontal="center" vertical="top" wrapText="1"/>
    </xf>
    <xf numFmtId="164" fontId="3" fillId="0" borderId="52" xfId="0" applyNumberFormat="1" applyFont="1" applyBorder="1" applyAlignment="1">
      <alignment horizontal="center"/>
    </xf>
    <xf numFmtId="164" fontId="3" fillId="11" borderId="71" xfId="0" applyNumberFormat="1" applyFont="1" applyFill="1" applyBorder="1" applyAlignment="1">
      <alignment horizontal="center" vertical="top" wrapText="1"/>
    </xf>
    <xf numFmtId="164" fontId="12" fillId="11" borderId="33" xfId="0" applyNumberFormat="1" applyFont="1" applyFill="1" applyBorder="1" applyAlignment="1">
      <alignment horizontal="center" vertical="top"/>
    </xf>
    <xf numFmtId="164" fontId="12" fillId="11" borderId="27" xfId="0" applyNumberFormat="1" applyFont="1" applyFill="1" applyBorder="1" applyAlignment="1">
      <alignment horizontal="center" vertical="top"/>
    </xf>
    <xf numFmtId="0" fontId="4" fillId="4" borderId="19" xfId="0" applyFont="1" applyFill="1" applyBorder="1" applyAlignment="1">
      <alignment horizontal="right" vertical="top"/>
    </xf>
    <xf numFmtId="0" fontId="4" fillId="4" borderId="23" xfId="0" applyFont="1" applyFill="1" applyBorder="1" applyAlignment="1">
      <alignment horizontal="right" vertical="top"/>
    </xf>
    <xf numFmtId="164" fontId="5" fillId="4" borderId="20" xfId="0" applyNumberFormat="1" applyFont="1" applyFill="1" applyBorder="1" applyAlignment="1">
      <alignment horizontal="center" vertical="top" wrapText="1"/>
    </xf>
    <xf numFmtId="164" fontId="5" fillId="4" borderId="19" xfId="0" applyNumberFormat="1" applyFont="1" applyFill="1" applyBorder="1" applyAlignment="1">
      <alignment horizontal="center" vertical="top" wrapText="1"/>
    </xf>
    <xf numFmtId="164" fontId="5" fillId="4" borderId="23" xfId="0" applyNumberFormat="1" applyFont="1" applyFill="1" applyBorder="1" applyAlignment="1">
      <alignment horizontal="center" vertical="top" wrapText="1"/>
    </xf>
    <xf numFmtId="0" fontId="4" fillId="0" borderId="54" xfId="0" applyFont="1" applyBorder="1" applyAlignment="1">
      <alignment horizontal="center" vertical="top"/>
    </xf>
    <xf numFmtId="0" fontId="4" fillId="0" borderId="51" xfId="0" applyFont="1" applyBorder="1" applyAlignment="1">
      <alignment horizontal="center" vertical="top"/>
    </xf>
    <xf numFmtId="0" fontId="4" fillId="0" borderId="55" xfId="0" applyFont="1" applyBorder="1" applyAlignment="1">
      <alignment horizontal="center" vertical="top"/>
    </xf>
    <xf numFmtId="164" fontId="4" fillId="0" borderId="33" xfId="0" applyNumberFormat="1" applyFont="1" applyBorder="1" applyAlignment="1">
      <alignment horizontal="center" vertical="top" wrapText="1"/>
    </xf>
    <xf numFmtId="164" fontId="4" fillId="0" borderId="27" xfId="0" applyNumberFormat="1" applyFont="1" applyBorder="1" applyAlignment="1">
      <alignment horizontal="center" vertical="top" wrapText="1"/>
    </xf>
    <xf numFmtId="164" fontId="4" fillId="0" borderId="15" xfId="0" applyNumberFormat="1" applyFont="1" applyBorder="1" applyAlignment="1">
      <alignment horizontal="center" vertical="top" wrapText="1"/>
    </xf>
    <xf numFmtId="0" fontId="4" fillId="7" borderId="0" xfId="0" applyNumberFormat="1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left" vertical="top"/>
    </xf>
    <xf numFmtId="0" fontId="4" fillId="4" borderId="39" xfId="0" applyFont="1" applyFill="1" applyBorder="1" applyAlignment="1">
      <alignment horizontal="left" vertical="top"/>
    </xf>
    <xf numFmtId="0" fontId="4" fillId="4" borderId="49" xfId="0" applyFont="1" applyFill="1" applyBorder="1" applyAlignment="1">
      <alignment horizontal="left" vertical="top"/>
    </xf>
    <xf numFmtId="0" fontId="3" fillId="7" borderId="21" xfId="0" applyFont="1" applyFill="1" applyBorder="1" applyAlignment="1">
      <alignment horizontal="left" vertical="top" wrapText="1"/>
    </xf>
    <xf numFmtId="0" fontId="4" fillId="0" borderId="21" xfId="0" applyFont="1" applyFill="1" applyBorder="1" applyAlignment="1">
      <alignment horizontal="center" vertical="top" wrapText="1"/>
    </xf>
    <xf numFmtId="164" fontId="4" fillId="3" borderId="20" xfId="0" applyNumberFormat="1" applyFont="1" applyFill="1" applyBorder="1" applyAlignment="1">
      <alignment horizontal="center" vertical="top" wrapText="1"/>
    </xf>
    <xf numFmtId="164" fontId="4" fillId="3" borderId="19" xfId="0" applyNumberFormat="1" applyFont="1" applyFill="1" applyBorder="1" applyAlignment="1">
      <alignment horizontal="center" vertical="top" wrapText="1"/>
    </xf>
    <xf numFmtId="164" fontId="4" fillId="3" borderId="23" xfId="0" applyNumberFormat="1" applyFont="1" applyFill="1" applyBorder="1" applyAlignment="1">
      <alignment horizontal="center" vertical="top" wrapText="1"/>
    </xf>
    <xf numFmtId="49" fontId="4" fillId="3" borderId="22" xfId="0" applyNumberFormat="1" applyFont="1" applyFill="1" applyBorder="1" applyAlignment="1">
      <alignment horizontal="right" vertical="top"/>
    </xf>
    <xf numFmtId="49" fontId="4" fillId="3" borderId="19" xfId="0" applyNumberFormat="1" applyFont="1" applyFill="1" applyBorder="1" applyAlignment="1">
      <alignment horizontal="right" vertical="top"/>
    </xf>
    <xf numFmtId="49" fontId="4" fillId="3" borderId="23" xfId="0" applyNumberFormat="1" applyFont="1" applyFill="1" applyBorder="1" applyAlignment="1">
      <alignment horizontal="right" vertical="top"/>
    </xf>
    <xf numFmtId="164" fontId="4" fillId="4" borderId="48" xfId="0" applyNumberFormat="1" applyFont="1" applyFill="1" applyBorder="1" applyAlignment="1">
      <alignment horizontal="center" vertical="top" wrapText="1"/>
    </xf>
    <xf numFmtId="164" fontId="4" fillId="4" borderId="39" xfId="0" applyNumberFormat="1" applyFont="1" applyFill="1" applyBorder="1" applyAlignment="1">
      <alignment horizontal="center" vertical="top" wrapText="1"/>
    </xf>
    <xf numFmtId="164" fontId="4" fillId="4" borderId="49" xfId="0" applyNumberFormat="1" applyFont="1" applyFill="1" applyBorder="1" applyAlignment="1">
      <alignment horizontal="center" vertical="top" wrapText="1"/>
    </xf>
    <xf numFmtId="0" fontId="4" fillId="7" borderId="0" xfId="0" applyNumberFormat="1" applyFont="1" applyFill="1" applyBorder="1" applyAlignment="1">
      <alignment horizontal="center" vertical="top" wrapText="1"/>
    </xf>
    <xf numFmtId="0" fontId="9" fillId="0" borderId="42" xfId="0" applyNumberFormat="1" applyFont="1" applyBorder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top" wrapText="1"/>
    </xf>
    <xf numFmtId="49" fontId="4" fillId="2" borderId="19" xfId="0" applyNumberFormat="1" applyFont="1" applyFill="1" applyBorder="1" applyAlignment="1">
      <alignment horizontal="right" vertical="top"/>
    </xf>
    <xf numFmtId="49" fontId="4" fillId="2" borderId="23" xfId="0" applyNumberFormat="1" applyFont="1" applyFill="1" applyBorder="1" applyAlignment="1">
      <alignment horizontal="right" vertical="top"/>
    </xf>
    <xf numFmtId="0" fontId="4" fillId="11" borderId="44" xfId="0" applyFont="1" applyFill="1" applyBorder="1" applyAlignment="1">
      <alignment horizontal="right" vertical="top"/>
    </xf>
    <xf numFmtId="0" fontId="4" fillId="11" borderId="2" xfId="0" applyFont="1" applyFill="1" applyBorder="1" applyAlignment="1">
      <alignment horizontal="right" vertical="top"/>
    </xf>
    <xf numFmtId="0" fontId="4" fillId="11" borderId="45" xfId="0" applyFont="1" applyFill="1" applyBorder="1" applyAlignment="1">
      <alignment horizontal="right" vertical="top"/>
    </xf>
    <xf numFmtId="164" fontId="4" fillId="11" borderId="44" xfId="0" applyNumberFormat="1" applyFont="1" applyFill="1" applyBorder="1" applyAlignment="1">
      <alignment horizontal="center" vertical="top"/>
    </xf>
    <xf numFmtId="164" fontId="4" fillId="11" borderId="2" xfId="0" applyNumberFormat="1" applyFont="1" applyFill="1" applyBorder="1" applyAlignment="1">
      <alignment horizontal="center" vertical="top"/>
    </xf>
    <xf numFmtId="164" fontId="4" fillId="11" borderId="45" xfId="0" applyNumberFormat="1" applyFont="1" applyFill="1" applyBorder="1" applyAlignment="1">
      <alignment horizontal="center" vertical="top"/>
    </xf>
    <xf numFmtId="164" fontId="4" fillId="4" borderId="48" xfId="0" applyNumberFormat="1" applyFont="1" applyFill="1" applyBorder="1" applyAlignment="1">
      <alignment horizontal="center" vertical="top"/>
    </xf>
    <xf numFmtId="164" fontId="4" fillId="4" borderId="39" xfId="0" applyNumberFormat="1" applyFont="1" applyFill="1" applyBorder="1" applyAlignment="1">
      <alignment horizontal="center" vertical="top"/>
    </xf>
    <xf numFmtId="164" fontId="4" fillId="4" borderId="49" xfId="0" applyNumberFormat="1" applyFont="1" applyFill="1" applyBorder="1" applyAlignment="1">
      <alignment horizontal="center" vertical="top"/>
    </xf>
    <xf numFmtId="0" fontId="3" fillId="0" borderId="48" xfId="0" applyFont="1" applyBorder="1" applyAlignment="1">
      <alignment horizontal="left" vertical="top"/>
    </xf>
    <xf numFmtId="0" fontId="3" fillId="0" borderId="39" xfId="0" applyFont="1" applyBorder="1" applyAlignment="1">
      <alignment horizontal="left" vertical="top"/>
    </xf>
    <xf numFmtId="0" fontId="3" fillId="0" borderId="49" xfId="0" applyFont="1" applyBorder="1" applyAlignment="1">
      <alignment horizontal="left" vertical="top"/>
    </xf>
    <xf numFmtId="164" fontId="3" fillId="0" borderId="48" xfId="0" applyNumberFormat="1" applyFont="1" applyBorder="1" applyAlignment="1">
      <alignment horizontal="center" vertical="top"/>
    </xf>
    <xf numFmtId="164" fontId="3" fillId="0" borderId="39" xfId="0" applyNumberFormat="1" applyFont="1" applyBorder="1" applyAlignment="1">
      <alignment horizontal="center" vertical="top"/>
    </xf>
    <xf numFmtId="164" fontId="3" fillId="0" borderId="49" xfId="0" applyNumberFormat="1" applyFont="1" applyBorder="1" applyAlignment="1">
      <alignment horizontal="center" vertical="top"/>
    </xf>
    <xf numFmtId="0" fontId="3" fillId="7" borderId="0" xfId="0" applyNumberFormat="1" applyFont="1" applyFill="1" applyBorder="1" applyAlignment="1">
      <alignment horizontal="center" vertical="top" wrapText="1"/>
    </xf>
    <xf numFmtId="0" fontId="3" fillId="0" borderId="59" xfId="0" applyFont="1" applyBorder="1" applyAlignment="1">
      <alignment horizontal="left" vertical="top"/>
    </xf>
    <xf numFmtId="0" fontId="3" fillId="0" borderId="52" xfId="0" applyFont="1" applyBorder="1" applyAlignment="1">
      <alignment horizontal="left" vertical="top"/>
    </xf>
    <xf numFmtId="0" fontId="3" fillId="0" borderId="61" xfId="0" applyFont="1" applyBorder="1" applyAlignment="1">
      <alignment horizontal="left" vertical="top"/>
    </xf>
    <xf numFmtId="164" fontId="3" fillId="0" borderId="59" xfId="0" applyNumberFormat="1" applyFont="1" applyBorder="1" applyAlignment="1">
      <alignment horizontal="center" vertical="top"/>
    </xf>
    <xf numFmtId="164" fontId="3" fillId="0" borderId="52" xfId="0" applyNumberFormat="1" applyFont="1" applyBorder="1" applyAlignment="1">
      <alignment horizontal="center" vertical="top"/>
    </xf>
    <xf numFmtId="164" fontId="3" fillId="0" borderId="61" xfId="0" applyNumberFormat="1" applyFont="1" applyBorder="1" applyAlignment="1">
      <alignment horizontal="center" vertical="top"/>
    </xf>
    <xf numFmtId="0" fontId="2" fillId="0" borderId="48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0" borderId="49" xfId="0" applyFont="1" applyBorder="1" applyAlignment="1">
      <alignment horizontal="left" vertical="top" wrapText="1"/>
    </xf>
    <xf numFmtId="164" fontId="3" fillId="0" borderId="59" xfId="0" applyNumberFormat="1" applyFont="1" applyFill="1" applyBorder="1" applyAlignment="1">
      <alignment horizontal="center" vertical="top" wrapText="1"/>
    </xf>
    <xf numFmtId="164" fontId="3" fillId="0" borderId="52" xfId="0" applyNumberFormat="1" applyFont="1" applyFill="1" applyBorder="1" applyAlignment="1">
      <alignment horizontal="center" vertical="top" wrapText="1"/>
    </xf>
    <xf numFmtId="164" fontId="3" fillId="0" borderId="61" xfId="0" applyNumberFormat="1" applyFont="1" applyFill="1" applyBorder="1" applyAlignment="1">
      <alignment horizontal="center" vertical="top" wrapText="1"/>
    </xf>
    <xf numFmtId="0" fontId="3" fillId="0" borderId="59" xfId="0" applyFont="1" applyBorder="1" applyAlignment="1">
      <alignment horizontal="left" vertical="top" wrapText="1"/>
    </xf>
    <xf numFmtId="0" fontId="3" fillId="0" borderId="52" xfId="0" applyFont="1" applyBorder="1" applyAlignment="1">
      <alignment horizontal="left" vertical="top" wrapText="1"/>
    </xf>
    <xf numFmtId="0" fontId="3" fillId="0" borderId="61" xfId="0" applyFont="1" applyBorder="1" applyAlignment="1">
      <alignment horizontal="left" vertical="top" wrapText="1"/>
    </xf>
    <xf numFmtId="164" fontId="3" fillId="0" borderId="59" xfId="0" applyNumberFormat="1" applyFont="1" applyBorder="1" applyAlignment="1">
      <alignment horizontal="center" vertical="top" wrapText="1"/>
    </xf>
    <xf numFmtId="164" fontId="3" fillId="0" borderId="52" xfId="0" applyNumberFormat="1" applyFont="1" applyBorder="1" applyAlignment="1">
      <alignment horizontal="center" vertical="top" wrapText="1"/>
    </xf>
    <xf numFmtId="164" fontId="3" fillId="0" borderId="61" xfId="0" applyNumberFormat="1" applyFont="1" applyBorder="1" applyAlignment="1">
      <alignment horizontal="center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164" fontId="3" fillId="0" borderId="48" xfId="0" applyNumberFormat="1" applyFont="1" applyBorder="1" applyAlignment="1">
      <alignment horizontal="center" vertical="top" wrapText="1"/>
    </xf>
    <xf numFmtId="164" fontId="3" fillId="0" borderId="39" xfId="0" applyNumberFormat="1" applyFont="1" applyBorder="1" applyAlignment="1">
      <alignment horizontal="center" vertical="top" wrapText="1"/>
    </xf>
    <xf numFmtId="164" fontId="3" fillId="0" borderId="49" xfId="0" applyNumberFormat="1" applyFont="1" applyBorder="1" applyAlignment="1">
      <alignment horizontal="center" vertical="top" wrapText="1"/>
    </xf>
    <xf numFmtId="0" fontId="2" fillId="0" borderId="59" xfId="0" applyFont="1" applyBorder="1" applyAlignment="1">
      <alignment horizontal="left" vertical="top" wrapText="1"/>
    </xf>
    <xf numFmtId="0" fontId="2" fillId="0" borderId="52" xfId="0" applyFont="1" applyBorder="1" applyAlignment="1">
      <alignment horizontal="left" vertical="top" wrapText="1"/>
    </xf>
    <xf numFmtId="0" fontId="2" fillId="0" borderId="61" xfId="0" applyFont="1" applyBorder="1" applyAlignment="1">
      <alignment horizontal="left" vertical="top" wrapText="1"/>
    </xf>
    <xf numFmtId="49" fontId="4" fillId="6" borderId="40" xfId="0" applyNumberFormat="1" applyFont="1" applyFill="1" applyBorder="1" applyAlignment="1">
      <alignment horizontal="left" vertical="top" wrapText="1"/>
    </xf>
    <xf numFmtId="49" fontId="4" fillId="6" borderId="50" xfId="0" applyNumberFormat="1" applyFont="1" applyFill="1" applyBorder="1" applyAlignment="1">
      <alignment horizontal="left" vertical="top" wrapText="1"/>
    </xf>
    <xf numFmtId="49" fontId="4" fillId="6" borderId="63" xfId="0" applyNumberFormat="1" applyFont="1" applyFill="1" applyBorder="1" applyAlignment="1">
      <alignment horizontal="left" vertical="top" wrapText="1"/>
    </xf>
    <xf numFmtId="164" fontId="4" fillId="2" borderId="20" xfId="0" applyNumberFormat="1" applyFont="1" applyFill="1" applyBorder="1" applyAlignment="1">
      <alignment horizontal="center" vertical="top" wrapText="1"/>
    </xf>
    <xf numFmtId="164" fontId="4" fillId="2" borderId="19" xfId="0" applyNumberFormat="1" applyFont="1" applyFill="1" applyBorder="1" applyAlignment="1">
      <alignment horizontal="center" vertical="top" wrapText="1"/>
    </xf>
    <xf numFmtId="164" fontId="4" fillId="2" borderId="23" xfId="0" applyNumberFormat="1" applyFont="1" applyFill="1" applyBorder="1" applyAlignment="1">
      <alignment horizontal="center" vertical="top" wrapText="1"/>
    </xf>
    <xf numFmtId="0" fontId="4" fillId="4" borderId="64" xfId="0" applyFont="1" applyFill="1" applyBorder="1" applyAlignment="1">
      <alignment horizontal="left" vertical="top" wrapText="1"/>
    </xf>
    <xf numFmtId="0" fontId="4" fillId="4" borderId="65" xfId="0" applyFont="1" applyFill="1" applyBorder="1" applyAlignment="1">
      <alignment horizontal="left" vertical="top" wrapText="1"/>
    </xf>
    <xf numFmtId="0" fontId="4" fillId="4" borderId="6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7" borderId="38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7" borderId="27" xfId="0" applyFont="1" applyFill="1" applyBorder="1" applyAlignment="1">
      <alignment horizontal="center" vertical="top" wrapText="1"/>
    </xf>
    <xf numFmtId="0" fontId="4" fillId="7" borderId="21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top"/>
    </xf>
    <xf numFmtId="0" fontId="4" fillId="0" borderId="25" xfId="0" applyNumberFormat="1" applyFont="1" applyBorder="1" applyAlignment="1">
      <alignment horizontal="center" vertical="top"/>
    </xf>
    <xf numFmtId="0" fontId="4" fillId="0" borderId="26" xfId="0" applyNumberFormat="1" applyFont="1" applyBorder="1" applyAlignment="1">
      <alignment horizontal="center" vertical="top"/>
    </xf>
    <xf numFmtId="0" fontId="4" fillId="0" borderId="27" xfId="0" applyFont="1" applyFill="1" applyBorder="1" applyAlignment="1">
      <alignment horizontal="center" vertical="center" textRotation="90" wrapText="1"/>
    </xf>
    <xf numFmtId="0" fontId="4" fillId="0" borderId="6" xfId="0" applyFont="1" applyFill="1" applyBorder="1" applyAlignment="1">
      <alignment horizontal="center" vertical="center" textRotation="90" wrapText="1"/>
    </xf>
    <xf numFmtId="49" fontId="3" fillId="0" borderId="42" xfId="0" applyNumberFormat="1" applyFont="1" applyBorder="1" applyAlignment="1">
      <alignment horizontal="center" vertical="top"/>
    </xf>
    <xf numFmtId="49" fontId="3" fillId="0" borderId="24" xfId="0" applyNumberFormat="1" applyFont="1" applyBorder="1" applyAlignment="1">
      <alignment horizontal="center" vertical="top"/>
    </xf>
    <xf numFmtId="49" fontId="4" fillId="0" borderId="12" xfId="0" applyNumberFormat="1" applyFont="1" applyBorder="1" applyAlignment="1">
      <alignment horizontal="center" vertical="top"/>
    </xf>
    <xf numFmtId="49" fontId="4" fillId="0" borderId="32" xfId="0" applyNumberFormat="1" applyFont="1" applyBorder="1" applyAlignment="1">
      <alignment horizontal="center" vertical="top"/>
    </xf>
    <xf numFmtId="0" fontId="3" fillId="0" borderId="4" xfId="0" applyFont="1" applyFill="1" applyBorder="1" applyAlignment="1">
      <alignment horizontal="left" vertical="top" wrapText="1"/>
    </xf>
    <xf numFmtId="0" fontId="3" fillId="0" borderId="38" xfId="0" applyFont="1" applyFill="1" applyBorder="1" applyAlignment="1">
      <alignment horizontal="left" vertical="top" wrapText="1"/>
    </xf>
    <xf numFmtId="49" fontId="4" fillId="3" borderId="38" xfId="0" applyNumberFormat="1" applyFont="1" applyFill="1" applyBorder="1" applyAlignment="1">
      <alignment horizontal="right" vertical="top"/>
    </xf>
    <xf numFmtId="49" fontId="4" fillId="3" borderId="24" xfId="0" applyNumberFormat="1" applyFont="1" applyFill="1" applyBorder="1" applyAlignment="1">
      <alignment horizontal="right" vertical="top"/>
    </xf>
    <xf numFmtId="0" fontId="4" fillId="3" borderId="4" xfId="0" applyFont="1" applyFill="1" applyBorder="1" applyAlignment="1">
      <alignment horizontal="left" vertical="top" wrapText="1"/>
    </xf>
    <xf numFmtId="0" fontId="4" fillId="3" borderId="42" xfId="0" applyFont="1" applyFill="1" applyBorder="1" applyAlignment="1">
      <alignment horizontal="left" vertical="top" wrapText="1"/>
    </xf>
    <xf numFmtId="0" fontId="4" fillId="3" borderId="19" xfId="0" applyFont="1" applyFill="1" applyBorder="1" applyAlignment="1">
      <alignment horizontal="left" vertical="top" wrapText="1"/>
    </xf>
    <xf numFmtId="0" fontId="4" fillId="3" borderId="70" xfId="0" applyFont="1" applyFill="1" applyBorder="1" applyAlignment="1">
      <alignment horizontal="left" vertical="top" wrapText="1"/>
    </xf>
    <xf numFmtId="0" fontId="3" fillId="0" borderId="66" xfId="0" applyNumberFormat="1" applyFont="1" applyFill="1" applyBorder="1" applyAlignment="1">
      <alignment horizontal="center" vertical="top" wrapText="1"/>
    </xf>
    <xf numFmtId="0" fontId="3" fillId="0" borderId="41" xfId="0" applyNumberFormat="1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 textRotation="90" wrapText="1"/>
    </xf>
    <xf numFmtId="49" fontId="3" fillId="0" borderId="0" xfId="0" applyNumberFormat="1" applyFont="1" applyBorder="1" applyAlignment="1">
      <alignment horizontal="center" vertical="top"/>
    </xf>
    <xf numFmtId="0" fontId="3" fillId="0" borderId="73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3" fillId="0" borderId="24" xfId="0" applyNumberFormat="1" applyFont="1" applyBorder="1" applyAlignment="1">
      <alignment horizontal="center" vertical="top"/>
    </xf>
    <xf numFmtId="0" fontId="2" fillId="0" borderId="54" xfId="0" applyFont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44" xfId="0" applyFont="1" applyBorder="1" applyAlignment="1">
      <alignment horizontal="center" vertical="center" textRotation="90" wrapText="1"/>
    </xf>
    <xf numFmtId="0" fontId="2" fillId="0" borderId="51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38" xfId="0" applyFont="1" applyBorder="1" applyAlignment="1">
      <alignment horizontal="center" vertical="center" textRotation="90" wrapText="1"/>
    </xf>
    <xf numFmtId="0" fontId="2" fillId="0" borderId="62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 textRotation="90" wrapText="1"/>
    </xf>
    <xf numFmtId="0" fontId="2" fillId="0" borderId="17" xfId="0" applyFont="1" applyFill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32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textRotation="90" wrapText="1"/>
    </xf>
    <xf numFmtId="0" fontId="2" fillId="0" borderId="45" xfId="0" applyFont="1" applyBorder="1" applyAlignment="1">
      <alignment horizontal="center" vertical="center" textRotation="90" wrapText="1"/>
    </xf>
    <xf numFmtId="0" fontId="2" fillId="0" borderId="12" xfId="0" applyNumberFormat="1" applyFont="1" applyBorder="1" applyAlignment="1">
      <alignment horizontal="center" vertical="center" textRotation="90" wrapText="1"/>
    </xf>
    <xf numFmtId="0" fontId="2" fillId="0" borderId="8" xfId="0" applyNumberFormat="1" applyFont="1" applyBorder="1" applyAlignment="1">
      <alignment horizontal="center" vertical="center" textRotation="90" wrapText="1"/>
    </xf>
    <xf numFmtId="0" fontId="2" fillId="0" borderId="32" xfId="0" applyNumberFormat="1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textRotation="90" wrapText="1"/>
    </xf>
    <xf numFmtId="49" fontId="4" fillId="0" borderId="27" xfId="0" applyNumberFormat="1" applyFont="1" applyFill="1" applyBorder="1" applyAlignment="1">
      <alignment horizontal="center" vertical="center" textRotation="90" wrapText="1"/>
    </xf>
    <xf numFmtId="49" fontId="4" fillId="0" borderId="21" xfId="0" applyNumberFormat="1" applyFont="1" applyFill="1" applyBorder="1" applyAlignment="1">
      <alignment horizontal="center" vertical="center" textRotation="90" wrapText="1"/>
    </xf>
    <xf numFmtId="49" fontId="4" fillId="0" borderId="6" xfId="0" applyNumberFormat="1" applyFont="1" applyFill="1" applyBorder="1" applyAlignment="1">
      <alignment horizontal="center" vertical="center" textRotation="90" wrapText="1"/>
    </xf>
    <xf numFmtId="49" fontId="3" fillId="0" borderId="42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 wrapText="1"/>
    </xf>
    <xf numFmtId="49" fontId="3" fillId="0" borderId="24" xfId="0" applyNumberFormat="1" applyFont="1" applyBorder="1" applyAlignment="1">
      <alignment horizontal="center" vertical="top" wrapText="1"/>
    </xf>
    <xf numFmtId="49" fontId="4" fillId="0" borderId="12" xfId="0" applyNumberFormat="1" applyFont="1" applyBorder="1" applyAlignment="1">
      <alignment horizontal="center" vertical="top" wrapText="1"/>
    </xf>
    <xf numFmtId="49" fontId="4" fillId="0" borderId="8" xfId="0" applyNumberFormat="1" applyFont="1" applyBorder="1" applyAlignment="1">
      <alignment horizontal="center" vertical="top" wrapText="1"/>
    </xf>
    <xf numFmtId="49" fontId="4" fillId="0" borderId="32" xfId="0" applyNumberFormat="1" applyFont="1" applyBorder="1" applyAlignment="1">
      <alignment horizontal="center" vertical="top" wrapText="1"/>
    </xf>
    <xf numFmtId="0" fontId="4" fillId="2" borderId="19" xfId="0" applyFont="1" applyFill="1" applyBorder="1" applyAlignment="1">
      <alignment horizontal="left" vertical="top"/>
    </xf>
    <xf numFmtId="0" fontId="4" fillId="2" borderId="23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0" fontId="4" fillId="3" borderId="38" xfId="0" applyFont="1" applyFill="1" applyBorder="1" applyAlignment="1">
      <alignment horizontal="left" vertical="top" wrapText="1"/>
    </xf>
    <xf numFmtId="0" fontId="4" fillId="3" borderId="17" xfId="0" applyFont="1" applyFill="1" applyBorder="1" applyAlignment="1">
      <alignment horizontal="left" vertical="top" wrapText="1"/>
    </xf>
    <xf numFmtId="164" fontId="3" fillId="0" borderId="5" xfId="0" applyNumberFormat="1" applyFont="1" applyFill="1" applyBorder="1" applyAlignment="1">
      <alignment vertical="top" wrapText="1"/>
    </xf>
    <xf numFmtId="164" fontId="3" fillId="0" borderId="32" xfId="0" applyNumberFormat="1" applyFont="1" applyFill="1" applyBorder="1" applyAlignment="1">
      <alignment vertical="top" wrapText="1"/>
    </xf>
    <xf numFmtId="0" fontId="3" fillId="0" borderId="64" xfId="0" applyNumberFormat="1" applyFont="1" applyFill="1" applyBorder="1" applyAlignment="1">
      <alignment horizontal="center" vertical="top" wrapText="1"/>
    </xf>
    <xf numFmtId="0" fontId="3" fillId="0" borderId="18" xfId="0" applyNumberFormat="1" applyFont="1" applyFill="1" applyBorder="1" applyAlignment="1">
      <alignment horizontal="center" vertical="top" wrapText="1"/>
    </xf>
    <xf numFmtId="0" fontId="3" fillId="0" borderId="72" xfId="0" applyNumberFormat="1" applyFont="1" applyFill="1" applyBorder="1" applyAlignment="1">
      <alignment horizontal="center" vertical="top" wrapText="1"/>
    </xf>
    <xf numFmtId="0" fontId="3" fillId="0" borderId="6" xfId="0" applyNumberFormat="1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3" fillId="0" borderId="25" xfId="0" applyNumberFormat="1" applyFont="1" applyBorder="1" applyAlignment="1">
      <alignment horizontal="center" vertical="top"/>
    </xf>
    <xf numFmtId="0" fontId="3" fillId="0" borderId="18" xfId="0" applyNumberFormat="1" applyFont="1" applyBorder="1" applyAlignment="1">
      <alignment horizontal="center" vertical="top"/>
    </xf>
    <xf numFmtId="0" fontId="3" fillId="0" borderId="27" xfId="0" applyNumberFormat="1" applyFont="1" applyBorder="1" applyAlignment="1">
      <alignment horizontal="center" vertical="top"/>
    </xf>
    <xf numFmtId="0" fontId="3" fillId="0" borderId="6" xfId="0" applyNumberFormat="1" applyFont="1" applyBorder="1" applyAlignment="1">
      <alignment horizontal="center" vertical="top"/>
    </xf>
    <xf numFmtId="0" fontId="3" fillId="0" borderId="70" xfId="0" applyNumberFormat="1" applyFont="1" applyBorder="1" applyAlignment="1">
      <alignment horizontal="center" vertical="top"/>
    </xf>
    <xf numFmtId="0" fontId="3" fillId="0" borderId="41" xfId="0" applyNumberFormat="1" applyFont="1" applyBorder="1" applyAlignment="1">
      <alignment horizontal="center" vertical="top"/>
    </xf>
    <xf numFmtId="0" fontId="3" fillId="0" borderId="33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3" fillId="0" borderId="15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49" fontId="4" fillId="0" borderId="8" xfId="0" applyNumberFormat="1" applyFont="1" applyBorder="1" applyAlignment="1">
      <alignment horizontal="center" vertical="top"/>
    </xf>
    <xf numFmtId="49" fontId="8" fillId="7" borderId="62" xfId="0" applyNumberFormat="1" applyFont="1" applyFill="1" applyBorder="1" applyAlignment="1">
      <alignment horizontal="center" vertical="top"/>
    </xf>
    <xf numFmtId="49" fontId="8" fillId="7" borderId="34" xfId="0" applyNumberFormat="1" applyFont="1" applyFill="1" applyBorder="1" applyAlignment="1">
      <alignment horizontal="center" vertical="top"/>
    </xf>
    <xf numFmtId="49" fontId="8" fillId="0" borderId="72" xfId="0" applyNumberFormat="1" applyFont="1" applyFill="1" applyBorder="1" applyAlignment="1">
      <alignment horizontal="center" vertical="top"/>
    </xf>
    <xf numFmtId="49" fontId="8" fillId="0" borderId="21" xfId="0" applyNumberFormat="1" applyFont="1" applyFill="1" applyBorder="1" applyAlignment="1">
      <alignment horizontal="center" vertical="top"/>
    </xf>
    <xf numFmtId="49" fontId="8" fillId="0" borderId="67" xfId="0" applyNumberFormat="1" applyFont="1" applyFill="1" applyBorder="1" applyAlignment="1">
      <alignment horizontal="center" vertical="top"/>
    </xf>
    <xf numFmtId="49" fontId="8" fillId="0" borderId="9" xfId="0" applyNumberFormat="1" applyFont="1" applyFill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32" xfId="0" applyFont="1" applyBorder="1" applyAlignment="1">
      <alignment horizontal="center" vertical="top"/>
    </xf>
    <xf numFmtId="0" fontId="3" fillId="0" borderId="21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27" xfId="0" applyFont="1" applyFill="1" applyBorder="1" applyAlignment="1">
      <alignment horizontal="center" vertical="top" wrapText="1"/>
    </xf>
    <xf numFmtId="0" fontId="4" fillId="0" borderId="35" xfId="0" applyFont="1" applyFill="1" applyBorder="1" applyAlignment="1">
      <alignment horizontal="center" vertical="top" wrapText="1"/>
    </xf>
    <xf numFmtId="0" fontId="8" fillId="7" borderId="65" xfId="0" applyFont="1" applyFill="1" applyBorder="1" applyAlignment="1">
      <alignment horizontal="left" vertical="top" wrapText="1"/>
    </xf>
    <xf numFmtId="0" fontId="8" fillId="7" borderId="0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top"/>
    </xf>
    <xf numFmtId="0" fontId="12" fillId="0" borderId="67" xfId="0" applyFont="1" applyFill="1" applyBorder="1" applyAlignment="1">
      <alignment horizontal="center" vertical="center" textRotation="90" wrapText="1"/>
    </xf>
    <xf numFmtId="0" fontId="12" fillId="0" borderId="9" xfId="0" applyFont="1" applyFill="1" applyBorder="1" applyAlignment="1">
      <alignment horizontal="center" vertical="center" textRotation="90" wrapText="1"/>
    </xf>
    <xf numFmtId="0" fontId="4" fillId="0" borderId="77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textRotation="90" wrapText="1"/>
    </xf>
    <xf numFmtId="0" fontId="8" fillId="0" borderId="67" xfId="0" applyFont="1" applyFill="1" applyBorder="1" applyAlignment="1">
      <alignment horizontal="center" vertical="center" textRotation="90" wrapText="1"/>
    </xf>
    <xf numFmtId="0" fontId="3" fillId="0" borderId="74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3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top"/>
    </xf>
    <xf numFmtId="164" fontId="3" fillId="0" borderId="53" xfId="0" applyNumberFormat="1" applyFont="1" applyBorder="1" applyAlignment="1">
      <alignment horizontal="center" vertical="top" wrapText="1"/>
    </xf>
    <xf numFmtId="0" fontId="9" fillId="0" borderId="42" xfId="0" applyNumberFormat="1" applyFont="1" applyBorder="1" applyAlignment="1">
      <alignment horizontal="left" vertical="top" wrapText="1"/>
    </xf>
    <xf numFmtId="164" fontId="16" fillId="0" borderId="21" xfId="0" applyNumberFormat="1" applyFont="1" applyBorder="1" applyAlignment="1">
      <alignment horizontal="center" vertical="top"/>
    </xf>
    <xf numFmtId="164" fontId="16" fillId="0" borderId="57" xfId="0" applyNumberFormat="1" applyFont="1" applyBorder="1" applyAlignment="1">
      <alignment horizontal="center" vertical="top"/>
    </xf>
    <xf numFmtId="164" fontId="16" fillId="0" borderId="34" xfId="0" applyNumberFormat="1" applyFont="1" applyBorder="1" applyAlignment="1">
      <alignment horizontal="center" vertical="top"/>
    </xf>
    <xf numFmtId="164" fontId="16" fillId="0" borderId="56" xfId="0" applyNumberFormat="1" applyFont="1" applyBorder="1" applyAlignment="1">
      <alignment horizontal="center" vertical="top"/>
    </xf>
    <xf numFmtId="164" fontId="3" fillId="0" borderId="9" xfId="0" applyNumberFormat="1" applyFont="1" applyBorder="1" applyAlignment="1">
      <alignment horizontal="center" vertical="top"/>
    </xf>
    <xf numFmtId="164" fontId="3" fillId="0" borderId="58" xfId="0" applyNumberFormat="1" applyFont="1" applyBorder="1" applyAlignment="1">
      <alignment horizontal="center" vertical="top"/>
    </xf>
    <xf numFmtId="0" fontId="14" fillId="0" borderId="12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top"/>
    </xf>
    <xf numFmtId="0" fontId="14" fillId="0" borderId="32" xfId="0" applyFont="1" applyBorder="1" applyAlignment="1">
      <alignment horizontal="center" vertical="top"/>
    </xf>
    <xf numFmtId="0" fontId="16" fillId="7" borderId="21" xfId="0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top" wrapText="1"/>
    </xf>
    <xf numFmtId="0" fontId="14" fillId="0" borderId="35" xfId="0" applyFont="1" applyFill="1" applyBorder="1" applyAlignment="1">
      <alignment horizontal="center" vertical="top" wrapText="1"/>
    </xf>
    <xf numFmtId="0" fontId="16" fillId="7" borderId="7" xfId="0" applyFont="1" applyFill="1" applyBorder="1" applyAlignment="1">
      <alignment horizontal="left" vertical="top" wrapText="1"/>
    </xf>
    <xf numFmtId="0" fontId="16" fillId="7" borderId="38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center" vertical="top" wrapText="1"/>
    </xf>
    <xf numFmtId="0" fontId="4" fillId="12" borderId="44" xfId="0" applyFont="1" applyFill="1" applyBorder="1" applyAlignment="1">
      <alignment horizontal="right" vertical="top"/>
    </xf>
    <xf numFmtId="0" fontId="4" fillId="12" borderId="2" xfId="0" applyFont="1" applyFill="1" applyBorder="1" applyAlignment="1">
      <alignment horizontal="right" vertical="top"/>
    </xf>
    <xf numFmtId="0" fontId="4" fillId="12" borderId="45" xfId="0" applyFont="1" applyFill="1" applyBorder="1" applyAlignment="1">
      <alignment horizontal="right" vertical="top"/>
    </xf>
    <xf numFmtId="164" fontId="4" fillId="12" borderId="44" xfId="0" applyNumberFormat="1" applyFont="1" applyFill="1" applyBorder="1" applyAlignment="1">
      <alignment horizontal="center" vertical="top"/>
    </xf>
    <xf numFmtId="164" fontId="4" fillId="12" borderId="2" xfId="0" applyNumberFormat="1" applyFont="1" applyFill="1" applyBorder="1" applyAlignment="1">
      <alignment horizontal="center" vertical="top"/>
    </xf>
    <xf numFmtId="164" fontId="4" fillId="12" borderId="46" xfId="0" applyNumberFormat="1" applyFont="1" applyFill="1" applyBorder="1" applyAlignment="1">
      <alignment horizontal="center" vertical="top"/>
    </xf>
    <xf numFmtId="164" fontId="3" fillId="0" borderId="53" xfId="0" applyNumberFormat="1" applyFont="1" applyBorder="1" applyAlignment="1">
      <alignment horizontal="center" vertical="top"/>
    </xf>
    <xf numFmtId="164" fontId="4" fillId="4" borderId="53" xfId="0" applyNumberFormat="1" applyFont="1" applyFill="1" applyBorder="1" applyAlignment="1">
      <alignment horizontal="center" vertical="top"/>
    </xf>
    <xf numFmtId="0" fontId="4" fillId="3" borderId="20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left" vertical="top" wrapText="1"/>
    </xf>
    <xf numFmtId="49" fontId="4" fillId="3" borderId="7" xfId="0" applyNumberFormat="1" applyFont="1" applyFill="1" applyBorder="1" applyAlignment="1">
      <alignment horizontal="right" vertical="top"/>
    </xf>
    <xf numFmtId="49" fontId="4" fillId="3" borderId="0" xfId="0" applyNumberFormat="1" applyFont="1" applyFill="1" applyBorder="1" applyAlignment="1">
      <alignment horizontal="right" vertical="top"/>
    </xf>
    <xf numFmtId="49" fontId="4" fillId="3" borderId="42" xfId="0" applyNumberFormat="1" applyFont="1" applyFill="1" applyBorder="1" applyAlignment="1">
      <alignment horizontal="right" vertical="top"/>
    </xf>
    <xf numFmtId="49" fontId="4" fillId="3" borderId="70" xfId="0" applyNumberFormat="1" applyFont="1" applyFill="1" applyBorder="1" applyAlignment="1">
      <alignment horizontal="right" vertical="top"/>
    </xf>
    <xf numFmtId="0" fontId="4" fillId="3" borderId="24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68" xfId="0" applyFont="1" applyFill="1" applyBorder="1" applyAlignment="1">
      <alignment horizontal="left" vertical="top" wrapText="1"/>
    </xf>
    <xf numFmtId="0" fontId="2" fillId="0" borderId="72" xfId="0" applyFont="1" applyBorder="1" applyAlignment="1">
      <alignment horizontal="center" vertical="center" textRotation="90" wrapText="1"/>
    </xf>
    <xf numFmtId="0" fontId="2" fillId="0" borderId="67" xfId="0" applyFont="1" applyBorder="1" applyAlignment="1">
      <alignment horizontal="center" vertical="center" textRotation="90" wrapText="1"/>
    </xf>
    <xf numFmtId="0" fontId="4" fillId="2" borderId="53" xfId="0" applyFont="1" applyFill="1" applyBorder="1" applyAlignment="1">
      <alignment horizontal="left" vertical="top"/>
    </xf>
    <xf numFmtId="0" fontId="4" fillId="2" borderId="52" xfId="0" applyFont="1" applyFill="1" applyBorder="1" applyAlignment="1">
      <alignment horizontal="left" vertical="top"/>
    </xf>
    <xf numFmtId="0" fontId="4" fillId="2" borderId="61" xfId="0" applyFont="1" applyFill="1" applyBorder="1" applyAlignment="1">
      <alignment horizontal="left" vertical="top"/>
    </xf>
    <xf numFmtId="0" fontId="4" fillId="12" borderId="47" xfId="0" applyFont="1" applyFill="1" applyBorder="1" applyAlignment="1">
      <alignment horizontal="center"/>
    </xf>
    <xf numFmtId="0" fontId="4" fillId="12" borderId="11" xfId="0" applyFont="1" applyFill="1" applyBorder="1" applyAlignment="1">
      <alignment horizontal="center"/>
    </xf>
    <xf numFmtId="164" fontId="4" fillId="10" borderId="59" xfId="0" applyNumberFormat="1" applyFont="1" applyFill="1" applyBorder="1" applyAlignment="1">
      <alignment horizontal="center"/>
    </xf>
    <xf numFmtId="164" fontId="4" fillId="10" borderId="52" xfId="0" applyNumberFormat="1" applyFont="1" applyFill="1" applyBorder="1" applyAlignment="1">
      <alignment horizontal="center"/>
    </xf>
    <xf numFmtId="164" fontId="4" fillId="10" borderId="61" xfId="0" applyNumberFormat="1" applyFont="1" applyFill="1" applyBorder="1" applyAlignment="1">
      <alignment horizontal="center"/>
    </xf>
    <xf numFmtId="164" fontId="3" fillId="0" borderId="59" xfId="0" applyNumberFormat="1" applyFont="1" applyBorder="1" applyAlignment="1">
      <alignment horizontal="center"/>
    </xf>
    <xf numFmtId="164" fontId="3" fillId="0" borderId="52" xfId="0" applyNumberFormat="1" applyFont="1" applyBorder="1" applyAlignment="1">
      <alignment horizontal="center"/>
    </xf>
    <xf numFmtId="164" fontId="3" fillId="0" borderId="61" xfId="0" applyNumberFormat="1" applyFont="1" applyBorder="1" applyAlignment="1">
      <alignment horizontal="center"/>
    </xf>
    <xf numFmtId="164" fontId="4" fillId="12" borderId="47" xfId="0" applyNumberFormat="1" applyFont="1" applyFill="1" applyBorder="1" applyAlignment="1">
      <alignment horizontal="center"/>
    </xf>
    <xf numFmtId="164" fontId="4" fillId="12" borderId="11" xfId="0" applyNumberFormat="1" applyFont="1" applyFill="1" applyBorder="1" applyAlignment="1">
      <alignment horizontal="center"/>
    </xf>
    <xf numFmtId="164" fontId="4" fillId="12" borderId="10" xfId="0" applyNumberFormat="1" applyFont="1" applyFill="1" applyBorder="1" applyAlignment="1">
      <alignment horizontal="center"/>
    </xf>
    <xf numFmtId="0" fontId="2" fillId="0" borderId="59" xfId="0" applyFont="1" applyBorder="1" applyAlignment="1">
      <alignment horizontal="center" vertical="top"/>
    </xf>
    <xf numFmtId="0" fontId="2" fillId="0" borderId="52" xfId="0" applyFont="1" applyBorder="1" applyAlignment="1">
      <alignment horizontal="center" vertical="top"/>
    </xf>
    <xf numFmtId="0" fontId="3" fillId="0" borderId="59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4" fillId="10" borderId="59" xfId="0" applyFont="1" applyFill="1" applyBorder="1" applyAlignment="1">
      <alignment horizontal="center"/>
    </xf>
    <xf numFmtId="0" fontId="4" fillId="10" borderId="52" xfId="0" applyFont="1" applyFill="1" applyBorder="1" applyAlignment="1">
      <alignment horizontal="center"/>
    </xf>
    <xf numFmtId="0" fontId="3" fillId="0" borderId="61" xfId="0" applyFont="1" applyBorder="1" applyAlignment="1">
      <alignment horizontal="center"/>
    </xf>
    <xf numFmtId="164" fontId="4" fillId="4" borderId="53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right" vertical="top" wrapText="1"/>
    </xf>
    <xf numFmtId="164" fontId="4" fillId="0" borderId="4" xfId="0" applyNumberFormat="1" applyFont="1" applyBorder="1" applyAlignment="1">
      <alignment horizontal="center" vertical="top" wrapText="1"/>
    </xf>
    <xf numFmtId="0" fontId="11" fillId="0" borderId="39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99CC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2"/>
  <sheetViews>
    <sheetView tabSelected="1" showWhiteSpace="0" zoomScaleNormal="100" zoomScaleSheetLayoutView="100" workbookViewId="0">
      <selection activeCell="J12" sqref="J12"/>
    </sheetView>
  </sheetViews>
  <sheetFormatPr defaultRowHeight="12.75" x14ac:dyDescent="0.2"/>
  <cols>
    <col min="1" max="1" width="2.28515625" style="4" customWidth="1"/>
    <col min="2" max="2" width="2.42578125" style="4" customWidth="1"/>
    <col min="3" max="3" width="2.5703125" style="4" customWidth="1"/>
    <col min="4" max="4" width="35.5703125" style="4" customWidth="1"/>
    <col min="5" max="5" width="3.5703125" style="6" customWidth="1"/>
    <col min="6" max="6" width="3.140625" style="6" customWidth="1"/>
    <col min="7" max="7" width="2.7109375" style="40" customWidth="1"/>
    <col min="8" max="8" width="8.42578125" style="6" customWidth="1"/>
    <col min="9" max="9" width="8.7109375" style="4" customWidth="1"/>
    <col min="10" max="10" width="8.5703125" style="4" customWidth="1"/>
    <col min="11" max="11" width="7.7109375" style="4" customWidth="1"/>
    <col min="12" max="12" width="8.42578125" style="4" customWidth="1"/>
    <col min="13" max="13" width="8.5703125" style="4" customWidth="1"/>
    <col min="14" max="14" width="9" style="4" customWidth="1"/>
    <col min="15" max="15" width="28.7109375" style="47" customWidth="1"/>
    <col min="16" max="16" width="4.5703125" style="5" customWidth="1"/>
    <col min="17" max="17" width="3.5703125" style="5" customWidth="1"/>
    <col min="18" max="18" width="4.140625" style="5" customWidth="1"/>
    <col min="19" max="16384" width="9.140625" style="1"/>
  </cols>
  <sheetData>
    <row r="1" spans="1:18" s="10" customFormat="1" x14ac:dyDescent="0.2">
      <c r="A1" s="591" t="s">
        <v>65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</row>
    <row r="2" spans="1:18" s="10" customFormat="1" ht="18.75" customHeight="1" x14ac:dyDescent="0.2">
      <c r="A2" s="592" t="s">
        <v>63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</row>
    <row r="3" spans="1:18" s="10" customFormat="1" x14ac:dyDescent="0.2">
      <c r="A3" s="591" t="s">
        <v>45</v>
      </c>
      <c r="B3" s="594"/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594"/>
      <c r="Q3" s="594"/>
      <c r="R3" s="594"/>
    </row>
    <row r="4" spans="1:18" s="10" customFormat="1" ht="13.5" thickBot="1" x14ac:dyDescent="0.25">
      <c r="A4" s="7"/>
      <c r="B4" s="7"/>
      <c r="C4" s="7"/>
      <c r="D4" s="7"/>
      <c r="E4" s="466"/>
      <c r="F4" s="466"/>
      <c r="G4" s="41"/>
      <c r="H4" s="466"/>
      <c r="I4" s="7"/>
      <c r="J4" s="7"/>
      <c r="K4" s="7"/>
      <c r="L4" s="7"/>
      <c r="M4" s="7"/>
      <c r="N4" s="7"/>
      <c r="O4" s="46"/>
      <c r="P4" s="8"/>
      <c r="Q4" s="595" t="s">
        <v>0</v>
      </c>
      <c r="R4" s="595"/>
    </row>
    <row r="5" spans="1:18" s="10" customFormat="1" ht="30" customHeight="1" thickBot="1" x14ac:dyDescent="0.25">
      <c r="A5" s="596" t="s">
        <v>1</v>
      </c>
      <c r="B5" s="599" t="s">
        <v>2</v>
      </c>
      <c r="C5" s="599" t="s">
        <v>3</v>
      </c>
      <c r="D5" s="602" t="s">
        <v>27</v>
      </c>
      <c r="E5" s="605" t="s">
        <v>4</v>
      </c>
      <c r="F5" s="627" t="s">
        <v>60</v>
      </c>
      <c r="G5" s="630" t="s">
        <v>5</v>
      </c>
      <c r="H5" s="633" t="s">
        <v>6</v>
      </c>
      <c r="I5" s="618" t="s">
        <v>67</v>
      </c>
      <c r="J5" s="619"/>
      <c r="K5" s="619"/>
      <c r="L5" s="620"/>
      <c r="M5" s="621" t="s">
        <v>54</v>
      </c>
      <c r="N5" s="621" t="s">
        <v>55</v>
      </c>
      <c r="O5" s="624" t="s">
        <v>66</v>
      </c>
      <c r="P5" s="625"/>
      <c r="Q5" s="625"/>
      <c r="R5" s="626"/>
    </row>
    <row r="6" spans="1:18" s="10" customFormat="1" ht="30" customHeight="1" x14ac:dyDescent="0.2">
      <c r="A6" s="597"/>
      <c r="B6" s="600"/>
      <c r="C6" s="600"/>
      <c r="D6" s="603"/>
      <c r="E6" s="606"/>
      <c r="F6" s="628"/>
      <c r="G6" s="631"/>
      <c r="H6" s="634"/>
      <c r="I6" s="608" t="s">
        <v>7</v>
      </c>
      <c r="J6" s="610" t="s">
        <v>8</v>
      </c>
      <c r="K6" s="610"/>
      <c r="L6" s="611" t="s">
        <v>28</v>
      </c>
      <c r="M6" s="622"/>
      <c r="N6" s="622"/>
      <c r="O6" s="613" t="s">
        <v>27</v>
      </c>
      <c r="P6" s="615" t="s">
        <v>59</v>
      </c>
      <c r="Q6" s="616"/>
      <c r="R6" s="617"/>
    </row>
    <row r="7" spans="1:18" s="10" customFormat="1" ht="95.25" customHeight="1" thickBot="1" x14ac:dyDescent="0.25">
      <c r="A7" s="598"/>
      <c r="B7" s="601"/>
      <c r="C7" s="601"/>
      <c r="D7" s="604"/>
      <c r="E7" s="607"/>
      <c r="F7" s="629"/>
      <c r="G7" s="632"/>
      <c r="H7" s="635"/>
      <c r="I7" s="609"/>
      <c r="J7" s="467" t="s">
        <v>7</v>
      </c>
      <c r="K7" s="11" t="s">
        <v>29</v>
      </c>
      <c r="L7" s="612"/>
      <c r="M7" s="623"/>
      <c r="N7" s="623"/>
      <c r="O7" s="614"/>
      <c r="P7" s="89" t="s">
        <v>56</v>
      </c>
      <c r="Q7" s="87" t="s">
        <v>57</v>
      </c>
      <c r="R7" s="88" t="s">
        <v>58</v>
      </c>
    </row>
    <row r="8" spans="1:18" ht="12.75" customHeight="1" x14ac:dyDescent="0.2">
      <c r="A8" s="553" t="s">
        <v>32</v>
      </c>
      <c r="B8" s="554"/>
      <c r="C8" s="554"/>
      <c r="D8" s="554"/>
      <c r="E8" s="554"/>
      <c r="F8" s="554"/>
      <c r="G8" s="554"/>
      <c r="H8" s="554"/>
      <c r="I8" s="554"/>
      <c r="J8" s="554"/>
      <c r="K8" s="554"/>
      <c r="L8" s="554"/>
      <c r="M8" s="554"/>
      <c r="N8" s="554"/>
      <c r="O8" s="554"/>
      <c r="P8" s="554"/>
      <c r="Q8" s="554"/>
      <c r="R8" s="555"/>
    </row>
    <row r="9" spans="1:18" ht="13.5" customHeight="1" thickBot="1" x14ac:dyDescent="0.25">
      <c r="A9" s="559" t="s">
        <v>36</v>
      </c>
      <c r="B9" s="560"/>
      <c r="C9" s="560"/>
      <c r="D9" s="560"/>
      <c r="E9" s="560"/>
      <c r="F9" s="560"/>
      <c r="G9" s="560"/>
      <c r="H9" s="560"/>
      <c r="I9" s="560"/>
      <c r="J9" s="560"/>
      <c r="K9" s="560"/>
      <c r="L9" s="560"/>
      <c r="M9" s="560"/>
      <c r="N9" s="560"/>
      <c r="O9" s="560"/>
      <c r="P9" s="560"/>
      <c r="Q9" s="560"/>
      <c r="R9" s="561"/>
    </row>
    <row r="10" spans="1:18" ht="13.5" thickBot="1" x14ac:dyDescent="0.25">
      <c r="A10" s="12" t="s">
        <v>9</v>
      </c>
      <c r="B10" s="645" t="s">
        <v>42</v>
      </c>
      <c r="C10" s="645"/>
      <c r="D10" s="645"/>
      <c r="E10" s="645"/>
      <c r="F10" s="645"/>
      <c r="G10" s="645"/>
      <c r="H10" s="645"/>
      <c r="I10" s="645"/>
      <c r="J10" s="645"/>
      <c r="K10" s="645"/>
      <c r="L10" s="645"/>
      <c r="M10" s="645"/>
      <c r="N10" s="645"/>
      <c r="O10" s="645"/>
      <c r="P10" s="645"/>
      <c r="Q10" s="645"/>
      <c r="R10" s="646"/>
    </row>
    <row r="11" spans="1:18" ht="13.5" customHeight="1" thickBot="1" x14ac:dyDescent="0.25">
      <c r="A11" s="12" t="s">
        <v>9</v>
      </c>
      <c r="B11" s="13" t="s">
        <v>9</v>
      </c>
      <c r="C11" s="647" t="s">
        <v>39</v>
      </c>
      <c r="D11" s="647"/>
      <c r="E11" s="647"/>
      <c r="F11" s="647"/>
      <c r="G11" s="648"/>
      <c r="H11" s="647"/>
      <c r="I11" s="647"/>
      <c r="J11" s="647"/>
      <c r="K11" s="647"/>
      <c r="L11" s="647"/>
      <c r="M11" s="647"/>
      <c r="N11" s="647"/>
      <c r="O11" s="647"/>
      <c r="P11" s="649"/>
      <c r="Q11" s="649"/>
      <c r="R11" s="650"/>
    </row>
    <row r="12" spans="1:18" ht="30" customHeight="1" x14ac:dyDescent="0.2">
      <c r="A12" s="25" t="s">
        <v>9</v>
      </c>
      <c r="B12" s="28" t="s">
        <v>9</v>
      </c>
      <c r="C12" s="23" t="s">
        <v>9</v>
      </c>
      <c r="D12" s="578" t="s">
        <v>47</v>
      </c>
      <c r="E12" s="572"/>
      <c r="F12" s="574" t="s">
        <v>14</v>
      </c>
      <c r="G12" s="576" t="s">
        <v>38</v>
      </c>
      <c r="H12" s="140" t="s">
        <v>12</v>
      </c>
      <c r="I12" s="370">
        <f>J12+L12</f>
        <v>454</v>
      </c>
      <c r="J12" s="307">
        <v>454</v>
      </c>
      <c r="K12" s="307"/>
      <c r="L12" s="371"/>
      <c r="M12" s="57">
        <v>455</v>
      </c>
      <c r="N12" s="56">
        <v>455</v>
      </c>
      <c r="O12" s="96" t="s">
        <v>48</v>
      </c>
      <c r="P12" s="76">
        <v>60</v>
      </c>
      <c r="Q12" s="77">
        <v>60</v>
      </c>
      <c r="R12" s="75">
        <v>60</v>
      </c>
    </row>
    <row r="13" spans="1:18" ht="27" customHeight="1" x14ac:dyDescent="0.2">
      <c r="A13" s="26"/>
      <c r="B13" s="30"/>
      <c r="C13" s="19"/>
      <c r="D13" s="562"/>
      <c r="E13" s="588"/>
      <c r="F13" s="589"/>
      <c r="G13" s="669"/>
      <c r="H13" s="141"/>
      <c r="I13" s="372"/>
      <c r="J13" s="373"/>
      <c r="K13" s="373"/>
      <c r="L13" s="374"/>
      <c r="M13" s="97"/>
      <c r="N13" s="98"/>
      <c r="O13" s="92" t="s">
        <v>49</v>
      </c>
      <c r="P13" s="215">
        <v>5</v>
      </c>
      <c r="Q13" s="78">
        <v>5</v>
      </c>
      <c r="R13" s="211">
        <v>5</v>
      </c>
    </row>
    <row r="14" spans="1:18" ht="17.25" customHeight="1" x14ac:dyDescent="0.2">
      <c r="A14" s="26"/>
      <c r="B14" s="30"/>
      <c r="C14" s="19"/>
      <c r="D14" s="562"/>
      <c r="E14" s="588"/>
      <c r="F14" s="589"/>
      <c r="G14" s="669"/>
      <c r="H14" s="142"/>
      <c r="I14" s="375"/>
      <c r="J14" s="345"/>
      <c r="K14" s="345"/>
      <c r="L14" s="376"/>
      <c r="M14" s="58"/>
      <c r="N14" s="91"/>
      <c r="O14" s="651" t="s">
        <v>108</v>
      </c>
      <c r="P14" s="653">
        <v>10</v>
      </c>
      <c r="Q14" s="655">
        <v>10</v>
      </c>
      <c r="R14" s="586">
        <v>10</v>
      </c>
    </row>
    <row r="15" spans="1:18" ht="13.5" thickBot="1" x14ac:dyDescent="0.25">
      <c r="A15" s="26"/>
      <c r="B15" s="30"/>
      <c r="C15" s="19"/>
      <c r="D15" s="579"/>
      <c r="E15" s="573"/>
      <c r="F15" s="575"/>
      <c r="G15" s="577"/>
      <c r="H15" s="410" t="s">
        <v>16</v>
      </c>
      <c r="I15" s="377">
        <f t="shared" ref="I15:I20" si="0">J15+L15</f>
        <v>454</v>
      </c>
      <c r="J15" s="457">
        <f>SUM(J12:J14)</f>
        <v>454</v>
      </c>
      <c r="K15" s="457"/>
      <c r="L15" s="378"/>
      <c r="M15" s="384">
        <f>SUM(M12:M14)</f>
        <v>455</v>
      </c>
      <c r="N15" s="325">
        <f>SUM(N12:N14)</f>
        <v>455</v>
      </c>
      <c r="O15" s="652"/>
      <c r="P15" s="654"/>
      <c r="Q15" s="656"/>
      <c r="R15" s="587"/>
    </row>
    <row r="16" spans="1:18" ht="18" customHeight="1" x14ac:dyDescent="0.2">
      <c r="A16" s="25" t="s">
        <v>9</v>
      </c>
      <c r="B16" s="28" t="s">
        <v>9</v>
      </c>
      <c r="C16" s="23" t="s">
        <v>10</v>
      </c>
      <c r="D16" s="578" t="s">
        <v>104</v>
      </c>
      <c r="E16" s="572"/>
      <c r="F16" s="574" t="s">
        <v>14</v>
      </c>
      <c r="G16" s="576" t="s">
        <v>38</v>
      </c>
      <c r="H16" s="140" t="s">
        <v>12</v>
      </c>
      <c r="I16" s="370">
        <f t="shared" si="0"/>
        <v>180</v>
      </c>
      <c r="J16" s="307">
        <v>180</v>
      </c>
      <c r="K16" s="307"/>
      <c r="L16" s="371"/>
      <c r="M16" s="57">
        <v>180</v>
      </c>
      <c r="N16" s="56">
        <v>180</v>
      </c>
      <c r="O16" s="657" t="s">
        <v>105</v>
      </c>
      <c r="P16" s="665">
        <v>1</v>
      </c>
      <c r="Q16" s="661"/>
      <c r="R16" s="667"/>
    </row>
    <row r="17" spans="1:21" ht="13.5" thickBot="1" x14ac:dyDescent="0.25">
      <c r="A17" s="26"/>
      <c r="B17" s="30"/>
      <c r="C17" s="19"/>
      <c r="D17" s="579"/>
      <c r="E17" s="573"/>
      <c r="F17" s="575"/>
      <c r="G17" s="577"/>
      <c r="H17" s="410" t="s">
        <v>16</v>
      </c>
      <c r="I17" s="377">
        <f t="shared" si="0"/>
        <v>180</v>
      </c>
      <c r="J17" s="457">
        <f>SUM(J16:J16)</f>
        <v>180</v>
      </c>
      <c r="K17" s="457"/>
      <c r="L17" s="378"/>
      <c r="M17" s="384">
        <f>SUM(M16:M16)</f>
        <v>180</v>
      </c>
      <c r="N17" s="325">
        <f>SUM(N16:N16)</f>
        <v>180</v>
      </c>
      <c r="O17" s="658"/>
      <c r="P17" s="666"/>
      <c r="Q17" s="662"/>
      <c r="R17" s="668"/>
    </row>
    <row r="18" spans="1:21" ht="15" customHeight="1" x14ac:dyDescent="0.2">
      <c r="A18" s="25" t="s">
        <v>9</v>
      </c>
      <c r="B18" s="28" t="s">
        <v>9</v>
      </c>
      <c r="C18" s="23" t="s">
        <v>11</v>
      </c>
      <c r="D18" s="578" t="s">
        <v>106</v>
      </c>
      <c r="E18" s="572"/>
      <c r="F18" s="574" t="s">
        <v>14</v>
      </c>
      <c r="G18" s="576" t="s">
        <v>38</v>
      </c>
      <c r="H18" s="140" t="s">
        <v>12</v>
      </c>
      <c r="I18" s="370">
        <f t="shared" si="0"/>
        <v>31.2</v>
      </c>
      <c r="J18" s="307">
        <v>31.2</v>
      </c>
      <c r="K18" s="307"/>
      <c r="L18" s="371"/>
      <c r="M18" s="57">
        <v>157.5</v>
      </c>
      <c r="N18" s="56">
        <v>157.5</v>
      </c>
      <c r="O18" s="657" t="s">
        <v>50</v>
      </c>
      <c r="P18" s="659">
        <v>2</v>
      </c>
      <c r="Q18" s="661">
        <v>10</v>
      </c>
      <c r="R18" s="663">
        <v>10</v>
      </c>
    </row>
    <row r="19" spans="1:21" ht="21" customHeight="1" thickBot="1" x14ac:dyDescent="0.25">
      <c r="A19" s="26"/>
      <c r="B19" s="30"/>
      <c r="C19" s="19"/>
      <c r="D19" s="579"/>
      <c r="E19" s="573"/>
      <c r="F19" s="575"/>
      <c r="G19" s="577"/>
      <c r="H19" s="410" t="s">
        <v>16</v>
      </c>
      <c r="I19" s="377">
        <f t="shared" si="0"/>
        <v>31.2</v>
      </c>
      <c r="J19" s="457">
        <f>SUM(J18:J18)</f>
        <v>31.2</v>
      </c>
      <c r="K19" s="457"/>
      <c r="L19" s="378"/>
      <c r="M19" s="384">
        <f>SUM(M18:M18)</f>
        <v>157.5</v>
      </c>
      <c r="N19" s="325">
        <f>SUM(N18:N18)</f>
        <v>157.5</v>
      </c>
      <c r="O19" s="658"/>
      <c r="P19" s="660"/>
      <c r="Q19" s="662"/>
      <c r="R19" s="664"/>
    </row>
    <row r="20" spans="1:21" ht="29.25" customHeight="1" x14ac:dyDescent="0.2">
      <c r="A20" s="36" t="s">
        <v>9</v>
      </c>
      <c r="B20" s="28" t="s">
        <v>9</v>
      </c>
      <c r="C20" s="23" t="s">
        <v>13</v>
      </c>
      <c r="D20" s="143" t="s">
        <v>64</v>
      </c>
      <c r="E20" s="636"/>
      <c r="F20" s="639" t="s">
        <v>14</v>
      </c>
      <c r="G20" s="642" t="s">
        <v>38</v>
      </c>
      <c r="H20" s="102" t="s">
        <v>12</v>
      </c>
      <c r="I20" s="476">
        <f t="shared" si="0"/>
        <v>624.30000000000007</v>
      </c>
      <c r="J20" s="313">
        <f>551.6+72.7</f>
        <v>624.30000000000007</v>
      </c>
      <c r="K20" s="313"/>
      <c r="L20" s="379"/>
      <c r="M20" s="60">
        <v>594.1</v>
      </c>
      <c r="N20" s="60">
        <v>594.1</v>
      </c>
      <c r="O20" s="218" t="s">
        <v>78</v>
      </c>
      <c r="P20" s="219">
        <v>9</v>
      </c>
      <c r="Q20" s="220">
        <v>9</v>
      </c>
      <c r="R20" s="221">
        <v>9</v>
      </c>
    </row>
    <row r="21" spans="1:21" ht="29.25" customHeight="1" x14ac:dyDescent="0.2">
      <c r="A21" s="37"/>
      <c r="B21" s="30"/>
      <c r="C21" s="19"/>
      <c r="D21" s="144" t="s">
        <v>91</v>
      </c>
      <c r="E21" s="637"/>
      <c r="F21" s="640"/>
      <c r="G21" s="643"/>
      <c r="H21" s="104"/>
      <c r="I21" s="380"/>
      <c r="J21" s="316"/>
      <c r="K21" s="316"/>
      <c r="L21" s="381"/>
      <c r="M21" s="65"/>
      <c r="N21" s="65"/>
      <c r="O21" s="222"/>
      <c r="P21" s="166"/>
      <c r="Q21" s="167"/>
      <c r="R21" s="168"/>
      <c r="T21" s="132"/>
    </row>
    <row r="22" spans="1:21" ht="18.75" customHeight="1" x14ac:dyDescent="0.2">
      <c r="A22" s="37"/>
      <c r="B22" s="30"/>
      <c r="C22" s="19"/>
      <c r="D22" s="145" t="s">
        <v>79</v>
      </c>
      <c r="E22" s="637"/>
      <c r="F22" s="640"/>
      <c r="G22" s="643"/>
      <c r="H22" s="133"/>
      <c r="I22" s="382"/>
      <c r="J22" s="319"/>
      <c r="K22" s="319"/>
      <c r="L22" s="383"/>
      <c r="M22" s="63"/>
      <c r="N22" s="61"/>
      <c r="O22" s="217"/>
      <c r="P22" s="166"/>
      <c r="Q22" s="167"/>
      <c r="R22" s="168"/>
    </row>
    <row r="23" spans="1:21" ht="16.5" customHeight="1" x14ac:dyDescent="0.2">
      <c r="A23" s="37"/>
      <c r="B23" s="27"/>
      <c r="C23" s="19"/>
      <c r="D23" s="590" t="s">
        <v>19</v>
      </c>
      <c r="E23" s="637"/>
      <c r="F23" s="640"/>
      <c r="G23" s="643"/>
      <c r="H23" s="134"/>
      <c r="I23" s="321"/>
      <c r="J23" s="322"/>
      <c r="K23" s="322"/>
      <c r="L23" s="323"/>
      <c r="M23" s="63"/>
      <c r="N23" s="135"/>
      <c r="O23" s="131"/>
      <c r="P23" s="162"/>
      <c r="Q23" s="470"/>
      <c r="R23" s="73"/>
    </row>
    <row r="24" spans="1:21" ht="14.25" customHeight="1" thickBot="1" x14ac:dyDescent="0.25">
      <c r="A24" s="38"/>
      <c r="B24" s="13"/>
      <c r="C24" s="35"/>
      <c r="D24" s="579"/>
      <c r="E24" s="638"/>
      <c r="F24" s="641"/>
      <c r="G24" s="644"/>
      <c r="H24" s="408" t="s">
        <v>16</v>
      </c>
      <c r="I24" s="324">
        <f>SUM(I20:I23)</f>
        <v>624.30000000000007</v>
      </c>
      <c r="J24" s="457">
        <f t="shared" ref="J24:N24" si="1">SUM(J20:J23)</f>
        <v>624.30000000000007</v>
      </c>
      <c r="K24" s="325">
        <f t="shared" si="1"/>
        <v>0</v>
      </c>
      <c r="L24" s="458">
        <f t="shared" si="1"/>
        <v>0</v>
      </c>
      <c r="M24" s="324">
        <f t="shared" si="1"/>
        <v>594.1</v>
      </c>
      <c r="N24" s="324">
        <f t="shared" si="1"/>
        <v>594.1</v>
      </c>
      <c r="O24" s="149"/>
      <c r="P24" s="210"/>
      <c r="Q24" s="213"/>
      <c r="R24" s="214"/>
      <c r="T24" s="132"/>
    </row>
    <row r="25" spans="1:21" ht="13.5" thickBot="1" x14ac:dyDescent="0.25">
      <c r="A25" s="224" t="s">
        <v>9</v>
      </c>
      <c r="B25" s="225" t="s">
        <v>9</v>
      </c>
      <c r="C25" s="580" t="s">
        <v>15</v>
      </c>
      <c r="D25" s="581"/>
      <c r="E25" s="581"/>
      <c r="F25" s="581"/>
      <c r="G25" s="500"/>
      <c r="H25" s="501"/>
      <c r="I25" s="20">
        <f t="shared" ref="I25:N25" si="2">I24+I19+I17+I15</f>
        <v>1289.5</v>
      </c>
      <c r="J25" s="15">
        <f t="shared" si="2"/>
        <v>1289.5</v>
      </c>
      <c r="K25" s="17">
        <f t="shared" si="2"/>
        <v>0</v>
      </c>
      <c r="L25" s="54">
        <f t="shared" si="2"/>
        <v>0</v>
      </c>
      <c r="M25" s="20">
        <f t="shared" si="2"/>
        <v>1386.6</v>
      </c>
      <c r="N25" s="20">
        <f t="shared" si="2"/>
        <v>1386.6</v>
      </c>
      <c r="O25" s="496"/>
      <c r="P25" s="497"/>
      <c r="Q25" s="497"/>
      <c r="R25" s="498"/>
    </row>
    <row r="26" spans="1:21" ht="13.5" customHeight="1" thickBot="1" x14ac:dyDescent="0.25">
      <c r="A26" s="22" t="s">
        <v>9</v>
      </c>
      <c r="B26" s="29" t="s">
        <v>10</v>
      </c>
      <c r="C26" s="582" t="s">
        <v>82</v>
      </c>
      <c r="D26" s="583"/>
      <c r="E26" s="583"/>
      <c r="F26" s="583"/>
      <c r="G26" s="583"/>
      <c r="H26" s="583"/>
      <c r="I26" s="583"/>
      <c r="J26" s="583"/>
      <c r="K26" s="583"/>
      <c r="L26" s="583"/>
      <c r="M26" s="583"/>
      <c r="N26" s="583"/>
      <c r="O26" s="584"/>
      <c r="P26" s="583"/>
      <c r="Q26" s="583"/>
      <c r="R26" s="585"/>
    </row>
    <row r="27" spans="1:21" ht="15" customHeight="1" x14ac:dyDescent="0.2">
      <c r="A27" s="22" t="s">
        <v>9</v>
      </c>
      <c r="B27" s="29" t="s">
        <v>10</v>
      </c>
      <c r="C27" s="23" t="s">
        <v>9</v>
      </c>
      <c r="D27" s="207" t="s">
        <v>80</v>
      </c>
      <c r="E27" s="566"/>
      <c r="F27" s="568" t="s">
        <v>14</v>
      </c>
      <c r="G27" s="570">
        <v>2</v>
      </c>
      <c r="H27" s="128" t="s">
        <v>12</v>
      </c>
      <c r="I27" s="477">
        <f>J27+L27</f>
        <v>7626.2000000000007</v>
      </c>
      <c r="J27" s="478">
        <v>7564.6</v>
      </c>
      <c r="K27" s="478">
        <v>4573.2</v>
      </c>
      <c r="L27" s="407">
        <v>61.6</v>
      </c>
      <c r="M27" s="203">
        <v>7500</v>
      </c>
      <c r="N27" s="204">
        <v>7500</v>
      </c>
      <c r="O27" s="74" t="s">
        <v>78</v>
      </c>
      <c r="P27" s="79">
        <v>327</v>
      </c>
      <c r="Q27" s="159">
        <v>327</v>
      </c>
      <c r="R27" s="160">
        <v>327</v>
      </c>
    </row>
    <row r="28" spans="1:21" ht="27.75" customHeight="1" x14ac:dyDescent="0.2">
      <c r="A28" s="223"/>
      <c r="B28" s="27"/>
      <c r="C28" s="19"/>
      <c r="D28" s="472" t="s">
        <v>92</v>
      </c>
      <c r="E28" s="567"/>
      <c r="F28" s="569"/>
      <c r="G28" s="571"/>
      <c r="H28" s="411" t="s">
        <v>30</v>
      </c>
      <c r="I28" s="366">
        <f>+J28+L28</f>
        <v>1197</v>
      </c>
      <c r="J28" s="367">
        <f>1124.2+48.1</f>
        <v>1172.3</v>
      </c>
      <c r="K28" s="367">
        <f>230.1+11.4</f>
        <v>241.5</v>
      </c>
      <c r="L28" s="368">
        <v>24.7</v>
      </c>
      <c r="M28" s="205">
        <v>1074.3</v>
      </c>
      <c r="N28" s="206">
        <v>1074.3</v>
      </c>
      <c r="O28" s="212" t="s">
        <v>83</v>
      </c>
      <c r="P28" s="129">
        <v>38</v>
      </c>
      <c r="Q28" s="469" t="s">
        <v>84</v>
      </c>
      <c r="R28" s="130" t="s">
        <v>85</v>
      </c>
    </row>
    <row r="29" spans="1:21" ht="14.25" customHeight="1" x14ac:dyDescent="0.2">
      <c r="A29" s="37"/>
      <c r="B29" s="30"/>
      <c r="C29" s="19"/>
      <c r="D29" s="679" t="s">
        <v>93</v>
      </c>
      <c r="E29" s="567"/>
      <c r="F29" s="569"/>
      <c r="G29" s="571"/>
      <c r="H29" s="155" t="s">
        <v>22</v>
      </c>
      <c r="I29" s="334">
        <f>J29+L29</f>
        <v>200.4</v>
      </c>
      <c r="J29" s="335">
        <v>200.4</v>
      </c>
      <c r="K29" s="335"/>
      <c r="L29" s="336"/>
      <c r="M29" s="185">
        <v>250</v>
      </c>
      <c r="N29" s="62">
        <v>250</v>
      </c>
      <c r="O29" s="683" t="s">
        <v>107</v>
      </c>
      <c r="P29" s="670" t="s">
        <v>46</v>
      </c>
      <c r="Q29" s="672"/>
      <c r="R29" s="674"/>
      <c r="U29" s="132"/>
    </row>
    <row r="30" spans="1:21" ht="14.25" customHeight="1" x14ac:dyDescent="0.2">
      <c r="A30" s="37"/>
      <c r="B30" s="30"/>
      <c r="C30" s="19"/>
      <c r="D30" s="679"/>
      <c r="E30" s="567"/>
      <c r="F30" s="569"/>
      <c r="G30" s="571"/>
      <c r="H30" s="231" t="s">
        <v>111</v>
      </c>
      <c r="I30" s="315">
        <f>J30+L30</f>
        <v>263.8</v>
      </c>
      <c r="J30" s="316">
        <v>263.8</v>
      </c>
      <c r="K30" s="316"/>
      <c r="L30" s="317"/>
      <c r="M30" s="108"/>
      <c r="N30" s="64"/>
      <c r="O30" s="684"/>
      <c r="P30" s="671"/>
      <c r="Q30" s="673"/>
      <c r="R30" s="675"/>
      <c r="S30" s="158"/>
    </row>
    <row r="31" spans="1:21" ht="14.25" customHeight="1" x14ac:dyDescent="0.2">
      <c r="A31" s="37"/>
      <c r="B31" s="30"/>
      <c r="C31" s="19"/>
      <c r="D31" s="679"/>
      <c r="E31" s="567"/>
      <c r="F31" s="569"/>
      <c r="G31" s="571"/>
      <c r="H31" s="154" t="s">
        <v>31</v>
      </c>
      <c r="I31" s="312">
        <f>J31+L31</f>
        <v>399</v>
      </c>
      <c r="J31" s="313">
        <v>399</v>
      </c>
      <c r="K31" s="313"/>
      <c r="L31" s="314"/>
      <c r="M31" s="123">
        <v>384.5</v>
      </c>
      <c r="N31" s="186"/>
      <c r="O31" s="201"/>
      <c r="P31" s="162"/>
      <c r="Q31" s="470"/>
      <c r="R31" s="73"/>
      <c r="U31" s="132"/>
    </row>
    <row r="32" spans="1:21" ht="28.5" customHeight="1" x14ac:dyDescent="0.2">
      <c r="A32" s="37"/>
      <c r="B32" s="30"/>
      <c r="C32" s="19"/>
      <c r="D32" s="169" t="s">
        <v>94</v>
      </c>
      <c r="E32" s="567"/>
      <c r="F32" s="569"/>
      <c r="G32" s="571"/>
      <c r="H32" s="171" t="s">
        <v>89</v>
      </c>
      <c r="I32" s="340">
        <f>J32+L32</f>
        <v>6.5</v>
      </c>
      <c r="J32" s="341">
        <v>6.5</v>
      </c>
      <c r="K32" s="341"/>
      <c r="L32" s="347"/>
      <c r="M32" s="202"/>
      <c r="N32" s="61"/>
      <c r="O32" s="9"/>
      <c r="P32" s="166"/>
      <c r="Q32" s="167"/>
      <c r="R32" s="168"/>
      <c r="T32" s="132"/>
    </row>
    <row r="33" spans="1:21" ht="15.75" customHeight="1" x14ac:dyDescent="0.2">
      <c r="A33" s="223"/>
      <c r="B33" s="27"/>
      <c r="C33" s="39"/>
      <c r="D33" s="679" t="s">
        <v>95</v>
      </c>
      <c r="E33" s="567"/>
      <c r="F33" s="569"/>
      <c r="G33" s="571"/>
      <c r="H33" s="171"/>
      <c r="I33" s="385"/>
      <c r="J33" s="373"/>
      <c r="K33" s="386"/>
      <c r="L33" s="387"/>
      <c r="M33" s="202"/>
      <c r="N33" s="97"/>
      <c r="O33" s="152"/>
      <c r="P33" s="151"/>
      <c r="Q33" s="470"/>
      <c r="R33" s="73"/>
      <c r="T33" s="132"/>
    </row>
    <row r="34" spans="1:21" ht="15.75" customHeight="1" x14ac:dyDescent="0.2">
      <c r="A34" s="223"/>
      <c r="B34" s="27"/>
      <c r="C34" s="19"/>
      <c r="D34" s="679"/>
      <c r="E34" s="567"/>
      <c r="F34" s="569"/>
      <c r="G34" s="571"/>
      <c r="H34" s="156"/>
      <c r="I34" s="344"/>
      <c r="J34" s="345"/>
      <c r="K34" s="345"/>
      <c r="L34" s="346"/>
      <c r="M34" s="187"/>
      <c r="N34" s="58"/>
      <c r="O34" s="152"/>
      <c r="P34" s="151"/>
      <c r="Q34" s="470"/>
      <c r="R34" s="73"/>
      <c r="T34" s="132"/>
    </row>
    <row r="35" spans="1:21" ht="16.5" customHeight="1" x14ac:dyDescent="0.2">
      <c r="A35" s="26"/>
      <c r="B35" s="30"/>
      <c r="C35" s="19"/>
      <c r="D35" s="472" t="s">
        <v>96</v>
      </c>
      <c r="E35" s="567"/>
      <c r="F35" s="569"/>
      <c r="G35" s="571"/>
      <c r="H35" s="171"/>
      <c r="I35" s="385"/>
      <c r="J35" s="373"/>
      <c r="K35" s="373"/>
      <c r="L35" s="388"/>
      <c r="M35" s="202"/>
      <c r="N35" s="61"/>
      <c r="O35" s="152"/>
      <c r="P35" s="162"/>
      <c r="Q35" s="470"/>
      <c r="R35" s="73"/>
    </row>
    <row r="36" spans="1:21" ht="27.75" customHeight="1" x14ac:dyDescent="0.2">
      <c r="A36" s="37"/>
      <c r="B36" s="30"/>
      <c r="C36" s="19"/>
      <c r="D36" s="170" t="s">
        <v>97</v>
      </c>
      <c r="E36" s="567"/>
      <c r="F36" s="569"/>
      <c r="G36" s="571"/>
      <c r="H36" s="172"/>
      <c r="I36" s="318"/>
      <c r="J36" s="319"/>
      <c r="K36" s="319"/>
      <c r="L36" s="348"/>
      <c r="M36" s="124"/>
      <c r="N36" s="61"/>
      <c r="O36" s="9"/>
      <c r="P36" s="161"/>
      <c r="Q36" s="164"/>
      <c r="R36" s="165"/>
      <c r="S36" s="132"/>
      <c r="T36" s="132"/>
    </row>
    <row r="37" spans="1:21" ht="15.75" customHeight="1" x14ac:dyDescent="0.2">
      <c r="A37" s="37"/>
      <c r="B37" s="30"/>
      <c r="C37" s="19"/>
      <c r="D37" s="679" t="s">
        <v>114</v>
      </c>
      <c r="E37" s="567"/>
      <c r="F37" s="569"/>
      <c r="G37" s="571"/>
      <c r="H37" s="172"/>
      <c r="I37" s="318"/>
      <c r="J37" s="319"/>
      <c r="K37" s="319"/>
      <c r="L37" s="320"/>
      <c r="M37" s="124"/>
      <c r="N37" s="61"/>
      <c r="O37" s="152"/>
      <c r="P37" s="163"/>
      <c r="Q37" s="470"/>
      <c r="R37" s="471"/>
      <c r="T37" s="132"/>
    </row>
    <row r="38" spans="1:21" ht="15" customHeight="1" thickBot="1" x14ac:dyDescent="0.25">
      <c r="A38" s="226"/>
      <c r="B38" s="33"/>
      <c r="C38" s="43"/>
      <c r="D38" s="680"/>
      <c r="E38" s="463"/>
      <c r="F38" s="465"/>
      <c r="G38" s="157"/>
      <c r="H38" s="409" t="s">
        <v>16</v>
      </c>
      <c r="I38" s="324">
        <f>SUM(I27:I37)</f>
        <v>9692.9</v>
      </c>
      <c r="J38" s="457">
        <f t="shared" ref="J38:N38" si="3">SUM(J27:J37)</f>
        <v>9606.5999999999985</v>
      </c>
      <c r="K38" s="325">
        <f>SUM(K27:K37)</f>
        <v>4814.7</v>
      </c>
      <c r="L38" s="458">
        <f t="shared" si="3"/>
        <v>86.3</v>
      </c>
      <c r="M38" s="324">
        <f t="shared" si="3"/>
        <v>9208.7999999999993</v>
      </c>
      <c r="N38" s="384">
        <f t="shared" si="3"/>
        <v>8824.2999999999993</v>
      </c>
      <c r="O38" s="190"/>
      <c r="P38" s="80"/>
      <c r="Q38" s="86"/>
      <c r="R38" s="83"/>
    </row>
    <row r="39" spans="1:21" ht="27" customHeight="1" x14ac:dyDescent="0.2">
      <c r="A39" s="25" t="s">
        <v>9</v>
      </c>
      <c r="B39" s="28" t="s">
        <v>10</v>
      </c>
      <c r="C39" s="23" t="s">
        <v>10</v>
      </c>
      <c r="D39" s="208" t="s">
        <v>88</v>
      </c>
      <c r="E39" s="681" t="s">
        <v>20</v>
      </c>
      <c r="F39" s="568" t="s">
        <v>14</v>
      </c>
      <c r="G39" s="576" t="s">
        <v>37</v>
      </c>
      <c r="H39" s="173" t="s">
        <v>44</v>
      </c>
      <c r="I39" s="306">
        <f>J39+L39</f>
        <v>1300</v>
      </c>
      <c r="J39" s="307"/>
      <c r="K39" s="307"/>
      <c r="L39" s="308">
        <v>1300</v>
      </c>
      <c r="M39" s="53"/>
      <c r="N39" s="59"/>
      <c r="O39" s="191" t="s">
        <v>86</v>
      </c>
      <c r="P39" s="192">
        <v>1</v>
      </c>
      <c r="Q39" s="121"/>
      <c r="R39" s="122"/>
    </row>
    <row r="40" spans="1:21" ht="21.75" customHeight="1" x14ac:dyDescent="0.2">
      <c r="A40" s="223"/>
      <c r="B40" s="27"/>
      <c r="C40" s="19"/>
      <c r="D40" s="562" t="s">
        <v>99</v>
      </c>
      <c r="E40" s="495"/>
      <c r="F40" s="569"/>
      <c r="G40" s="669"/>
      <c r="H40" s="155" t="s">
        <v>12</v>
      </c>
      <c r="I40" s="334">
        <f>J40+L40</f>
        <v>1.1000000000000001</v>
      </c>
      <c r="J40" s="335">
        <v>1.1000000000000001</v>
      </c>
      <c r="K40" s="335"/>
      <c r="L40" s="336"/>
      <c r="M40" s="139">
        <v>50</v>
      </c>
      <c r="N40" s="62"/>
      <c r="O40" s="195" t="s">
        <v>87</v>
      </c>
      <c r="P40" s="196">
        <v>1</v>
      </c>
      <c r="Q40" s="174"/>
      <c r="R40" s="175"/>
    </row>
    <row r="41" spans="1:21" ht="21.75" customHeight="1" x14ac:dyDescent="0.2">
      <c r="A41" s="223"/>
      <c r="B41" s="27"/>
      <c r="C41" s="19"/>
      <c r="D41" s="562"/>
      <c r="E41" s="495"/>
      <c r="F41" s="180"/>
      <c r="G41" s="669"/>
      <c r="H41" s="154" t="s">
        <v>31</v>
      </c>
      <c r="I41" s="349">
        <f>J41+L41</f>
        <v>12.8</v>
      </c>
      <c r="J41" s="313"/>
      <c r="K41" s="350"/>
      <c r="L41" s="317">
        <v>12.8</v>
      </c>
      <c r="M41" s="52"/>
      <c r="N41" s="62">
        <v>150</v>
      </c>
      <c r="O41" s="685" t="s">
        <v>68</v>
      </c>
      <c r="P41" s="161"/>
      <c r="Q41" s="193"/>
      <c r="R41" s="194">
        <v>1</v>
      </c>
      <c r="T41" s="132"/>
    </row>
    <row r="42" spans="1:21" ht="23.25" customHeight="1" x14ac:dyDescent="0.2">
      <c r="A42" s="226"/>
      <c r="B42" s="33"/>
      <c r="C42" s="19"/>
      <c r="D42" s="679" t="s">
        <v>100</v>
      </c>
      <c r="E42" s="495"/>
      <c r="F42" s="180"/>
      <c r="G42" s="669"/>
      <c r="H42" s="155" t="s">
        <v>22</v>
      </c>
      <c r="I42" s="351">
        <f>J42+L42</f>
        <v>2.2999999999999998</v>
      </c>
      <c r="J42" s="322"/>
      <c r="K42" s="352"/>
      <c r="L42" s="336">
        <v>2.2999999999999998</v>
      </c>
      <c r="M42" s="139"/>
      <c r="N42" s="62"/>
      <c r="O42" s="686"/>
      <c r="P42" s="80"/>
      <c r="Q42" s="86"/>
      <c r="R42" s="83"/>
      <c r="T42" s="132"/>
    </row>
    <row r="43" spans="1:21" ht="18" customHeight="1" x14ac:dyDescent="0.2">
      <c r="A43" s="226"/>
      <c r="B43" s="33"/>
      <c r="C43" s="19"/>
      <c r="D43" s="679"/>
      <c r="E43" s="495"/>
      <c r="F43" s="180"/>
      <c r="G43" s="669"/>
      <c r="H43" s="154" t="s">
        <v>40</v>
      </c>
      <c r="I43" s="353">
        <f>J43+L43</f>
        <v>18.8</v>
      </c>
      <c r="J43" s="354"/>
      <c r="K43" s="355"/>
      <c r="L43" s="356">
        <v>18.8</v>
      </c>
      <c r="M43" s="475"/>
      <c r="N43" s="197"/>
      <c r="O43" s="686"/>
      <c r="P43" s="80"/>
      <c r="Q43" s="86"/>
      <c r="R43" s="83"/>
    </row>
    <row r="44" spans="1:21" ht="17.25" customHeight="1" x14ac:dyDescent="0.2">
      <c r="A44" s="226"/>
      <c r="B44" s="33"/>
      <c r="C44" s="19"/>
      <c r="D44" s="679" t="s">
        <v>62</v>
      </c>
      <c r="E44" s="495"/>
      <c r="F44" s="180"/>
      <c r="G44" s="669"/>
      <c r="H44" s="171"/>
      <c r="I44" s="357"/>
      <c r="J44" s="319"/>
      <c r="K44" s="358"/>
      <c r="L44" s="346"/>
      <c r="M44" s="91"/>
      <c r="N44" s="58"/>
      <c r="O44" s="209"/>
      <c r="P44" s="80"/>
      <c r="Q44" s="86"/>
      <c r="R44" s="81"/>
      <c r="T44" s="132"/>
      <c r="U44" s="132"/>
    </row>
    <row r="45" spans="1:21" ht="15" customHeight="1" thickBot="1" x14ac:dyDescent="0.25">
      <c r="A45" s="227"/>
      <c r="B45" s="34"/>
      <c r="C45" s="44"/>
      <c r="D45" s="680"/>
      <c r="E45" s="216"/>
      <c r="F45" s="464"/>
      <c r="G45" s="157"/>
      <c r="H45" s="409" t="s">
        <v>16</v>
      </c>
      <c r="I45" s="324">
        <f>SUM(I39:I44)</f>
        <v>1334.9999999999998</v>
      </c>
      <c r="J45" s="457">
        <f t="shared" ref="J45:N45" si="4">SUM(J39:J44)</f>
        <v>1.1000000000000001</v>
      </c>
      <c r="K45" s="325">
        <f t="shared" si="4"/>
        <v>0</v>
      </c>
      <c r="L45" s="458">
        <f t="shared" si="4"/>
        <v>1333.8999999999999</v>
      </c>
      <c r="M45" s="325">
        <f t="shared" si="4"/>
        <v>50</v>
      </c>
      <c r="N45" s="384">
        <f t="shared" si="4"/>
        <v>150</v>
      </c>
      <c r="O45" s="179"/>
      <c r="P45" s="72"/>
      <c r="Q45" s="85"/>
      <c r="R45" s="82"/>
    </row>
    <row r="46" spans="1:21" ht="28.5" customHeight="1" x14ac:dyDescent="0.2">
      <c r="A46" s="22" t="s">
        <v>9</v>
      </c>
      <c r="B46" s="29" t="s">
        <v>10</v>
      </c>
      <c r="C46" s="23" t="s">
        <v>11</v>
      </c>
      <c r="D46" s="208" t="s">
        <v>61</v>
      </c>
      <c r="E46" s="473"/>
      <c r="F46" s="182"/>
      <c r="G46" s="676">
        <v>6</v>
      </c>
      <c r="H46" s="119" t="s">
        <v>12</v>
      </c>
      <c r="I46" s="359">
        <f>J46+L47</f>
        <v>62</v>
      </c>
      <c r="J46" s="307">
        <f>15+47</f>
        <v>62</v>
      </c>
      <c r="K46" s="307"/>
      <c r="L46" s="360"/>
      <c r="M46" s="199"/>
      <c r="N46" s="57">
        <v>74.900000000000006</v>
      </c>
      <c r="O46" s="153" t="s">
        <v>87</v>
      </c>
      <c r="P46" s="120">
        <v>2</v>
      </c>
      <c r="Q46" s="189"/>
      <c r="R46" s="122">
        <v>2</v>
      </c>
    </row>
    <row r="47" spans="1:21" ht="12.75" customHeight="1" x14ac:dyDescent="0.2">
      <c r="A47" s="223"/>
      <c r="B47" s="27"/>
      <c r="C47" s="19"/>
      <c r="D47" s="494" t="s">
        <v>101</v>
      </c>
      <c r="E47" s="495"/>
      <c r="F47" s="180"/>
      <c r="G47" s="677"/>
      <c r="H47" s="402" t="s">
        <v>30</v>
      </c>
      <c r="I47" s="389"/>
      <c r="J47" s="390"/>
      <c r="K47" s="391"/>
      <c r="L47" s="392"/>
      <c r="M47" s="198"/>
      <c r="N47" s="62">
        <v>51.9</v>
      </c>
      <c r="O47" s="48"/>
      <c r="P47" s="71"/>
      <c r="Q47" s="84"/>
      <c r="R47" s="81"/>
      <c r="U47" s="132"/>
    </row>
    <row r="48" spans="1:21" x14ac:dyDescent="0.2">
      <c r="A48" s="223"/>
      <c r="B48" s="27"/>
      <c r="C48" s="19"/>
      <c r="D48" s="494"/>
      <c r="E48" s="495"/>
      <c r="F48" s="180"/>
      <c r="G48" s="677"/>
      <c r="H48" s="171"/>
      <c r="I48" s="344"/>
      <c r="J48" s="345"/>
      <c r="K48" s="345"/>
      <c r="L48" s="346"/>
      <c r="M48" s="91"/>
      <c r="N48" s="58"/>
      <c r="O48" s="48"/>
      <c r="P48" s="71"/>
      <c r="Q48" s="84"/>
      <c r="R48" s="81"/>
      <c r="U48" s="132"/>
    </row>
    <row r="49" spans="1:21" ht="42" customHeight="1" x14ac:dyDescent="0.2">
      <c r="A49" s="223"/>
      <c r="B49" s="27"/>
      <c r="C49" s="19"/>
      <c r="D49" s="456" t="s">
        <v>113</v>
      </c>
      <c r="E49" s="474"/>
      <c r="F49" s="180"/>
      <c r="G49" s="677"/>
      <c r="H49" s="171"/>
      <c r="I49" s="344"/>
      <c r="J49" s="345"/>
      <c r="K49" s="345"/>
      <c r="L49" s="346"/>
      <c r="M49" s="91"/>
      <c r="N49" s="58"/>
      <c r="O49" s="48"/>
      <c r="P49" s="71"/>
      <c r="Q49" s="84"/>
      <c r="R49" s="81"/>
      <c r="U49" s="132"/>
    </row>
    <row r="50" spans="1:21" ht="13.5" customHeight="1" x14ac:dyDescent="0.2">
      <c r="A50" s="223"/>
      <c r="B50" s="27"/>
      <c r="C50" s="19"/>
      <c r="D50" s="494" t="s">
        <v>102</v>
      </c>
      <c r="E50" s="682"/>
      <c r="F50" s="180"/>
      <c r="G50" s="677"/>
      <c r="H50" s="171"/>
      <c r="I50" s="344"/>
      <c r="J50" s="345"/>
      <c r="K50" s="345"/>
      <c r="L50" s="346"/>
      <c r="M50" s="91"/>
      <c r="N50" s="58"/>
      <c r="O50" s="48"/>
      <c r="P50" s="71"/>
      <c r="Q50" s="84"/>
      <c r="R50" s="81"/>
    </row>
    <row r="51" spans="1:21" ht="13.5" customHeight="1" x14ac:dyDescent="0.2">
      <c r="A51" s="223"/>
      <c r="B51" s="27"/>
      <c r="C51" s="19"/>
      <c r="D51" s="494"/>
      <c r="E51" s="682"/>
      <c r="F51" s="180"/>
      <c r="G51" s="677"/>
      <c r="H51" s="171"/>
      <c r="I51" s="344"/>
      <c r="J51" s="345"/>
      <c r="K51" s="345"/>
      <c r="L51" s="346"/>
      <c r="M51" s="91"/>
      <c r="N51" s="58"/>
      <c r="O51" s="48"/>
      <c r="P51" s="71"/>
      <c r="Q51" s="84"/>
      <c r="R51" s="81"/>
      <c r="T51" s="132"/>
    </row>
    <row r="52" spans="1:21" ht="14.25" customHeight="1" x14ac:dyDescent="0.2">
      <c r="A52" s="223"/>
      <c r="B52" s="27"/>
      <c r="C52" s="19"/>
      <c r="D52" s="563" t="s">
        <v>103</v>
      </c>
      <c r="E52" s="495"/>
      <c r="F52" s="180"/>
      <c r="G52" s="677"/>
      <c r="H52" s="176"/>
      <c r="I52" s="393"/>
      <c r="J52" s="394"/>
      <c r="K52" s="394"/>
      <c r="L52" s="395"/>
      <c r="M52" s="177"/>
      <c r="N52" s="178"/>
      <c r="O52" s="48"/>
      <c r="P52" s="71"/>
      <c r="Q52" s="84"/>
      <c r="R52" s="81"/>
    </row>
    <row r="53" spans="1:21" ht="14.25" customHeight="1" thickBot="1" x14ac:dyDescent="0.25">
      <c r="A53" s="227"/>
      <c r="B53" s="34"/>
      <c r="C53" s="44"/>
      <c r="D53" s="564"/>
      <c r="E53" s="565"/>
      <c r="F53" s="181"/>
      <c r="G53" s="678"/>
      <c r="H53" s="409" t="s">
        <v>16</v>
      </c>
      <c r="I53" s="324">
        <f>SUM(I46:I52)</f>
        <v>62</v>
      </c>
      <c r="J53" s="457">
        <f t="shared" ref="J53:M53" si="5">SUM(J46:J52)</f>
        <v>62</v>
      </c>
      <c r="K53" s="325">
        <f t="shared" si="5"/>
        <v>0</v>
      </c>
      <c r="L53" s="458">
        <f t="shared" si="5"/>
        <v>0</v>
      </c>
      <c r="M53" s="324">
        <f t="shared" si="5"/>
        <v>0</v>
      </c>
      <c r="N53" s="384">
        <f>SUM(N46:N52)</f>
        <v>126.80000000000001</v>
      </c>
      <c r="O53" s="468"/>
      <c r="P53" s="72"/>
      <c r="Q53" s="85"/>
      <c r="R53" s="82"/>
    </row>
    <row r="54" spans="1:21" ht="14.25" customHeight="1" thickBot="1" x14ac:dyDescent="0.25">
      <c r="A54" s="18" t="s">
        <v>9</v>
      </c>
      <c r="B54" s="183" t="s">
        <v>10</v>
      </c>
      <c r="C54" s="499" t="s">
        <v>15</v>
      </c>
      <c r="D54" s="500"/>
      <c r="E54" s="500"/>
      <c r="F54" s="500"/>
      <c r="G54" s="500"/>
      <c r="H54" s="501"/>
      <c r="I54" s="14">
        <f>I53+I45+I38</f>
        <v>11089.9</v>
      </c>
      <c r="J54" s="15">
        <f>J53+J38</f>
        <v>9668.5999999999985</v>
      </c>
      <c r="K54" s="14">
        <f>K53+K38</f>
        <v>4814.7</v>
      </c>
      <c r="L54" s="21">
        <f>L53+L38+L45</f>
        <v>1420.1999999999998</v>
      </c>
      <c r="M54" s="16">
        <f>M53+M38+M45</f>
        <v>9258.7999999999993</v>
      </c>
      <c r="N54" s="14">
        <f>N53+N38+N45</f>
        <v>9101.0999999999985</v>
      </c>
      <c r="O54" s="496"/>
      <c r="P54" s="497"/>
      <c r="Q54" s="497"/>
      <c r="R54" s="498"/>
    </row>
    <row r="55" spans="1:21" ht="14.25" customHeight="1" thickBot="1" x14ac:dyDescent="0.25">
      <c r="A55" s="12" t="s">
        <v>9</v>
      </c>
      <c r="B55" s="508" t="s">
        <v>17</v>
      </c>
      <c r="C55" s="508"/>
      <c r="D55" s="508"/>
      <c r="E55" s="508"/>
      <c r="F55" s="508"/>
      <c r="G55" s="508"/>
      <c r="H55" s="509"/>
      <c r="I55" s="24">
        <f t="shared" ref="I55:N55" si="6">I54+I25</f>
        <v>12379.4</v>
      </c>
      <c r="J55" s="24">
        <f t="shared" si="6"/>
        <v>10958.099999999999</v>
      </c>
      <c r="K55" s="24">
        <f t="shared" si="6"/>
        <v>4814.7</v>
      </c>
      <c r="L55" s="24">
        <f>L54+L25</f>
        <v>1420.1999999999998</v>
      </c>
      <c r="M55" s="24">
        <f t="shared" si="6"/>
        <v>10645.4</v>
      </c>
      <c r="N55" s="24">
        <f t="shared" si="6"/>
        <v>10487.699999999999</v>
      </c>
      <c r="O55" s="556"/>
      <c r="P55" s="557"/>
      <c r="Q55" s="557"/>
      <c r="R55" s="558"/>
    </row>
    <row r="56" spans="1:21" ht="14.25" customHeight="1" thickBot="1" x14ac:dyDescent="0.25">
      <c r="A56" s="32" t="s">
        <v>14</v>
      </c>
      <c r="B56" s="479" t="s">
        <v>18</v>
      </c>
      <c r="C56" s="479"/>
      <c r="D56" s="479"/>
      <c r="E56" s="479"/>
      <c r="F56" s="479"/>
      <c r="G56" s="479"/>
      <c r="H56" s="480"/>
      <c r="I56" s="31">
        <f t="shared" ref="I56:N56" si="7">I55</f>
        <v>12379.4</v>
      </c>
      <c r="J56" s="31">
        <f t="shared" si="7"/>
        <v>10958.099999999999</v>
      </c>
      <c r="K56" s="31">
        <f t="shared" si="7"/>
        <v>4814.7</v>
      </c>
      <c r="L56" s="136">
        <f>L55</f>
        <v>1420.1999999999998</v>
      </c>
      <c r="M56" s="137">
        <f t="shared" si="7"/>
        <v>10645.4</v>
      </c>
      <c r="N56" s="31">
        <f t="shared" si="7"/>
        <v>10487.699999999999</v>
      </c>
      <c r="O56" s="481"/>
      <c r="P56" s="482"/>
      <c r="Q56" s="482"/>
      <c r="R56" s="483"/>
    </row>
    <row r="57" spans="1:21" s="90" customFormat="1" ht="27.75" customHeight="1" x14ac:dyDescent="0.2">
      <c r="A57" s="506" t="s">
        <v>81</v>
      </c>
      <c r="B57" s="506"/>
      <c r="C57" s="506"/>
      <c r="D57" s="506"/>
      <c r="E57" s="506"/>
      <c r="F57" s="506"/>
      <c r="G57" s="506"/>
      <c r="H57" s="506"/>
      <c r="I57" s="506"/>
      <c r="J57" s="506"/>
      <c r="K57" s="506"/>
      <c r="L57" s="506"/>
      <c r="M57" s="506"/>
      <c r="N57" s="506"/>
      <c r="O57" s="506"/>
      <c r="P57" s="506"/>
      <c r="Q57" s="506"/>
      <c r="R57" s="506"/>
    </row>
    <row r="58" spans="1:21" ht="14.25" customHeight="1" thickBot="1" x14ac:dyDescent="0.25">
      <c r="A58" s="507" t="s">
        <v>23</v>
      </c>
      <c r="B58" s="507"/>
      <c r="C58" s="507"/>
      <c r="D58" s="507"/>
      <c r="E58" s="507"/>
      <c r="F58" s="507"/>
      <c r="G58" s="507"/>
      <c r="H58" s="507"/>
      <c r="I58" s="507"/>
      <c r="J58" s="507"/>
      <c r="K58" s="507"/>
      <c r="L58" s="507"/>
      <c r="M58" s="507"/>
      <c r="N58" s="507"/>
      <c r="O58" s="125"/>
      <c r="P58" s="125"/>
      <c r="Q58" s="125"/>
      <c r="R58" s="125"/>
    </row>
    <row r="59" spans="1:21" ht="25.5" customHeight="1" x14ac:dyDescent="0.2">
      <c r="A59" s="484" t="s">
        <v>21</v>
      </c>
      <c r="B59" s="485"/>
      <c r="C59" s="485"/>
      <c r="D59" s="485"/>
      <c r="E59" s="485"/>
      <c r="F59" s="485"/>
      <c r="G59" s="485"/>
      <c r="H59" s="486"/>
      <c r="I59" s="487" t="s">
        <v>51</v>
      </c>
      <c r="J59" s="488"/>
      <c r="K59" s="488"/>
      <c r="L59" s="489"/>
      <c r="M59" s="126" t="s">
        <v>52</v>
      </c>
      <c r="N59" s="127" t="s">
        <v>53</v>
      </c>
      <c r="O59" s="68"/>
      <c r="P59" s="490"/>
      <c r="Q59" s="490"/>
      <c r="R59" s="490"/>
    </row>
    <row r="60" spans="1:21" x14ac:dyDescent="0.2">
      <c r="A60" s="491" t="s">
        <v>34</v>
      </c>
      <c r="B60" s="492"/>
      <c r="C60" s="492"/>
      <c r="D60" s="492"/>
      <c r="E60" s="492"/>
      <c r="F60" s="492"/>
      <c r="G60" s="492"/>
      <c r="H60" s="493"/>
      <c r="I60" s="502">
        <f ca="1">SUM(I61:L65)</f>
        <v>11501.1</v>
      </c>
      <c r="J60" s="503"/>
      <c r="K60" s="503"/>
      <c r="L60" s="504"/>
      <c r="M60" s="50">
        <f>SUM(M61:M65)</f>
        <v>10010.9</v>
      </c>
      <c r="N60" s="51">
        <f>SUM(N61:N65)</f>
        <v>10087.700000000001</v>
      </c>
      <c r="O60" s="69"/>
      <c r="P60" s="505"/>
      <c r="Q60" s="505"/>
      <c r="R60" s="505"/>
    </row>
    <row r="61" spans="1:21" x14ac:dyDescent="0.2">
      <c r="A61" s="519" t="s">
        <v>24</v>
      </c>
      <c r="B61" s="520"/>
      <c r="C61" s="520"/>
      <c r="D61" s="520"/>
      <c r="E61" s="520"/>
      <c r="F61" s="520"/>
      <c r="G61" s="520"/>
      <c r="H61" s="521"/>
      <c r="I61" s="522">
        <f>SUMIF(H10:H52,"sb",I10:I52)</f>
        <v>8978.8000000000011</v>
      </c>
      <c r="J61" s="523"/>
      <c r="K61" s="523"/>
      <c r="L61" s="524"/>
      <c r="M61" s="460">
        <f>SUMIF(H12:H52,H12,M12:M52)</f>
        <v>8936.6</v>
      </c>
      <c r="N61" s="65">
        <f>SUMIF(H12:H52,H12,N12:N52)</f>
        <v>8961.5</v>
      </c>
      <c r="O61" s="70"/>
      <c r="P61" s="525"/>
      <c r="Q61" s="525"/>
      <c r="R61" s="525"/>
    </row>
    <row r="62" spans="1:21" ht="12.75" customHeight="1" x14ac:dyDescent="0.2">
      <c r="A62" s="544" t="s">
        <v>33</v>
      </c>
      <c r="B62" s="545"/>
      <c r="C62" s="545"/>
      <c r="D62" s="545"/>
      <c r="E62" s="545"/>
      <c r="F62" s="545"/>
      <c r="G62" s="545"/>
      <c r="H62" s="546"/>
      <c r="I62" s="547">
        <f>SUMIF(H12:H44,"sb(sp)",I12:I44)</f>
        <v>1197</v>
      </c>
      <c r="J62" s="548"/>
      <c r="K62" s="548"/>
      <c r="L62" s="549"/>
      <c r="M62" s="462">
        <f>SUMIF(H12:H52,H47,M12:M52)</f>
        <v>1074.3</v>
      </c>
      <c r="N62" s="66">
        <f>SUMIF(H12:H52,H47,N12:N52)</f>
        <v>1126.2</v>
      </c>
      <c r="O62" s="70"/>
      <c r="P62" s="525"/>
      <c r="Q62" s="525"/>
      <c r="R62" s="525"/>
    </row>
    <row r="63" spans="1:21" s="7" customFormat="1" ht="12.75" customHeight="1" x14ac:dyDescent="0.2">
      <c r="A63" s="532" t="s">
        <v>43</v>
      </c>
      <c r="B63" s="533"/>
      <c r="C63" s="533"/>
      <c r="D63" s="533"/>
      <c r="E63" s="533"/>
      <c r="F63" s="533"/>
      <c r="G63" s="533"/>
      <c r="H63" s="534"/>
      <c r="I63" s="535">
        <f>SUMIF(H12:H44,"sb(vb)",I12:I44)</f>
        <v>1300</v>
      </c>
      <c r="J63" s="536"/>
      <c r="K63" s="536"/>
      <c r="L63" s="537"/>
      <c r="M63" s="461">
        <f>SUMIF(H12:H44,H39,M12:M44)</f>
        <v>0</v>
      </c>
      <c r="N63" s="49">
        <f>SUMIF(H12:H44,H39,N12:N44)</f>
        <v>0</v>
      </c>
      <c r="O63" s="70"/>
      <c r="P63" s="525"/>
      <c r="Q63" s="525"/>
      <c r="R63" s="525"/>
    </row>
    <row r="64" spans="1:21" s="7" customFormat="1" ht="12.75" customHeight="1" x14ac:dyDescent="0.2">
      <c r="A64" s="550" t="s">
        <v>90</v>
      </c>
      <c r="B64" s="551"/>
      <c r="C64" s="551"/>
      <c r="D64" s="551"/>
      <c r="E64" s="551"/>
      <c r="F64" s="551"/>
      <c r="G64" s="551"/>
      <c r="H64" s="552"/>
      <c r="I64" s="535">
        <f ca="1">SUMIF(H12:H52,"SB(L)",I12:I51)</f>
        <v>6.5</v>
      </c>
      <c r="J64" s="536"/>
      <c r="K64" s="536"/>
      <c r="L64" s="537"/>
      <c r="M64" s="461"/>
      <c r="N64" s="49"/>
      <c r="O64" s="70"/>
      <c r="P64" s="459"/>
      <c r="Q64" s="459"/>
      <c r="R64" s="459"/>
    </row>
    <row r="65" spans="1:18" ht="12.75" customHeight="1" x14ac:dyDescent="0.2">
      <c r="A65" s="538" t="s">
        <v>41</v>
      </c>
      <c r="B65" s="539"/>
      <c r="C65" s="539"/>
      <c r="D65" s="539"/>
      <c r="E65" s="539"/>
      <c r="F65" s="539"/>
      <c r="G65" s="539"/>
      <c r="H65" s="540"/>
      <c r="I65" s="541">
        <f>SUMIF(H10:H44,"sb(p)",I10:I44)</f>
        <v>18.8</v>
      </c>
      <c r="J65" s="542"/>
      <c r="K65" s="542"/>
      <c r="L65" s="543"/>
      <c r="M65" s="462">
        <f>SUMIF(H12:H44,#REF!,M12:M44)</f>
        <v>0</v>
      </c>
      <c r="N65" s="66">
        <f>SUMIF(H12:H44,#REF!,N12:N44)</f>
        <v>0</v>
      </c>
      <c r="O65" s="70"/>
      <c r="P65" s="525"/>
      <c r="Q65" s="525"/>
      <c r="R65" s="525"/>
    </row>
    <row r="66" spans="1:18" x14ac:dyDescent="0.2">
      <c r="A66" s="491" t="s">
        <v>35</v>
      </c>
      <c r="B66" s="492"/>
      <c r="C66" s="492"/>
      <c r="D66" s="492"/>
      <c r="E66" s="492"/>
      <c r="F66" s="492"/>
      <c r="G66" s="492"/>
      <c r="H66" s="493"/>
      <c r="I66" s="516">
        <f ca="1">SUM(I67:L69)</f>
        <v>878.3</v>
      </c>
      <c r="J66" s="517"/>
      <c r="K66" s="517"/>
      <c r="L66" s="518"/>
      <c r="M66" s="55">
        <f>SUM(M67:M68)</f>
        <v>634.5</v>
      </c>
      <c r="N66" s="67">
        <f>SUM(N67:N68)</f>
        <v>400</v>
      </c>
      <c r="O66" s="69"/>
      <c r="P66" s="505"/>
      <c r="Q66" s="505"/>
      <c r="R66" s="505"/>
    </row>
    <row r="67" spans="1:18" x14ac:dyDescent="0.2">
      <c r="A67" s="519" t="s">
        <v>25</v>
      </c>
      <c r="B67" s="520"/>
      <c r="C67" s="520"/>
      <c r="D67" s="520"/>
      <c r="E67" s="520"/>
      <c r="F67" s="520"/>
      <c r="G67" s="520"/>
      <c r="H67" s="521"/>
      <c r="I67" s="522">
        <f>SUMIF(H10:H44,"es",I10:I44)</f>
        <v>411.8</v>
      </c>
      <c r="J67" s="523"/>
      <c r="K67" s="523"/>
      <c r="L67" s="524"/>
      <c r="M67" s="460">
        <f>SUMIF(H12:H44,"es",M12:M44)</f>
        <v>384.5</v>
      </c>
      <c r="N67" s="65">
        <f>SUMIF(H12:H44,"es",N12:N44)</f>
        <v>150</v>
      </c>
      <c r="O67" s="70"/>
      <c r="P67" s="525"/>
      <c r="Q67" s="525"/>
      <c r="R67" s="525"/>
    </row>
    <row r="68" spans="1:18" x14ac:dyDescent="0.2">
      <c r="A68" s="519" t="s">
        <v>26</v>
      </c>
      <c r="B68" s="520"/>
      <c r="C68" s="520"/>
      <c r="D68" s="520"/>
      <c r="E68" s="520"/>
      <c r="F68" s="520"/>
      <c r="G68" s="520"/>
      <c r="H68" s="521"/>
      <c r="I68" s="522">
        <f>SUMIF(H10:H44,"lrvb",I10:I44)</f>
        <v>202.70000000000002</v>
      </c>
      <c r="J68" s="523"/>
      <c r="K68" s="523"/>
      <c r="L68" s="524"/>
      <c r="M68" s="460">
        <f>SUMIF(H12:H44,"lrvb",M12:M44)</f>
        <v>250</v>
      </c>
      <c r="N68" s="65">
        <f>SUMIF(H12:H44,H29,N12:N44)</f>
        <v>250</v>
      </c>
      <c r="O68" s="70"/>
      <c r="P68" s="525"/>
      <c r="Q68" s="525"/>
      <c r="R68" s="525"/>
    </row>
    <row r="69" spans="1:18" x14ac:dyDescent="0.2">
      <c r="A69" s="526" t="s">
        <v>112</v>
      </c>
      <c r="B69" s="527"/>
      <c r="C69" s="527"/>
      <c r="D69" s="527"/>
      <c r="E69" s="527"/>
      <c r="F69" s="527"/>
      <c r="G69" s="527"/>
      <c r="H69" s="528"/>
      <c r="I69" s="529">
        <f ca="1">SUMIF(H12:H47,"kt",I12:I46)</f>
        <v>263.8</v>
      </c>
      <c r="J69" s="530"/>
      <c r="K69" s="530"/>
      <c r="L69" s="531"/>
      <c r="M69" s="245"/>
      <c r="N69" s="246"/>
      <c r="O69" s="70"/>
      <c r="P69" s="459"/>
      <c r="Q69" s="459"/>
      <c r="R69" s="459"/>
    </row>
    <row r="70" spans="1:18" ht="13.5" thickBot="1" x14ac:dyDescent="0.25">
      <c r="A70" s="510" t="s">
        <v>16</v>
      </c>
      <c r="B70" s="511"/>
      <c r="C70" s="511"/>
      <c r="D70" s="511"/>
      <c r="E70" s="511"/>
      <c r="F70" s="511"/>
      <c r="G70" s="511"/>
      <c r="H70" s="512"/>
      <c r="I70" s="513">
        <f ca="1">I66+I60</f>
        <v>12379.4</v>
      </c>
      <c r="J70" s="514"/>
      <c r="K70" s="514"/>
      <c r="L70" s="515"/>
      <c r="M70" s="396">
        <f>M66+M60</f>
        <v>10645.4</v>
      </c>
      <c r="N70" s="384">
        <f>N66+N60</f>
        <v>10487.7</v>
      </c>
      <c r="O70" s="69"/>
      <c r="P70" s="505"/>
      <c r="Q70" s="505"/>
      <c r="R70" s="505"/>
    </row>
    <row r="71" spans="1:18" x14ac:dyDescent="0.2">
      <c r="I71" s="412"/>
      <c r="J71" s="412"/>
      <c r="K71" s="412"/>
      <c r="L71" s="412"/>
    </row>
    <row r="72" spans="1:18" x14ac:dyDescent="0.2">
      <c r="J72" s="412"/>
      <c r="K72" s="412"/>
    </row>
  </sheetData>
  <mergeCells count="122">
    <mergeCell ref="P29:P30"/>
    <mergeCell ref="Q29:Q30"/>
    <mergeCell ref="R29:R30"/>
    <mergeCell ref="G46:G53"/>
    <mergeCell ref="D44:D45"/>
    <mergeCell ref="E39:E44"/>
    <mergeCell ref="F39:F40"/>
    <mergeCell ref="G39:G44"/>
    <mergeCell ref="D37:D38"/>
    <mergeCell ref="D29:D31"/>
    <mergeCell ref="D42:D43"/>
    <mergeCell ref="D50:D51"/>
    <mergeCell ref="E50:E51"/>
    <mergeCell ref="D33:D34"/>
    <mergeCell ref="O29:O30"/>
    <mergeCell ref="O41:O43"/>
    <mergeCell ref="E20:E24"/>
    <mergeCell ref="F20:F24"/>
    <mergeCell ref="G20:G24"/>
    <mergeCell ref="B10:R10"/>
    <mergeCell ref="C11:R11"/>
    <mergeCell ref="O14:O15"/>
    <mergeCell ref="P14:P15"/>
    <mergeCell ref="Q14:Q15"/>
    <mergeCell ref="O18:O19"/>
    <mergeCell ref="P18:P19"/>
    <mergeCell ref="Q18:Q19"/>
    <mergeCell ref="R18:R19"/>
    <mergeCell ref="O16:O17"/>
    <mergeCell ref="P16:P17"/>
    <mergeCell ref="Q16:Q17"/>
    <mergeCell ref="R16:R17"/>
    <mergeCell ref="D16:D17"/>
    <mergeCell ref="G12:G15"/>
    <mergeCell ref="A1:R1"/>
    <mergeCell ref="A2:R2"/>
    <mergeCell ref="A3:R3"/>
    <mergeCell ref="Q4:R4"/>
    <mergeCell ref="A5:A7"/>
    <mergeCell ref="B5:B7"/>
    <mergeCell ref="C5:C7"/>
    <mergeCell ref="D5:D7"/>
    <mergeCell ref="E5:E7"/>
    <mergeCell ref="I6:I7"/>
    <mergeCell ref="J6:K6"/>
    <mergeCell ref="L6:L7"/>
    <mergeCell ref="O6:O7"/>
    <mergeCell ref="P6:R6"/>
    <mergeCell ref="I5:L5"/>
    <mergeCell ref="M5:M7"/>
    <mergeCell ref="N5:N7"/>
    <mergeCell ref="O5:R5"/>
    <mergeCell ref="F5:F7"/>
    <mergeCell ref="G5:G7"/>
    <mergeCell ref="H5:H7"/>
    <mergeCell ref="A8:R8"/>
    <mergeCell ref="O55:R55"/>
    <mergeCell ref="A9:R9"/>
    <mergeCell ref="D40:D41"/>
    <mergeCell ref="D52:D53"/>
    <mergeCell ref="E52:E53"/>
    <mergeCell ref="E27:E37"/>
    <mergeCell ref="F27:F37"/>
    <mergeCell ref="G27:G37"/>
    <mergeCell ref="E16:E17"/>
    <mergeCell ref="F16:F17"/>
    <mergeCell ref="G16:G17"/>
    <mergeCell ref="D18:D19"/>
    <mergeCell ref="C25:H25"/>
    <mergeCell ref="O25:R25"/>
    <mergeCell ref="C26:R26"/>
    <mergeCell ref="R14:R15"/>
    <mergeCell ref="D12:D15"/>
    <mergeCell ref="E12:E15"/>
    <mergeCell ref="F12:F15"/>
    <mergeCell ref="E18:E19"/>
    <mergeCell ref="F18:F19"/>
    <mergeCell ref="G18:G19"/>
    <mergeCell ref="D23:D24"/>
    <mergeCell ref="A63:H63"/>
    <mergeCell ref="I63:L63"/>
    <mergeCell ref="P63:R63"/>
    <mergeCell ref="A65:H65"/>
    <mergeCell ref="I65:L65"/>
    <mergeCell ref="P65:R65"/>
    <mergeCell ref="A61:H61"/>
    <mergeCell ref="I61:L61"/>
    <mergeCell ref="P61:R61"/>
    <mergeCell ref="A62:H62"/>
    <mergeCell ref="I62:L62"/>
    <mergeCell ref="P62:R62"/>
    <mergeCell ref="A64:H64"/>
    <mergeCell ref="I64:L64"/>
    <mergeCell ref="A70:H70"/>
    <mergeCell ref="I70:L70"/>
    <mergeCell ref="P70:R70"/>
    <mergeCell ref="A66:H66"/>
    <mergeCell ref="I66:L66"/>
    <mergeCell ref="P66:R66"/>
    <mergeCell ref="A67:H67"/>
    <mergeCell ref="I67:L67"/>
    <mergeCell ref="P67:R67"/>
    <mergeCell ref="A68:H68"/>
    <mergeCell ref="I68:L68"/>
    <mergeCell ref="P68:R68"/>
    <mergeCell ref="A69:H69"/>
    <mergeCell ref="I69:L69"/>
    <mergeCell ref="B56:H56"/>
    <mergeCell ref="O56:R56"/>
    <mergeCell ref="A59:H59"/>
    <mergeCell ref="I59:L59"/>
    <mergeCell ref="P59:R59"/>
    <mergeCell ref="A60:H60"/>
    <mergeCell ref="D47:D48"/>
    <mergeCell ref="E47:E48"/>
    <mergeCell ref="O54:R54"/>
    <mergeCell ref="C54:H54"/>
    <mergeCell ref="I60:L60"/>
    <mergeCell ref="P60:R60"/>
    <mergeCell ref="A57:R57"/>
    <mergeCell ref="A58:N58"/>
    <mergeCell ref="B55:H55"/>
  </mergeCells>
  <printOptions horizontalCentered="1"/>
  <pageMargins left="0" right="0" top="0.59055118110236227" bottom="0.39370078740157483" header="0.31496062992125984" footer="0.31496062992125984"/>
  <pageSetup paperSize="9" scale="95" orientation="landscape" r:id="rId1"/>
  <rowBreaks count="2" manualBreakCount="2">
    <brk id="25" max="17" man="1"/>
    <brk id="45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4"/>
  <sheetViews>
    <sheetView zoomScaleNormal="100" zoomScaleSheetLayoutView="80" workbookViewId="0">
      <selection sqref="A1:R1"/>
    </sheetView>
  </sheetViews>
  <sheetFormatPr defaultRowHeight="12.75" x14ac:dyDescent="0.2"/>
  <cols>
    <col min="1" max="1" width="2.28515625" style="4" customWidth="1"/>
    <col min="2" max="2" width="2.42578125" style="4" customWidth="1"/>
    <col min="3" max="3" width="2.5703125" style="4" customWidth="1"/>
    <col min="4" max="4" width="35.5703125" style="4" customWidth="1"/>
    <col min="5" max="5" width="3.5703125" style="6" customWidth="1"/>
    <col min="6" max="6" width="3.140625" style="6" customWidth="1"/>
    <col min="7" max="7" width="2.7109375" style="40" customWidth="1"/>
    <col min="8" max="8" width="7.42578125" style="6" customWidth="1"/>
    <col min="9" max="12" width="7.28515625" style="4" customWidth="1"/>
    <col min="13" max="20" width="7.28515625" style="236" customWidth="1"/>
    <col min="21" max="16384" width="9.140625" style="1"/>
  </cols>
  <sheetData>
    <row r="1" spans="1:20" s="10" customFormat="1" ht="13.5" x14ac:dyDescent="0.2">
      <c r="A1" s="591" t="s">
        <v>65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687" t="s">
        <v>115</v>
      </c>
      <c r="T1" s="687"/>
    </row>
    <row r="2" spans="1:20" s="10" customFormat="1" ht="12.75" customHeight="1" x14ac:dyDescent="0.2">
      <c r="A2" s="592" t="s">
        <v>63</v>
      </c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592"/>
      <c r="R2" s="592"/>
      <c r="S2" s="592"/>
      <c r="T2" s="592"/>
    </row>
    <row r="3" spans="1:20" s="10" customFormat="1" x14ac:dyDescent="0.2">
      <c r="A3" s="591" t="s">
        <v>45</v>
      </c>
      <c r="B3" s="591"/>
      <c r="C3" s="591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</row>
    <row r="4" spans="1:20" s="10" customFormat="1" ht="13.5" thickBot="1" x14ac:dyDescent="0.25">
      <c r="A4" s="7"/>
      <c r="B4" s="7"/>
      <c r="C4" s="7"/>
      <c r="D4" s="7"/>
      <c r="E4" s="292"/>
      <c r="F4" s="292"/>
      <c r="G4" s="41"/>
      <c r="H4" s="292"/>
      <c r="I4" s="7"/>
      <c r="J4" s="7"/>
      <c r="K4" s="7"/>
      <c r="L4" s="7"/>
      <c r="M4" s="233"/>
      <c r="N4" s="233"/>
      <c r="O4" s="233"/>
      <c r="P4" s="233"/>
      <c r="Q4" s="700"/>
      <c r="R4" s="700"/>
      <c r="S4" s="233"/>
      <c r="T4" s="233" t="s">
        <v>0</v>
      </c>
    </row>
    <row r="5" spans="1:20" s="10" customFormat="1" ht="29.25" customHeight="1" x14ac:dyDescent="0.2">
      <c r="A5" s="596" t="s">
        <v>1</v>
      </c>
      <c r="B5" s="599" t="s">
        <v>2</v>
      </c>
      <c r="C5" s="599" t="s">
        <v>3</v>
      </c>
      <c r="D5" s="602" t="s">
        <v>27</v>
      </c>
      <c r="E5" s="605" t="s">
        <v>4</v>
      </c>
      <c r="F5" s="627" t="s">
        <v>60</v>
      </c>
      <c r="G5" s="630" t="s">
        <v>5</v>
      </c>
      <c r="H5" s="633" t="s">
        <v>6</v>
      </c>
      <c r="I5" s="618" t="s">
        <v>67</v>
      </c>
      <c r="J5" s="619"/>
      <c r="K5" s="619"/>
      <c r="L5" s="620"/>
      <c r="M5" s="618" t="s">
        <v>109</v>
      </c>
      <c r="N5" s="619"/>
      <c r="O5" s="619"/>
      <c r="P5" s="620"/>
      <c r="Q5" s="690" t="s">
        <v>110</v>
      </c>
      <c r="R5" s="691"/>
      <c r="S5" s="691"/>
      <c r="T5" s="692"/>
    </row>
    <row r="6" spans="1:20" s="10" customFormat="1" x14ac:dyDescent="0.2">
      <c r="A6" s="597"/>
      <c r="B6" s="600"/>
      <c r="C6" s="600"/>
      <c r="D6" s="603"/>
      <c r="E6" s="606"/>
      <c r="F6" s="628"/>
      <c r="G6" s="631"/>
      <c r="H6" s="634"/>
      <c r="I6" s="608" t="s">
        <v>7</v>
      </c>
      <c r="J6" s="610" t="s">
        <v>8</v>
      </c>
      <c r="K6" s="610"/>
      <c r="L6" s="611" t="s">
        <v>28</v>
      </c>
      <c r="M6" s="597" t="s">
        <v>7</v>
      </c>
      <c r="N6" s="610" t="s">
        <v>8</v>
      </c>
      <c r="O6" s="610"/>
      <c r="P6" s="693" t="s">
        <v>28</v>
      </c>
      <c r="Q6" s="695" t="s">
        <v>7</v>
      </c>
      <c r="R6" s="697" t="s">
        <v>8</v>
      </c>
      <c r="S6" s="697"/>
      <c r="T6" s="688" t="s">
        <v>28</v>
      </c>
    </row>
    <row r="7" spans="1:20" s="10" customFormat="1" ht="105" customHeight="1" thickBot="1" x14ac:dyDescent="0.25">
      <c r="A7" s="608"/>
      <c r="B7" s="735"/>
      <c r="C7" s="735"/>
      <c r="D7" s="603"/>
      <c r="E7" s="606"/>
      <c r="F7" s="736"/>
      <c r="G7" s="631"/>
      <c r="H7" s="634"/>
      <c r="I7" s="698"/>
      <c r="J7" s="303" t="s">
        <v>7</v>
      </c>
      <c r="K7" s="228" t="s">
        <v>29</v>
      </c>
      <c r="L7" s="699"/>
      <c r="M7" s="608"/>
      <c r="N7" s="303" t="s">
        <v>7</v>
      </c>
      <c r="O7" s="228" t="s">
        <v>29</v>
      </c>
      <c r="P7" s="694"/>
      <c r="Q7" s="696"/>
      <c r="R7" s="229" t="s">
        <v>7</v>
      </c>
      <c r="S7" s="230" t="s">
        <v>29</v>
      </c>
      <c r="T7" s="689"/>
    </row>
    <row r="8" spans="1:20" ht="12.75" customHeight="1" x14ac:dyDescent="0.2">
      <c r="A8" s="553" t="s">
        <v>32</v>
      </c>
      <c r="B8" s="554"/>
      <c r="C8" s="554"/>
      <c r="D8" s="554"/>
      <c r="E8" s="554"/>
      <c r="F8" s="554"/>
      <c r="G8" s="554"/>
      <c r="H8" s="554"/>
      <c r="I8" s="554"/>
      <c r="J8" s="554"/>
      <c r="K8" s="554"/>
      <c r="L8" s="554"/>
      <c r="M8" s="554"/>
      <c r="N8" s="554"/>
      <c r="O8" s="554"/>
      <c r="P8" s="554"/>
      <c r="Q8" s="554"/>
      <c r="R8" s="554"/>
      <c r="S8" s="554"/>
      <c r="T8" s="555"/>
    </row>
    <row r="9" spans="1:20" ht="13.5" customHeight="1" x14ac:dyDescent="0.2">
      <c r="A9" s="559" t="s">
        <v>36</v>
      </c>
      <c r="B9" s="560"/>
      <c r="C9" s="560"/>
      <c r="D9" s="560"/>
      <c r="E9" s="560"/>
      <c r="F9" s="560"/>
      <c r="G9" s="560"/>
      <c r="H9" s="560"/>
      <c r="I9" s="560"/>
      <c r="J9" s="560"/>
      <c r="K9" s="560"/>
      <c r="L9" s="560"/>
      <c r="M9" s="560"/>
      <c r="N9" s="560"/>
      <c r="O9" s="560"/>
      <c r="P9" s="560"/>
      <c r="Q9" s="560"/>
      <c r="R9" s="560"/>
      <c r="S9" s="560"/>
      <c r="T9" s="561"/>
    </row>
    <row r="10" spans="1:20" x14ac:dyDescent="0.2">
      <c r="A10" s="362" t="s">
        <v>9</v>
      </c>
      <c r="B10" s="737" t="s">
        <v>42</v>
      </c>
      <c r="C10" s="738"/>
      <c r="D10" s="738"/>
      <c r="E10" s="738"/>
      <c r="F10" s="738"/>
      <c r="G10" s="738"/>
      <c r="H10" s="738"/>
      <c r="I10" s="738"/>
      <c r="J10" s="738"/>
      <c r="K10" s="738"/>
      <c r="L10" s="738"/>
      <c r="M10" s="738"/>
      <c r="N10" s="738"/>
      <c r="O10" s="738"/>
      <c r="P10" s="738"/>
      <c r="Q10" s="738"/>
      <c r="R10" s="738"/>
      <c r="S10" s="738"/>
      <c r="T10" s="739"/>
    </row>
    <row r="11" spans="1:20" ht="13.5" customHeight="1" thickBot="1" x14ac:dyDescent="0.25">
      <c r="A11" s="227" t="s">
        <v>9</v>
      </c>
      <c r="B11" s="13" t="s">
        <v>9</v>
      </c>
      <c r="C11" s="649" t="s">
        <v>39</v>
      </c>
      <c r="D11" s="732"/>
      <c r="E11" s="732"/>
      <c r="F11" s="732"/>
      <c r="G11" s="732"/>
      <c r="H11" s="732"/>
      <c r="I11" s="732"/>
      <c r="J11" s="732"/>
      <c r="K11" s="732"/>
      <c r="L11" s="732"/>
      <c r="M11" s="732"/>
      <c r="N11" s="732"/>
      <c r="O11" s="732"/>
      <c r="P11" s="732"/>
      <c r="Q11" s="733"/>
      <c r="R11" s="733"/>
      <c r="S11" s="733"/>
      <c r="T11" s="734"/>
    </row>
    <row r="12" spans="1:20" ht="15.75" customHeight="1" x14ac:dyDescent="0.2">
      <c r="A12" s="25" t="s">
        <v>9</v>
      </c>
      <c r="B12" s="28" t="s">
        <v>9</v>
      </c>
      <c r="C12" s="23" t="s">
        <v>9</v>
      </c>
      <c r="D12" s="578" t="s">
        <v>47</v>
      </c>
      <c r="E12" s="572"/>
      <c r="F12" s="574" t="s">
        <v>14</v>
      </c>
      <c r="G12" s="576" t="s">
        <v>38</v>
      </c>
      <c r="H12" s="140" t="s">
        <v>12</v>
      </c>
      <c r="I12" s="306">
        <f>J12+L12</f>
        <v>454</v>
      </c>
      <c r="J12" s="307">
        <v>454</v>
      </c>
      <c r="K12" s="307"/>
      <c r="L12" s="308"/>
      <c r="M12" s="94">
        <f>N12+P12</f>
        <v>454</v>
      </c>
      <c r="N12" s="93">
        <v>454</v>
      </c>
      <c r="O12" s="93"/>
      <c r="P12" s="95"/>
      <c r="Q12" s="256">
        <f>M12-I12</f>
        <v>0</v>
      </c>
      <c r="R12" s="257">
        <f>N12-J12</f>
        <v>0</v>
      </c>
      <c r="S12" s="257">
        <f>O12-K12</f>
        <v>0</v>
      </c>
      <c r="T12" s="258">
        <f>P12-L12</f>
        <v>0</v>
      </c>
    </row>
    <row r="13" spans="1:20" ht="13.5" thickBot="1" x14ac:dyDescent="0.25">
      <c r="A13" s="26"/>
      <c r="B13" s="30"/>
      <c r="C13" s="19"/>
      <c r="D13" s="579"/>
      <c r="E13" s="573"/>
      <c r="F13" s="575"/>
      <c r="G13" s="577"/>
      <c r="H13" s="326" t="s">
        <v>16</v>
      </c>
      <c r="I13" s="309">
        <f t="shared" ref="I13:I18" si="0">J13+L13</f>
        <v>454</v>
      </c>
      <c r="J13" s="310">
        <f>SUM(J12:J12)</f>
        <v>454</v>
      </c>
      <c r="K13" s="310"/>
      <c r="L13" s="311"/>
      <c r="M13" s="309">
        <f t="shared" ref="M13:M18" si="1">N13+P13</f>
        <v>454</v>
      </c>
      <c r="N13" s="310">
        <f>SUM(N12:N12)</f>
        <v>454</v>
      </c>
      <c r="O13" s="310"/>
      <c r="P13" s="311"/>
      <c r="Q13" s="327">
        <f t="shared" ref="Q13:Q54" si="2">M13-I13</f>
        <v>0</v>
      </c>
      <c r="R13" s="328">
        <f t="shared" ref="R13:R54" si="3">N13-J13</f>
        <v>0</v>
      </c>
      <c r="S13" s="328">
        <f t="shared" ref="S13:S54" si="4">O13-K13</f>
        <v>0</v>
      </c>
      <c r="T13" s="329">
        <f t="shared" ref="T13:T54" si="5">P13-L13</f>
        <v>0</v>
      </c>
    </row>
    <row r="14" spans="1:20" x14ac:dyDescent="0.2">
      <c r="A14" s="25" t="s">
        <v>9</v>
      </c>
      <c r="B14" s="28" t="s">
        <v>9</v>
      </c>
      <c r="C14" s="23" t="s">
        <v>10</v>
      </c>
      <c r="D14" s="578" t="s">
        <v>104</v>
      </c>
      <c r="E14" s="572"/>
      <c r="F14" s="574" t="s">
        <v>14</v>
      </c>
      <c r="G14" s="576" t="s">
        <v>38</v>
      </c>
      <c r="H14" s="140" t="s">
        <v>12</v>
      </c>
      <c r="I14" s="306">
        <f t="shared" si="0"/>
        <v>180</v>
      </c>
      <c r="J14" s="307">
        <v>180</v>
      </c>
      <c r="K14" s="307"/>
      <c r="L14" s="308"/>
      <c r="M14" s="94">
        <f t="shared" si="1"/>
        <v>180</v>
      </c>
      <c r="N14" s="93">
        <v>180</v>
      </c>
      <c r="O14" s="93"/>
      <c r="P14" s="95"/>
      <c r="Q14" s="261">
        <f t="shared" si="2"/>
        <v>0</v>
      </c>
      <c r="R14" s="262">
        <f t="shared" si="3"/>
        <v>0</v>
      </c>
      <c r="S14" s="262">
        <f t="shared" si="4"/>
        <v>0</v>
      </c>
      <c r="T14" s="263">
        <f t="shared" si="5"/>
        <v>0</v>
      </c>
    </row>
    <row r="15" spans="1:20" ht="13.5" thickBot="1" x14ac:dyDescent="0.25">
      <c r="A15" s="26"/>
      <c r="B15" s="30"/>
      <c r="C15" s="19"/>
      <c r="D15" s="579"/>
      <c r="E15" s="573"/>
      <c r="F15" s="575"/>
      <c r="G15" s="577"/>
      <c r="H15" s="326" t="s">
        <v>16</v>
      </c>
      <c r="I15" s="309">
        <f t="shared" si="0"/>
        <v>180</v>
      </c>
      <c r="J15" s="310">
        <f>SUM(J14:J14)</f>
        <v>180</v>
      </c>
      <c r="K15" s="310"/>
      <c r="L15" s="311"/>
      <c r="M15" s="309">
        <f t="shared" si="1"/>
        <v>180</v>
      </c>
      <c r="N15" s="310">
        <f>SUM(N14:N14)</f>
        <v>180</v>
      </c>
      <c r="O15" s="310"/>
      <c r="P15" s="311"/>
      <c r="Q15" s="309">
        <f t="shared" si="2"/>
        <v>0</v>
      </c>
      <c r="R15" s="310">
        <f t="shared" si="3"/>
        <v>0</v>
      </c>
      <c r="S15" s="310">
        <f t="shared" si="4"/>
        <v>0</v>
      </c>
      <c r="T15" s="311">
        <f t="shared" si="5"/>
        <v>0</v>
      </c>
    </row>
    <row r="16" spans="1:20" ht="15" customHeight="1" x14ac:dyDescent="0.2">
      <c r="A16" s="25" t="s">
        <v>9</v>
      </c>
      <c r="B16" s="28" t="s">
        <v>9</v>
      </c>
      <c r="C16" s="23" t="s">
        <v>11</v>
      </c>
      <c r="D16" s="578" t="s">
        <v>106</v>
      </c>
      <c r="E16" s="572"/>
      <c r="F16" s="574" t="s">
        <v>14</v>
      </c>
      <c r="G16" s="576" t="s">
        <v>38</v>
      </c>
      <c r="H16" s="140" t="s">
        <v>12</v>
      </c>
      <c r="I16" s="306">
        <f t="shared" si="0"/>
        <v>31.2</v>
      </c>
      <c r="J16" s="307">
        <v>31.2</v>
      </c>
      <c r="K16" s="307"/>
      <c r="L16" s="308"/>
      <c r="M16" s="94">
        <f t="shared" si="1"/>
        <v>31.2</v>
      </c>
      <c r="N16" s="93">
        <v>31.2</v>
      </c>
      <c r="O16" s="93"/>
      <c r="P16" s="95"/>
      <c r="Q16" s="260">
        <f t="shared" si="2"/>
        <v>0</v>
      </c>
      <c r="R16" s="300">
        <f t="shared" si="3"/>
        <v>0</v>
      </c>
      <c r="S16" s="300">
        <f t="shared" si="4"/>
        <v>0</v>
      </c>
      <c r="T16" s="302">
        <f t="shared" si="5"/>
        <v>0</v>
      </c>
    </row>
    <row r="17" spans="1:23" ht="15" customHeight="1" thickBot="1" x14ac:dyDescent="0.25">
      <c r="A17" s="26"/>
      <c r="B17" s="30"/>
      <c r="C17" s="19"/>
      <c r="D17" s="579"/>
      <c r="E17" s="573"/>
      <c r="F17" s="575"/>
      <c r="G17" s="577"/>
      <c r="H17" s="326" t="s">
        <v>16</v>
      </c>
      <c r="I17" s="309">
        <f t="shared" si="0"/>
        <v>31.2</v>
      </c>
      <c r="J17" s="310">
        <f>SUM(J16:J16)</f>
        <v>31.2</v>
      </c>
      <c r="K17" s="310"/>
      <c r="L17" s="311"/>
      <c r="M17" s="309">
        <f t="shared" si="1"/>
        <v>31.2</v>
      </c>
      <c r="N17" s="310">
        <f>SUM(N16:N16)</f>
        <v>31.2</v>
      </c>
      <c r="O17" s="310"/>
      <c r="P17" s="311"/>
      <c r="Q17" s="327">
        <f t="shared" si="2"/>
        <v>0</v>
      </c>
      <c r="R17" s="328">
        <f t="shared" si="3"/>
        <v>0</v>
      </c>
      <c r="S17" s="328">
        <f t="shared" si="4"/>
        <v>0</v>
      </c>
      <c r="T17" s="329">
        <f t="shared" si="5"/>
        <v>0</v>
      </c>
    </row>
    <row r="18" spans="1:23" ht="40.5" customHeight="1" x14ac:dyDescent="0.2">
      <c r="A18" s="36" t="s">
        <v>9</v>
      </c>
      <c r="B18" s="28" t="s">
        <v>9</v>
      </c>
      <c r="C18" s="23" t="s">
        <v>13</v>
      </c>
      <c r="D18" s="143" t="s">
        <v>64</v>
      </c>
      <c r="E18" s="636"/>
      <c r="F18" s="639" t="s">
        <v>14</v>
      </c>
      <c r="G18" s="642" t="s">
        <v>38</v>
      </c>
      <c r="H18" s="102" t="s">
        <v>12</v>
      </c>
      <c r="I18" s="312">
        <f t="shared" si="0"/>
        <v>551.6</v>
      </c>
      <c r="J18" s="313">
        <v>551.6</v>
      </c>
      <c r="K18" s="313"/>
      <c r="L18" s="314"/>
      <c r="M18" s="289">
        <f t="shared" si="1"/>
        <v>624.30000000000007</v>
      </c>
      <c r="N18" s="290">
        <f>551.6+72.7</f>
        <v>624.30000000000007</v>
      </c>
      <c r="O18" s="103"/>
      <c r="P18" s="116"/>
      <c r="Q18" s="304">
        <f t="shared" si="2"/>
        <v>72.700000000000045</v>
      </c>
      <c r="R18" s="305">
        <f t="shared" si="3"/>
        <v>72.700000000000045</v>
      </c>
      <c r="S18" s="262">
        <f t="shared" si="4"/>
        <v>0</v>
      </c>
      <c r="T18" s="263">
        <f t="shared" si="5"/>
        <v>0</v>
      </c>
    </row>
    <row r="19" spans="1:23" ht="16.5" customHeight="1" x14ac:dyDescent="0.2">
      <c r="A19" s="37"/>
      <c r="B19" s="30"/>
      <c r="C19" s="19"/>
      <c r="D19" s="144" t="s">
        <v>91</v>
      </c>
      <c r="E19" s="637"/>
      <c r="F19" s="640"/>
      <c r="G19" s="643"/>
      <c r="H19" s="104"/>
      <c r="I19" s="315"/>
      <c r="J19" s="316"/>
      <c r="K19" s="316"/>
      <c r="L19" s="317"/>
      <c r="M19" s="114"/>
      <c r="N19" s="109"/>
      <c r="O19" s="109"/>
      <c r="P19" s="110"/>
      <c r="Q19" s="296">
        <f t="shared" si="2"/>
        <v>0</v>
      </c>
      <c r="R19" s="297">
        <f t="shared" si="3"/>
        <v>0</v>
      </c>
      <c r="S19" s="297">
        <f t="shared" si="4"/>
        <v>0</v>
      </c>
      <c r="T19" s="298">
        <f t="shared" si="5"/>
        <v>0</v>
      </c>
      <c r="W19" s="132"/>
    </row>
    <row r="20" spans="1:23" ht="16.5" customHeight="1" x14ac:dyDescent="0.2">
      <c r="A20" s="37"/>
      <c r="B20" s="30"/>
      <c r="C20" s="19"/>
      <c r="D20" s="145" t="s">
        <v>79</v>
      </c>
      <c r="E20" s="637"/>
      <c r="F20" s="640"/>
      <c r="G20" s="643"/>
      <c r="H20" s="133"/>
      <c r="I20" s="318"/>
      <c r="J20" s="319"/>
      <c r="K20" s="319"/>
      <c r="L20" s="320"/>
      <c r="M20" s="106"/>
      <c r="N20" s="105"/>
      <c r="O20" s="105"/>
      <c r="P20" s="107"/>
      <c r="Q20" s="296">
        <f t="shared" si="2"/>
        <v>0</v>
      </c>
      <c r="R20" s="297">
        <f t="shared" si="3"/>
        <v>0</v>
      </c>
      <c r="S20" s="297">
        <f t="shared" si="4"/>
        <v>0</v>
      </c>
      <c r="T20" s="298">
        <f t="shared" si="5"/>
        <v>0</v>
      </c>
    </row>
    <row r="21" spans="1:23" ht="16.5" customHeight="1" x14ac:dyDescent="0.2">
      <c r="A21" s="37"/>
      <c r="B21" s="27"/>
      <c r="C21" s="19"/>
      <c r="D21" s="590" t="s">
        <v>19</v>
      </c>
      <c r="E21" s="637"/>
      <c r="F21" s="640"/>
      <c r="G21" s="643"/>
      <c r="H21" s="134"/>
      <c r="I21" s="321"/>
      <c r="J21" s="322"/>
      <c r="K21" s="322"/>
      <c r="L21" s="323"/>
      <c r="M21" s="117"/>
      <c r="N21" s="118"/>
      <c r="O21" s="118"/>
      <c r="P21" s="150"/>
      <c r="Q21" s="296">
        <f t="shared" si="2"/>
        <v>0</v>
      </c>
      <c r="R21" s="297">
        <f t="shared" si="3"/>
        <v>0</v>
      </c>
      <c r="S21" s="297">
        <f t="shared" si="4"/>
        <v>0</v>
      </c>
      <c r="T21" s="298">
        <f t="shared" si="5"/>
        <v>0</v>
      </c>
    </row>
    <row r="22" spans="1:23" ht="13.5" customHeight="1" thickBot="1" x14ac:dyDescent="0.25">
      <c r="A22" s="38"/>
      <c r="B22" s="13"/>
      <c r="C22" s="35"/>
      <c r="D22" s="579"/>
      <c r="E22" s="638"/>
      <c r="F22" s="641"/>
      <c r="G22" s="644"/>
      <c r="H22" s="330" t="s">
        <v>16</v>
      </c>
      <c r="I22" s="324">
        <f>SUM(I18:I21)</f>
        <v>551.6</v>
      </c>
      <c r="J22" s="310">
        <f t="shared" ref="J22:L22" si="6">SUM(J18:J21)</f>
        <v>551.6</v>
      </c>
      <c r="K22" s="325">
        <f t="shared" si="6"/>
        <v>0</v>
      </c>
      <c r="L22" s="311">
        <f t="shared" si="6"/>
        <v>0</v>
      </c>
      <c r="M22" s="324">
        <f>SUM(M18:M21)</f>
        <v>624.30000000000007</v>
      </c>
      <c r="N22" s="310">
        <f t="shared" ref="N22:P22" si="7">SUM(N18:N21)</f>
        <v>624.30000000000007</v>
      </c>
      <c r="O22" s="325">
        <f t="shared" si="7"/>
        <v>0</v>
      </c>
      <c r="P22" s="311">
        <f t="shared" si="7"/>
        <v>0</v>
      </c>
      <c r="Q22" s="309">
        <f t="shared" si="2"/>
        <v>72.700000000000045</v>
      </c>
      <c r="R22" s="310">
        <f t="shared" si="3"/>
        <v>72.700000000000045</v>
      </c>
      <c r="S22" s="310">
        <f t="shared" si="4"/>
        <v>0</v>
      </c>
      <c r="T22" s="311">
        <f t="shared" si="5"/>
        <v>0</v>
      </c>
    </row>
    <row r="23" spans="1:23" ht="13.5" thickBot="1" x14ac:dyDescent="0.25">
      <c r="A23" s="224" t="s">
        <v>9</v>
      </c>
      <c r="B23" s="225" t="s">
        <v>9</v>
      </c>
      <c r="C23" s="728" t="s">
        <v>15</v>
      </c>
      <c r="D23" s="729"/>
      <c r="E23" s="729"/>
      <c r="F23" s="729"/>
      <c r="G23" s="730"/>
      <c r="H23" s="731"/>
      <c r="I23" s="248">
        <f t="shared" ref="I23:L23" si="8">I22+I17+I15+I13</f>
        <v>1216.8000000000002</v>
      </c>
      <c r="J23" s="249">
        <f t="shared" si="8"/>
        <v>1216.8000000000002</v>
      </c>
      <c r="K23" s="250">
        <f t="shared" si="8"/>
        <v>0</v>
      </c>
      <c r="L23" s="251">
        <f t="shared" si="8"/>
        <v>0</v>
      </c>
      <c r="M23" s="248">
        <f t="shared" ref="M23:P23" si="9">M22+M17+M15+M13</f>
        <v>1289.5</v>
      </c>
      <c r="N23" s="249">
        <f t="shared" si="9"/>
        <v>1289.5</v>
      </c>
      <c r="O23" s="250">
        <f t="shared" si="9"/>
        <v>0</v>
      </c>
      <c r="P23" s="252">
        <f t="shared" si="9"/>
        <v>0</v>
      </c>
      <c r="Q23" s="253">
        <f t="shared" si="2"/>
        <v>72.699999999999818</v>
      </c>
      <c r="R23" s="254">
        <f t="shared" si="3"/>
        <v>72.699999999999818</v>
      </c>
      <c r="S23" s="254">
        <f t="shared" si="4"/>
        <v>0</v>
      </c>
      <c r="T23" s="255">
        <f t="shared" si="5"/>
        <v>0</v>
      </c>
    </row>
    <row r="24" spans="1:23" ht="13.5" customHeight="1" thickBot="1" x14ac:dyDescent="0.25">
      <c r="A24" s="22" t="s">
        <v>9</v>
      </c>
      <c r="B24" s="247" t="s">
        <v>10</v>
      </c>
      <c r="C24" s="726" t="s">
        <v>82</v>
      </c>
      <c r="D24" s="584"/>
      <c r="E24" s="584"/>
      <c r="F24" s="584"/>
      <c r="G24" s="584"/>
      <c r="H24" s="584"/>
      <c r="I24" s="584"/>
      <c r="J24" s="584"/>
      <c r="K24" s="584"/>
      <c r="L24" s="584"/>
      <c r="M24" s="584"/>
      <c r="N24" s="584"/>
      <c r="O24" s="584"/>
      <c r="P24" s="584"/>
      <c r="Q24" s="584"/>
      <c r="R24" s="584"/>
      <c r="S24" s="584"/>
      <c r="T24" s="727"/>
    </row>
    <row r="25" spans="1:23" ht="15" customHeight="1" x14ac:dyDescent="0.2">
      <c r="A25" s="22" t="s">
        <v>9</v>
      </c>
      <c r="B25" s="29" t="s">
        <v>10</v>
      </c>
      <c r="C25" s="23" t="s">
        <v>9</v>
      </c>
      <c r="D25" s="207" t="s">
        <v>80</v>
      </c>
      <c r="E25" s="275"/>
      <c r="F25" s="182" t="s">
        <v>14</v>
      </c>
      <c r="G25" s="397">
        <v>2</v>
      </c>
      <c r="H25" s="172" t="s">
        <v>12</v>
      </c>
      <c r="I25" s="331">
        <v>7417.7</v>
      </c>
      <c r="J25" s="332">
        <v>7356.1</v>
      </c>
      <c r="K25" s="332">
        <v>4414</v>
      </c>
      <c r="L25" s="333">
        <v>61.6</v>
      </c>
      <c r="M25" s="403">
        <f>N25+P25</f>
        <v>7626.2000000000007</v>
      </c>
      <c r="N25" s="404">
        <v>7564.6</v>
      </c>
      <c r="O25" s="404">
        <v>4573.2</v>
      </c>
      <c r="P25" s="277">
        <v>61.6</v>
      </c>
      <c r="Q25" s="405">
        <f t="shared" si="2"/>
        <v>208.50000000000091</v>
      </c>
      <c r="R25" s="406">
        <f t="shared" si="3"/>
        <v>208.5</v>
      </c>
      <c r="S25" s="406">
        <f t="shared" si="4"/>
        <v>159.19999999999982</v>
      </c>
      <c r="T25" s="301">
        <f t="shared" si="5"/>
        <v>0</v>
      </c>
    </row>
    <row r="26" spans="1:23" ht="27.75" customHeight="1" x14ac:dyDescent="0.2">
      <c r="A26" s="223"/>
      <c r="B26" s="27"/>
      <c r="C26" s="19"/>
      <c r="D26" s="291" t="s">
        <v>92</v>
      </c>
      <c r="E26" s="276"/>
      <c r="F26" s="180"/>
      <c r="G26" s="398"/>
      <c r="H26" s="365" t="s">
        <v>30</v>
      </c>
      <c r="I26" s="366">
        <v>1148.9000000000001</v>
      </c>
      <c r="J26" s="367">
        <v>1124.2</v>
      </c>
      <c r="K26" s="367">
        <v>230.1</v>
      </c>
      <c r="L26" s="368">
        <v>24.7</v>
      </c>
      <c r="M26" s="363">
        <f>+N26+P26</f>
        <v>1197</v>
      </c>
      <c r="N26" s="364">
        <f>1124.2+48.1</f>
        <v>1172.3</v>
      </c>
      <c r="O26" s="364">
        <f>230.1+11.4</f>
        <v>241.5</v>
      </c>
      <c r="P26" s="369">
        <v>24.7</v>
      </c>
      <c r="Q26" s="273">
        <f t="shared" si="2"/>
        <v>48.099999999999909</v>
      </c>
      <c r="R26" s="274">
        <f t="shared" si="3"/>
        <v>48.099999999999909</v>
      </c>
      <c r="S26" s="274">
        <f t="shared" si="4"/>
        <v>11.400000000000006</v>
      </c>
      <c r="T26" s="298">
        <f t="shared" si="5"/>
        <v>0</v>
      </c>
    </row>
    <row r="27" spans="1:23" ht="14.25" customHeight="1" x14ac:dyDescent="0.2">
      <c r="A27" s="37"/>
      <c r="B27" s="30"/>
      <c r="C27" s="19"/>
      <c r="D27" s="679" t="s">
        <v>93</v>
      </c>
      <c r="E27" s="276"/>
      <c r="F27" s="180"/>
      <c r="G27" s="398"/>
      <c r="H27" s="155" t="s">
        <v>22</v>
      </c>
      <c r="I27" s="334">
        <f>J27+L27</f>
        <v>200.4</v>
      </c>
      <c r="J27" s="335">
        <v>200.4</v>
      </c>
      <c r="K27" s="335"/>
      <c r="L27" s="336"/>
      <c r="M27" s="112">
        <f>N27+P27</f>
        <v>200.4</v>
      </c>
      <c r="N27" s="111">
        <v>200.4</v>
      </c>
      <c r="O27" s="111"/>
      <c r="P27" s="113"/>
      <c r="Q27" s="296">
        <f t="shared" si="2"/>
        <v>0</v>
      </c>
      <c r="R27" s="297">
        <f t="shared" si="3"/>
        <v>0</v>
      </c>
      <c r="S27" s="297">
        <f t="shared" si="4"/>
        <v>0</v>
      </c>
      <c r="T27" s="298">
        <f t="shared" si="5"/>
        <v>0</v>
      </c>
    </row>
    <row r="28" spans="1:23" ht="14.25" customHeight="1" x14ac:dyDescent="0.2">
      <c r="A28" s="37"/>
      <c r="B28" s="30"/>
      <c r="C28" s="19"/>
      <c r="D28" s="679"/>
      <c r="E28" s="276"/>
      <c r="F28" s="180"/>
      <c r="G28" s="398"/>
      <c r="H28" s="231" t="s">
        <v>111</v>
      </c>
      <c r="I28" s="315">
        <f>J28+L28</f>
        <v>263.8</v>
      </c>
      <c r="J28" s="316">
        <v>263.8</v>
      </c>
      <c r="K28" s="316"/>
      <c r="L28" s="317"/>
      <c r="M28" s="114">
        <f>N28+P28</f>
        <v>263.8</v>
      </c>
      <c r="N28" s="109">
        <v>263.8</v>
      </c>
      <c r="O28" s="109"/>
      <c r="P28" s="110"/>
      <c r="Q28" s="296">
        <f t="shared" si="2"/>
        <v>0</v>
      </c>
      <c r="R28" s="297">
        <f t="shared" si="3"/>
        <v>0</v>
      </c>
      <c r="S28" s="297">
        <f t="shared" si="4"/>
        <v>0</v>
      </c>
      <c r="T28" s="298">
        <f t="shared" si="5"/>
        <v>0</v>
      </c>
    </row>
    <row r="29" spans="1:23" ht="14.25" customHeight="1" x14ac:dyDescent="0.2">
      <c r="A29" s="37"/>
      <c r="B29" s="30"/>
      <c r="C29" s="19"/>
      <c r="D29" s="679"/>
      <c r="E29" s="276"/>
      <c r="F29" s="180"/>
      <c r="G29" s="398"/>
      <c r="H29" s="154" t="s">
        <v>31</v>
      </c>
      <c r="I29" s="312">
        <f>J29+L29</f>
        <v>399</v>
      </c>
      <c r="J29" s="313">
        <v>399</v>
      </c>
      <c r="K29" s="313"/>
      <c r="L29" s="314"/>
      <c r="M29" s="115">
        <f>N29+P29</f>
        <v>399</v>
      </c>
      <c r="N29" s="103">
        <v>399</v>
      </c>
      <c r="O29" s="103"/>
      <c r="P29" s="116"/>
      <c r="Q29" s="296">
        <f t="shared" si="2"/>
        <v>0</v>
      </c>
      <c r="R29" s="297">
        <f t="shared" si="3"/>
        <v>0</v>
      </c>
      <c r="S29" s="297">
        <f t="shared" si="4"/>
        <v>0</v>
      </c>
      <c r="T29" s="298">
        <f t="shared" si="5"/>
        <v>0</v>
      </c>
    </row>
    <row r="30" spans="1:23" ht="28.5" customHeight="1" thickBot="1" x14ac:dyDescent="0.25">
      <c r="A30" s="38"/>
      <c r="B30" s="278"/>
      <c r="C30" s="279"/>
      <c r="D30" s="280" t="s">
        <v>94</v>
      </c>
      <c r="E30" s="281"/>
      <c r="F30" s="181"/>
      <c r="G30" s="399"/>
      <c r="H30" s="282" t="s">
        <v>89</v>
      </c>
      <c r="I30" s="337">
        <f>J30+L30</f>
        <v>6.5</v>
      </c>
      <c r="J30" s="338">
        <v>6.5</v>
      </c>
      <c r="K30" s="338"/>
      <c r="L30" s="339"/>
      <c r="M30" s="283">
        <f>N30+P30</f>
        <v>6.5</v>
      </c>
      <c r="N30" s="284">
        <v>6.5</v>
      </c>
      <c r="O30" s="284"/>
      <c r="P30" s="285"/>
      <c r="Q30" s="286">
        <f t="shared" si="2"/>
        <v>0</v>
      </c>
      <c r="R30" s="287">
        <f t="shared" si="3"/>
        <v>0</v>
      </c>
      <c r="S30" s="287">
        <f t="shared" si="4"/>
        <v>0</v>
      </c>
      <c r="T30" s="288">
        <f t="shared" si="5"/>
        <v>0</v>
      </c>
    </row>
    <row r="31" spans="1:23" ht="15.75" customHeight="1" x14ac:dyDescent="0.2">
      <c r="A31" s="223"/>
      <c r="B31" s="27"/>
      <c r="C31" s="39"/>
      <c r="D31" s="679" t="s">
        <v>95</v>
      </c>
      <c r="E31" s="276"/>
      <c r="F31" s="180"/>
      <c r="G31" s="398"/>
      <c r="H31" s="171"/>
      <c r="I31" s="340"/>
      <c r="J31" s="341"/>
      <c r="K31" s="342"/>
      <c r="L31" s="343"/>
      <c r="M31" s="156"/>
      <c r="N31" s="234"/>
      <c r="O31" s="235"/>
      <c r="P31" s="237"/>
      <c r="Q31" s="259"/>
      <c r="R31" s="299"/>
      <c r="S31" s="299"/>
      <c r="T31" s="301"/>
    </row>
    <row r="32" spans="1:23" ht="15.75" customHeight="1" x14ac:dyDescent="0.2">
      <c r="A32" s="223"/>
      <c r="B32" s="27"/>
      <c r="C32" s="19"/>
      <c r="D32" s="679"/>
      <c r="E32" s="276"/>
      <c r="F32" s="180"/>
      <c r="G32" s="398"/>
      <c r="H32" s="156"/>
      <c r="I32" s="344"/>
      <c r="J32" s="345"/>
      <c r="K32" s="345"/>
      <c r="L32" s="346"/>
      <c r="M32" s="100"/>
      <c r="N32" s="99"/>
      <c r="O32" s="99"/>
      <c r="P32" s="101"/>
      <c r="Q32" s="259"/>
      <c r="R32" s="299"/>
      <c r="S32" s="299"/>
      <c r="T32" s="301"/>
    </row>
    <row r="33" spans="1:22" ht="16.5" customHeight="1" x14ac:dyDescent="0.2">
      <c r="A33" s="26"/>
      <c r="B33" s="30"/>
      <c r="C33" s="19"/>
      <c r="D33" s="291" t="s">
        <v>96</v>
      </c>
      <c r="E33" s="276"/>
      <c r="F33" s="180"/>
      <c r="G33" s="398"/>
      <c r="H33" s="171"/>
      <c r="I33" s="340"/>
      <c r="J33" s="341"/>
      <c r="K33" s="341"/>
      <c r="L33" s="347"/>
      <c r="M33" s="156"/>
      <c r="N33" s="234"/>
      <c r="O33" s="234"/>
      <c r="P33" s="238"/>
      <c r="Q33" s="259"/>
      <c r="R33" s="299"/>
      <c r="S33" s="299"/>
      <c r="T33" s="301"/>
    </row>
    <row r="34" spans="1:22" ht="27.75" customHeight="1" x14ac:dyDescent="0.2">
      <c r="A34" s="37"/>
      <c r="B34" s="30"/>
      <c r="C34" s="19"/>
      <c r="D34" s="170" t="s">
        <v>97</v>
      </c>
      <c r="E34" s="276"/>
      <c r="F34" s="180"/>
      <c r="G34" s="398"/>
      <c r="H34" s="172"/>
      <c r="I34" s="318"/>
      <c r="J34" s="319"/>
      <c r="K34" s="319"/>
      <c r="L34" s="348"/>
      <c r="M34" s="106"/>
      <c r="N34" s="105"/>
      <c r="O34" s="105"/>
      <c r="P34" s="188"/>
      <c r="Q34" s="259"/>
      <c r="R34" s="299"/>
      <c r="S34" s="299"/>
      <c r="T34" s="301"/>
    </row>
    <row r="35" spans="1:22" ht="15.75" customHeight="1" x14ac:dyDescent="0.2">
      <c r="A35" s="37"/>
      <c r="B35" s="30"/>
      <c r="C35" s="19"/>
      <c r="D35" s="679" t="s">
        <v>98</v>
      </c>
      <c r="E35" s="276"/>
      <c r="F35" s="180"/>
      <c r="G35" s="398"/>
      <c r="H35" s="172"/>
      <c r="I35" s="318"/>
      <c r="J35" s="319"/>
      <c r="K35" s="319"/>
      <c r="L35" s="320"/>
      <c r="M35" s="106"/>
      <c r="N35" s="105"/>
      <c r="O35" s="105"/>
      <c r="P35" s="107"/>
      <c r="Q35" s="260"/>
      <c r="R35" s="300"/>
      <c r="S35" s="300"/>
      <c r="T35" s="302"/>
    </row>
    <row r="36" spans="1:22" ht="15" customHeight="1" thickBot="1" x14ac:dyDescent="0.25">
      <c r="A36" s="226"/>
      <c r="B36" s="33"/>
      <c r="C36" s="43"/>
      <c r="D36" s="680"/>
      <c r="E36" s="293"/>
      <c r="F36" s="295"/>
      <c r="G36" s="157"/>
      <c r="H36" s="361" t="s">
        <v>16</v>
      </c>
      <c r="I36" s="324">
        <f>SUM(I25:I35)</f>
        <v>9436.2999999999993</v>
      </c>
      <c r="J36" s="310">
        <f>SUM(J25:J35)</f>
        <v>9350</v>
      </c>
      <c r="K36" s="325">
        <f t="shared" ref="K36:L36" si="10">SUM(K25:K35)</f>
        <v>4644.1000000000004</v>
      </c>
      <c r="L36" s="311">
        <f t="shared" si="10"/>
        <v>86.3</v>
      </c>
      <c r="M36" s="324">
        <f>SUM(M25:M35)</f>
        <v>9692.9</v>
      </c>
      <c r="N36" s="310">
        <f>SUM(N25:N35)</f>
        <v>9606.5999999999985</v>
      </c>
      <c r="O36" s="325">
        <f t="shared" ref="O36:P36" si="11">SUM(O25:O35)</f>
        <v>4814.7</v>
      </c>
      <c r="P36" s="311">
        <f t="shared" si="11"/>
        <v>86.3</v>
      </c>
      <c r="Q36" s="327">
        <f t="shared" si="2"/>
        <v>256.60000000000036</v>
      </c>
      <c r="R36" s="328">
        <f t="shared" si="3"/>
        <v>256.59999999999854</v>
      </c>
      <c r="S36" s="328">
        <f t="shared" si="4"/>
        <v>170.59999999999945</v>
      </c>
      <c r="T36" s="329">
        <f t="shared" si="5"/>
        <v>0</v>
      </c>
    </row>
    <row r="37" spans="1:22" ht="27" customHeight="1" x14ac:dyDescent="0.2">
      <c r="A37" s="25" t="s">
        <v>9</v>
      </c>
      <c r="B37" s="28" t="s">
        <v>10</v>
      </c>
      <c r="C37" s="23" t="s">
        <v>10</v>
      </c>
      <c r="D37" s="208" t="s">
        <v>88</v>
      </c>
      <c r="E37" s="681" t="s">
        <v>20</v>
      </c>
      <c r="F37" s="568" t="s">
        <v>14</v>
      </c>
      <c r="G37" s="576" t="s">
        <v>37</v>
      </c>
      <c r="H37" s="173" t="s">
        <v>44</v>
      </c>
      <c r="I37" s="306">
        <f>J37+L37</f>
        <v>1300</v>
      </c>
      <c r="J37" s="307"/>
      <c r="K37" s="307"/>
      <c r="L37" s="308">
        <v>1300</v>
      </c>
      <c r="M37" s="94">
        <f>N37+P37</f>
        <v>1300</v>
      </c>
      <c r="N37" s="93"/>
      <c r="O37" s="93"/>
      <c r="P37" s="95">
        <v>1300</v>
      </c>
      <c r="Q37" s="261">
        <f t="shared" si="2"/>
        <v>0</v>
      </c>
      <c r="R37" s="262">
        <f t="shared" si="3"/>
        <v>0</v>
      </c>
      <c r="S37" s="262">
        <f t="shared" si="4"/>
        <v>0</v>
      </c>
      <c r="T37" s="263">
        <f t="shared" si="5"/>
        <v>0</v>
      </c>
    </row>
    <row r="38" spans="1:22" ht="21.75" customHeight="1" x14ac:dyDescent="0.2">
      <c r="A38" s="223"/>
      <c r="B38" s="27"/>
      <c r="C38" s="19"/>
      <c r="D38" s="562" t="s">
        <v>99</v>
      </c>
      <c r="E38" s="495"/>
      <c r="F38" s="569"/>
      <c r="G38" s="669"/>
      <c r="H38" s="155" t="s">
        <v>12</v>
      </c>
      <c r="I38" s="334">
        <f>J38+L38</f>
        <v>1.1000000000000001</v>
      </c>
      <c r="J38" s="335">
        <v>1.1000000000000001</v>
      </c>
      <c r="K38" s="335"/>
      <c r="L38" s="336"/>
      <c r="M38" s="112">
        <f>N38+P38</f>
        <v>1.1000000000000001</v>
      </c>
      <c r="N38" s="111">
        <v>1.1000000000000001</v>
      </c>
      <c r="O38" s="111"/>
      <c r="P38" s="113"/>
      <c r="Q38" s="296">
        <f t="shared" si="2"/>
        <v>0</v>
      </c>
      <c r="R38" s="297">
        <f t="shared" si="3"/>
        <v>0</v>
      </c>
      <c r="S38" s="297">
        <f t="shared" si="4"/>
        <v>0</v>
      </c>
      <c r="T38" s="298">
        <f t="shared" si="5"/>
        <v>0</v>
      </c>
    </row>
    <row r="39" spans="1:22" ht="21.75" customHeight="1" x14ac:dyDescent="0.2">
      <c r="A39" s="223"/>
      <c r="B39" s="27"/>
      <c r="C39" s="19"/>
      <c r="D39" s="562"/>
      <c r="E39" s="495"/>
      <c r="F39" s="180"/>
      <c r="G39" s="669"/>
      <c r="H39" s="154" t="s">
        <v>31</v>
      </c>
      <c r="I39" s="349">
        <f>J39+L39</f>
        <v>12.8</v>
      </c>
      <c r="J39" s="313"/>
      <c r="K39" s="350"/>
      <c r="L39" s="317">
        <v>12.8</v>
      </c>
      <c r="M39" s="123">
        <f>N39+P39</f>
        <v>12.8</v>
      </c>
      <c r="N39" s="103"/>
      <c r="O39" s="52"/>
      <c r="P39" s="110">
        <v>12.8</v>
      </c>
      <c r="Q39" s="296">
        <f t="shared" si="2"/>
        <v>0</v>
      </c>
      <c r="R39" s="297">
        <f t="shared" si="3"/>
        <v>0</v>
      </c>
      <c r="S39" s="297">
        <f t="shared" si="4"/>
        <v>0</v>
      </c>
      <c r="T39" s="298">
        <f t="shared" si="5"/>
        <v>0</v>
      </c>
    </row>
    <row r="40" spans="1:22" ht="23.25" customHeight="1" x14ac:dyDescent="0.2">
      <c r="A40" s="226"/>
      <c r="B40" s="33"/>
      <c r="C40" s="19"/>
      <c r="D40" s="679" t="s">
        <v>100</v>
      </c>
      <c r="E40" s="495"/>
      <c r="F40" s="180"/>
      <c r="G40" s="669"/>
      <c r="H40" s="155" t="s">
        <v>22</v>
      </c>
      <c r="I40" s="351">
        <f>J40+L40</f>
        <v>2.2999999999999998</v>
      </c>
      <c r="J40" s="322"/>
      <c r="K40" s="352"/>
      <c r="L40" s="336">
        <v>2.2999999999999998</v>
      </c>
      <c r="M40" s="138">
        <f>N40+P40</f>
        <v>2.2999999999999998</v>
      </c>
      <c r="N40" s="118"/>
      <c r="O40" s="139"/>
      <c r="P40" s="113">
        <v>2.2999999999999998</v>
      </c>
      <c r="Q40" s="296">
        <f t="shared" si="2"/>
        <v>0</v>
      </c>
      <c r="R40" s="297">
        <f t="shared" si="3"/>
        <v>0</v>
      </c>
      <c r="S40" s="297">
        <f t="shared" si="4"/>
        <v>0</v>
      </c>
      <c r="T40" s="298">
        <f t="shared" si="5"/>
        <v>0</v>
      </c>
    </row>
    <row r="41" spans="1:22" ht="18" customHeight="1" x14ac:dyDescent="0.2">
      <c r="A41" s="226"/>
      <c r="B41" s="33"/>
      <c r="C41" s="19"/>
      <c r="D41" s="679"/>
      <c r="E41" s="495"/>
      <c r="F41" s="180"/>
      <c r="G41" s="669"/>
      <c r="H41" s="154" t="s">
        <v>40</v>
      </c>
      <c r="I41" s="353">
        <f>J41+L41</f>
        <v>18.8</v>
      </c>
      <c r="J41" s="354"/>
      <c r="K41" s="355"/>
      <c r="L41" s="356">
        <v>18.8</v>
      </c>
      <c r="M41" s="231">
        <f>N41+P41</f>
        <v>18.8</v>
      </c>
      <c r="N41" s="232"/>
      <c r="O41" s="184"/>
      <c r="P41" s="239">
        <v>18.8</v>
      </c>
      <c r="Q41" s="296">
        <f t="shared" si="2"/>
        <v>0</v>
      </c>
      <c r="R41" s="297">
        <f t="shared" si="3"/>
        <v>0</v>
      </c>
      <c r="S41" s="297">
        <f t="shared" si="4"/>
        <v>0</v>
      </c>
      <c r="T41" s="298">
        <f t="shared" si="5"/>
        <v>0</v>
      </c>
    </row>
    <row r="42" spans="1:22" ht="17.25" customHeight="1" x14ac:dyDescent="0.2">
      <c r="A42" s="226"/>
      <c r="B42" s="33"/>
      <c r="C42" s="19"/>
      <c r="D42" s="679" t="s">
        <v>62</v>
      </c>
      <c r="E42" s="495"/>
      <c r="F42" s="180"/>
      <c r="G42" s="669"/>
      <c r="H42" s="171"/>
      <c r="I42" s="357"/>
      <c r="J42" s="319"/>
      <c r="K42" s="358"/>
      <c r="L42" s="346"/>
      <c r="M42" s="124"/>
      <c r="N42" s="105"/>
      <c r="O42" s="91"/>
      <c r="P42" s="101"/>
      <c r="Q42" s="296">
        <f t="shared" si="2"/>
        <v>0</v>
      </c>
      <c r="R42" s="297">
        <f t="shared" si="3"/>
        <v>0</v>
      </c>
      <c r="S42" s="297">
        <f t="shared" si="4"/>
        <v>0</v>
      </c>
      <c r="T42" s="298">
        <f t="shared" si="5"/>
        <v>0</v>
      </c>
    </row>
    <row r="43" spans="1:22" ht="15" customHeight="1" thickBot="1" x14ac:dyDescent="0.25">
      <c r="A43" s="227"/>
      <c r="B43" s="34"/>
      <c r="C43" s="44"/>
      <c r="D43" s="680"/>
      <c r="E43" s="216"/>
      <c r="F43" s="294"/>
      <c r="G43" s="157"/>
      <c r="H43" s="361" t="s">
        <v>16</v>
      </c>
      <c r="I43" s="324">
        <f>SUM(I37:I42)</f>
        <v>1334.9999999999998</v>
      </c>
      <c r="J43" s="310">
        <f t="shared" ref="J43:L43" si="12">SUM(J37:J42)</f>
        <v>1.1000000000000001</v>
      </c>
      <c r="K43" s="325">
        <f t="shared" si="12"/>
        <v>0</v>
      </c>
      <c r="L43" s="311">
        <f t="shared" si="12"/>
        <v>1333.8999999999999</v>
      </c>
      <c r="M43" s="324">
        <f>SUM(M37:M42)</f>
        <v>1334.9999999999998</v>
      </c>
      <c r="N43" s="310">
        <f t="shared" ref="N43:P43" si="13">SUM(N37:N42)</f>
        <v>1.1000000000000001</v>
      </c>
      <c r="O43" s="325">
        <f t="shared" si="13"/>
        <v>0</v>
      </c>
      <c r="P43" s="311">
        <f t="shared" si="13"/>
        <v>1333.8999999999999</v>
      </c>
      <c r="Q43" s="309">
        <f t="shared" si="2"/>
        <v>0</v>
      </c>
      <c r="R43" s="310">
        <f t="shared" si="3"/>
        <v>0</v>
      </c>
      <c r="S43" s="310">
        <f t="shared" si="4"/>
        <v>0</v>
      </c>
      <c r="T43" s="311">
        <f t="shared" si="5"/>
        <v>0</v>
      </c>
    </row>
    <row r="44" spans="1:22" ht="28.5" customHeight="1" x14ac:dyDescent="0.2">
      <c r="A44" s="22" t="s">
        <v>9</v>
      </c>
      <c r="B44" s="29" t="s">
        <v>10</v>
      </c>
      <c r="C44" s="23" t="s">
        <v>11</v>
      </c>
      <c r="D44" s="208" t="s">
        <v>61</v>
      </c>
      <c r="E44" s="413"/>
      <c r="F44" s="414"/>
      <c r="G44" s="709">
        <v>6</v>
      </c>
      <c r="H44" s="415" t="s">
        <v>12</v>
      </c>
      <c r="I44" s="416">
        <f>J44+L45</f>
        <v>47</v>
      </c>
      <c r="J44" s="417">
        <f>47</f>
        <v>47</v>
      </c>
      <c r="K44" s="417"/>
      <c r="L44" s="418"/>
      <c r="M44" s="419">
        <f>N44+P45</f>
        <v>62</v>
      </c>
      <c r="N44" s="420">
        <f>47+15</f>
        <v>62</v>
      </c>
      <c r="O44" s="420"/>
      <c r="P44" s="421"/>
      <c r="Q44" s="422">
        <f t="shared" si="2"/>
        <v>15</v>
      </c>
      <c r="R44" s="423">
        <f t="shared" si="3"/>
        <v>15</v>
      </c>
      <c r="S44" s="423">
        <f t="shared" si="4"/>
        <v>0</v>
      </c>
      <c r="T44" s="258">
        <f t="shared" si="5"/>
        <v>0</v>
      </c>
      <c r="V44" s="132"/>
    </row>
    <row r="45" spans="1:22" ht="12.75" customHeight="1" x14ac:dyDescent="0.2">
      <c r="A45" s="223"/>
      <c r="B45" s="27"/>
      <c r="C45" s="19"/>
      <c r="D45" s="712" t="s">
        <v>101</v>
      </c>
      <c r="E45" s="713"/>
      <c r="F45" s="424"/>
      <c r="G45" s="710"/>
      <c r="H45" s="425"/>
      <c r="I45" s="426"/>
      <c r="J45" s="427"/>
      <c r="K45" s="427"/>
      <c r="L45" s="428"/>
      <c r="M45" s="429"/>
      <c r="N45" s="430"/>
      <c r="O45" s="430"/>
      <c r="P45" s="431"/>
      <c r="Q45" s="705"/>
      <c r="R45" s="703"/>
      <c r="S45" s="703"/>
      <c r="T45" s="707"/>
    </row>
    <row r="46" spans="1:22" x14ac:dyDescent="0.2">
      <c r="A46" s="223"/>
      <c r="B46" s="27"/>
      <c r="C46" s="19"/>
      <c r="D46" s="712"/>
      <c r="E46" s="713"/>
      <c r="F46" s="424"/>
      <c r="G46" s="710"/>
      <c r="H46" s="432"/>
      <c r="I46" s="433"/>
      <c r="J46" s="434"/>
      <c r="K46" s="434"/>
      <c r="L46" s="435"/>
      <c r="M46" s="436"/>
      <c r="N46" s="437"/>
      <c r="O46" s="437"/>
      <c r="P46" s="438"/>
      <c r="Q46" s="705"/>
      <c r="R46" s="703"/>
      <c r="S46" s="703"/>
      <c r="T46" s="707"/>
      <c r="V46" s="132"/>
    </row>
    <row r="47" spans="1:22" ht="38.25" x14ac:dyDescent="0.2">
      <c r="A47" s="223"/>
      <c r="B47" s="27"/>
      <c r="C47" s="19"/>
      <c r="D47" s="439" t="s">
        <v>113</v>
      </c>
      <c r="E47" s="440"/>
      <c r="F47" s="424"/>
      <c r="G47" s="710"/>
      <c r="H47" s="432"/>
      <c r="I47" s="433"/>
      <c r="J47" s="434"/>
      <c r="K47" s="434"/>
      <c r="L47" s="435"/>
      <c r="M47" s="436"/>
      <c r="N47" s="437"/>
      <c r="O47" s="437"/>
      <c r="P47" s="438"/>
      <c r="Q47" s="705"/>
      <c r="R47" s="703"/>
      <c r="S47" s="703"/>
      <c r="T47" s="707"/>
      <c r="V47" s="132"/>
    </row>
    <row r="48" spans="1:22" x14ac:dyDescent="0.2">
      <c r="A48" s="223"/>
      <c r="B48" s="27"/>
      <c r="C48" s="19"/>
      <c r="D48" s="712" t="s">
        <v>102</v>
      </c>
      <c r="E48" s="714"/>
      <c r="F48" s="424"/>
      <c r="G48" s="710"/>
      <c r="H48" s="432"/>
      <c r="I48" s="433"/>
      <c r="J48" s="434"/>
      <c r="K48" s="434"/>
      <c r="L48" s="435"/>
      <c r="M48" s="436"/>
      <c r="N48" s="437"/>
      <c r="O48" s="437"/>
      <c r="P48" s="438"/>
      <c r="Q48" s="705"/>
      <c r="R48" s="703"/>
      <c r="S48" s="703"/>
      <c r="T48" s="707"/>
    </row>
    <row r="49" spans="1:20" x14ac:dyDescent="0.2">
      <c r="A49" s="223"/>
      <c r="B49" s="27"/>
      <c r="C49" s="19"/>
      <c r="D49" s="712"/>
      <c r="E49" s="714"/>
      <c r="F49" s="424"/>
      <c r="G49" s="710"/>
      <c r="H49" s="432"/>
      <c r="I49" s="433"/>
      <c r="J49" s="434"/>
      <c r="K49" s="434"/>
      <c r="L49" s="435"/>
      <c r="M49" s="436"/>
      <c r="N49" s="437"/>
      <c r="O49" s="437"/>
      <c r="P49" s="438"/>
      <c r="Q49" s="705"/>
      <c r="R49" s="703"/>
      <c r="S49" s="703"/>
      <c r="T49" s="707"/>
    </row>
    <row r="50" spans="1:20" x14ac:dyDescent="0.2">
      <c r="A50" s="223"/>
      <c r="B50" s="27"/>
      <c r="C50" s="19"/>
      <c r="D50" s="715" t="s">
        <v>103</v>
      </c>
      <c r="E50" s="713"/>
      <c r="F50" s="424"/>
      <c r="G50" s="710"/>
      <c r="H50" s="441"/>
      <c r="I50" s="442"/>
      <c r="J50" s="443"/>
      <c r="K50" s="443"/>
      <c r="L50" s="444"/>
      <c r="M50" s="445"/>
      <c r="N50" s="446"/>
      <c r="O50" s="446"/>
      <c r="P50" s="447"/>
      <c r="Q50" s="706"/>
      <c r="R50" s="704"/>
      <c r="S50" s="704"/>
      <c r="T50" s="708"/>
    </row>
    <row r="51" spans="1:20" ht="14.25" customHeight="1" thickBot="1" x14ac:dyDescent="0.25">
      <c r="A51" s="227"/>
      <c r="B51" s="34"/>
      <c r="C51" s="44"/>
      <c r="D51" s="716"/>
      <c r="E51" s="717"/>
      <c r="F51" s="448"/>
      <c r="G51" s="711"/>
      <c r="H51" s="449" t="s">
        <v>16</v>
      </c>
      <c r="I51" s="450">
        <f>SUM(I44:I50)</f>
        <v>47</v>
      </c>
      <c r="J51" s="451">
        <f t="shared" ref="J51:L51" si="14">SUM(J44:J50)</f>
        <v>47</v>
      </c>
      <c r="K51" s="452">
        <f t="shared" si="14"/>
        <v>0</v>
      </c>
      <c r="L51" s="453">
        <f t="shared" si="14"/>
        <v>0</v>
      </c>
      <c r="M51" s="450">
        <f>SUM(M44:M50)</f>
        <v>62</v>
      </c>
      <c r="N51" s="451">
        <f t="shared" ref="N51:P51" si="15">SUM(N44:N50)</f>
        <v>62</v>
      </c>
      <c r="O51" s="452">
        <f t="shared" si="15"/>
        <v>0</v>
      </c>
      <c r="P51" s="453">
        <f t="shared" si="15"/>
        <v>0</v>
      </c>
      <c r="Q51" s="454">
        <f t="shared" si="2"/>
        <v>15</v>
      </c>
      <c r="R51" s="455">
        <f t="shared" si="3"/>
        <v>15</v>
      </c>
      <c r="S51" s="455">
        <f t="shared" si="4"/>
        <v>0</v>
      </c>
      <c r="T51" s="329">
        <f t="shared" si="5"/>
        <v>0</v>
      </c>
    </row>
    <row r="52" spans="1:20" ht="13.5" thickBot="1" x14ac:dyDescent="0.25">
      <c r="A52" s="18" t="s">
        <v>9</v>
      </c>
      <c r="B52" s="183" t="s">
        <v>10</v>
      </c>
      <c r="C52" s="499" t="s">
        <v>15</v>
      </c>
      <c r="D52" s="500"/>
      <c r="E52" s="500"/>
      <c r="F52" s="500"/>
      <c r="G52" s="500"/>
      <c r="H52" s="501"/>
      <c r="I52" s="14">
        <f>I51+I43+I36</f>
        <v>10818.3</v>
      </c>
      <c r="J52" s="15">
        <f>J51+J36</f>
        <v>9397</v>
      </c>
      <c r="K52" s="14">
        <f>K51+K36</f>
        <v>4644.1000000000004</v>
      </c>
      <c r="L52" s="21">
        <f>L51+L36+L43</f>
        <v>1420.1999999999998</v>
      </c>
      <c r="M52" s="240">
        <f>M51+M43+M36</f>
        <v>11089.9</v>
      </c>
      <c r="N52" s="15">
        <f>N51+N36</f>
        <v>9668.5999999999985</v>
      </c>
      <c r="O52" s="14">
        <f>O51+O36</f>
        <v>4814.7</v>
      </c>
      <c r="P52" s="54">
        <f>P51+P36+P43</f>
        <v>1420.1999999999998</v>
      </c>
      <c r="Q52" s="270">
        <f t="shared" si="2"/>
        <v>271.60000000000036</v>
      </c>
      <c r="R52" s="271">
        <f t="shared" si="3"/>
        <v>271.59999999999854</v>
      </c>
      <c r="S52" s="271">
        <f t="shared" si="4"/>
        <v>170.59999999999945</v>
      </c>
      <c r="T52" s="272">
        <f t="shared" si="5"/>
        <v>0</v>
      </c>
    </row>
    <row r="53" spans="1:20" ht="13.5" thickBot="1" x14ac:dyDescent="0.25">
      <c r="A53" s="12" t="s">
        <v>9</v>
      </c>
      <c r="B53" s="508" t="s">
        <v>17</v>
      </c>
      <c r="C53" s="508"/>
      <c r="D53" s="508"/>
      <c r="E53" s="508"/>
      <c r="F53" s="508"/>
      <c r="G53" s="508"/>
      <c r="H53" s="509"/>
      <c r="I53" s="24">
        <f t="shared" ref="I53:K53" si="16">I52+I23</f>
        <v>12035.099999999999</v>
      </c>
      <c r="J53" s="24">
        <f t="shared" si="16"/>
        <v>10613.8</v>
      </c>
      <c r="K53" s="24">
        <f t="shared" si="16"/>
        <v>4644.1000000000004</v>
      </c>
      <c r="L53" s="200">
        <f>L52+L23</f>
        <v>1420.1999999999998</v>
      </c>
      <c r="M53" s="241">
        <f t="shared" ref="M53:O53" si="17">M52+M23</f>
        <v>12379.4</v>
      </c>
      <c r="N53" s="24">
        <f t="shared" si="17"/>
        <v>10958.099999999999</v>
      </c>
      <c r="O53" s="24">
        <f t="shared" si="17"/>
        <v>4814.7</v>
      </c>
      <c r="P53" s="242">
        <f>P52+P23</f>
        <v>1420.1999999999998</v>
      </c>
      <c r="Q53" s="264">
        <f t="shared" si="2"/>
        <v>344.30000000000109</v>
      </c>
      <c r="R53" s="265">
        <f t="shared" si="3"/>
        <v>344.29999999999927</v>
      </c>
      <c r="S53" s="265">
        <f t="shared" si="4"/>
        <v>170.59999999999945</v>
      </c>
      <c r="T53" s="266">
        <f t="shared" si="5"/>
        <v>0</v>
      </c>
    </row>
    <row r="54" spans="1:20" ht="13.5" thickBot="1" x14ac:dyDescent="0.25">
      <c r="A54" s="32" t="s">
        <v>14</v>
      </c>
      <c r="B54" s="479" t="s">
        <v>18</v>
      </c>
      <c r="C54" s="479"/>
      <c r="D54" s="479"/>
      <c r="E54" s="479"/>
      <c r="F54" s="479"/>
      <c r="G54" s="479"/>
      <c r="H54" s="480"/>
      <c r="I54" s="31">
        <f t="shared" ref="I54:K54" si="18">I53</f>
        <v>12035.099999999999</v>
      </c>
      <c r="J54" s="31">
        <f t="shared" si="18"/>
        <v>10613.8</v>
      </c>
      <c r="K54" s="31">
        <f t="shared" si="18"/>
        <v>4644.1000000000004</v>
      </c>
      <c r="L54" s="136">
        <f>L53</f>
        <v>1420.1999999999998</v>
      </c>
      <c r="M54" s="243">
        <f t="shared" ref="M54:O54" si="19">M53</f>
        <v>12379.4</v>
      </c>
      <c r="N54" s="31">
        <f t="shared" si="19"/>
        <v>10958.099999999999</v>
      </c>
      <c r="O54" s="31">
        <f t="shared" si="19"/>
        <v>4814.7</v>
      </c>
      <c r="P54" s="244">
        <f>P53</f>
        <v>1420.1999999999998</v>
      </c>
      <c r="Q54" s="267">
        <f t="shared" si="2"/>
        <v>344.30000000000109</v>
      </c>
      <c r="R54" s="268">
        <f t="shared" si="3"/>
        <v>344.29999999999927</v>
      </c>
      <c r="S54" s="268">
        <f t="shared" si="4"/>
        <v>170.59999999999945</v>
      </c>
      <c r="T54" s="269">
        <f t="shared" si="5"/>
        <v>0</v>
      </c>
    </row>
    <row r="55" spans="1:20" s="90" customFormat="1" ht="29.25" customHeight="1" x14ac:dyDescent="0.2">
      <c r="A55" s="702" t="s">
        <v>81</v>
      </c>
      <c r="B55" s="702"/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</row>
    <row r="56" spans="1:20" ht="14.25" customHeight="1" x14ac:dyDescent="0.2">
      <c r="A56" s="507" t="s">
        <v>23</v>
      </c>
      <c r="B56" s="507"/>
      <c r="C56" s="507"/>
      <c r="D56" s="507"/>
      <c r="E56" s="507"/>
      <c r="F56" s="507"/>
      <c r="G56" s="507"/>
      <c r="H56" s="507"/>
      <c r="I56" s="507"/>
      <c r="J56" s="507"/>
      <c r="K56" s="507"/>
      <c r="L56" s="507"/>
      <c r="M56" s="507"/>
      <c r="N56" s="507"/>
      <c r="O56" s="507"/>
      <c r="P56" s="507"/>
      <c r="Q56" s="507"/>
      <c r="R56" s="507"/>
      <c r="S56" s="507"/>
      <c r="T56" s="507"/>
    </row>
    <row r="57" spans="1:20" ht="13.5" thickBot="1" x14ac:dyDescent="0.25">
      <c r="A57" s="2"/>
      <c r="B57" s="3"/>
      <c r="C57" s="3"/>
      <c r="D57" s="3"/>
      <c r="E57" s="45"/>
      <c r="F57" s="45"/>
      <c r="G57" s="42"/>
      <c r="H57" s="9"/>
      <c r="I57" s="759"/>
      <c r="J57" s="759"/>
      <c r="K57" s="759"/>
      <c r="L57" s="759"/>
      <c r="T57" s="236" t="s">
        <v>0</v>
      </c>
    </row>
    <row r="58" spans="1:20" ht="30.75" customHeight="1" x14ac:dyDescent="0.2">
      <c r="A58" s="484" t="s">
        <v>21</v>
      </c>
      <c r="B58" s="485"/>
      <c r="C58" s="485"/>
      <c r="D58" s="485"/>
      <c r="E58" s="485"/>
      <c r="F58" s="485"/>
      <c r="G58" s="485"/>
      <c r="H58" s="486"/>
      <c r="I58" s="487" t="s">
        <v>51</v>
      </c>
      <c r="J58" s="488"/>
      <c r="K58" s="488"/>
      <c r="L58" s="760"/>
      <c r="M58" s="618" t="s">
        <v>109</v>
      </c>
      <c r="N58" s="619"/>
      <c r="O58" s="619"/>
      <c r="P58" s="620"/>
      <c r="Q58" s="690" t="s">
        <v>110</v>
      </c>
      <c r="R58" s="691"/>
      <c r="S58" s="691"/>
      <c r="T58" s="692"/>
    </row>
    <row r="59" spans="1:20" x14ac:dyDescent="0.2">
      <c r="A59" s="491" t="s">
        <v>34</v>
      </c>
      <c r="B59" s="492"/>
      <c r="C59" s="492"/>
      <c r="D59" s="492"/>
      <c r="E59" s="492"/>
      <c r="F59" s="492"/>
      <c r="G59" s="492"/>
      <c r="H59" s="493"/>
      <c r="I59" s="502">
        <f>SUM(I60:L64)</f>
        <v>11156.8</v>
      </c>
      <c r="J59" s="503"/>
      <c r="K59" s="503"/>
      <c r="L59" s="758"/>
      <c r="M59" s="755">
        <f ca="1">SUM(M60:P64)</f>
        <v>11501.1</v>
      </c>
      <c r="N59" s="756"/>
      <c r="O59" s="756"/>
      <c r="P59" s="756"/>
      <c r="Q59" s="742">
        <f ca="1">SUM(Q60:T64)</f>
        <v>344.30000000000064</v>
      </c>
      <c r="R59" s="743"/>
      <c r="S59" s="743"/>
      <c r="T59" s="744"/>
    </row>
    <row r="60" spans="1:20" x14ac:dyDescent="0.2">
      <c r="A60" s="519" t="s">
        <v>24</v>
      </c>
      <c r="B60" s="520"/>
      <c r="C60" s="520"/>
      <c r="D60" s="520"/>
      <c r="E60" s="520"/>
      <c r="F60" s="520"/>
      <c r="G60" s="520"/>
      <c r="H60" s="521"/>
      <c r="I60" s="522">
        <f>SUMIF(H10:H50,"sb",I10:I50)</f>
        <v>8682.6</v>
      </c>
      <c r="J60" s="523"/>
      <c r="K60" s="523"/>
      <c r="L60" s="724"/>
      <c r="M60" s="753">
        <f ca="1">SUMIF(H12:H50,H12,M12:M49)</f>
        <v>8978.8000000000011</v>
      </c>
      <c r="N60" s="754"/>
      <c r="O60" s="754"/>
      <c r="P60" s="754"/>
      <c r="Q60" s="745">
        <f ca="1">M60-I60</f>
        <v>296.20000000000073</v>
      </c>
      <c r="R60" s="746"/>
      <c r="S60" s="746"/>
      <c r="T60" s="747"/>
    </row>
    <row r="61" spans="1:20" x14ac:dyDescent="0.2">
      <c r="A61" s="544" t="s">
        <v>33</v>
      </c>
      <c r="B61" s="545"/>
      <c r="C61" s="545"/>
      <c r="D61" s="545"/>
      <c r="E61" s="545"/>
      <c r="F61" s="545"/>
      <c r="G61" s="545"/>
      <c r="H61" s="546"/>
      <c r="I61" s="547">
        <f>SUMIF(H12:H50,"sb(sp)",I12:I50)</f>
        <v>1148.9000000000001</v>
      </c>
      <c r="J61" s="548"/>
      <c r="K61" s="548"/>
      <c r="L61" s="701"/>
      <c r="M61" s="753">
        <f ca="1">SUMIF(H12:H50,H26,M12:M49)</f>
        <v>1197</v>
      </c>
      <c r="N61" s="754"/>
      <c r="O61" s="754"/>
      <c r="P61" s="754"/>
      <c r="Q61" s="745">
        <f t="shared" ref="Q61:Q64" ca="1" si="20">M61-I61</f>
        <v>48.099999999999909</v>
      </c>
      <c r="R61" s="746"/>
      <c r="S61" s="746"/>
      <c r="T61" s="747"/>
    </row>
    <row r="62" spans="1:20" s="7" customFormat="1" x14ac:dyDescent="0.2">
      <c r="A62" s="532" t="s">
        <v>43</v>
      </c>
      <c r="B62" s="533"/>
      <c r="C62" s="533"/>
      <c r="D62" s="533"/>
      <c r="E62" s="533"/>
      <c r="F62" s="533"/>
      <c r="G62" s="533"/>
      <c r="H62" s="534"/>
      <c r="I62" s="535">
        <f>SUMIF(H12:H50,"sb(vb)",I12:I50)</f>
        <v>1300</v>
      </c>
      <c r="J62" s="536"/>
      <c r="K62" s="536"/>
      <c r="L62" s="536"/>
      <c r="M62" s="751">
        <f>SUMIF(H12:H49,H37,M12:M49)</f>
        <v>1300</v>
      </c>
      <c r="N62" s="752"/>
      <c r="O62" s="752"/>
      <c r="P62" s="752"/>
      <c r="Q62" s="745">
        <f t="shared" si="20"/>
        <v>0</v>
      </c>
      <c r="R62" s="746"/>
      <c r="S62" s="746"/>
      <c r="T62" s="747"/>
    </row>
    <row r="63" spans="1:20" s="7" customFormat="1" x14ac:dyDescent="0.2">
      <c r="A63" s="550" t="s">
        <v>90</v>
      </c>
      <c r="B63" s="551"/>
      <c r="C63" s="551"/>
      <c r="D63" s="551"/>
      <c r="E63" s="551"/>
      <c r="F63" s="551"/>
      <c r="G63" s="551"/>
      <c r="H63" s="552"/>
      <c r="I63" s="535">
        <f>SUMIF(H12:H50,"SB(L)",I12:I50)</f>
        <v>6.5</v>
      </c>
      <c r="J63" s="536"/>
      <c r="K63" s="536"/>
      <c r="L63" s="536"/>
      <c r="M63" s="751">
        <f>SUMIF(H12:H45,H30,M12:M50)</f>
        <v>6.5</v>
      </c>
      <c r="N63" s="752"/>
      <c r="O63" s="752"/>
      <c r="P63" s="752"/>
      <c r="Q63" s="745">
        <f t="shared" si="20"/>
        <v>0</v>
      </c>
      <c r="R63" s="746"/>
      <c r="S63" s="746"/>
      <c r="T63" s="747"/>
    </row>
    <row r="64" spans="1:20" x14ac:dyDescent="0.2">
      <c r="A64" s="538" t="s">
        <v>41</v>
      </c>
      <c r="B64" s="539"/>
      <c r="C64" s="539"/>
      <c r="D64" s="539"/>
      <c r="E64" s="539"/>
      <c r="F64" s="539"/>
      <c r="G64" s="539"/>
      <c r="H64" s="540"/>
      <c r="I64" s="541">
        <f>SUMIF(H10:H42,"sb(p)",I10:I42)</f>
        <v>18.8</v>
      </c>
      <c r="J64" s="542"/>
      <c r="K64" s="542"/>
      <c r="L64" s="542"/>
      <c r="M64" s="753">
        <f>SUMIF(H12:H49,H41,M12:M49)</f>
        <v>18.8</v>
      </c>
      <c r="N64" s="754"/>
      <c r="O64" s="754"/>
      <c r="P64" s="754"/>
      <c r="Q64" s="745">
        <f t="shared" si="20"/>
        <v>0</v>
      </c>
      <c r="R64" s="746"/>
      <c r="S64" s="746"/>
      <c r="T64" s="747"/>
    </row>
    <row r="65" spans="1:20" x14ac:dyDescent="0.2">
      <c r="A65" s="491" t="s">
        <v>35</v>
      </c>
      <c r="B65" s="492"/>
      <c r="C65" s="492"/>
      <c r="D65" s="492"/>
      <c r="E65" s="492"/>
      <c r="F65" s="492"/>
      <c r="G65" s="492"/>
      <c r="H65" s="493"/>
      <c r="I65" s="516">
        <f ca="1">SUM(I66:L68)</f>
        <v>878.3</v>
      </c>
      <c r="J65" s="517"/>
      <c r="K65" s="517"/>
      <c r="L65" s="725"/>
      <c r="M65" s="755">
        <f ca="1">SUM(M66:P68)</f>
        <v>878.3</v>
      </c>
      <c r="N65" s="756"/>
      <c r="O65" s="756"/>
      <c r="P65" s="756"/>
      <c r="Q65" s="742">
        <f ca="1">SUM(Q66:T68)</f>
        <v>0</v>
      </c>
      <c r="R65" s="743"/>
      <c r="S65" s="743"/>
      <c r="T65" s="744"/>
    </row>
    <row r="66" spans="1:20" x14ac:dyDescent="0.2">
      <c r="A66" s="519" t="s">
        <v>25</v>
      </c>
      <c r="B66" s="520"/>
      <c r="C66" s="520"/>
      <c r="D66" s="520"/>
      <c r="E66" s="520"/>
      <c r="F66" s="520"/>
      <c r="G66" s="520"/>
      <c r="H66" s="521"/>
      <c r="I66" s="522">
        <f>SUMIF(H10:H50,"es",I10:I50)</f>
        <v>411.8</v>
      </c>
      <c r="J66" s="523"/>
      <c r="K66" s="523"/>
      <c r="L66" s="724"/>
      <c r="M66" s="753">
        <f ca="1">SUMIF(H12:H50,H39,M12:M48)</f>
        <v>411.8</v>
      </c>
      <c r="N66" s="754"/>
      <c r="O66" s="754"/>
      <c r="P66" s="754"/>
      <c r="Q66" s="745">
        <f ca="1">M66-I66</f>
        <v>0</v>
      </c>
      <c r="R66" s="746"/>
      <c r="S66" s="746"/>
      <c r="T66" s="747"/>
    </row>
    <row r="67" spans="1:20" x14ac:dyDescent="0.2">
      <c r="A67" s="519" t="s">
        <v>26</v>
      </c>
      <c r="B67" s="520"/>
      <c r="C67" s="520"/>
      <c r="D67" s="520"/>
      <c r="E67" s="520"/>
      <c r="F67" s="520"/>
      <c r="G67" s="520"/>
      <c r="H67" s="521"/>
      <c r="I67" s="522">
        <f>SUMIF(H10:H50,"lrvb",I10:I50)</f>
        <v>202.70000000000002</v>
      </c>
      <c r="J67" s="523"/>
      <c r="K67" s="523"/>
      <c r="L67" s="724"/>
      <c r="M67" s="753">
        <f ca="1">SUMIF(H12:H50,H40,M12:M46)</f>
        <v>202.70000000000002</v>
      </c>
      <c r="N67" s="754"/>
      <c r="O67" s="754"/>
      <c r="P67" s="754"/>
      <c r="Q67" s="745">
        <f ca="1">M67-I67</f>
        <v>0</v>
      </c>
      <c r="R67" s="746"/>
      <c r="S67" s="746"/>
      <c r="T67" s="747"/>
    </row>
    <row r="68" spans="1:20" x14ac:dyDescent="0.2">
      <c r="A68" s="526" t="s">
        <v>112</v>
      </c>
      <c r="B68" s="527"/>
      <c r="C68" s="527"/>
      <c r="D68" s="527"/>
      <c r="E68" s="527"/>
      <c r="F68" s="527"/>
      <c r="G68" s="527"/>
      <c r="H68" s="528"/>
      <c r="I68" s="529">
        <f ca="1">SUMIF(H12:H49,H28,I12:I48)</f>
        <v>263.8</v>
      </c>
      <c r="J68" s="530"/>
      <c r="K68" s="530"/>
      <c r="L68" s="531"/>
      <c r="M68" s="753">
        <f>SUMIF(H12:H45,H28,M12:M45)</f>
        <v>263.8</v>
      </c>
      <c r="N68" s="754"/>
      <c r="O68" s="754"/>
      <c r="P68" s="757"/>
      <c r="Q68" s="745">
        <f ca="1">M68-I68</f>
        <v>0</v>
      </c>
      <c r="R68" s="746"/>
      <c r="S68" s="746"/>
      <c r="T68" s="747"/>
    </row>
    <row r="69" spans="1:20" ht="13.5" thickBot="1" x14ac:dyDescent="0.25">
      <c r="A69" s="718" t="s">
        <v>16</v>
      </c>
      <c r="B69" s="719"/>
      <c r="C69" s="719"/>
      <c r="D69" s="719"/>
      <c r="E69" s="719"/>
      <c r="F69" s="719"/>
      <c r="G69" s="719"/>
      <c r="H69" s="720"/>
      <c r="I69" s="721">
        <f ca="1">I65+I59</f>
        <v>12035.099999999999</v>
      </c>
      <c r="J69" s="722"/>
      <c r="K69" s="722"/>
      <c r="L69" s="723"/>
      <c r="M69" s="740">
        <f ca="1">M59+M65</f>
        <v>12379.4</v>
      </c>
      <c r="N69" s="741"/>
      <c r="O69" s="741"/>
      <c r="P69" s="741"/>
      <c r="Q69" s="748">
        <f ca="1">Q65+Q59</f>
        <v>344.30000000000064</v>
      </c>
      <c r="R69" s="749"/>
      <c r="S69" s="749"/>
      <c r="T69" s="750"/>
    </row>
    <row r="71" spans="1:20" x14ac:dyDescent="0.2">
      <c r="L71" s="236"/>
      <c r="M71" s="400"/>
    </row>
    <row r="72" spans="1:20" x14ac:dyDescent="0.2">
      <c r="L72" s="236"/>
      <c r="M72" s="400"/>
    </row>
    <row r="73" spans="1:20" x14ac:dyDescent="0.2">
      <c r="L73" s="236"/>
      <c r="M73" s="401"/>
      <c r="N73" s="401"/>
      <c r="O73" s="400"/>
      <c r="P73" s="400"/>
    </row>
    <row r="74" spans="1:20" x14ac:dyDescent="0.2">
      <c r="M74" s="400"/>
      <c r="N74" s="400"/>
    </row>
  </sheetData>
  <mergeCells count="121">
    <mergeCell ref="A61:H61"/>
    <mergeCell ref="A62:H62"/>
    <mergeCell ref="I62:L62"/>
    <mergeCell ref="I59:L59"/>
    <mergeCell ref="A60:H60"/>
    <mergeCell ref="I60:L60"/>
    <mergeCell ref="C52:H52"/>
    <mergeCell ref="B53:H53"/>
    <mergeCell ref="B54:H54"/>
    <mergeCell ref="I57:L57"/>
    <mergeCell ref="A58:H58"/>
    <mergeCell ref="I58:L58"/>
    <mergeCell ref="M69:P69"/>
    <mergeCell ref="Q58:T58"/>
    <mergeCell ref="Q59:T59"/>
    <mergeCell ref="Q60:T60"/>
    <mergeCell ref="Q61:T61"/>
    <mergeCell ref="Q62:T62"/>
    <mergeCell ref="Q63:T63"/>
    <mergeCell ref="Q64:T64"/>
    <mergeCell ref="Q65:T65"/>
    <mergeCell ref="Q66:T66"/>
    <mergeCell ref="Q67:T67"/>
    <mergeCell ref="Q69:T69"/>
    <mergeCell ref="M63:P63"/>
    <mergeCell ref="M64:P64"/>
    <mergeCell ref="M65:P65"/>
    <mergeCell ref="M66:P66"/>
    <mergeCell ref="M67:P67"/>
    <mergeCell ref="M58:P58"/>
    <mergeCell ref="M59:P59"/>
    <mergeCell ref="M60:P60"/>
    <mergeCell ref="M61:P61"/>
    <mergeCell ref="M62:P62"/>
    <mergeCell ref="M68:P68"/>
    <mergeCell ref="Q68:T68"/>
    <mergeCell ref="G12:G13"/>
    <mergeCell ref="G5:G7"/>
    <mergeCell ref="C11:T11"/>
    <mergeCell ref="A5:A7"/>
    <mergeCell ref="B5:B7"/>
    <mergeCell ref="C5:C7"/>
    <mergeCell ref="D5:D7"/>
    <mergeCell ref="E5:E7"/>
    <mergeCell ref="F5:F7"/>
    <mergeCell ref="D12:D13"/>
    <mergeCell ref="E12:E13"/>
    <mergeCell ref="F12:F13"/>
    <mergeCell ref="A9:T9"/>
    <mergeCell ref="B10:T10"/>
    <mergeCell ref="D16:D17"/>
    <mergeCell ref="E16:E17"/>
    <mergeCell ref="F16:F17"/>
    <mergeCell ref="G16:G17"/>
    <mergeCell ref="C24:T24"/>
    <mergeCell ref="D14:D15"/>
    <mergeCell ref="E14:E15"/>
    <mergeCell ref="F14:F15"/>
    <mergeCell ref="G14:G15"/>
    <mergeCell ref="E18:E22"/>
    <mergeCell ref="F18:F22"/>
    <mergeCell ref="G18:G22"/>
    <mergeCell ref="D21:D22"/>
    <mergeCell ref="C23:H23"/>
    <mergeCell ref="A69:H69"/>
    <mergeCell ref="I69:L69"/>
    <mergeCell ref="A66:H66"/>
    <mergeCell ref="I66:L66"/>
    <mergeCell ref="A67:H67"/>
    <mergeCell ref="I67:L67"/>
    <mergeCell ref="A63:H63"/>
    <mergeCell ref="I63:L63"/>
    <mergeCell ref="A64:H64"/>
    <mergeCell ref="I64:L64"/>
    <mergeCell ref="A65:H65"/>
    <mergeCell ref="I65:L65"/>
    <mergeCell ref="A68:H68"/>
    <mergeCell ref="I68:L68"/>
    <mergeCell ref="E37:E42"/>
    <mergeCell ref="F37:F38"/>
    <mergeCell ref="G37:G42"/>
    <mergeCell ref="I61:L61"/>
    <mergeCell ref="D38:D39"/>
    <mergeCell ref="D40:D41"/>
    <mergeCell ref="D27:D29"/>
    <mergeCell ref="D31:D32"/>
    <mergeCell ref="D42:D43"/>
    <mergeCell ref="A55:T55"/>
    <mergeCell ref="R45:R50"/>
    <mergeCell ref="Q45:Q50"/>
    <mergeCell ref="S45:S50"/>
    <mergeCell ref="T45:T50"/>
    <mergeCell ref="G44:G51"/>
    <mergeCell ref="D45:D46"/>
    <mergeCell ref="E45:E46"/>
    <mergeCell ref="D48:D49"/>
    <mergeCell ref="E48:E49"/>
    <mergeCell ref="D50:D51"/>
    <mergeCell ref="E50:E51"/>
    <mergeCell ref="D35:D36"/>
    <mergeCell ref="A56:T56"/>
    <mergeCell ref="A59:H59"/>
    <mergeCell ref="S1:T1"/>
    <mergeCell ref="A1:R1"/>
    <mergeCell ref="A2:T2"/>
    <mergeCell ref="A3:T3"/>
    <mergeCell ref="T6:T7"/>
    <mergeCell ref="A8:T8"/>
    <mergeCell ref="M5:P5"/>
    <mergeCell ref="Q5:T5"/>
    <mergeCell ref="M6:M7"/>
    <mergeCell ref="N6:O6"/>
    <mergeCell ref="P6:P7"/>
    <mergeCell ref="Q6:Q7"/>
    <mergeCell ref="R6:S6"/>
    <mergeCell ref="H5:H7"/>
    <mergeCell ref="I5:L5"/>
    <mergeCell ref="I6:I7"/>
    <mergeCell ref="J6:K6"/>
    <mergeCell ref="L6:L7"/>
    <mergeCell ref="Q4:R4"/>
  </mergeCells>
  <printOptions horizont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33" sqref="B33"/>
    </sheetView>
  </sheetViews>
  <sheetFormatPr defaultRowHeight="15.75" x14ac:dyDescent="0.25"/>
  <cols>
    <col min="1" max="1" width="22.7109375" style="146" customWidth="1"/>
    <col min="2" max="2" width="60.7109375" style="146" customWidth="1"/>
    <col min="3" max="16384" width="9.140625" style="146"/>
  </cols>
  <sheetData>
    <row r="1" spans="1:2" x14ac:dyDescent="0.25">
      <c r="A1" s="761" t="s">
        <v>69</v>
      </c>
      <c r="B1" s="761"/>
    </row>
    <row r="2" spans="1:2" ht="31.5" x14ac:dyDescent="0.25">
      <c r="A2" s="147" t="s">
        <v>5</v>
      </c>
      <c r="B2" s="148" t="s">
        <v>70</v>
      </c>
    </row>
    <row r="3" spans="1:2" x14ac:dyDescent="0.25">
      <c r="A3" s="147">
        <v>1</v>
      </c>
      <c r="B3" s="148" t="s">
        <v>71</v>
      </c>
    </row>
    <row r="4" spans="1:2" x14ac:dyDescent="0.25">
      <c r="A4" s="147">
        <v>2</v>
      </c>
      <c r="B4" s="148" t="s">
        <v>72</v>
      </c>
    </row>
    <row r="5" spans="1:2" x14ac:dyDescent="0.25">
      <c r="A5" s="147">
        <v>3</v>
      </c>
      <c r="B5" s="148" t="s">
        <v>73</v>
      </c>
    </row>
    <row r="6" spans="1:2" x14ac:dyDescent="0.25">
      <c r="A6" s="147">
        <v>4</v>
      </c>
      <c r="B6" s="148" t="s">
        <v>74</v>
      </c>
    </row>
    <row r="7" spans="1:2" x14ac:dyDescent="0.25">
      <c r="A7" s="147">
        <v>5</v>
      </c>
      <c r="B7" s="148" t="s">
        <v>75</v>
      </c>
    </row>
    <row r="8" spans="1:2" x14ac:dyDescent="0.25">
      <c r="A8" s="147">
        <v>6</v>
      </c>
      <c r="B8" s="148" t="s">
        <v>76</v>
      </c>
    </row>
    <row r="9" spans="1:2" ht="15.75" customHeight="1" x14ac:dyDescent="0.25"/>
    <row r="10" spans="1:2" ht="15.75" customHeight="1" x14ac:dyDescent="0.25">
      <c r="A10" s="762" t="s">
        <v>77</v>
      </c>
      <c r="B10" s="762"/>
    </row>
  </sheetData>
  <mergeCells count="2">
    <mergeCell ref="A1:B1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4</vt:i4>
      </vt:variant>
    </vt:vector>
  </HeadingPairs>
  <TitlesOfParts>
    <vt:vector size="7" baseType="lpstr">
      <vt:lpstr>SVP 2013-2015</vt:lpstr>
      <vt:lpstr>Lyginamasis</vt:lpstr>
      <vt:lpstr>Asignavimų valdytojų kodai</vt:lpstr>
      <vt:lpstr>Lyginamasis!Print_Area</vt:lpstr>
      <vt:lpstr>'SVP 2013-2015'!Print_Area</vt:lpstr>
      <vt:lpstr>Lyginamasis!Print_Titles</vt:lpstr>
      <vt:lpstr>'SVP 2013-2015'!Print_Titles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Snieguole Kacerauskaite</cp:lastModifiedBy>
  <cp:lastPrinted>2013-12-02T11:51:30Z</cp:lastPrinted>
  <dcterms:created xsi:type="dcterms:W3CDTF">2004-04-19T12:01:47Z</dcterms:created>
  <dcterms:modified xsi:type="dcterms:W3CDTF">2013-12-02T11:51:55Z</dcterms:modified>
</cp:coreProperties>
</file>