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9200" windowHeight="11580"/>
  </bookViews>
  <sheets>
    <sheet name="SVP 2013-2015" sheetId="5" r:id="rId1"/>
    <sheet name="Lyginamasis" sheetId="7" state="hidden" r:id="rId2"/>
    <sheet name="Asignavimų valdydojai" sheetId="6" r:id="rId3"/>
  </sheets>
  <definedNames>
    <definedName name="_xlnm.Print_Area" localSheetId="1">Lyginamasis!$A$1:$T$43</definedName>
    <definedName name="_xlnm.Print_Area" localSheetId="0">'SVP 2013-2015'!$A$1:$R$46</definedName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K24" i="5" l="1"/>
  <c r="I34" i="5" l="1"/>
  <c r="N32" i="7"/>
  <c r="I32" i="7"/>
  <c r="J32" i="7"/>
  <c r="N23" i="5"/>
  <c r="M23" i="5"/>
  <c r="J23" i="5"/>
  <c r="I23" i="5" s="1"/>
  <c r="I22" i="5"/>
  <c r="J31" i="7" l="1"/>
  <c r="I28" i="7"/>
  <c r="I27" i="7"/>
  <c r="I31" i="7" s="1"/>
  <c r="L26" i="7"/>
  <c r="K26" i="7"/>
  <c r="J23" i="7"/>
  <c r="I23" i="7" s="1"/>
  <c r="J22" i="7"/>
  <c r="J26" i="7" s="1"/>
  <c r="I22" i="7"/>
  <c r="I20" i="7"/>
  <c r="J21" i="7"/>
  <c r="I21" i="7" s="1"/>
  <c r="K32" i="7"/>
  <c r="L32" i="7"/>
  <c r="L33" i="7" s="1"/>
  <c r="L34" i="7" s="1"/>
  <c r="K33" i="7"/>
  <c r="K34" i="7"/>
  <c r="J17" i="7"/>
  <c r="I17" i="7"/>
  <c r="I16" i="7"/>
  <c r="J15" i="7"/>
  <c r="I15" i="7" s="1"/>
  <c r="I14" i="7"/>
  <c r="J13" i="7"/>
  <c r="I13" i="7" s="1"/>
  <c r="I12" i="7"/>
  <c r="N22" i="7"/>
  <c r="I26" i="7" l="1"/>
  <c r="J34" i="5"/>
  <c r="L34" i="5"/>
  <c r="M34" i="5"/>
  <c r="N34" i="5"/>
  <c r="J24" i="5" l="1"/>
  <c r="L24" i="5"/>
  <c r="L28" i="5" s="1"/>
  <c r="P26" i="7" l="1"/>
  <c r="T26" i="7" s="1"/>
  <c r="O26" i="7"/>
  <c r="N44" i="5" l="1"/>
  <c r="M44" i="5"/>
  <c r="M43" i="5" s="1"/>
  <c r="N43" i="5"/>
  <c r="N42" i="5"/>
  <c r="N41" i="5" s="1"/>
  <c r="M42" i="5"/>
  <c r="M41" i="5" s="1"/>
  <c r="M45" i="5" s="1"/>
  <c r="M33" i="5"/>
  <c r="J33" i="5"/>
  <c r="I30" i="5"/>
  <c r="I29" i="5"/>
  <c r="I33" i="5" s="1"/>
  <c r="N28" i="5"/>
  <c r="M28" i="5"/>
  <c r="L35" i="5"/>
  <c r="L36" i="5" s="1"/>
  <c r="K28" i="5"/>
  <c r="J25" i="5"/>
  <c r="I25" i="5"/>
  <c r="I44" i="5" s="1"/>
  <c r="I43" i="5" s="1"/>
  <c r="I24" i="5"/>
  <c r="N19" i="5"/>
  <c r="M19" i="5"/>
  <c r="N17" i="5"/>
  <c r="M17" i="5"/>
  <c r="J17" i="5"/>
  <c r="I16" i="5"/>
  <c r="N15" i="5"/>
  <c r="M15" i="5"/>
  <c r="J15" i="5"/>
  <c r="I15" i="5" s="1"/>
  <c r="I14" i="5"/>
  <c r="N13" i="5"/>
  <c r="M13" i="5"/>
  <c r="J13" i="5"/>
  <c r="I13" i="5"/>
  <c r="I12" i="5"/>
  <c r="K34" i="5" l="1"/>
  <c r="K35" i="5" s="1"/>
  <c r="K36" i="5" s="1"/>
  <c r="J20" i="5"/>
  <c r="I20" i="5" s="1"/>
  <c r="N20" i="5"/>
  <c r="I42" i="5"/>
  <c r="I41" i="5" s="1"/>
  <c r="I45" i="5" s="1"/>
  <c r="I17" i="5"/>
  <c r="M20" i="5"/>
  <c r="I28" i="5"/>
  <c r="J28" i="5"/>
  <c r="M35" i="5"/>
  <c r="M36" i="5" s="1"/>
  <c r="N35" i="5"/>
  <c r="N36" i="5" s="1"/>
  <c r="J35" i="5"/>
  <c r="J36" i="5" s="1"/>
  <c r="N45" i="5"/>
  <c r="I35" i="5"/>
  <c r="I36" i="5" s="1"/>
  <c r="J18" i="7" l="1"/>
  <c r="J33" i="7" s="1"/>
  <c r="J34" i="7" s="1"/>
  <c r="R14" i="7"/>
  <c r="R16" i="7"/>
  <c r="R20" i="7"/>
  <c r="R22" i="7"/>
  <c r="S22" i="7"/>
  <c r="T22" i="7"/>
  <c r="S23" i="7"/>
  <c r="T23" i="7"/>
  <c r="R27" i="7"/>
  <c r="R28" i="7"/>
  <c r="R12" i="7"/>
  <c r="N31" i="7"/>
  <c r="M28" i="7"/>
  <c r="M27" i="7"/>
  <c r="P32" i="7"/>
  <c r="O32" i="7"/>
  <c r="O33" i="7" s="1"/>
  <c r="O34" i="7" s="1"/>
  <c r="N23" i="7"/>
  <c r="N26" i="7" s="1"/>
  <c r="M26" i="7" s="1"/>
  <c r="Q26" i="7" s="1"/>
  <c r="M22" i="7"/>
  <c r="N21" i="7"/>
  <c r="M20" i="7"/>
  <c r="N17" i="7"/>
  <c r="M16" i="7"/>
  <c r="N15" i="7"/>
  <c r="M15" i="7" s="1"/>
  <c r="M14" i="7"/>
  <c r="N13" i="7"/>
  <c r="M13" i="7" s="1"/>
  <c r="M12" i="7"/>
  <c r="M40" i="7" l="1"/>
  <c r="M39" i="7" s="1"/>
  <c r="M31" i="7"/>
  <c r="M17" i="7"/>
  <c r="N18" i="7"/>
  <c r="M21" i="7"/>
  <c r="M32" i="7" s="1"/>
  <c r="N33" i="7"/>
  <c r="P33" i="7"/>
  <c r="P34" i="7" s="1"/>
  <c r="M23" i="7"/>
  <c r="M42" i="7" s="1"/>
  <c r="M41" i="7" s="1"/>
  <c r="M43" i="7" l="1"/>
  <c r="M18" i="7"/>
  <c r="M33" i="7" s="1"/>
  <c r="N34" i="7" l="1"/>
  <c r="M34" i="7" l="1"/>
  <c r="R31" i="7" l="1"/>
  <c r="Q28" i="7"/>
  <c r="Q27" i="7"/>
  <c r="Q22" i="7"/>
  <c r="Q20" i="7"/>
  <c r="R17" i="7"/>
  <c r="Q16" i="7"/>
  <c r="R13" i="7"/>
  <c r="Q13" i="7"/>
  <c r="Q12" i="7"/>
  <c r="Q15" i="7" l="1"/>
  <c r="R15" i="7"/>
  <c r="Q21" i="7"/>
  <c r="R21" i="7"/>
  <c r="R26" i="7"/>
  <c r="R23" i="7"/>
  <c r="I40" i="7"/>
  <c r="Q14" i="7"/>
  <c r="S26" i="7"/>
  <c r="Q17" i="7"/>
  <c r="Q31" i="7"/>
  <c r="I39" i="7" l="1"/>
  <c r="Q40" i="7"/>
  <c r="Q39" i="7" s="1"/>
  <c r="I18" i="7"/>
  <c r="R18" i="7"/>
  <c r="S32" i="7"/>
  <c r="Q32" i="7"/>
  <c r="R32" i="7"/>
  <c r="I42" i="7"/>
  <c r="Q23" i="7"/>
  <c r="T32" i="7"/>
  <c r="Q18" i="7" l="1"/>
  <c r="I33" i="7"/>
  <c r="I34" i="7" s="1"/>
  <c r="I41" i="7"/>
  <c r="Q42" i="7"/>
  <c r="R34" i="7"/>
  <c r="R33" i="7"/>
  <c r="Q34" i="7"/>
  <c r="Q33" i="7"/>
  <c r="T34" i="7"/>
  <c r="T33" i="7"/>
  <c r="S34" i="7"/>
  <c r="S33" i="7"/>
  <c r="I43" i="7" l="1"/>
  <c r="Q41" i="7"/>
  <c r="Q43" i="7" s="1"/>
</calcChain>
</file>

<file path=xl/sharedStrings.xml><?xml version="1.0" encoding="utf-8"?>
<sst xmlns="http://schemas.openxmlformats.org/spreadsheetml/2006/main" count="259" uniqueCount="87">
  <si>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</si>
  <si>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</si>
  <si>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</si>
  <si>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</si>
  <si>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</si>
  <si>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</si>
  <si>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</si>
  <si>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</si>
  <si>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</si>
  <si>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</si>
  <si>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</si>
  <si>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</si>
  <si>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</si>
  <si>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</si>
  <si>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</si>
  <si>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</si>
  <si>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</si>
  <si>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</si>
  <si>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</si>
  <si>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</si>
  <si>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</si>
  <si>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</si>
  <si>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</si>
  <si>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 xml:space="preserve">Jaunimo situacijos Klaipėdoje tyrimas </t>
  </si>
  <si>
    <t>04</t>
  </si>
  <si>
    <t>1</t>
  </si>
  <si>
    <t>ES</t>
  </si>
  <si>
    <t>Pavadinimas</t>
  </si>
  <si>
    <t>Turtui įsigyti ir finansiniams įsipareigojimams vykdyti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</si>
  <si>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</si>
  <si>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</si>
  <si>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</si>
  <si>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</si>
  <si>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</si>
  <si>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</si>
  <si>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</si>
  <si>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</si>
  <si>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2014-ųjų metų lėšų poreikis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</si>
  <si>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</si>
  <si>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</si>
  <si>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</si>
  <si>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</si>
  <si>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</si>
  <si>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</si>
  <si>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TIKSLŲ, UŽDAVINIŲ, PRIEMONIŲ IR PRIEMONIŲ IŠLAIDŲ SUVESTINĖ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</si>
  <si>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</si>
  <si>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</si>
  <si>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</si>
  <si>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r>
      <t>Lietuvos ir Latvijos bendradarbiavimo tarp sienų programos projekto „Jaunas žmogus – tobulėjančios visuomenės garantas“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įgyvendinimas bendradarbiaujant su Liepojos jaunimo centru</t>
    </r>
    <r>
      <rPr>
        <sz val="9"/>
        <rFont val="Times New Roman"/>
        <family val="1"/>
        <charset val="186"/>
      </rPr>
      <t>:</t>
    </r>
  </si>
  <si>
    <r>
      <t xml:space="preserve">ES projekto </t>
    </r>
    <r>
      <rPr>
        <b/>
        <sz val="9"/>
        <rFont val="Times New Roman"/>
        <family val="1"/>
        <charset val="186"/>
      </rPr>
      <t>„Integruotos jaunimo politikos plėtra“</t>
    </r>
    <r>
      <rPr>
        <sz val="9"/>
        <rFont val="Times New Roman"/>
        <family val="1"/>
        <charset val="186"/>
      </rPr>
      <t xml:space="preserve"> (nuo 2012-04-02 iki 2013-05-01) įgyvendinimas </t>
    </r>
  </si>
  <si>
    <t>Atviros erdvės jaunimo centro (I. Simonaitytės g. 24) veiklos tęstinumo užtikrinimas</t>
  </si>
  <si>
    <t>2015-ųjų metų lėšų poreikis</t>
  </si>
  <si>
    <t>2013-ųjų metų  asignavimų planas</t>
  </si>
  <si>
    <t>2013 m.</t>
  </si>
  <si>
    <t>2014 m.</t>
  </si>
  <si>
    <t>2015 m.</t>
  </si>
  <si>
    <t>Funkcinės klasifikacijos kodas*</t>
  </si>
  <si>
    <t>Surengta forumų, renginių, sk.</t>
  </si>
  <si>
    <t>Atliktas tyrimas</t>
  </si>
  <si>
    <t>Įrengta grafinio dizaino ir vaizdo studija, vnt.</t>
  </si>
  <si>
    <t>Suorganizuota jaunimo renginių, sk.</t>
  </si>
  <si>
    <t>60</t>
  </si>
  <si>
    <t>70</t>
  </si>
  <si>
    <t>Į centro veiklą įtraukta jaunų žmonių, sk.</t>
  </si>
  <si>
    <t>2014 m. poreikis</t>
  </si>
  <si>
    <t>2015 m. poreikis</t>
  </si>
  <si>
    <t>Produkto vertinimo kriterijus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</si>
  <si>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</si>
  <si>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Išleista informacinių leidinių, pojektų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</si>
  <si>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</si>
  <si>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</si>
  <si>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</si>
  <si>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</si>
  <si>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</si>
  <si>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</si>
  <si>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</si>
  <si>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</si>
  <si>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</si>
  <si>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</si>
  <si>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Iš dalies finansuota projektų, sk.</t>
  </si>
  <si>
    <r>
      <t>2013</t>
    </r>
    <r>
      <rPr>
        <sz val="9"/>
        <rFont val="Arial"/>
        <family val="2"/>
        <charset val="186"/>
      </rPr>
      <t>–</t>
    </r>
    <r>
      <rPr>
        <sz val="9"/>
        <rFont val="Times New Roman"/>
        <family val="1"/>
      </rPr>
      <t>2015 M. KLAIPĖDOS MIESTO SAVIVALDYBĖS</t>
    </r>
  </si>
  <si>
    <t>Strateginis tikslas 03.  Užtikrinti gyventojams aukštą švietimo, kultūros, socialinių, sporto ir sveikatos apsaugos paslaugų kokybę ir prieinamumą</t>
  </si>
  <si>
    <t>Siūlomas keisti 2013-ųjų metų maksimalių asignavimų planas</t>
  </si>
  <si>
    <t>Skirtumas</t>
  </si>
  <si>
    <t>Iš jų darbo užmokesčiui</t>
  </si>
  <si>
    <t xml:space="preserve">02 </t>
  </si>
  <si>
    <t>Lyginamasis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</si>
</sst>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9"/>
      <name val="Times New Roman"/>
      <family val="1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Cambria"/>
      <family val="1"/>
      <charset val="186"/>
    </font>
    <font>
      <sz val="10"/>
      <color rgb="FFFF0000"/>
      <name val="Cambria"/>
      <family val="1"/>
      <charset val="186"/>
    </font>
    <font>
      <sz val="9"/>
      <color rgb="FFFF0000"/>
      <name val="Cambria"/>
      <family val="1"/>
      <charset val="186"/>
    </font>
    <font>
      <sz val="10"/>
      <color rgb="FFFF0000"/>
      <name val="Times New Roman"/>
      <family val="1"/>
    </font>
    <font>
      <b/>
      <i/>
      <sz val="9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1">
    <xf numFmtId="0" fontId="0" fillId="0" borderId="0" xfId="0"/>
    <xf numFmtId="0" fontId="1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11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11" fillId="0" borderId="0" xfId="0" applyNumberFormat="1" applyFont="1"/>
    <xf numFmtId="49" fontId="3" fillId="3" borderId="25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 wrapText="1"/>
    </xf>
    <xf numFmtId="49" fontId="3" fillId="4" borderId="28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49" fontId="3" fillId="4" borderId="18" xfId="0" applyNumberFormat="1" applyFont="1" applyFill="1" applyBorder="1" applyAlignment="1">
      <alignment horizontal="center" vertical="top"/>
    </xf>
    <xf numFmtId="164" fontId="3" fillId="4" borderId="25" xfId="0" applyNumberFormat="1" applyFont="1" applyFill="1" applyBorder="1" applyAlignment="1">
      <alignment horizontal="center" vertical="top"/>
    </xf>
    <xf numFmtId="164" fontId="3" fillId="4" borderId="41" xfId="0" applyNumberFormat="1" applyFont="1" applyFill="1" applyBorder="1" applyAlignment="1">
      <alignment horizontal="center" vertical="top"/>
    </xf>
    <xf numFmtId="164" fontId="3" fillId="4" borderId="43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0" fontId="6" fillId="0" borderId="49" xfId="0" applyFont="1" applyBorder="1" applyAlignment="1">
      <alignment horizontal="center" vertical="top"/>
    </xf>
    <xf numFmtId="164" fontId="6" fillId="5" borderId="49" xfId="0" applyNumberFormat="1" applyFont="1" applyFill="1" applyBorder="1" applyAlignment="1">
      <alignment horizontal="center" vertical="top" wrapText="1"/>
    </xf>
    <xf numFmtId="0" fontId="10" fillId="0" borderId="27" xfId="0" applyFont="1" applyBorder="1" applyAlignment="1">
      <alignment vertical="top"/>
    </xf>
    <xf numFmtId="49" fontId="6" fillId="0" borderId="48" xfId="0" applyNumberFormat="1" applyFont="1" applyBorder="1" applyAlignment="1">
      <alignment horizontal="center" vertical="top"/>
    </xf>
    <xf numFmtId="0" fontId="10" fillId="0" borderId="26" xfId="0" applyFont="1" applyBorder="1" applyAlignment="1">
      <alignment vertical="top"/>
    </xf>
    <xf numFmtId="49" fontId="6" fillId="0" borderId="44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0" fontId="6" fillId="0" borderId="53" xfId="0" applyFont="1" applyBorder="1" applyAlignment="1">
      <alignment horizontal="center" vertical="top"/>
    </xf>
    <xf numFmtId="164" fontId="6" fillId="5" borderId="53" xfId="0" applyNumberFormat="1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164" fontId="6" fillId="5" borderId="4" xfId="0" applyNumberFormat="1" applyFont="1" applyFill="1" applyBorder="1" applyAlignment="1">
      <alignment horizontal="center" vertical="top" wrapText="1"/>
    </xf>
    <xf numFmtId="0" fontId="10" fillId="0" borderId="31" xfId="0" applyFont="1" applyBorder="1" applyAlignment="1">
      <alignment vertical="top"/>
    </xf>
    <xf numFmtId="49" fontId="6" fillId="0" borderId="46" xfId="0" applyNumberFormat="1" applyFont="1" applyBorder="1" applyAlignment="1">
      <alignment vertical="top"/>
    </xf>
    <xf numFmtId="49" fontId="7" fillId="0" borderId="10" xfId="0" applyNumberFormat="1" applyFont="1" applyBorder="1" applyAlignment="1">
      <alignment vertical="top"/>
    </xf>
    <xf numFmtId="49" fontId="3" fillId="4" borderId="41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64" fontId="3" fillId="4" borderId="42" xfId="0" applyNumberFormat="1" applyFont="1" applyFill="1" applyBorder="1" applyAlignment="1">
      <alignment horizontal="center" vertical="top"/>
    </xf>
    <xf numFmtId="164" fontId="3" fillId="4" borderId="59" xfId="0" applyNumberFormat="1" applyFont="1" applyFill="1" applyBorder="1" applyAlignment="1">
      <alignment horizontal="center" vertical="top"/>
    </xf>
    <xf numFmtId="164" fontId="3" fillId="3" borderId="25" xfId="0" applyNumberFormat="1" applyFont="1" applyFill="1" applyBorder="1" applyAlignment="1">
      <alignment horizontal="center" vertical="top"/>
    </xf>
    <xf numFmtId="164" fontId="3" fillId="3" borderId="41" xfId="0" applyNumberFormat="1" applyFont="1" applyFill="1" applyBorder="1" applyAlignment="1">
      <alignment horizontal="center" vertical="top"/>
    </xf>
    <xf numFmtId="164" fontId="3" fillId="3" borderId="59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vertical="top"/>
    </xf>
    <xf numFmtId="164" fontId="3" fillId="2" borderId="25" xfId="0" applyNumberFormat="1" applyFont="1" applyFill="1" applyBorder="1" applyAlignment="1">
      <alignment horizontal="center" vertical="top"/>
    </xf>
    <xf numFmtId="164" fontId="3" fillId="2" borderId="41" xfId="0" applyNumberFormat="1" applyFont="1" applyFill="1" applyBorder="1" applyAlignment="1">
      <alignment horizontal="center" vertical="top"/>
    </xf>
    <xf numFmtId="164" fontId="3" fillId="2" borderId="43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49" fontId="3" fillId="6" borderId="3" xfId="0" applyNumberFormat="1" applyFont="1" applyFill="1" applyBorder="1" applyAlignment="1">
      <alignment vertical="top"/>
    </xf>
    <xf numFmtId="0" fontId="4" fillId="0" borderId="17" xfId="0" applyFont="1" applyFill="1" applyBorder="1" applyAlignment="1">
      <alignment horizontal="center" vertical="center" textRotation="90" wrapText="1"/>
    </xf>
    <xf numFmtId="49" fontId="3" fillId="6" borderId="5" xfId="0" applyNumberFormat="1" applyFont="1" applyFill="1" applyBorder="1" applyAlignment="1">
      <alignment vertical="top"/>
    </xf>
    <xf numFmtId="49" fontId="3" fillId="6" borderId="42" xfId="0" applyNumberFormat="1" applyFont="1" applyFill="1" applyBorder="1" applyAlignment="1">
      <alignment vertical="top"/>
    </xf>
    <xf numFmtId="49" fontId="3" fillId="6" borderId="42" xfId="0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/>
    </xf>
    <xf numFmtId="0" fontId="6" fillId="8" borderId="48" xfId="0" applyFont="1" applyFill="1" applyBorder="1" applyAlignment="1">
      <alignment horizontal="left" vertical="top" wrapText="1"/>
    </xf>
    <xf numFmtId="0" fontId="6" fillId="8" borderId="58" xfId="0" applyFont="1" applyFill="1" applyBorder="1" applyAlignment="1">
      <alignment vertical="top" wrapText="1"/>
    </xf>
    <xf numFmtId="0" fontId="6" fillId="8" borderId="60" xfId="0" applyFont="1" applyFill="1" applyBorder="1" applyAlignment="1">
      <alignment vertical="top" wrapText="1"/>
    </xf>
    <xf numFmtId="0" fontId="6" fillId="8" borderId="36" xfId="0" applyFont="1" applyFill="1" applyBorder="1" applyAlignment="1">
      <alignment vertical="top" wrapText="1"/>
    </xf>
    <xf numFmtId="164" fontId="6" fillId="0" borderId="8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/>
    </xf>
    <xf numFmtId="164" fontId="6" fillId="5" borderId="29" xfId="0" applyNumberFormat="1" applyFont="1" applyFill="1" applyBorder="1" applyAlignment="1">
      <alignment horizontal="center" vertical="top" wrapText="1"/>
    </xf>
    <xf numFmtId="164" fontId="6" fillId="5" borderId="57" xfId="0" applyNumberFormat="1" applyFont="1" applyFill="1" applyBorder="1" applyAlignment="1">
      <alignment horizontal="center" vertical="top" wrapText="1"/>
    </xf>
    <xf numFmtId="164" fontId="6" fillId="5" borderId="8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49" fontId="7" fillId="4" borderId="43" xfId="0" applyNumberFormat="1" applyFont="1" applyFill="1" applyBorder="1" applyAlignment="1">
      <alignment horizontal="center" vertical="top"/>
    </xf>
    <xf numFmtId="0" fontId="6" fillId="8" borderId="58" xfId="0" applyFont="1" applyFill="1" applyBorder="1" applyAlignment="1">
      <alignment horizontal="left" vertical="top" wrapText="1"/>
    </xf>
    <xf numFmtId="164" fontId="6" fillId="8" borderId="28" xfId="0" applyNumberFormat="1" applyFont="1" applyFill="1" applyBorder="1" applyAlignment="1">
      <alignment horizontal="center" vertical="top"/>
    </xf>
    <xf numFmtId="164" fontId="6" fillId="8" borderId="54" xfId="0" applyNumberFormat="1" applyFont="1" applyFill="1" applyBorder="1" applyAlignment="1">
      <alignment horizontal="center" vertical="top"/>
    </xf>
    <xf numFmtId="164" fontId="6" fillId="8" borderId="17" xfId="0" applyNumberFormat="1" applyFont="1" applyFill="1" applyBorder="1" applyAlignment="1">
      <alignment horizontal="center" vertical="top"/>
    </xf>
    <xf numFmtId="164" fontId="6" fillId="8" borderId="18" xfId="0" applyNumberFormat="1" applyFont="1" applyFill="1" applyBorder="1" applyAlignment="1">
      <alignment horizontal="center" vertical="top"/>
    </xf>
    <xf numFmtId="164" fontId="6" fillId="8" borderId="30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164" fontId="1" fillId="0" borderId="58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0" borderId="4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49" fontId="7" fillId="4" borderId="41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7" fillId="0" borderId="25" xfId="0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vertical="top"/>
    </xf>
    <xf numFmtId="164" fontId="6" fillId="0" borderId="44" xfId="0" applyNumberFormat="1" applyFont="1" applyFill="1" applyBorder="1" applyAlignment="1">
      <alignment vertical="top"/>
    </xf>
    <xf numFmtId="0" fontId="7" fillId="7" borderId="25" xfId="0" applyFont="1" applyFill="1" applyBorder="1" applyAlignment="1">
      <alignment vertical="top"/>
    </xf>
    <xf numFmtId="164" fontId="7" fillId="7" borderId="52" xfId="0" applyNumberFormat="1" applyFont="1" applyFill="1" applyBorder="1" applyAlignment="1">
      <alignment vertical="top"/>
    </xf>
    <xf numFmtId="0" fontId="1" fillId="0" borderId="17" xfId="0" applyFont="1" applyBorder="1" applyAlignment="1">
      <alignment horizontal="center" vertical="top"/>
    </xf>
    <xf numFmtId="164" fontId="1" fillId="0" borderId="60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 wrapText="1"/>
    </xf>
    <xf numFmtId="0" fontId="13" fillId="8" borderId="0" xfId="0" applyFont="1" applyFill="1" applyBorder="1" applyAlignment="1">
      <alignment vertical="top"/>
    </xf>
    <xf numFmtId="0" fontId="9" fillId="0" borderId="0" xfId="0" applyFont="1"/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49" fontId="3" fillId="6" borderId="6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top" wrapText="1"/>
    </xf>
    <xf numFmtId="49" fontId="4" fillId="0" borderId="46" xfId="0" applyNumberFormat="1" applyFont="1" applyBorder="1" applyAlignment="1">
      <alignment horizontal="center" vertical="top" wrapText="1"/>
    </xf>
    <xf numFmtId="49" fontId="7" fillId="0" borderId="49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vertical="top"/>
    </xf>
    <xf numFmtId="0" fontId="10" fillId="0" borderId="32" xfId="0" applyFont="1" applyBorder="1" applyAlignment="1">
      <alignment vertical="top"/>
    </xf>
    <xf numFmtId="49" fontId="7" fillId="0" borderId="49" xfId="0" applyNumberFormat="1" applyFont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textRotation="90" wrapText="1"/>
    </xf>
    <xf numFmtId="164" fontId="3" fillId="3" borderId="42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21" xfId="0" applyNumberFormat="1" applyFont="1" applyFill="1" applyBorder="1" applyAlignment="1">
      <alignment horizontal="center" vertical="top"/>
    </xf>
    <xf numFmtId="164" fontId="4" fillId="8" borderId="50" xfId="0" applyNumberFormat="1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6" fillId="8" borderId="29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/>
    </xf>
    <xf numFmtId="164" fontId="6" fillId="8" borderId="57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164" fontId="1" fillId="0" borderId="39" xfId="0" applyNumberFormat="1" applyFont="1" applyBorder="1" applyAlignment="1">
      <alignment horizontal="center" vertical="top"/>
    </xf>
    <xf numFmtId="164" fontId="1" fillId="0" borderId="38" xfId="0" applyNumberFormat="1" applyFont="1" applyBorder="1" applyAlignment="1">
      <alignment horizontal="center" vertical="top"/>
    </xf>
    <xf numFmtId="164" fontId="1" fillId="0" borderId="61" xfId="0" applyNumberFormat="1" applyFont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1" fillId="0" borderId="50" xfId="0" applyNumberFormat="1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top"/>
    </xf>
    <xf numFmtId="164" fontId="1" fillId="0" borderId="67" xfId="0" applyNumberFormat="1" applyFont="1" applyBorder="1" applyAlignment="1">
      <alignment horizontal="center" vertical="top"/>
    </xf>
    <xf numFmtId="164" fontId="12" fillId="9" borderId="26" xfId="0" applyNumberFormat="1" applyFont="1" applyFill="1" applyBorder="1" applyAlignment="1">
      <alignment horizontal="center" vertical="top"/>
    </xf>
    <xf numFmtId="164" fontId="12" fillId="9" borderId="18" xfId="0" applyNumberFormat="1" applyFont="1" applyFill="1" applyBorder="1" applyAlignment="1">
      <alignment horizontal="center" vertical="top"/>
    </xf>
    <xf numFmtId="164" fontId="12" fillId="9" borderId="44" xfId="0" applyNumberFormat="1" applyFont="1" applyFill="1" applyBorder="1" applyAlignment="1">
      <alignment horizontal="center" vertical="top"/>
    </xf>
    <xf numFmtId="164" fontId="12" fillId="7" borderId="31" xfId="0" applyNumberFormat="1" applyFont="1" applyFill="1" applyBorder="1" applyAlignment="1">
      <alignment horizontal="center" vertical="top"/>
    </xf>
    <xf numFmtId="164" fontId="12" fillId="7" borderId="32" xfId="0" applyNumberFormat="1" applyFont="1" applyFill="1" applyBorder="1" applyAlignment="1">
      <alignment horizontal="center" vertical="top"/>
    </xf>
    <xf numFmtId="164" fontId="12" fillId="7" borderId="46" xfId="0" applyNumberFormat="1" applyFont="1" applyFill="1" applyBorder="1" applyAlignment="1">
      <alignment horizontal="center" vertical="top"/>
    </xf>
    <xf numFmtId="164" fontId="12" fillId="10" borderId="25" xfId="0" applyNumberFormat="1" applyFont="1" applyFill="1" applyBorder="1" applyAlignment="1">
      <alignment horizontal="center" vertical="top"/>
    </xf>
    <xf numFmtId="164" fontId="12" fillId="10" borderId="41" xfId="0" applyNumberFormat="1" applyFont="1" applyFill="1" applyBorder="1" applyAlignment="1">
      <alignment horizontal="center" vertical="top"/>
    </xf>
    <xf numFmtId="164" fontId="12" fillId="10" borderId="52" xfId="0" applyNumberFormat="1" applyFont="1" applyFill="1" applyBorder="1" applyAlignment="1">
      <alignment horizontal="center" vertical="top"/>
    </xf>
    <xf numFmtId="164" fontId="1" fillId="0" borderId="54" xfId="0" applyNumberFormat="1" applyFont="1" applyBorder="1" applyAlignment="1">
      <alignment horizontal="center" vertical="top"/>
    </xf>
    <xf numFmtId="164" fontId="1" fillId="0" borderId="17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/>
    </xf>
    <xf numFmtId="164" fontId="12" fillId="9" borderId="25" xfId="0" applyNumberFormat="1" applyFont="1" applyFill="1" applyBorder="1" applyAlignment="1">
      <alignment horizontal="center" vertical="top"/>
    </xf>
    <xf numFmtId="164" fontId="12" fillId="9" borderId="41" xfId="0" applyNumberFormat="1" applyFont="1" applyFill="1" applyBorder="1" applyAlignment="1">
      <alignment horizontal="center" vertical="top"/>
    </xf>
    <xf numFmtId="164" fontId="12" fillId="9" borderId="52" xfId="0" applyNumberFormat="1" applyFont="1" applyFill="1" applyBorder="1" applyAlignment="1">
      <alignment horizontal="center" vertical="top"/>
    </xf>
    <xf numFmtId="164" fontId="20" fillId="0" borderId="20" xfId="0" applyNumberFormat="1" applyFont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7" fillId="3" borderId="27" xfId="0" applyNumberFormat="1" applyFont="1" applyFill="1" applyBorder="1" applyAlignment="1">
      <alignment horizontal="center" vertical="top"/>
    </xf>
    <xf numFmtId="49" fontId="7" fillId="3" borderId="31" xfId="0" applyNumberFormat="1" applyFont="1" applyFill="1" applyBorder="1" applyAlignment="1">
      <alignment horizontal="center" vertical="top"/>
    </xf>
    <xf numFmtId="49" fontId="3" fillId="0" borderId="28" xfId="0" applyNumberFormat="1" applyFont="1" applyBorder="1" applyAlignment="1">
      <alignment vertical="top"/>
    </xf>
    <xf numFmtId="49" fontId="18" fillId="0" borderId="10" xfId="0" applyNumberFormat="1" applyFont="1" applyBorder="1" applyAlignment="1">
      <alignment horizontal="center" vertical="top"/>
    </xf>
    <xf numFmtId="164" fontId="19" fillId="8" borderId="19" xfId="0" applyNumberFormat="1" applyFont="1" applyFill="1" applyBorder="1" applyAlignment="1">
      <alignment horizontal="center" vertical="top"/>
    </xf>
    <xf numFmtId="164" fontId="19" fillId="8" borderId="15" xfId="0" applyNumberFormat="1" applyFont="1" applyFill="1" applyBorder="1" applyAlignment="1">
      <alignment horizontal="center" vertical="top"/>
    </xf>
    <xf numFmtId="164" fontId="19" fillId="8" borderId="16" xfId="0" applyNumberFormat="1" applyFont="1" applyFill="1" applyBorder="1" applyAlignment="1">
      <alignment horizontal="center" vertical="top"/>
    </xf>
    <xf numFmtId="164" fontId="20" fillId="0" borderId="62" xfId="0" applyNumberFormat="1" applyFont="1" applyBorder="1" applyAlignment="1">
      <alignment horizontal="center" vertical="top"/>
    </xf>
    <xf numFmtId="164" fontId="20" fillId="0" borderId="15" xfId="0" applyNumberFormat="1" applyFont="1" applyBorder="1" applyAlignment="1">
      <alignment horizontal="center" vertical="top"/>
    </xf>
    <xf numFmtId="164" fontId="20" fillId="0" borderId="58" xfId="0" applyNumberFormat="1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49" fontId="7" fillId="4" borderId="28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64" fontId="20" fillId="0" borderId="67" xfId="0" applyNumberFormat="1" applyFont="1" applyBorder="1" applyAlignment="1">
      <alignment horizontal="center" vertical="top"/>
    </xf>
    <xf numFmtId="164" fontId="19" fillId="8" borderId="8" xfId="0" applyNumberFormat="1" applyFont="1" applyFill="1" applyBorder="1" applyAlignment="1">
      <alignment horizontal="center" vertical="top"/>
    </xf>
    <xf numFmtId="164" fontId="19" fillId="8" borderId="18" xfId="0" applyNumberFormat="1" applyFont="1" applyFill="1" applyBorder="1" applyAlignment="1">
      <alignment horizontal="center" vertical="top"/>
    </xf>
    <xf numFmtId="164" fontId="19" fillId="8" borderId="21" xfId="0" applyNumberFormat="1" applyFont="1" applyFill="1" applyBorder="1" applyAlignment="1">
      <alignment horizontal="center" vertical="top"/>
    </xf>
    <xf numFmtId="164" fontId="20" fillId="0" borderId="50" xfId="0" applyNumberFormat="1" applyFont="1" applyBorder="1" applyAlignment="1">
      <alignment horizontal="center" vertical="top"/>
    </xf>
    <xf numFmtId="164" fontId="6" fillId="11" borderId="8" xfId="0" applyNumberFormat="1" applyFont="1" applyFill="1" applyBorder="1" applyAlignment="1">
      <alignment horizontal="center" vertical="top"/>
    </xf>
    <xf numFmtId="164" fontId="6" fillId="11" borderId="18" xfId="0" applyNumberFormat="1" applyFont="1" applyFill="1" applyBorder="1" applyAlignment="1">
      <alignment horizontal="center" vertical="top"/>
    </xf>
    <xf numFmtId="164" fontId="6" fillId="11" borderId="21" xfId="0" applyNumberFormat="1" applyFont="1" applyFill="1" applyBorder="1" applyAlignment="1">
      <alignment horizontal="center" vertical="top"/>
    </xf>
    <xf numFmtId="164" fontId="7" fillId="11" borderId="34" xfId="0" applyNumberFormat="1" applyFont="1" applyFill="1" applyBorder="1" applyAlignment="1">
      <alignment horizontal="center" vertical="top"/>
    </xf>
    <xf numFmtId="164" fontId="7" fillId="11" borderId="35" xfId="0" applyNumberFormat="1" applyFont="1" applyFill="1" applyBorder="1" applyAlignment="1">
      <alignment horizontal="center" vertical="top"/>
    </xf>
    <xf numFmtId="164" fontId="7" fillId="11" borderId="37" xfId="0" applyNumberFormat="1" applyFont="1" applyFill="1" applyBorder="1" applyAlignment="1">
      <alignment horizontal="center" vertical="top"/>
    </xf>
    <xf numFmtId="164" fontId="4" fillId="11" borderId="26" xfId="0" applyNumberFormat="1" applyFont="1" applyFill="1" applyBorder="1" applyAlignment="1">
      <alignment horizontal="center" vertical="top"/>
    </xf>
    <xf numFmtId="164" fontId="4" fillId="11" borderId="18" xfId="0" applyNumberFormat="1" applyFont="1" applyFill="1" applyBorder="1" applyAlignment="1">
      <alignment horizontal="center" vertical="top"/>
    </xf>
    <xf numFmtId="164" fontId="4" fillId="11" borderId="21" xfId="0" applyNumberFormat="1" applyFont="1" applyFill="1" applyBorder="1" applyAlignment="1">
      <alignment horizontal="center" vertical="top"/>
    </xf>
    <xf numFmtId="164" fontId="3" fillId="11" borderId="33" xfId="0" applyNumberFormat="1" applyFont="1" applyFill="1" applyBorder="1" applyAlignment="1">
      <alignment horizontal="center" vertical="top"/>
    </xf>
    <xf numFmtId="164" fontId="3" fillId="11" borderId="37" xfId="0" applyNumberFormat="1" applyFont="1" applyFill="1" applyBorder="1" applyAlignment="1">
      <alignment horizontal="center" vertical="top"/>
    </xf>
    <xf numFmtId="164" fontId="4" fillId="11" borderId="50" xfId="0" applyNumberFormat="1" applyFont="1" applyFill="1" applyBorder="1" applyAlignment="1">
      <alignment horizontal="center" vertical="top"/>
    </xf>
    <xf numFmtId="164" fontId="4" fillId="11" borderId="20" xfId="0" applyNumberFormat="1" applyFont="1" applyFill="1" applyBorder="1" applyAlignment="1">
      <alignment horizontal="center" vertical="top"/>
    </xf>
    <xf numFmtId="164" fontId="4" fillId="11" borderId="24" xfId="0" applyNumberFormat="1" applyFont="1" applyFill="1" applyBorder="1" applyAlignment="1">
      <alignment horizontal="center" vertical="top"/>
    </xf>
    <xf numFmtId="164" fontId="3" fillId="11" borderId="35" xfId="0" applyNumberFormat="1" applyFont="1" applyFill="1" applyBorder="1" applyAlignment="1">
      <alignment horizontal="center" vertical="top"/>
    </xf>
    <xf numFmtId="0" fontId="7" fillId="11" borderId="33" xfId="0" applyFont="1" applyFill="1" applyBorder="1" applyAlignment="1">
      <alignment horizontal="right" vertical="top" wrapText="1"/>
    </xf>
    <xf numFmtId="164" fontId="12" fillId="11" borderId="54" xfId="0" applyNumberFormat="1" applyFont="1" applyFill="1" applyBorder="1" applyAlignment="1">
      <alignment horizontal="center" vertical="top"/>
    </xf>
    <xf numFmtId="164" fontId="12" fillId="11" borderId="17" xfId="0" applyNumberFormat="1" applyFont="1" applyFill="1" applyBorder="1" applyAlignment="1">
      <alignment horizontal="center" vertical="top"/>
    </xf>
    <xf numFmtId="164" fontId="12" fillId="11" borderId="60" xfId="0" applyNumberFormat="1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 wrapText="1"/>
    </xf>
    <xf numFmtId="164" fontId="12" fillId="11" borderId="34" xfId="0" applyNumberFormat="1" applyFont="1" applyFill="1" applyBorder="1" applyAlignment="1">
      <alignment horizontal="center" vertical="top"/>
    </xf>
    <xf numFmtId="164" fontId="12" fillId="11" borderId="35" xfId="0" applyNumberFormat="1" applyFont="1" applyFill="1" applyBorder="1" applyAlignment="1">
      <alignment horizontal="center" vertical="top"/>
    </xf>
    <xf numFmtId="164" fontId="12" fillId="11" borderId="36" xfId="0" applyNumberFormat="1" applyFont="1" applyFill="1" applyBorder="1" applyAlignment="1">
      <alignment horizontal="center" vertical="top"/>
    </xf>
    <xf numFmtId="0" fontId="7" fillId="11" borderId="9" xfId="0" applyFont="1" applyFill="1" applyBorder="1" applyAlignment="1">
      <alignment horizontal="center" vertical="top" wrapText="1"/>
    </xf>
    <xf numFmtId="164" fontId="21" fillId="11" borderId="35" xfId="0" applyNumberFormat="1" applyFont="1" applyFill="1" applyBorder="1" applyAlignment="1">
      <alignment horizontal="center" vertical="top"/>
    </xf>
    <xf numFmtId="164" fontId="21" fillId="11" borderId="36" xfId="0" applyNumberFormat="1" applyFont="1" applyFill="1" applyBorder="1" applyAlignment="1">
      <alignment horizontal="center" vertical="top"/>
    </xf>
    <xf numFmtId="164" fontId="7" fillId="11" borderId="33" xfId="0" applyNumberFormat="1" applyFont="1" applyFill="1" applyBorder="1" applyAlignment="1">
      <alignment horizontal="center" vertical="top"/>
    </xf>
    <xf numFmtId="164" fontId="6" fillId="11" borderId="29" xfId="0" applyNumberFormat="1" applyFont="1" applyFill="1" applyBorder="1" applyAlignment="1">
      <alignment horizontal="center" vertical="top"/>
    </xf>
    <xf numFmtId="164" fontId="6" fillId="11" borderId="28" xfId="0" applyNumberFormat="1" applyFont="1" applyFill="1" applyBorder="1" applyAlignment="1">
      <alignment horizontal="center" vertical="top"/>
    </xf>
    <xf numFmtId="164" fontId="6" fillId="11" borderId="30" xfId="0" applyNumberFormat="1" applyFont="1" applyFill="1" applyBorder="1" applyAlignment="1">
      <alignment horizontal="center" vertical="top"/>
    </xf>
    <xf numFmtId="164" fontId="6" fillId="11" borderId="54" xfId="0" applyNumberFormat="1" applyFont="1" applyFill="1" applyBorder="1" applyAlignment="1">
      <alignment horizontal="center" vertical="top"/>
    </xf>
    <xf numFmtId="164" fontId="6" fillId="11" borderId="17" xfId="0" applyNumberFormat="1" applyFont="1" applyFill="1" applyBorder="1" applyAlignment="1">
      <alignment horizontal="center" vertical="top"/>
    </xf>
    <xf numFmtId="164" fontId="6" fillId="11" borderId="66" xfId="0" applyNumberFormat="1" applyFont="1" applyFill="1" applyBorder="1" applyAlignment="1">
      <alignment horizontal="center" vertical="top"/>
    </xf>
    <xf numFmtId="164" fontId="19" fillId="11" borderId="19" xfId="0" applyNumberFormat="1" applyFont="1" applyFill="1" applyBorder="1" applyAlignment="1">
      <alignment horizontal="center" vertical="top"/>
    </xf>
    <xf numFmtId="164" fontId="19" fillId="11" borderId="15" xfId="0" applyNumberFormat="1" applyFont="1" applyFill="1" applyBorder="1" applyAlignment="1">
      <alignment horizontal="center" vertical="top"/>
    </xf>
    <xf numFmtId="164" fontId="19" fillId="11" borderId="16" xfId="0" applyNumberFormat="1" applyFont="1" applyFill="1" applyBorder="1" applyAlignment="1">
      <alignment horizontal="center" vertical="top"/>
    </xf>
    <xf numFmtId="164" fontId="6" fillId="11" borderId="57" xfId="0" applyNumberFormat="1" applyFont="1" applyFill="1" applyBorder="1" applyAlignment="1">
      <alignment horizontal="center" vertical="top"/>
    </xf>
    <xf numFmtId="164" fontId="6" fillId="11" borderId="55" xfId="0" applyNumberFormat="1" applyFont="1" applyFill="1" applyBorder="1" applyAlignment="1">
      <alignment horizontal="center" vertical="top"/>
    </xf>
    <xf numFmtId="164" fontId="3" fillId="11" borderId="36" xfId="0" applyNumberFormat="1" applyFont="1" applyFill="1" applyBorder="1" applyAlignment="1">
      <alignment horizontal="center" vertical="top"/>
    </xf>
    <xf numFmtId="164" fontId="4" fillId="11" borderId="27" xfId="0" applyNumberFormat="1" applyFont="1" applyFill="1" applyBorder="1" applyAlignment="1">
      <alignment horizontal="center" vertical="top"/>
    </xf>
    <xf numFmtId="164" fontId="4" fillId="11" borderId="28" xfId="0" applyNumberFormat="1" applyFont="1" applyFill="1" applyBorder="1" applyAlignment="1">
      <alignment horizontal="center" vertical="top"/>
    </xf>
    <xf numFmtId="164" fontId="4" fillId="11" borderId="30" xfId="0" applyNumberFormat="1" applyFont="1" applyFill="1" applyBorder="1" applyAlignment="1">
      <alignment horizontal="center" vertical="top"/>
    </xf>
    <xf numFmtId="164" fontId="3" fillId="11" borderId="47" xfId="0" applyNumberFormat="1" applyFont="1" applyFill="1" applyBorder="1" applyAlignment="1">
      <alignment horizontal="center" vertical="top"/>
    </xf>
    <xf numFmtId="164" fontId="7" fillId="11" borderId="9" xfId="0" applyNumberFormat="1" applyFont="1" applyFill="1" applyBorder="1" applyAlignment="1">
      <alignment horizontal="center" vertical="top"/>
    </xf>
    <xf numFmtId="164" fontId="3" fillId="11" borderId="34" xfId="0" applyNumberFormat="1" applyFont="1" applyFill="1" applyBorder="1" applyAlignment="1">
      <alignment horizontal="center" vertical="top"/>
    </xf>
    <xf numFmtId="164" fontId="6" fillId="11" borderId="56" xfId="0" applyNumberFormat="1" applyFont="1" applyFill="1" applyBorder="1" applyAlignment="1">
      <alignment horizontal="center" vertical="top"/>
    </xf>
    <xf numFmtId="164" fontId="6" fillId="11" borderId="19" xfId="0" applyNumberFormat="1" applyFont="1" applyFill="1" applyBorder="1" applyAlignment="1">
      <alignment horizontal="center" vertical="top"/>
    </xf>
    <xf numFmtId="164" fontId="6" fillId="11" borderId="15" xfId="0" applyNumberFormat="1" applyFont="1" applyFill="1" applyBorder="1" applyAlignment="1">
      <alignment horizontal="center" vertical="top"/>
    </xf>
    <xf numFmtId="164" fontId="6" fillId="11" borderId="16" xfId="0" applyNumberFormat="1" applyFont="1" applyFill="1" applyBorder="1" applyAlignment="1">
      <alignment horizontal="center" vertical="top"/>
    </xf>
    <xf numFmtId="0" fontId="7" fillId="11" borderId="25" xfId="0" applyFont="1" applyFill="1" applyBorder="1" applyAlignment="1">
      <alignment vertical="top"/>
    </xf>
    <xf numFmtId="164" fontId="7" fillId="11" borderId="52" xfId="0" applyNumberFormat="1" applyFont="1" applyFill="1" applyBorder="1" applyAlignment="1">
      <alignment vertical="top"/>
    </xf>
    <xf numFmtId="49" fontId="7" fillId="0" borderId="49" xfId="0" applyNumberFormat="1" applyFont="1" applyBorder="1" applyAlignment="1">
      <alignment horizontal="center" vertical="top"/>
    </xf>
    <xf numFmtId="164" fontId="25" fillId="0" borderId="38" xfId="0" applyNumberFormat="1" applyFont="1" applyBorder="1" applyAlignment="1">
      <alignment horizontal="center" vertical="top"/>
    </xf>
    <xf numFmtId="0" fontId="10" fillId="0" borderId="32" xfId="0" applyFont="1" applyBorder="1" applyAlignment="1">
      <alignment vertical="top"/>
    </xf>
    <xf numFmtId="49" fontId="7" fillId="0" borderId="49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top" wrapText="1"/>
    </xf>
    <xf numFmtId="49" fontId="4" fillId="0" borderId="46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7" fillId="4" borderId="28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17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0" fontId="11" fillId="0" borderId="8" xfId="0" applyFont="1" applyBorder="1"/>
    <xf numFmtId="0" fontId="11" fillId="0" borderId="19" xfId="0" applyFont="1" applyBorder="1"/>
    <xf numFmtId="49" fontId="7" fillId="0" borderId="28" xfId="0" applyNumberFormat="1" applyFont="1" applyBorder="1" applyAlignment="1">
      <alignment vertical="top"/>
    </xf>
    <xf numFmtId="49" fontId="7" fillId="0" borderId="18" xfId="0" applyNumberFormat="1" applyFont="1" applyBorder="1" applyAlignment="1">
      <alignment vertical="top"/>
    </xf>
    <xf numFmtId="49" fontId="7" fillId="0" borderId="49" xfId="0" applyNumberFormat="1" applyFont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7" fillId="4" borderId="28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0" fontId="6" fillId="8" borderId="46" xfId="0" applyFont="1" applyFill="1" applyBorder="1" applyAlignment="1">
      <alignment vertical="top" wrapText="1"/>
    </xf>
    <xf numFmtId="0" fontId="7" fillId="11" borderId="10" xfId="0" applyFont="1" applyFill="1" applyBorder="1" applyAlignment="1">
      <alignment horizontal="center" vertical="top" wrapText="1"/>
    </xf>
    <xf numFmtId="164" fontId="7" fillId="11" borderId="31" xfId="0" applyNumberFormat="1" applyFont="1" applyFill="1" applyBorder="1" applyAlignment="1">
      <alignment horizontal="center" vertical="top"/>
    </xf>
    <xf numFmtId="164" fontId="7" fillId="11" borderId="32" xfId="0" applyNumberFormat="1" applyFont="1" applyFill="1" applyBorder="1" applyAlignment="1">
      <alignment horizontal="center" vertical="top"/>
    </xf>
    <xf numFmtId="164" fontId="7" fillId="11" borderId="64" xfId="0" applyNumberFormat="1" applyFont="1" applyFill="1" applyBorder="1" applyAlignment="1">
      <alignment horizontal="center" vertical="top"/>
    </xf>
    <xf numFmtId="164" fontId="7" fillId="11" borderId="10" xfId="0" applyNumberFormat="1" applyFont="1" applyFill="1" applyBorder="1" applyAlignment="1">
      <alignment horizontal="center" vertical="top"/>
    </xf>
    <xf numFmtId="164" fontId="7" fillId="11" borderId="13" xfId="0" applyNumberFormat="1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46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164" fontId="6" fillId="11" borderId="13" xfId="0" applyNumberFormat="1" applyFont="1" applyFill="1" applyBorder="1" applyAlignment="1">
      <alignment horizontal="center" vertical="top"/>
    </xf>
    <xf numFmtId="164" fontId="6" fillId="11" borderId="32" xfId="0" applyNumberFormat="1" applyFont="1" applyFill="1" applyBorder="1" applyAlignment="1">
      <alignment horizontal="center" vertical="top"/>
    </xf>
    <xf numFmtId="164" fontId="6" fillId="11" borderId="64" xfId="0" applyNumberFormat="1" applyFont="1" applyFill="1" applyBorder="1" applyAlignment="1">
      <alignment horizontal="center" vertical="top"/>
    </xf>
    <xf numFmtId="164" fontId="6" fillId="5" borderId="10" xfId="0" applyNumberFormat="1" applyFont="1" applyFill="1" applyBorder="1" applyAlignment="1">
      <alignment horizontal="center" vertical="top" wrapText="1"/>
    </xf>
    <xf numFmtId="164" fontId="6" fillId="5" borderId="13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164" fontId="1" fillId="0" borderId="36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0" fontId="6" fillId="0" borderId="64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49" fontId="6" fillId="0" borderId="44" xfId="0" applyNumberFormat="1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/>
    </xf>
    <xf numFmtId="49" fontId="7" fillId="0" borderId="33" xfId="0" applyNumberFormat="1" applyFont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 wrapText="1"/>
    </xf>
    <xf numFmtId="0" fontId="12" fillId="2" borderId="42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164" fontId="12" fillId="2" borderId="25" xfId="0" applyNumberFormat="1" applyFont="1" applyFill="1" applyBorder="1" applyAlignment="1">
      <alignment horizontal="center" vertical="top"/>
    </xf>
    <xf numFmtId="164" fontId="12" fillId="2" borderId="41" xfId="0" applyNumberFormat="1" applyFont="1" applyFill="1" applyBorder="1" applyAlignment="1">
      <alignment horizontal="center" vertical="top"/>
    </xf>
    <xf numFmtId="164" fontId="12" fillId="2" borderId="43" xfId="0" applyNumberFormat="1" applyFont="1" applyFill="1" applyBorder="1" applyAlignment="1">
      <alignment horizontal="center" vertical="top"/>
    </xf>
    <xf numFmtId="0" fontId="3" fillId="0" borderId="2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2" fillId="2" borderId="25" xfId="0" applyNumberFormat="1" applyFont="1" applyFill="1" applyBorder="1" applyAlignment="1">
      <alignment horizontal="center" vertical="top" wrapText="1"/>
    </xf>
    <xf numFmtId="164" fontId="2" fillId="2" borderId="41" xfId="0" applyNumberFormat="1" applyFont="1" applyFill="1" applyBorder="1" applyAlignment="1">
      <alignment horizontal="center" vertical="top" wrapText="1"/>
    </xf>
    <xf numFmtId="164" fontId="2" fillId="2" borderId="43" xfId="0" applyNumberFormat="1" applyFont="1" applyFill="1" applyBorder="1" applyAlignment="1">
      <alignment horizontal="center" vertical="top" wrapText="1"/>
    </xf>
    <xf numFmtId="164" fontId="4" fillId="0" borderId="14" xfId="0" applyNumberFormat="1" applyFont="1" applyFill="1" applyBorder="1" applyAlignment="1">
      <alignment horizontal="right" vertical="top" wrapText="1"/>
    </xf>
    <xf numFmtId="49" fontId="6" fillId="8" borderId="22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164" fontId="13" fillId="0" borderId="26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 wrapText="1"/>
    </xf>
    <xf numFmtId="164" fontId="13" fillId="0" borderId="21" xfId="0" applyNumberFormat="1" applyFont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/>
    </xf>
    <xf numFmtId="0" fontId="1" fillId="9" borderId="42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49" fontId="3" fillId="4" borderId="43" xfId="0" applyNumberFormat="1" applyFont="1" applyFill="1" applyBorder="1" applyAlignment="1">
      <alignment horizontal="right" vertical="top" wrapText="1"/>
    </xf>
    <xf numFmtId="49" fontId="3" fillId="4" borderId="42" xfId="0" applyNumberFormat="1" applyFont="1" applyFill="1" applyBorder="1" applyAlignment="1">
      <alignment horizontal="right" vertical="top" wrapText="1"/>
    </xf>
    <xf numFmtId="49" fontId="3" fillId="4" borderId="6" xfId="0" applyNumberFormat="1" applyFont="1" applyFill="1" applyBorder="1" applyAlignment="1">
      <alignment horizontal="right" vertical="top" wrapText="1"/>
    </xf>
    <xf numFmtId="49" fontId="3" fillId="3" borderId="43" xfId="0" applyNumberFormat="1" applyFont="1" applyFill="1" applyBorder="1" applyAlignment="1">
      <alignment horizontal="right" vertical="top" wrapText="1"/>
    </xf>
    <xf numFmtId="49" fontId="3" fillId="3" borderId="42" xfId="0" applyNumberFormat="1" applyFont="1" applyFill="1" applyBorder="1" applyAlignment="1">
      <alignment horizontal="right" vertical="top" wrapText="1"/>
    </xf>
    <xf numFmtId="49" fontId="3" fillId="3" borderId="6" xfId="0" applyNumberFormat="1" applyFont="1" applyFill="1" applyBorder="1" applyAlignment="1">
      <alignment horizontal="right" vertical="top" wrapText="1"/>
    </xf>
    <xf numFmtId="0" fontId="1" fillId="10" borderId="5" xfId="0" applyFont="1" applyFill="1" applyBorder="1" applyAlignment="1">
      <alignment horizontal="center" vertical="top"/>
    </xf>
    <xf numFmtId="0" fontId="1" fillId="10" borderId="42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right" vertical="top"/>
    </xf>
    <xf numFmtId="49" fontId="3" fillId="2" borderId="42" xfId="0" applyNumberFormat="1" applyFont="1" applyFill="1" applyBorder="1" applyAlignment="1">
      <alignment horizontal="right" vertical="top"/>
    </xf>
    <xf numFmtId="49" fontId="3" fillId="2" borderId="6" xfId="0" applyNumberFormat="1" applyFont="1" applyFill="1" applyBorder="1" applyAlignment="1">
      <alignment horizontal="right" vertical="top"/>
    </xf>
    <xf numFmtId="0" fontId="1" fillId="7" borderId="5" xfId="0" applyFont="1" applyFill="1" applyBorder="1" applyAlignment="1">
      <alignment horizontal="center" vertical="top"/>
    </xf>
    <xf numFmtId="0" fontId="1" fillId="7" borderId="42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0" fontId="7" fillId="8" borderId="48" xfId="0" applyFont="1" applyFill="1" applyBorder="1" applyAlignment="1">
      <alignment horizontal="left" vertical="top" wrapText="1"/>
    </xf>
    <xf numFmtId="0" fontId="6" fillId="8" borderId="44" xfId="0" applyFont="1" applyFill="1" applyBorder="1" applyAlignment="1">
      <alignment horizontal="left" vertical="top" wrapText="1"/>
    </xf>
    <xf numFmtId="49" fontId="7" fillId="0" borderId="28" xfId="0" applyNumberFormat="1" applyFont="1" applyBorder="1" applyAlignment="1">
      <alignment vertical="top"/>
    </xf>
    <xf numFmtId="49" fontId="7" fillId="0" borderId="18" xfId="0" applyNumberFormat="1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4" fillId="0" borderId="29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49" fontId="6" fillId="0" borderId="3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64" xfId="0" applyNumberFormat="1" applyFont="1" applyBorder="1" applyAlignment="1">
      <alignment horizontal="center" vertical="top" wrapText="1"/>
    </xf>
    <xf numFmtId="49" fontId="7" fillId="0" borderId="49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0" fontId="10" fillId="0" borderId="42" xfId="0" applyFont="1" applyBorder="1" applyAlignment="1">
      <alignment horizontal="right" vertical="top" wrapText="1"/>
    </xf>
    <xf numFmtId="49" fontId="7" fillId="4" borderId="5" xfId="0" applyNumberFormat="1" applyFont="1" applyFill="1" applyBorder="1" applyAlignment="1">
      <alignment horizontal="left" vertical="top" wrapText="1"/>
    </xf>
    <xf numFmtId="49" fontId="7" fillId="4" borderId="42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17" fillId="0" borderId="27" xfId="0" applyFont="1" applyFill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49" fontId="4" fillId="0" borderId="48" xfId="0" applyNumberFormat="1" applyFont="1" applyBorder="1" applyAlignment="1">
      <alignment horizontal="center" vertical="top" wrapText="1"/>
    </xf>
    <xf numFmtId="49" fontId="4" fillId="0" borderId="46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6" fillId="0" borderId="27" xfId="0" applyFont="1" applyFill="1" applyBorder="1" applyAlignment="1">
      <alignment horizontal="center" vertical="center" textRotation="90" wrapText="1"/>
    </xf>
    <xf numFmtId="0" fontId="16" fillId="0" borderId="31" xfId="0" applyFont="1" applyFill="1" applyBorder="1" applyAlignment="1">
      <alignment horizontal="center" vertical="center" textRotation="90" wrapText="1"/>
    </xf>
    <xf numFmtId="49" fontId="7" fillId="0" borderId="18" xfId="0" applyNumberFormat="1" applyFont="1" applyBorder="1" applyAlignment="1">
      <alignment horizontal="center" vertical="top"/>
    </xf>
    <xf numFmtId="0" fontId="16" fillId="0" borderId="26" xfId="0" applyFont="1" applyFill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7" fillId="3" borderId="42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4" borderId="42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51" xfId="0" applyFont="1" applyFill="1" applyBorder="1" applyAlignment="1">
      <alignment horizontal="left" vertical="top" wrapText="1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horizontal="center" vertical="top"/>
    </xf>
    <xf numFmtId="49" fontId="7" fillId="4" borderId="28" xfId="0" applyNumberFormat="1" applyFont="1" applyFill="1" applyBorder="1" applyAlignment="1">
      <alignment horizontal="center" vertical="top"/>
    </xf>
    <xf numFmtId="49" fontId="7" fillId="4" borderId="32" xfId="0" applyNumberFormat="1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left" vertical="top" wrapText="1"/>
    </xf>
    <xf numFmtId="0" fontId="6" fillId="0" borderId="46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center" vertical="center" textRotation="90" wrapText="1"/>
    </xf>
    <xf numFmtId="0" fontId="15" fillId="0" borderId="31" xfId="0" applyFont="1" applyFill="1" applyBorder="1" applyAlignment="1">
      <alignment horizontal="center" vertical="center" textRotation="90" wrapText="1"/>
    </xf>
    <xf numFmtId="49" fontId="6" fillId="0" borderId="46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1" fillId="0" borderId="49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textRotation="90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3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60" xfId="0" applyFont="1" applyFill="1" applyBorder="1" applyAlignment="1">
      <alignment horizontal="left" vertical="center" textRotation="90" wrapText="1"/>
    </xf>
    <xf numFmtId="0" fontId="6" fillId="0" borderId="44" xfId="0" applyFont="1" applyFill="1" applyBorder="1" applyAlignment="1">
      <alignment horizontal="left" vertical="center" textRotation="90" wrapText="1"/>
    </xf>
    <xf numFmtId="0" fontId="1" fillId="0" borderId="62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3" fillId="0" borderId="58" xfId="0" applyNumberFormat="1" applyFont="1" applyBorder="1" applyAlignment="1">
      <alignment horizontal="center" vertical="center" textRotation="90"/>
    </xf>
    <xf numFmtId="0" fontId="13" fillId="0" borderId="60" xfId="0" applyNumberFormat="1" applyFont="1" applyBorder="1" applyAlignment="1">
      <alignment horizontal="center" vertical="center" textRotation="90"/>
    </xf>
    <xf numFmtId="164" fontId="13" fillId="0" borderId="26" xfId="0" applyNumberFormat="1" applyFont="1" applyBorder="1" applyAlignment="1">
      <alignment horizontal="center" vertical="top"/>
    </xf>
    <xf numFmtId="164" fontId="13" fillId="0" borderId="18" xfId="0" applyNumberFormat="1" applyFont="1" applyBorder="1" applyAlignment="1">
      <alignment horizontal="center" vertical="top"/>
    </xf>
    <xf numFmtId="164" fontId="13" fillId="0" borderId="21" xfId="0" applyNumberFormat="1" applyFont="1" applyBorder="1" applyAlignment="1">
      <alignment horizontal="center" vertical="top"/>
    </xf>
    <xf numFmtId="0" fontId="2" fillId="11" borderId="5" xfId="0" applyFont="1" applyFill="1" applyBorder="1" applyAlignment="1">
      <alignment horizontal="right" vertical="top" wrapText="1"/>
    </xf>
    <xf numFmtId="0" fontId="2" fillId="11" borderId="42" xfId="0" applyFont="1" applyFill="1" applyBorder="1" applyAlignment="1">
      <alignment horizontal="right" vertical="top" wrapText="1"/>
    </xf>
    <xf numFmtId="0" fontId="2" fillId="11" borderId="6" xfId="0" applyFont="1" applyFill="1" applyBorder="1" applyAlignment="1">
      <alignment horizontal="right" vertical="top" wrapText="1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41" xfId="0" applyNumberFormat="1" applyFont="1" applyFill="1" applyBorder="1" applyAlignment="1">
      <alignment horizontal="center" vertical="top"/>
    </xf>
    <xf numFmtId="164" fontId="2" fillId="11" borderId="4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textRotation="90" wrapText="1"/>
    </xf>
    <xf numFmtId="0" fontId="4" fillId="0" borderId="15" xfId="0" applyFont="1" applyBorder="1" applyAlignment="1">
      <alignment vertical="center" textRotation="90" wrapText="1"/>
    </xf>
    <xf numFmtId="0" fontId="4" fillId="0" borderId="17" xfId="0" applyFont="1" applyBorder="1" applyAlignment="1">
      <alignment vertical="center" textRotation="90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2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center" vertical="center" textRotation="90" wrapText="1"/>
    </xf>
    <xf numFmtId="0" fontId="13" fillId="0" borderId="63" xfId="0" applyFont="1" applyBorder="1" applyAlignment="1">
      <alignment horizontal="center" vertical="center" textRotation="90" wrapText="1"/>
    </xf>
    <xf numFmtId="0" fontId="13" fillId="0" borderId="23" xfId="0" applyFont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4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164" fontId="2" fillId="11" borderId="59" xfId="0" applyNumberFormat="1" applyFont="1" applyFill="1" applyBorder="1" applyAlignment="1">
      <alignment horizontal="center" vertical="top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textRotation="90" wrapText="1"/>
    </xf>
    <xf numFmtId="0" fontId="6" fillId="0" borderId="44" xfId="0" applyFont="1" applyFill="1" applyBorder="1" applyAlignment="1">
      <alignment horizontal="center" vertical="center" textRotation="90" wrapText="1"/>
    </xf>
    <xf numFmtId="49" fontId="3" fillId="6" borderId="29" xfId="0" applyNumberFormat="1" applyFont="1" applyFill="1" applyBorder="1" applyAlignment="1">
      <alignment horizontal="left" vertical="top"/>
    </xf>
    <xf numFmtId="49" fontId="3" fillId="6" borderId="22" xfId="0" applyNumberFormat="1" applyFont="1" applyFill="1" applyBorder="1" applyAlignment="1">
      <alignment horizontal="left" vertical="top"/>
    </xf>
    <xf numFmtId="49" fontId="3" fillId="6" borderId="51" xfId="0" applyNumberFormat="1" applyFont="1" applyFill="1" applyBorder="1" applyAlignment="1">
      <alignment horizontal="left" vertical="top"/>
    </xf>
    <xf numFmtId="0" fontId="1" fillId="0" borderId="6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64" fontId="13" fillId="0" borderId="62" xfId="0" applyNumberFormat="1" applyFont="1" applyBorder="1" applyAlignment="1">
      <alignment horizontal="center" vertical="top" wrapText="1"/>
    </xf>
    <xf numFmtId="164" fontId="13" fillId="0" borderId="15" xfId="0" applyNumberFormat="1" applyFont="1" applyBorder="1" applyAlignment="1">
      <alignment horizontal="center" vertical="top" wrapText="1"/>
    </xf>
    <xf numFmtId="164" fontId="13" fillId="0" borderId="16" xfId="0" applyNumberFormat="1" applyFont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164" fontId="12" fillId="2" borderId="31" xfId="0" applyNumberFormat="1" applyFont="1" applyFill="1" applyBorder="1" applyAlignment="1">
      <alignment horizontal="center" vertical="top"/>
    </xf>
    <xf numFmtId="164" fontId="12" fillId="2" borderId="32" xfId="0" applyNumberFormat="1" applyFont="1" applyFill="1" applyBorder="1" applyAlignment="1">
      <alignment horizontal="center" vertical="top"/>
    </xf>
    <xf numFmtId="164" fontId="12" fillId="2" borderId="64" xfId="0" applyNumberFormat="1" applyFont="1" applyFill="1" applyBorder="1" applyAlignment="1">
      <alignment horizontal="center" vertical="top"/>
    </xf>
    <xf numFmtId="164" fontId="13" fillId="0" borderId="23" xfId="0" applyNumberFormat="1" applyFont="1" applyBorder="1" applyAlignment="1">
      <alignment horizontal="center" vertical="top"/>
    </xf>
    <xf numFmtId="164" fontId="12" fillId="11" borderId="5" xfId="0" applyNumberFormat="1" applyFont="1" applyFill="1" applyBorder="1" applyAlignment="1">
      <alignment horizontal="center" vertical="top"/>
    </xf>
    <xf numFmtId="0" fontId="12" fillId="11" borderId="42" xfId="0" applyFont="1" applyFill="1" applyBorder="1" applyAlignment="1">
      <alignment horizontal="center" vertical="top"/>
    </xf>
    <xf numFmtId="0" fontId="12" fillId="11" borderId="6" xfId="0" applyFont="1" applyFill="1" applyBorder="1" applyAlignment="1">
      <alignment horizontal="center" vertical="top"/>
    </xf>
    <xf numFmtId="164" fontId="12" fillId="7" borderId="29" xfId="0" applyNumberFormat="1" applyFont="1" applyFill="1" applyBorder="1" applyAlignment="1">
      <alignment horizontal="center" vertical="top"/>
    </xf>
    <xf numFmtId="164" fontId="12" fillId="7" borderId="22" xfId="0" applyNumberFormat="1" applyFont="1" applyFill="1" applyBorder="1" applyAlignment="1">
      <alignment horizontal="center" vertical="top"/>
    </xf>
    <xf numFmtId="164" fontId="1" fillId="0" borderId="62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164" fontId="12" fillId="7" borderId="13" xfId="0" applyNumberFormat="1" applyFont="1" applyFill="1" applyBorder="1" applyAlignment="1">
      <alignment horizontal="center" vertical="top"/>
    </xf>
    <xf numFmtId="164" fontId="12" fillId="7" borderId="14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164" fontId="1" fillId="0" borderId="45" xfId="0" applyNumberFormat="1" applyFont="1" applyBorder="1" applyAlignment="1">
      <alignment horizontal="center" vertical="top"/>
    </xf>
    <xf numFmtId="164" fontId="12" fillId="11" borderId="42" xfId="0" applyNumberFormat="1" applyFont="1" applyFill="1" applyBorder="1" applyAlignment="1">
      <alignment horizontal="center" vertical="top"/>
    </xf>
    <xf numFmtId="164" fontId="12" fillId="11" borderId="6" xfId="0" applyNumberFormat="1" applyFont="1" applyFill="1" applyBorder="1" applyAlignment="1">
      <alignment horizontal="center" vertical="top"/>
    </xf>
    <xf numFmtId="0" fontId="12" fillId="0" borderId="6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164" fontId="12" fillId="7" borderId="39" xfId="0" applyNumberFormat="1" applyFont="1" applyFill="1" applyBorder="1" applyAlignment="1">
      <alignment horizontal="center" vertical="top"/>
    </xf>
    <xf numFmtId="0" fontId="12" fillId="7" borderId="38" xfId="0" applyFont="1" applyFill="1" applyBorder="1" applyAlignment="1">
      <alignment horizontal="center" vertical="top"/>
    </xf>
    <xf numFmtId="0" fontId="12" fillId="7" borderId="61" xfId="0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164" fontId="12" fillId="7" borderId="34" xfId="0" applyNumberFormat="1" applyFont="1" applyFill="1" applyBorder="1" applyAlignment="1">
      <alignment horizontal="center" vertical="top"/>
    </xf>
    <xf numFmtId="0" fontId="12" fillId="7" borderId="35" xfId="0" applyFont="1" applyFill="1" applyBorder="1" applyAlignment="1">
      <alignment horizontal="center" vertical="top"/>
    </xf>
    <xf numFmtId="0" fontId="12" fillId="7" borderId="36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0" fontId="24" fillId="0" borderId="21" xfId="0" applyFont="1" applyFill="1" applyBorder="1" applyAlignment="1">
      <alignment horizontal="left" vertical="top" wrapText="1"/>
    </xf>
    <xf numFmtId="0" fontId="24" fillId="0" borderId="64" xfId="0" applyFont="1" applyFill="1" applyBorder="1" applyAlignment="1">
      <alignment horizontal="left" vertical="top" wrapText="1"/>
    </xf>
    <xf numFmtId="0" fontId="22" fillId="0" borderId="26" xfId="0" applyFont="1" applyFill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" fillId="2" borderId="29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164" fontId="2" fillId="2" borderId="39" xfId="0" applyNumberFormat="1" applyFont="1" applyFill="1" applyBorder="1" applyAlignment="1">
      <alignment horizontal="center" vertical="top" wrapText="1"/>
    </xf>
    <xf numFmtId="164" fontId="2" fillId="2" borderId="38" xfId="0" applyNumberFormat="1" applyFont="1" applyFill="1" applyBorder="1" applyAlignment="1">
      <alignment horizontal="center" vertical="top" wrapText="1"/>
    </xf>
    <xf numFmtId="164" fontId="2" fillId="2" borderId="40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B1" zoomScale="120" zoomScaleNormal="120" zoomScaleSheetLayoutView="100" workbookViewId="0">
      <selection activeCell="D24" sqref="D24:D25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9.28515625" style="4" customWidth="1"/>
    <col min="5" max="5" width="4" style="4" customWidth="1"/>
    <col min="6" max="6" width="3.7109375" style="4" customWidth="1"/>
    <col min="7" max="7" width="3.28515625" style="5" customWidth="1"/>
    <col min="8" max="8" width="6.5703125" style="3" customWidth="1"/>
    <col min="9" max="10" width="6.85546875" style="4" customWidth="1"/>
    <col min="11" max="11" width="5.42578125" style="4" customWidth="1"/>
    <col min="12" max="12" width="5.85546875" style="4" customWidth="1"/>
    <col min="13" max="13" width="7.42578125" style="4" customWidth="1"/>
    <col min="14" max="14" width="7" style="4" customWidth="1"/>
    <col min="15" max="15" width="32.7109375" style="2" customWidth="1"/>
    <col min="16" max="18" width="3.5703125" style="274" customWidth="1"/>
    <col min="19" max="16384" width="9.140625" style="2"/>
  </cols>
  <sheetData>
    <row r="1" spans="1:18" x14ac:dyDescent="0.2">
      <c r="A1" s="455" t="s">
        <v>80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</row>
    <row r="2" spans="1:18" x14ac:dyDescent="0.2">
      <c r="A2" s="456" t="s">
        <v>35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</row>
    <row r="3" spans="1:18" x14ac:dyDescent="0.2">
      <c r="A3" s="457" t="s">
        <v>44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</row>
    <row r="4" spans="1:18" ht="13.5" thickBot="1" x14ac:dyDescent="0.2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O4" s="4"/>
      <c r="P4" s="458" t="s">
        <v>0</v>
      </c>
      <c r="Q4" s="458"/>
      <c r="R4" s="458"/>
    </row>
    <row r="5" spans="1:18" ht="27" customHeight="1" x14ac:dyDescent="0.2">
      <c r="A5" s="459" t="s">
        <v>1</v>
      </c>
      <c r="B5" s="460" t="s">
        <v>2</v>
      </c>
      <c r="C5" s="460" t="s">
        <v>3</v>
      </c>
      <c r="D5" s="463" t="s">
        <v>4</v>
      </c>
      <c r="E5" s="460" t="s">
        <v>5</v>
      </c>
      <c r="F5" s="466" t="s">
        <v>56</v>
      </c>
      <c r="G5" s="426" t="s">
        <v>6</v>
      </c>
      <c r="H5" s="429" t="s">
        <v>7</v>
      </c>
      <c r="I5" s="432" t="s">
        <v>52</v>
      </c>
      <c r="J5" s="433"/>
      <c r="K5" s="433"/>
      <c r="L5" s="434"/>
      <c r="M5" s="435" t="s">
        <v>37</v>
      </c>
      <c r="N5" s="472" t="s">
        <v>51</v>
      </c>
      <c r="O5" s="420" t="s">
        <v>66</v>
      </c>
      <c r="P5" s="421"/>
      <c r="Q5" s="421"/>
      <c r="R5" s="422"/>
    </row>
    <row r="6" spans="1:18" ht="12.75" customHeight="1" x14ac:dyDescent="0.2">
      <c r="A6" s="423"/>
      <c r="B6" s="461"/>
      <c r="C6" s="461"/>
      <c r="D6" s="464"/>
      <c r="E6" s="461"/>
      <c r="F6" s="467"/>
      <c r="G6" s="427"/>
      <c r="H6" s="430"/>
      <c r="I6" s="423" t="s">
        <v>8</v>
      </c>
      <c r="J6" s="425" t="s">
        <v>9</v>
      </c>
      <c r="K6" s="425"/>
      <c r="L6" s="438" t="s">
        <v>28</v>
      </c>
      <c r="M6" s="436"/>
      <c r="N6" s="473"/>
      <c r="O6" s="440" t="s">
        <v>27</v>
      </c>
      <c r="P6" s="442" t="s">
        <v>53</v>
      </c>
      <c r="Q6" s="442" t="s">
        <v>54</v>
      </c>
      <c r="R6" s="444" t="s">
        <v>55</v>
      </c>
    </row>
    <row r="7" spans="1:18" ht="95.25" customHeight="1" thickBot="1" x14ac:dyDescent="0.25">
      <c r="A7" s="424"/>
      <c r="B7" s="462"/>
      <c r="C7" s="462"/>
      <c r="D7" s="465"/>
      <c r="E7" s="462"/>
      <c r="F7" s="468"/>
      <c r="G7" s="428"/>
      <c r="H7" s="431"/>
      <c r="I7" s="424"/>
      <c r="J7" s="273" t="s">
        <v>8</v>
      </c>
      <c r="K7" s="64" t="s">
        <v>10</v>
      </c>
      <c r="L7" s="439"/>
      <c r="M7" s="437"/>
      <c r="N7" s="474"/>
      <c r="O7" s="441"/>
      <c r="P7" s="443"/>
      <c r="Q7" s="443"/>
      <c r="R7" s="445"/>
    </row>
    <row r="8" spans="1:18" ht="13.5" thickBot="1" x14ac:dyDescent="0.25">
      <c r="A8" s="65" t="s">
        <v>81</v>
      </c>
      <c r="B8" s="66"/>
      <c r="C8" s="66"/>
      <c r="D8" s="6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122"/>
    </row>
    <row r="9" spans="1:18" ht="13.5" thickBot="1" x14ac:dyDescent="0.25">
      <c r="A9" s="469" t="s">
        <v>36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1"/>
    </row>
    <row r="10" spans="1:18" ht="13.5" thickBot="1" x14ac:dyDescent="0.25">
      <c r="A10" s="18" t="s">
        <v>11</v>
      </c>
      <c r="B10" s="403" t="s">
        <v>29</v>
      </c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4"/>
    </row>
    <row r="11" spans="1:18" ht="13.5" thickBot="1" x14ac:dyDescent="0.25">
      <c r="A11" s="275" t="s">
        <v>11</v>
      </c>
      <c r="B11" s="106" t="s">
        <v>11</v>
      </c>
      <c r="C11" s="405" t="s">
        <v>31</v>
      </c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6"/>
      <c r="P11" s="406"/>
      <c r="Q11" s="406"/>
      <c r="R11" s="407"/>
    </row>
    <row r="12" spans="1:18" ht="16.5" customHeight="1" x14ac:dyDescent="0.2">
      <c r="A12" s="408" t="s">
        <v>11</v>
      </c>
      <c r="B12" s="410" t="s">
        <v>11</v>
      </c>
      <c r="C12" s="397" t="s">
        <v>11</v>
      </c>
      <c r="D12" s="412" t="s">
        <v>78</v>
      </c>
      <c r="E12" s="414"/>
      <c r="F12" s="317" t="s">
        <v>20</v>
      </c>
      <c r="G12" s="417" t="s">
        <v>25</v>
      </c>
      <c r="H12" s="68" t="s">
        <v>12</v>
      </c>
      <c r="I12" s="203">
        <f t="shared" ref="I12:I17" si="0">J12+L12</f>
        <v>40</v>
      </c>
      <c r="J12" s="204">
        <v>40</v>
      </c>
      <c r="K12" s="204"/>
      <c r="L12" s="205"/>
      <c r="M12" s="69">
        <v>40</v>
      </c>
      <c r="N12" s="74">
        <v>40</v>
      </c>
      <c r="O12" s="418" t="s">
        <v>79</v>
      </c>
      <c r="P12" s="401">
        <v>20</v>
      </c>
      <c r="Q12" s="391">
        <v>30</v>
      </c>
      <c r="R12" s="393">
        <v>40</v>
      </c>
    </row>
    <row r="13" spans="1:18" ht="13.5" thickBot="1" x14ac:dyDescent="0.25">
      <c r="A13" s="409"/>
      <c r="B13" s="411"/>
      <c r="C13" s="312"/>
      <c r="D13" s="413"/>
      <c r="E13" s="415"/>
      <c r="F13" s="416"/>
      <c r="G13" s="390"/>
      <c r="H13" s="218" t="s">
        <v>13</v>
      </c>
      <c r="I13" s="206">
        <f t="shared" si="0"/>
        <v>40</v>
      </c>
      <c r="J13" s="207">
        <f>J12</f>
        <v>40</v>
      </c>
      <c r="K13" s="207"/>
      <c r="L13" s="208"/>
      <c r="M13" s="246">
        <f>+M12</f>
        <v>40</v>
      </c>
      <c r="N13" s="229">
        <f>+N12</f>
        <v>40</v>
      </c>
      <c r="O13" s="419"/>
      <c r="P13" s="402"/>
      <c r="Q13" s="392"/>
      <c r="R13" s="394"/>
    </row>
    <row r="14" spans="1:18" ht="14.25" customHeight="1" x14ac:dyDescent="0.2">
      <c r="A14" s="268" t="s">
        <v>11</v>
      </c>
      <c r="B14" s="22" t="s">
        <v>11</v>
      </c>
      <c r="C14" s="397" t="s">
        <v>14</v>
      </c>
      <c r="D14" s="313" t="s">
        <v>30</v>
      </c>
      <c r="E14" s="398"/>
      <c r="F14" s="23" t="s">
        <v>20</v>
      </c>
      <c r="G14" s="258" t="s">
        <v>25</v>
      </c>
      <c r="H14" s="24" t="s">
        <v>12</v>
      </c>
      <c r="I14" s="209">
        <f t="shared" si="0"/>
        <v>5</v>
      </c>
      <c r="J14" s="210">
        <v>5</v>
      </c>
      <c r="K14" s="210"/>
      <c r="L14" s="211"/>
      <c r="M14" s="25">
        <v>5</v>
      </c>
      <c r="N14" s="75">
        <v>5</v>
      </c>
      <c r="O14" s="399" t="s">
        <v>68</v>
      </c>
      <c r="P14" s="401">
        <v>1</v>
      </c>
      <c r="Q14" s="391">
        <v>1</v>
      </c>
      <c r="R14" s="393"/>
    </row>
    <row r="15" spans="1:18" ht="13.5" thickBot="1" x14ac:dyDescent="0.25">
      <c r="A15" s="269"/>
      <c r="B15" s="26"/>
      <c r="C15" s="312"/>
      <c r="D15" s="314"/>
      <c r="E15" s="396"/>
      <c r="F15" s="261"/>
      <c r="G15" s="259"/>
      <c r="H15" s="222" t="s">
        <v>13</v>
      </c>
      <c r="I15" s="212">
        <f t="shared" si="0"/>
        <v>5</v>
      </c>
      <c r="J15" s="213">
        <f>J14</f>
        <v>5</v>
      </c>
      <c r="K15" s="213"/>
      <c r="L15" s="241"/>
      <c r="M15" s="212">
        <f>SUM(M14:M14)</f>
        <v>5</v>
      </c>
      <c r="N15" s="212">
        <f>SUM(N14:N14)</f>
        <v>5</v>
      </c>
      <c r="O15" s="400"/>
      <c r="P15" s="402"/>
      <c r="Q15" s="392"/>
      <c r="R15" s="394"/>
    </row>
    <row r="16" spans="1:18" ht="15" customHeight="1" x14ac:dyDescent="0.2">
      <c r="A16" s="268" t="s">
        <v>11</v>
      </c>
      <c r="B16" s="22" t="s">
        <v>11</v>
      </c>
      <c r="C16" s="311" t="s">
        <v>15</v>
      </c>
      <c r="D16" s="384" t="s">
        <v>45</v>
      </c>
      <c r="E16" s="395"/>
      <c r="F16" s="260" t="s">
        <v>20</v>
      </c>
      <c r="G16" s="257" t="s">
        <v>25</v>
      </c>
      <c r="H16" s="24" t="s">
        <v>12</v>
      </c>
      <c r="I16" s="214">
        <f t="shared" si="0"/>
        <v>4.4000000000000004</v>
      </c>
      <c r="J16" s="215">
        <v>4.4000000000000004</v>
      </c>
      <c r="K16" s="215"/>
      <c r="L16" s="216"/>
      <c r="M16" s="27">
        <v>4.4000000000000004</v>
      </c>
      <c r="N16" s="76">
        <v>4.4000000000000004</v>
      </c>
      <c r="O16" s="101" t="s">
        <v>57</v>
      </c>
      <c r="P16" s="266">
        <v>2</v>
      </c>
      <c r="Q16" s="262">
        <v>3</v>
      </c>
      <c r="R16" s="264">
        <v>4</v>
      </c>
    </row>
    <row r="17" spans="1:18" ht="13.5" thickBot="1" x14ac:dyDescent="0.25">
      <c r="A17" s="269"/>
      <c r="B17" s="26"/>
      <c r="C17" s="312"/>
      <c r="D17" s="314"/>
      <c r="E17" s="396"/>
      <c r="F17" s="261"/>
      <c r="G17" s="259"/>
      <c r="H17" s="222" t="s">
        <v>13</v>
      </c>
      <c r="I17" s="212">
        <f t="shared" si="0"/>
        <v>4.4000000000000004</v>
      </c>
      <c r="J17" s="217">
        <f>SUM(J16)</f>
        <v>4.4000000000000004</v>
      </c>
      <c r="K17" s="217"/>
      <c r="L17" s="241"/>
      <c r="M17" s="247">
        <f>SUM(M16:M16)</f>
        <v>4.4000000000000004</v>
      </c>
      <c r="N17" s="212">
        <f>SUM(N16:N16)</f>
        <v>4.4000000000000004</v>
      </c>
      <c r="O17" s="100"/>
      <c r="P17" s="267"/>
      <c r="Q17" s="263"/>
      <c r="R17" s="265"/>
    </row>
    <row r="18" spans="1:18" x14ac:dyDescent="0.2">
      <c r="A18" s="268" t="s">
        <v>11</v>
      </c>
      <c r="B18" s="22" t="s">
        <v>11</v>
      </c>
      <c r="C18" s="311" t="s">
        <v>24</v>
      </c>
      <c r="D18" s="384" t="s">
        <v>23</v>
      </c>
      <c r="E18" s="385"/>
      <c r="F18" s="387" t="s">
        <v>20</v>
      </c>
      <c r="G18" s="389" t="s">
        <v>25</v>
      </c>
      <c r="H18" s="21" t="s">
        <v>12</v>
      </c>
      <c r="I18" s="242"/>
      <c r="J18" s="243"/>
      <c r="K18" s="243"/>
      <c r="L18" s="244"/>
      <c r="M18" s="28">
        <v>30</v>
      </c>
      <c r="N18" s="77"/>
      <c r="O18" s="101" t="s">
        <v>58</v>
      </c>
      <c r="P18" s="266"/>
      <c r="Q18" s="262">
        <v>1</v>
      </c>
      <c r="R18" s="264"/>
    </row>
    <row r="19" spans="1:18" ht="13.5" thickBot="1" x14ac:dyDescent="0.25">
      <c r="A19" s="269"/>
      <c r="B19" s="26"/>
      <c r="C19" s="312"/>
      <c r="D19" s="314"/>
      <c r="E19" s="386"/>
      <c r="F19" s="388"/>
      <c r="G19" s="390"/>
      <c r="H19" s="222" t="s">
        <v>13</v>
      </c>
      <c r="I19" s="212"/>
      <c r="J19" s="217"/>
      <c r="K19" s="245"/>
      <c r="L19" s="241"/>
      <c r="M19" s="247">
        <f>M18</f>
        <v>30</v>
      </c>
      <c r="N19" s="212">
        <f>N18</f>
        <v>0</v>
      </c>
      <c r="O19" s="102"/>
      <c r="P19" s="103"/>
      <c r="Q19" s="104"/>
      <c r="R19" s="105"/>
    </row>
    <row r="20" spans="1:18" ht="13.5" thickBot="1" x14ac:dyDescent="0.25">
      <c r="A20" s="275" t="s">
        <v>11</v>
      </c>
      <c r="B20" s="29" t="s">
        <v>11</v>
      </c>
      <c r="C20" s="351" t="s">
        <v>16</v>
      </c>
      <c r="D20" s="380"/>
      <c r="E20" s="380"/>
      <c r="F20" s="380"/>
      <c r="G20" s="380"/>
      <c r="H20" s="380"/>
      <c r="I20" s="30">
        <f>J20+L20</f>
        <v>49.4</v>
      </c>
      <c r="J20" s="31">
        <f>J19+J17+J15+J13</f>
        <v>49.4</v>
      </c>
      <c r="K20" s="31"/>
      <c r="L20" s="32"/>
      <c r="M20" s="33">
        <f>M19+M17+M15+M13</f>
        <v>79.400000000000006</v>
      </c>
      <c r="N20" s="49">
        <f>N19+N17+N15+N13</f>
        <v>49.4</v>
      </c>
      <c r="O20" s="348"/>
      <c r="P20" s="349"/>
      <c r="Q20" s="349"/>
      <c r="R20" s="350"/>
    </row>
    <row r="21" spans="1:18" ht="13.5" thickBot="1" x14ac:dyDescent="0.25">
      <c r="A21" s="18" t="s">
        <v>11</v>
      </c>
      <c r="B21" s="84" t="s">
        <v>14</v>
      </c>
      <c r="C21" s="381" t="s">
        <v>46</v>
      </c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3"/>
    </row>
    <row r="22" spans="1:18" x14ac:dyDescent="0.2">
      <c r="A22" s="268" t="s">
        <v>11</v>
      </c>
      <c r="B22" s="22" t="s">
        <v>11</v>
      </c>
      <c r="C22" s="311" t="s">
        <v>11</v>
      </c>
      <c r="D22" s="313" t="s">
        <v>50</v>
      </c>
      <c r="E22" s="315"/>
      <c r="F22" s="317" t="s">
        <v>11</v>
      </c>
      <c r="G22" s="319" t="s">
        <v>25</v>
      </c>
      <c r="H22" s="43" t="s">
        <v>12</v>
      </c>
      <c r="I22" s="203">
        <f>J22+L22</f>
        <v>1.9</v>
      </c>
      <c r="J22" s="204">
        <v>1.9</v>
      </c>
      <c r="K22" s="204"/>
      <c r="L22" s="205"/>
      <c r="M22" s="44">
        <v>0</v>
      </c>
      <c r="N22" s="80">
        <v>0</v>
      </c>
      <c r="O22" s="101"/>
      <c r="P22" s="266"/>
      <c r="Q22" s="262"/>
      <c r="R22" s="264"/>
    </row>
    <row r="23" spans="1:18" ht="13.5" thickBot="1" x14ac:dyDescent="0.25">
      <c r="A23" s="269"/>
      <c r="B23" s="26"/>
      <c r="C23" s="312"/>
      <c r="D23" s="314"/>
      <c r="E23" s="316"/>
      <c r="F23" s="318"/>
      <c r="G23" s="320"/>
      <c r="H23" s="226" t="s">
        <v>13</v>
      </c>
      <c r="I23" s="206">
        <f>J23+L23</f>
        <v>1.9</v>
      </c>
      <c r="J23" s="207">
        <f>SUM(J22:J22)</f>
        <v>1.9</v>
      </c>
      <c r="K23" s="207"/>
      <c r="L23" s="208"/>
      <c r="M23" s="246">
        <f>SUM(M22:M22)</f>
        <v>0</v>
      </c>
      <c r="N23" s="229">
        <f>SUM(N22:N22)</f>
        <v>0</v>
      </c>
      <c r="O23" s="102"/>
      <c r="P23" s="103"/>
      <c r="Q23" s="104"/>
      <c r="R23" s="105"/>
    </row>
    <row r="24" spans="1:18" ht="31.5" customHeight="1" x14ac:dyDescent="0.2">
      <c r="A24" s="282" t="s">
        <v>11</v>
      </c>
      <c r="B24" s="284" t="s">
        <v>14</v>
      </c>
      <c r="C24" s="279" t="s">
        <v>14</v>
      </c>
      <c r="D24" s="366" t="s">
        <v>48</v>
      </c>
      <c r="E24" s="36"/>
      <c r="F24" s="37" t="s">
        <v>20</v>
      </c>
      <c r="G24" s="281" t="s">
        <v>25</v>
      </c>
      <c r="H24" s="34" t="s">
        <v>12</v>
      </c>
      <c r="I24" s="230">
        <f>J24+L24</f>
        <v>89.899999999999991</v>
      </c>
      <c r="J24" s="231">
        <f>19.1+50</f>
        <v>69.099999999999994</v>
      </c>
      <c r="K24" s="231">
        <f>6.1+14.7</f>
        <v>20.799999999999997</v>
      </c>
      <c r="L24" s="232">
        <f>20.8</f>
        <v>20.8</v>
      </c>
      <c r="M24" s="35">
        <v>7.2</v>
      </c>
      <c r="N24" s="78"/>
      <c r="O24" s="83"/>
      <c r="P24" s="91"/>
      <c r="Q24" s="92"/>
      <c r="R24" s="93"/>
    </row>
    <row r="25" spans="1:18" ht="19.5" customHeight="1" x14ac:dyDescent="0.2">
      <c r="A25" s="288"/>
      <c r="B25" s="289"/>
      <c r="C25" s="280"/>
      <c r="D25" s="367"/>
      <c r="E25" s="38"/>
      <c r="F25" s="39"/>
      <c r="G25" s="40"/>
      <c r="H25" s="41" t="s">
        <v>26</v>
      </c>
      <c r="I25" s="233">
        <f>J25+L25</f>
        <v>225.29000000000002</v>
      </c>
      <c r="J25" s="234">
        <f>225.3-118.31</f>
        <v>106.99000000000001</v>
      </c>
      <c r="K25" s="234">
        <v>34.200000000000003</v>
      </c>
      <c r="L25" s="248">
        <v>118.3</v>
      </c>
      <c r="M25" s="42">
        <v>40.9</v>
      </c>
      <c r="N25" s="79"/>
      <c r="O25" s="277"/>
      <c r="P25" s="94"/>
      <c r="Q25" s="114"/>
      <c r="R25" s="287"/>
    </row>
    <row r="26" spans="1:18" ht="24" x14ac:dyDescent="0.2">
      <c r="A26" s="288"/>
      <c r="B26" s="289"/>
      <c r="C26" s="280"/>
      <c r="D26" s="85" t="s">
        <v>38</v>
      </c>
      <c r="E26" s="38"/>
      <c r="F26" s="39"/>
      <c r="G26" s="40"/>
      <c r="H26" s="116"/>
      <c r="I26" s="249"/>
      <c r="J26" s="250"/>
      <c r="K26" s="250"/>
      <c r="L26" s="251"/>
      <c r="M26" s="117"/>
      <c r="N26" s="117"/>
      <c r="O26" s="278"/>
      <c r="P26" s="95"/>
      <c r="Q26" s="286"/>
      <c r="R26" s="287"/>
    </row>
    <row r="27" spans="1:18" ht="26.25" thickBot="1" x14ac:dyDescent="0.25">
      <c r="A27" s="283"/>
      <c r="B27" s="285"/>
      <c r="C27" s="300"/>
      <c r="D27" s="73" t="s">
        <v>43</v>
      </c>
      <c r="E27" s="45"/>
      <c r="F27" s="46"/>
      <c r="G27" s="47"/>
      <c r="H27" s="301"/>
      <c r="I27" s="302"/>
      <c r="J27" s="303"/>
      <c r="K27" s="303"/>
      <c r="L27" s="304"/>
      <c r="M27" s="305"/>
      <c r="N27" s="306"/>
      <c r="O27" s="307" t="s">
        <v>59</v>
      </c>
      <c r="P27" s="308">
        <v>1</v>
      </c>
      <c r="Q27" s="309"/>
      <c r="R27" s="310"/>
    </row>
    <row r="28" spans="1:18" ht="27" customHeight="1" thickBot="1" x14ac:dyDescent="0.25">
      <c r="A28" s="269"/>
      <c r="B28" s="271"/>
      <c r="C28" s="256"/>
      <c r="D28" s="290" t="s">
        <v>47</v>
      </c>
      <c r="E28" s="45"/>
      <c r="F28" s="46"/>
      <c r="G28" s="47"/>
      <c r="H28" s="291" t="s">
        <v>13</v>
      </c>
      <c r="I28" s="292">
        <f>SUM(I24:I26)</f>
        <v>315.19</v>
      </c>
      <c r="J28" s="293">
        <f>SUM(J24:J26)</f>
        <v>176.09</v>
      </c>
      <c r="K28" s="293">
        <f>K25+K24</f>
        <v>55</v>
      </c>
      <c r="L28" s="294">
        <f>L25+L24</f>
        <v>139.1</v>
      </c>
      <c r="M28" s="295">
        <f>SUM(M24:M25)</f>
        <v>48.1</v>
      </c>
      <c r="N28" s="296">
        <f>SUM(N24:N25)</f>
        <v>0</v>
      </c>
      <c r="O28" s="100" t="s">
        <v>60</v>
      </c>
      <c r="P28" s="297">
        <v>50</v>
      </c>
      <c r="Q28" s="298" t="s">
        <v>61</v>
      </c>
      <c r="R28" s="299" t="s">
        <v>62</v>
      </c>
    </row>
    <row r="29" spans="1:18" ht="41.25" customHeight="1" x14ac:dyDescent="0.2">
      <c r="A29" s="268" t="s">
        <v>11</v>
      </c>
      <c r="B29" s="270" t="s">
        <v>14</v>
      </c>
      <c r="C29" s="368" t="s">
        <v>15</v>
      </c>
      <c r="D29" s="70" t="s">
        <v>49</v>
      </c>
      <c r="E29" s="371"/>
      <c r="F29" s="374" t="s">
        <v>20</v>
      </c>
      <c r="G29" s="377" t="s">
        <v>25</v>
      </c>
      <c r="H29" s="34" t="s">
        <v>12</v>
      </c>
      <c r="I29" s="230">
        <f>J29+L29</f>
        <v>7.9</v>
      </c>
      <c r="J29" s="231">
        <v>7.9</v>
      </c>
      <c r="K29" s="231"/>
      <c r="L29" s="232"/>
      <c r="M29" s="35"/>
      <c r="N29" s="78"/>
      <c r="O29" s="101"/>
      <c r="P29" s="266"/>
      <c r="Q29" s="262"/>
      <c r="R29" s="264"/>
    </row>
    <row r="30" spans="1:18" ht="27" customHeight="1" x14ac:dyDescent="0.2">
      <c r="A30" s="275"/>
      <c r="B30" s="276"/>
      <c r="C30" s="369"/>
      <c r="D30" s="71" t="s">
        <v>42</v>
      </c>
      <c r="E30" s="372"/>
      <c r="F30" s="375"/>
      <c r="G30" s="378"/>
      <c r="H30" s="41" t="s">
        <v>26</v>
      </c>
      <c r="I30" s="239">
        <f>J30+L30</f>
        <v>44</v>
      </c>
      <c r="J30" s="234">
        <v>44</v>
      </c>
      <c r="K30" s="234"/>
      <c r="L30" s="240"/>
      <c r="M30" s="42"/>
      <c r="N30" s="79"/>
      <c r="O30" s="102"/>
      <c r="P30" s="103"/>
      <c r="Q30" s="104"/>
      <c r="R30" s="105"/>
    </row>
    <row r="31" spans="1:18" ht="27" customHeight="1" x14ac:dyDescent="0.2">
      <c r="A31" s="275"/>
      <c r="B31" s="276"/>
      <c r="C31" s="369"/>
      <c r="D31" s="72" t="s">
        <v>39</v>
      </c>
      <c r="E31" s="372"/>
      <c r="F31" s="375"/>
      <c r="G31" s="378"/>
      <c r="H31" s="43"/>
      <c r="I31" s="203"/>
      <c r="J31" s="204"/>
      <c r="K31" s="204"/>
      <c r="L31" s="205"/>
      <c r="M31" s="44"/>
      <c r="N31" s="80"/>
      <c r="O31" s="102"/>
      <c r="P31" s="103"/>
      <c r="Q31" s="104"/>
      <c r="R31" s="105"/>
    </row>
    <row r="32" spans="1:18" ht="26.25" customHeight="1" x14ac:dyDescent="0.2">
      <c r="A32" s="275"/>
      <c r="B32" s="276"/>
      <c r="C32" s="369"/>
      <c r="D32" s="72" t="s">
        <v>41</v>
      </c>
      <c r="E32" s="372"/>
      <c r="F32" s="375"/>
      <c r="G32" s="378"/>
      <c r="H32" s="43"/>
      <c r="I32" s="203"/>
      <c r="J32" s="204"/>
      <c r="K32" s="204"/>
      <c r="L32" s="205"/>
      <c r="M32" s="44"/>
      <c r="N32" s="80"/>
      <c r="O32" s="107" t="s">
        <v>63</v>
      </c>
      <c r="P32" s="103">
        <v>600</v>
      </c>
      <c r="Q32" s="104">
        <v>650</v>
      </c>
      <c r="R32" s="105">
        <v>700</v>
      </c>
    </row>
    <row r="33" spans="1:18" ht="30" customHeight="1" thickBot="1" x14ac:dyDescent="0.25">
      <c r="A33" s="269"/>
      <c r="B33" s="271"/>
      <c r="C33" s="370"/>
      <c r="D33" s="73" t="s">
        <v>40</v>
      </c>
      <c r="E33" s="373"/>
      <c r="F33" s="376"/>
      <c r="G33" s="379"/>
      <c r="H33" s="226" t="s">
        <v>13</v>
      </c>
      <c r="I33" s="229">
        <f>SUM(I29:I30)</f>
        <v>51.9</v>
      </c>
      <c r="J33" s="207">
        <f>SUM(J29:J30)</f>
        <v>51.9</v>
      </c>
      <c r="K33" s="207"/>
      <c r="L33" s="208"/>
      <c r="M33" s="246">
        <f>SUM(M29:M30)</f>
        <v>0</v>
      </c>
      <c r="N33" s="229"/>
      <c r="O33" s="102"/>
      <c r="P33" s="103"/>
      <c r="Q33" s="104"/>
      <c r="R33" s="265"/>
    </row>
    <row r="34" spans="1:18" ht="12.75" customHeight="1" thickBot="1" x14ac:dyDescent="0.25">
      <c r="A34" s="18" t="s">
        <v>11</v>
      </c>
      <c r="B34" s="48" t="s">
        <v>14</v>
      </c>
      <c r="C34" s="351" t="s">
        <v>16</v>
      </c>
      <c r="D34" s="352"/>
      <c r="E34" s="352"/>
      <c r="F34" s="352"/>
      <c r="G34" s="352"/>
      <c r="H34" s="353"/>
      <c r="I34" s="30">
        <f>SUM(I33,I28,I23)</f>
        <v>368.98999999999995</v>
      </c>
      <c r="J34" s="50">
        <f>SUM(J33,J28)</f>
        <v>227.99</v>
      </c>
      <c r="K34" s="31">
        <f>K33+K28</f>
        <v>55</v>
      </c>
      <c r="L34" s="51">
        <f>SUM(L33,L28)</f>
        <v>139.1</v>
      </c>
      <c r="M34" s="30">
        <f>SUM(M33,M28)</f>
        <v>48.1</v>
      </c>
      <c r="N34" s="49">
        <f>SUM(N33,N28,)</f>
        <v>0</v>
      </c>
      <c r="O34" s="348"/>
      <c r="P34" s="349"/>
      <c r="Q34" s="349"/>
      <c r="R34" s="350"/>
    </row>
    <row r="35" spans="1:18" ht="12.75" customHeight="1" thickBot="1" x14ac:dyDescent="0.25">
      <c r="A35" s="268" t="s">
        <v>11</v>
      </c>
      <c r="B35" s="354" t="s">
        <v>17</v>
      </c>
      <c r="C35" s="355"/>
      <c r="D35" s="355"/>
      <c r="E35" s="355"/>
      <c r="F35" s="355"/>
      <c r="G35" s="355"/>
      <c r="H35" s="356"/>
      <c r="I35" s="52">
        <f>I34+I20</f>
        <v>418.38999999999993</v>
      </c>
      <c r="J35" s="53">
        <f>J34+J20</f>
        <v>277.39</v>
      </c>
      <c r="K35" s="53">
        <f>K34</f>
        <v>55</v>
      </c>
      <c r="L35" s="54">
        <f>L34</f>
        <v>139.1</v>
      </c>
      <c r="M35" s="55">
        <f>M34+M20</f>
        <v>127.5</v>
      </c>
      <c r="N35" s="81">
        <f>N34+N20</f>
        <v>49.4</v>
      </c>
      <c r="O35" s="357"/>
      <c r="P35" s="358"/>
      <c r="Q35" s="358"/>
      <c r="R35" s="359"/>
    </row>
    <row r="36" spans="1:18" ht="12.75" customHeight="1" thickBot="1" x14ac:dyDescent="0.25">
      <c r="A36" s="56" t="s">
        <v>20</v>
      </c>
      <c r="B36" s="360" t="s">
        <v>18</v>
      </c>
      <c r="C36" s="361"/>
      <c r="D36" s="361"/>
      <c r="E36" s="361"/>
      <c r="F36" s="361"/>
      <c r="G36" s="361"/>
      <c r="H36" s="362"/>
      <c r="I36" s="57">
        <f>I35</f>
        <v>418.38999999999993</v>
      </c>
      <c r="J36" s="58">
        <f>J35</f>
        <v>277.39</v>
      </c>
      <c r="K36" s="58">
        <f>K35</f>
        <v>55</v>
      </c>
      <c r="L36" s="59">
        <f>L35</f>
        <v>139.1</v>
      </c>
      <c r="M36" s="60">
        <f>M35</f>
        <v>127.5</v>
      </c>
      <c r="N36" s="82">
        <f>N35</f>
        <v>49.4</v>
      </c>
      <c r="O36" s="363"/>
      <c r="P36" s="364"/>
      <c r="Q36" s="364"/>
      <c r="R36" s="365"/>
    </row>
    <row r="37" spans="1:18" s="118" customFormat="1" ht="31.5" customHeight="1" x14ac:dyDescent="0.2">
      <c r="A37" s="340" t="s">
        <v>67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</row>
    <row r="38" spans="1:18" s="10" customFormat="1" ht="12.75" customHeight="1" x14ac:dyDescent="0.2">
      <c r="A38" s="8"/>
      <c r="B38" s="9"/>
      <c r="C38" s="9"/>
      <c r="D38" s="341" t="s">
        <v>22</v>
      </c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P38" s="97"/>
      <c r="Q38" s="97"/>
      <c r="R38" s="97"/>
    </row>
    <row r="39" spans="1:18" s="10" customFormat="1" ht="12" customHeight="1" thickBot="1" x14ac:dyDescent="0.25">
      <c r="A39" s="8"/>
      <c r="B39" s="9"/>
      <c r="C39" s="9"/>
      <c r="D39" s="9"/>
      <c r="E39" s="9"/>
      <c r="F39" s="9"/>
      <c r="G39" s="9"/>
      <c r="H39" s="11"/>
      <c r="I39" s="339"/>
      <c r="J39" s="339"/>
      <c r="K39" s="339"/>
      <c r="L39" s="339"/>
      <c r="M39" s="17"/>
      <c r="N39" s="1"/>
      <c r="O39" s="1"/>
      <c r="P39" s="98"/>
      <c r="Q39" s="98"/>
      <c r="R39" s="98"/>
    </row>
    <row r="40" spans="1:18" s="61" customFormat="1" ht="24.75" customHeight="1" thickBot="1" x14ac:dyDescent="0.25">
      <c r="B40" s="62"/>
      <c r="C40" s="62"/>
      <c r="D40" s="327" t="s">
        <v>19</v>
      </c>
      <c r="E40" s="328"/>
      <c r="F40" s="328"/>
      <c r="G40" s="328"/>
      <c r="H40" s="329"/>
      <c r="I40" s="330" t="s">
        <v>52</v>
      </c>
      <c r="J40" s="331"/>
      <c r="K40" s="331"/>
      <c r="L40" s="332"/>
      <c r="M40" s="108" t="s">
        <v>64</v>
      </c>
      <c r="N40" s="109" t="s">
        <v>65</v>
      </c>
      <c r="P40" s="99"/>
      <c r="Q40" s="99"/>
      <c r="R40" s="99"/>
    </row>
    <row r="41" spans="1:18" ht="12.75" customHeight="1" thickBot="1" x14ac:dyDescent="0.25">
      <c r="A41" s="2"/>
      <c r="B41" s="12"/>
      <c r="C41" s="12"/>
      <c r="D41" s="333" t="s">
        <v>21</v>
      </c>
      <c r="E41" s="334"/>
      <c r="F41" s="334"/>
      <c r="G41" s="334"/>
      <c r="H41" s="335"/>
      <c r="I41" s="336">
        <f>SUM(I42:L42)</f>
        <v>149.1</v>
      </c>
      <c r="J41" s="337"/>
      <c r="K41" s="337"/>
      <c r="L41" s="338"/>
      <c r="M41" s="112">
        <f>M42</f>
        <v>86.600000000000009</v>
      </c>
      <c r="N41" s="113">
        <f>N42</f>
        <v>49.4</v>
      </c>
    </row>
    <row r="42" spans="1:18" ht="12" customHeight="1" thickBot="1" x14ac:dyDescent="0.25">
      <c r="A42" s="2"/>
      <c r="B42" s="13"/>
      <c r="C42" s="13"/>
      <c r="D42" s="342" t="s">
        <v>33</v>
      </c>
      <c r="E42" s="343"/>
      <c r="F42" s="343"/>
      <c r="G42" s="343"/>
      <c r="H42" s="344"/>
      <c r="I42" s="345">
        <f>SUMIF(H12:H32,"SB",I12:I32)</f>
        <v>149.1</v>
      </c>
      <c r="J42" s="346"/>
      <c r="K42" s="346"/>
      <c r="L42" s="347"/>
      <c r="M42" s="110">
        <f>SUMIF(H12:H30,"sb",M12:M32)</f>
        <v>86.600000000000009</v>
      </c>
      <c r="N42" s="111">
        <f>SUMIF(H12:H30,"sb",N12:N32)</f>
        <v>49.4</v>
      </c>
    </row>
    <row r="43" spans="1:18" ht="15" customHeight="1" thickBot="1" x14ac:dyDescent="0.25">
      <c r="A43" s="2"/>
      <c r="B43" s="14"/>
      <c r="C43" s="14"/>
      <c r="D43" s="321" t="s">
        <v>32</v>
      </c>
      <c r="E43" s="322"/>
      <c r="F43" s="322"/>
      <c r="G43" s="322"/>
      <c r="H43" s="323"/>
      <c r="I43" s="324">
        <f>SUM(I44:L44)</f>
        <v>269.29000000000002</v>
      </c>
      <c r="J43" s="325"/>
      <c r="K43" s="325"/>
      <c r="L43" s="326"/>
      <c r="M43" s="112">
        <f>M44</f>
        <v>40.9</v>
      </c>
      <c r="N43" s="113">
        <f>N44</f>
        <v>0</v>
      </c>
    </row>
    <row r="44" spans="1:18" ht="13.5" thickBot="1" x14ac:dyDescent="0.25">
      <c r="A44" s="2"/>
      <c r="B44" s="13"/>
      <c r="C44" s="13"/>
      <c r="D44" s="342" t="s">
        <v>34</v>
      </c>
      <c r="E44" s="343"/>
      <c r="F44" s="343"/>
      <c r="G44" s="343"/>
      <c r="H44" s="344"/>
      <c r="I44" s="446">
        <f>SUMIF(H12:H36,"ES",I12:I36)</f>
        <v>269.29000000000002</v>
      </c>
      <c r="J44" s="447"/>
      <c r="K44" s="447"/>
      <c r="L44" s="448"/>
      <c r="M44" s="110">
        <f>SUMIF(H12:H30,"es",M12:M32)</f>
        <v>40.9</v>
      </c>
      <c r="N44" s="111">
        <f>SUMIF(H12:H30,"es",N12:N32)</f>
        <v>0</v>
      </c>
      <c r="P44" s="2"/>
      <c r="Q44" s="2"/>
      <c r="R44" s="2"/>
    </row>
    <row r="45" spans="1:18" ht="13.5" thickBot="1" x14ac:dyDescent="0.25">
      <c r="A45" s="2"/>
      <c r="B45" s="12"/>
      <c r="C45" s="12"/>
      <c r="D45" s="449" t="s">
        <v>13</v>
      </c>
      <c r="E45" s="450"/>
      <c r="F45" s="450"/>
      <c r="G45" s="450"/>
      <c r="H45" s="451"/>
      <c r="I45" s="452">
        <f>I43+I41</f>
        <v>418.39</v>
      </c>
      <c r="J45" s="453"/>
      <c r="K45" s="453"/>
      <c r="L45" s="454"/>
      <c r="M45" s="252">
        <f>M41+M43</f>
        <v>127.5</v>
      </c>
      <c r="N45" s="253">
        <f>N43+N41</f>
        <v>49.4</v>
      </c>
      <c r="P45" s="2"/>
      <c r="Q45" s="2"/>
      <c r="R45" s="2"/>
    </row>
    <row r="46" spans="1:18" x14ac:dyDescent="0.2">
      <c r="C46" s="2"/>
      <c r="D46" s="15"/>
      <c r="E46" s="15"/>
      <c r="F46" s="15"/>
      <c r="G46" s="15"/>
      <c r="H46" s="15"/>
      <c r="I46" s="16"/>
      <c r="J46" s="16"/>
      <c r="K46" s="6"/>
      <c r="L46" s="6"/>
      <c r="M46" s="7"/>
      <c r="N46" s="2"/>
      <c r="P46" s="2"/>
      <c r="Q46" s="2"/>
      <c r="R46" s="2"/>
    </row>
  </sheetData>
  <mergeCells count="86">
    <mergeCell ref="D44:H44"/>
    <mergeCell ref="I44:L44"/>
    <mergeCell ref="D45:H45"/>
    <mergeCell ref="I45:L45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A9:R9"/>
    <mergeCell ref="N5:N7"/>
    <mergeCell ref="O5:R5"/>
    <mergeCell ref="I6:I7"/>
    <mergeCell ref="J6:K6"/>
    <mergeCell ref="G5:G7"/>
    <mergeCell ref="H5:H7"/>
    <mergeCell ref="I5:L5"/>
    <mergeCell ref="M5:M7"/>
    <mergeCell ref="L6:L7"/>
    <mergeCell ref="O6:O7"/>
    <mergeCell ref="P6:P7"/>
    <mergeCell ref="Q6:Q7"/>
    <mergeCell ref="R6:R7"/>
    <mergeCell ref="B10:R10"/>
    <mergeCell ref="C11:R11"/>
    <mergeCell ref="A12:A13"/>
    <mergeCell ref="B12:B13"/>
    <mergeCell ref="C12:C13"/>
    <mergeCell ref="D12:D13"/>
    <mergeCell ref="E12:E13"/>
    <mergeCell ref="F12:F13"/>
    <mergeCell ref="G12:G13"/>
    <mergeCell ref="O12:O13"/>
    <mergeCell ref="P12:P13"/>
    <mergeCell ref="Q12:Q13"/>
    <mergeCell ref="R12:R13"/>
    <mergeCell ref="Q14:Q15"/>
    <mergeCell ref="R14:R15"/>
    <mergeCell ref="C16:C17"/>
    <mergeCell ref="D16:D17"/>
    <mergeCell ref="E16:E17"/>
    <mergeCell ref="C14:C15"/>
    <mergeCell ref="D14:D15"/>
    <mergeCell ref="E14:E15"/>
    <mergeCell ref="O14:O15"/>
    <mergeCell ref="P14:P15"/>
    <mergeCell ref="C20:H20"/>
    <mergeCell ref="C21:R21"/>
    <mergeCell ref="O20:R20"/>
    <mergeCell ref="C18:C19"/>
    <mergeCell ref="D18:D19"/>
    <mergeCell ref="E18:E19"/>
    <mergeCell ref="F18:F19"/>
    <mergeCell ref="G18:G19"/>
    <mergeCell ref="D24:D25"/>
    <mergeCell ref="C29:C33"/>
    <mergeCell ref="E29:E33"/>
    <mergeCell ref="F29:F33"/>
    <mergeCell ref="G29:G33"/>
    <mergeCell ref="O34:R34"/>
    <mergeCell ref="C34:H34"/>
    <mergeCell ref="B35:H35"/>
    <mergeCell ref="O35:R35"/>
    <mergeCell ref="B36:H36"/>
    <mergeCell ref="O36:R36"/>
    <mergeCell ref="I39:L39"/>
    <mergeCell ref="A37:R37"/>
    <mergeCell ref="D38:N38"/>
    <mergeCell ref="D42:H42"/>
    <mergeCell ref="I42:L42"/>
    <mergeCell ref="D43:H43"/>
    <mergeCell ref="I43:L43"/>
    <mergeCell ref="D40:H40"/>
    <mergeCell ref="I40:L40"/>
    <mergeCell ref="D41:H41"/>
    <mergeCell ref="I41:L41"/>
    <mergeCell ref="C22:C23"/>
    <mergeCell ref="D22:D23"/>
    <mergeCell ref="E22:E23"/>
    <mergeCell ref="F22:F23"/>
    <mergeCell ref="G22:G23"/>
  </mergeCells>
  <printOptions horizontalCentered="1"/>
  <pageMargins left="0" right="0" top="0.55118110236220474" bottom="0.55118110236220474" header="0.31496062992125984" footer="0.31496062992125984"/>
  <pageSetup paperSize="9" scale="95" orientation="landscape" r:id="rId1"/>
  <rowBreaks count="1" manualBreakCount="1">
    <brk id="2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zoomScaleSheetLayoutView="80" workbookViewId="0">
      <selection activeCell="K26" sqref="K26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9.28515625" style="4" customWidth="1"/>
    <col min="5" max="5" width="4" style="4" customWidth="1"/>
    <col min="6" max="6" width="3.7109375" style="4" customWidth="1"/>
    <col min="7" max="7" width="3.28515625" style="5" customWidth="1"/>
    <col min="8" max="8" width="6.5703125" style="3" customWidth="1"/>
    <col min="9" max="12" width="6.42578125" style="4" customWidth="1"/>
    <col min="13" max="20" width="6.42578125" style="2" customWidth="1"/>
    <col min="21" max="16384" width="9.140625" style="2"/>
  </cols>
  <sheetData>
    <row r="1" spans="1:20" x14ac:dyDescent="0.2">
      <c r="A1" s="455" t="s">
        <v>80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546" t="s">
        <v>86</v>
      </c>
      <c r="T1" s="546"/>
    </row>
    <row r="2" spans="1:20" ht="12.75" customHeight="1" x14ac:dyDescent="0.2">
      <c r="A2" s="456" t="s">
        <v>35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</row>
    <row r="3" spans="1:20" ht="12.75" customHeight="1" x14ac:dyDescent="0.2">
      <c r="A3" s="457" t="s">
        <v>44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</row>
    <row r="4" spans="1:20" ht="13.5" customHeight="1" thickBo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S4" s="552" t="s">
        <v>0</v>
      </c>
      <c r="T4" s="552"/>
    </row>
    <row r="5" spans="1:20" ht="38.25" customHeight="1" x14ac:dyDescent="0.2">
      <c r="A5" s="459" t="s">
        <v>1</v>
      </c>
      <c r="B5" s="460" t="s">
        <v>2</v>
      </c>
      <c r="C5" s="460" t="s">
        <v>3</v>
      </c>
      <c r="D5" s="463" t="s">
        <v>4</v>
      </c>
      <c r="E5" s="460" t="s">
        <v>5</v>
      </c>
      <c r="F5" s="466" t="s">
        <v>56</v>
      </c>
      <c r="G5" s="426" t="s">
        <v>6</v>
      </c>
      <c r="H5" s="429" t="s">
        <v>7</v>
      </c>
      <c r="I5" s="432" t="s">
        <v>52</v>
      </c>
      <c r="J5" s="433"/>
      <c r="K5" s="433"/>
      <c r="L5" s="434"/>
      <c r="M5" s="484" t="s">
        <v>82</v>
      </c>
      <c r="N5" s="485"/>
      <c r="O5" s="485"/>
      <c r="P5" s="486"/>
      <c r="Q5" s="487" t="s">
        <v>83</v>
      </c>
      <c r="R5" s="488"/>
      <c r="S5" s="488"/>
      <c r="T5" s="489"/>
    </row>
    <row r="6" spans="1:20" ht="12.75" customHeight="1" x14ac:dyDescent="0.2">
      <c r="A6" s="423"/>
      <c r="B6" s="461"/>
      <c r="C6" s="461"/>
      <c r="D6" s="464"/>
      <c r="E6" s="461"/>
      <c r="F6" s="467"/>
      <c r="G6" s="427"/>
      <c r="H6" s="430"/>
      <c r="I6" s="423" t="s">
        <v>8</v>
      </c>
      <c r="J6" s="425" t="s">
        <v>9</v>
      </c>
      <c r="K6" s="425"/>
      <c r="L6" s="438" t="s">
        <v>28</v>
      </c>
      <c r="M6" s="490" t="s">
        <v>8</v>
      </c>
      <c r="N6" s="492" t="s">
        <v>9</v>
      </c>
      <c r="O6" s="492"/>
      <c r="P6" s="475" t="s">
        <v>28</v>
      </c>
      <c r="Q6" s="477" t="s">
        <v>8</v>
      </c>
      <c r="R6" s="493" t="s">
        <v>9</v>
      </c>
      <c r="S6" s="493"/>
      <c r="T6" s="494" t="s">
        <v>28</v>
      </c>
    </row>
    <row r="7" spans="1:20" ht="111.75" customHeight="1" thickBot="1" x14ac:dyDescent="0.25">
      <c r="A7" s="424"/>
      <c r="B7" s="462"/>
      <c r="C7" s="462"/>
      <c r="D7" s="465"/>
      <c r="E7" s="462"/>
      <c r="F7" s="468"/>
      <c r="G7" s="428"/>
      <c r="H7" s="431"/>
      <c r="I7" s="424"/>
      <c r="J7" s="124" t="s">
        <v>8</v>
      </c>
      <c r="K7" s="64" t="s">
        <v>10</v>
      </c>
      <c r="L7" s="439"/>
      <c r="M7" s="491"/>
      <c r="N7" s="125" t="s">
        <v>8</v>
      </c>
      <c r="O7" s="139" t="s">
        <v>84</v>
      </c>
      <c r="P7" s="476"/>
      <c r="Q7" s="478"/>
      <c r="R7" s="140" t="s">
        <v>8</v>
      </c>
      <c r="S7" s="141" t="s">
        <v>84</v>
      </c>
      <c r="T7" s="495"/>
    </row>
    <row r="8" spans="1:20" ht="13.5" thickBot="1" x14ac:dyDescent="0.25">
      <c r="A8" s="496" t="s">
        <v>81</v>
      </c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8"/>
    </row>
    <row r="9" spans="1:20" ht="13.5" customHeight="1" thickBot="1" x14ac:dyDescent="0.25">
      <c r="A9" s="469" t="s">
        <v>36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1"/>
    </row>
    <row r="10" spans="1:20" ht="13.5" customHeight="1" thickBot="1" x14ac:dyDescent="0.25">
      <c r="A10" s="127" t="s">
        <v>11</v>
      </c>
      <c r="B10" s="479" t="s">
        <v>29</v>
      </c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1"/>
    </row>
    <row r="11" spans="1:20" ht="13.5" customHeight="1" thickBot="1" x14ac:dyDescent="0.25">
      <c r="A11" s="127" t="s">
        <v>11</v>
      </c>
      <c r="B11" s="84" t="s">
        <v>11</v>
      </c>
      <c r="C11" s="482" t="s">
        <v>31</v>
      </c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6"/>
      <c r="R11" s="406"/>
      <c r="S11" s="406"/>
      <c r="T11" s="407"/>
    </row>
    <row r="12" spans="1:20" ht="16.5" customHeight="1" x14ac:dyDescent="0.2">
      <c r="A12" s="544" t="s">
        <v>11</v>
      </c>
      <c r="B12" s="545" t="s">
        <v>11</v>
      </c>
      <c r="C12" s="397" t="s">
        <v>11</v>
      </c>
      <c r="D12" s="412" t="s">
        <v>78</v>
      </c>
      <c r="E12" s="414"/>
      <c r="F12" s="317" t="s">
        <v>20</v>
      </c>
      <c r="G12" s="417" t="s">
        <v>25</v>
      </c>
      <c r="H12" s="68" t="s">
        <v>12</v>
      </c>
      <c r="I12" s="203">
        <f t="shared" ref="I12:I17" si="0">J12+L12</f>
        <v>40</v>
      </c>
      <c r="J12" s="204">
        <v>40</v>
      </c>
      <c r="K12" s="204"/>
      <c r="L12" s="205"/>
      <c r="M12" s="143">
        <f t="shared" ref="M12:M17" si="1">N12+P12</f>
        <v>40</v>
      </c>
      <c r="N12" s="89">
        <v>40</v>
      </c>
      <c r="O12" s="89"/>
      <c r="P12" s="144"/>
      <c r="Q12" s="158">
        <f>M12-I12</f>
        <v>0</v>
      </c>
      <c r="R12" s="159">
        <f>N12-J12</f>
        <v>0</v>
      </c>
      <c r="S12" s="159"/>
      <c r="T12" s="160"/>
    </row>
    <row r="13" spans="1:20" ht="13.5" thickBot="1" x14ac:dyDescent="0.25">
      <c r="A13" s="409"/>
      <c r="B13" s="411"/>
      <c r="C13" s="312"/>
      <c r="D13" s="413"/>
      <c r="E13" s="415"/>
      <c r="F13" s="416"/>
      <c r="G13" s="390"/>
      <c r="H13" s="218" t="s">
        <v>13</v>
      </c>
      <c r="I13" s="206">
        <f t="shared" si="0"/>
        <v>40</v>
      </c>
      <c r="J13" s="207">
        <f>J12</f>
        <v>40</v>
      </c>
      <c r="K13" s="207"/>
      <c r="L13" s="208"/>
      <c r="M13" s="206">
        <f t="shared" si="1"/>
        <v>40</v>
      </c>
      <c r="N13" s="207">
        <f>N12</f>
        <v>40</v>
      </c>
      <c r="O13" s="207"/>
      <c r="P13" s="208"/>
      <c r="Q13" s="219">
        <f t="shared" ref="Q13:Q34" si="2">M13-I13</f>
        <v>0</v>
      </c>
      <c r="R13" s="220">
        <f t="shared" ref="R13:R34" si="3">N13-J13</f>
        <v>0</v>
      </c>
      <c r="S13" s="220"/>
      <c r="T13" s="221"/>
    </row>
    <row r="14" spans="1:20" ht="14.25" customHeight="1" x14ac:dyDescent="0.2">
      <c r="A14" s="126" t="s">
        <v>11</v>
      </c>
      <c r="B14" s="22" t="s">
        <v>11</v>
      </c>
      <c r="C14" s="397" t="s">
        <v>14</v>
      </c>
      <c r="D14" s="313" t="s">
        <v>30</v>
      </c>
      <c r="E14" s="398"/>
      <c r="F14" s="23" t="s">
        <v>20</v>
      </c>
      <c r="G14" s="132" t="s">
        <v>25</v>
      </c>
      <c r="H14" s="24" t="s">
        <v>12</v>
      </c>
      <c r="I14" s="209">
        <f t="shared" si="0"/>
        <v>5</v>
      </c>
      <c r="J14" s="210">
        <v>5</v>
      </c>
      <c r="K14" s="210"/>
      <c r="L14" s="211"/>
      <c r="M14" s="145">
        <f t="shared" si="1"/>
        <v>5</v>
      </c>
      <c r="N14" s="146">
        <v>5</v>
      </c>
      <c r="O14" s="146"/>
      <c r="P14" s="147"/>
      <c r="Q14" s="158">
        <f t="shared" si="2"/>
        <v>0</v>
      </c>
      <c r="R14" s="159">
        <f t="shared" si="3"/>
        <v>0</v>
      </c>
      <c r="S14" s="159"/>
      <c r="T14" s="160"/>
    </row>
    <row r="15" spans="1:20" ht="13.5" thickBot="1" x14ac:dyDescent="0.25">
      <c r="A15" s="127"/>
      <c r="B15" s="26"/>
      <c r="C15" s="312"/>
      <c r="D15" s="314"/>
      <c r="E15" s="396"/>
      <c r="F15" s="130"/>
      <c r="G15" s="133"/>
      <c r="H15" s="222" t="s">
        <v>13</v>
      </c>
      <c r="I15" s="212">
        <f t="shared" si="0"/>
        <v>5</v>
      </c>
      <c r="J15" s="213">
        <f>J14</f>
        <v>5</v>
      </c>
      <c r="K15" s="213"/>
      <c r="L15" s="213"/>
      <c r="M15" s="212">
        <f t="shared" si="1"/>
        <v>5</v>
      </c>
      <c r="N15" s="213">
        <f>N14</f>
        <v>5</v>
      </c>
      <c r="O15" s="213"/>
      <c r="P15" s="213"/>
      <c r="Q15" s="223">
        <f t="shared" si="2"/>
        <v>0</v>
      </c>
      <c r="R15" s="224">
        <f t="shared" si="3"/>
        <v>0</v>
      </c>
      <c r="S15" s="224"/>
      <c r="T15" s="225"/>
    </row>
    <row r="16" spans="1:20" ht="15" customHeight="1" x14ac:dyDescent="0.2">
      <c r="A16" s="126" t="s">
        <v>11</v>
      </c>
      <c r="B16" s="22" t="s">
        <v>11</v>
      </c>
      <c r="C16" s="311" t="s">
        <v>15</v>
      </c>
      <c r="D16" s="384" t="s">
        <v>45</v>
      </c>
      <c r="E16" s="395"/>
      <c r="F16" s="129" t="s">
        <v>20</v>
      </c>
      <c r="G16" s="131" t="s">
        <v>25</v>
      </c>
      <c r="H16" s="24" t="s">
        <v>12</v>
      </c>
      <c r="I16" s="214">
        <f t="shared" si="0"/>
        <v>4.4000000000000004</v>
      </c>
      <c r="J16" s="215">
        <v>4.4000000000000004</v>
      </c>
      <c r="K16" s="215"/>
      <c r="L16" s="216"/>
      <c r="M16" s="148">
        <f t="shared" si="1"/>
        <v>4.4000000000000004</v>
      </c>
      <c r="N16" s="149">
        <v>4.4000000000000004</v>
      </c>
      <c r="O16" s="149"/>
      <c r="P16" s="150"/>
      <c r="Q16" s="162">
        <f t="shared" si="2"/>
        <v>0</v>
      </c>
      <c r="R16" s="163">
        <f t="shared" si="3"/>
        <v>0</v>
      </c>
      <c r="S16" s="163"/>
      <c r="T16" s="164"/>
    </row>
    <row r="17" spans="1:20" ht="13.5" thickBot="1" x14ac:dyDescent="0.25">
      <c r="A17" s="127"/>
      <c r="B17" s="26"/>
      <c r="C17" s="312"/>
      <c r="D17" s="314"/>
      <c r="E17" s="396"/>
      <c r="F17" s="130"/>
      <c r="G17" s="133"/>
      <c r="H17" s="222" t="s">
        <v>13</v>
      </c>
      <c r="I17" s="212">
        <f t="shared" si="0"/>
        <v>4.4000000000000004</v>
      </c>
      <c r="J17" s="217">
        <f>SUM(J16)</f>
        <v>4.4000000000000004</v>
      </c>
      <c r="K17" s="217"/>
      <c r="L17" s="213"/>
      <c r="M17" s="212">
        <f t="shared" si="1"/>
        <v>4.4000000000000004</v>
      </c>
      <c r="N17" s="217">
        <f>SUM(N16)</f>
        <v>4.4000000000000004</v>
      </c>
      <c r="O17" s="217"/>
      <c r="P17" s="213"/>
      <c r="Q17" s="219">
        <f t="shared" si="2"/>
        <v>0</v>
      </c>
      <c r="R17" s="220">
        <f t="shared" si="3"/>
        <v>0</v>
      </c>
      <c r="S17" s="220"/>
      <c r="T17" s="221"/>
    </row>
    <row r="18" spans="1:20" ht="13.5" thickBot="1" x14ac:dyDescent="0.25">
      <c r="A18" s="19" t="s">
        <v>11</v>
      </c>
      <c r="B18" s="29" t="s">
        <v>11</v>
      </c>
      <c r="C18" s="351" t="s">
        <v>16</v>
      </c>
      <c r="D18" s="380"/>
      <c r="E18" s="380"/>
      <c r="F18" s="380"/>
      <c r="G18" s="380"/>
      <c r="H18" s="380"/>
      <c r="I18" s="30">
        <f>J18+L18</f>
        <v>49.4</v>
      </c>
      <c r="J18" s="31">
        <f>J17+J15+J13</f>
        <v>49.4</v>
      </c>
      <c r="K18" s="31"/>
      <c r="L18" s="32"/>
      <c r="M18" s="30">
        <f>N18+P18</f>
        <v>49.4</v>
      </c>
      <c r="N18" s="31">
        <f>N17+N15+N13</f>
        <v>49.4</v>
      </c>
      <c r="O18" s="31"/>
      <c r="P18" s="32"/>
      <c r="Q18" s="179">
        <f t="shared" si="2"/>
        <v>0</v>
      </c>
      <c r="R18" s="180">
        <f t="shared" si="3"/>
        <v>0</v>
      </c>
      <c r="S18" s="180"/>
      <c r="T18" s="181"/>
    </row>
    <row r="19" spans="1:20" ht="13.5" customHeight="1" thickBot="1" x14ac:dyDescent="0.25">
      <c r="A19" s="18" t="s">
        <v>11</v>
      </c>
      <c r="B19" s="84" t="s">
        <v>14</v>
      </c>
      <c r="C19" s="381" t="s">
        <v>46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3"/>
    </row>
    <row r="20" spans="1:20" s="197" customFormat="1" ht="14.25" customHeight="1" x14ac:dyDescent="0.2">
      <c r="A20" s="184" t="s">
        <v>11</v>
      </c>
      <c r="B20" s="195" t="s">
        <v>14</v>
      </c>
      <c r="C20" s="397" t="s">
        <v>11</v>
      </c>
      <c r="D20" s="539" t="s">
        <v>50</v>
      </c>
      <c r="E20" s="541"/>
      <c r="F20" s="317" t="s">
        <v>11</v>
      </c>
      <c r="G20" s="254" t="s">
        <v>25</v>
      </c>
      <c r="H20" s="43" t="s">
        <v>12</v>
      </c>
      <c r="I20" s="203">
        <f>J20+L20</f>
        <v>62.9</v>
      </c>
      <c r="J20" s="204">
        <v>62.9</v>
      </c>
      <c r="K20" s="204"/>
      <c r="L20" s="205"/>
      <c r="M20" s="199">
        <f>N20+P20</f>
        <v>1.9</v>
      </c>
      <c r="N20" s="200">
        <v>1.9</v>
      </c>
      <c r="O20" s="200"/>
      <c r="P20" s="201"/>
      <c r="Q20" s="202">
        <f t="shared" si="2"/>
        <v>-61</v>
      </c>
      <c r="R20" s="182">
        <f t="shared" si="3"/>
        <v>-61</v>
      </c>
      <c r="S20" s="182"/>
      <c r="T20" s="198"/>
    </row>
    <row r="21" spans="1:20" s="197" customFormat="1" ht="13.5" thickBot="1" x14ac:dyDescent="0.25">
      <c r="A21" s="185"/>
      <c r="B21" s="196"/>
      <c r="C21" s="312"/>
      <c r="D21" s="540"/>
      <c r="E21" s="542"/>
      <c r="F21" s="543"/>
      <c r="G21" s="187"/>
      <c r="H21" s="226" t="s">
        <v>13</v>
      </c>
      <c r="I21" s="206">
        <f>J21+L21</f>
        <v>62.9</v>
      </c>
      <c r="J21" s="207">
        <f>SUM(J20:J20)</f>
        <v>62.9</v>
      </c>
      <c r="K21" s="207"/>
      <c r="L21" s="208"/>
      <c r="M21" s="206">
        <f>N21+P21</f>
        <v>1.9</v>
      </c>
      <c r="N21" s="207">
        <f>SUM(N20:N20)</f>
        <v>1.9</v>
      </c>
      <c r="O21" s="207"/>
      <c r="P21" s="208"/>
      <c r="Q21" s="223">
        <f t="shared" si="2"/>
        <v>-61</v>
      </c>
      <c r="R21" s="224">
        <f t="shared" si="3"/>
        <v>-61</v>
      </c>
      <c r="S21" s="227"/>
      <c r="T21" s="228"/>
    </row>
    <row r="22" spans="1:20" ht="31.5" customHeight="1" x14ac:dyDescent="0.2">
      <c r="A22" s="183" t="s">
        <v>11</v>
      </c>
      <c r="B22" s="22" t="s">
        <v>14</v>
      </c>
      <c r="C22" s="186" t="s">
        <v>85</v>
      </c>
      <c r="D22" s="366" t="s">
        <v>48</v>
      </c>
      <c r="E22" s="36"/>
      <c r="F22" s="37" t="s">
        <v>20</v>
      </c>
      <c r="G22" s="136" t="s">
        <v>25</v>
      </c>
      <c r="H22" s="34" t="s">
        <v>12</v>
      </c>
      <c r="I22" s="230">
        <f>J22+L22</f>
        <v>89.899999999999991</v>
      </c>
      <c r="J22" s="231">
        <f>19.1+50</f>
        <v>69.099999999999994</v>
      </c>
      <c r="K22" s="231">
        <v>6.1</v>
      </c>
      <c r="L22" s="232">
        <v>20.8</v>
      </c>
      <c r="M22" s="151">
        <f>N22+P22</f>
        <v>89.899999999999991</v>
      </c>
      <c r="N22" s="86">
        <f>19.1+50</f>
        <v>69.099999999999994</v>
      </c>
      <c r="O22" s="86">
        <v>20.8</v>
      </c>
      <c r="P22" s="90">
        <v>20.8</v>
      </c>
      <c r="Q22" s="158">
        <f t="shared" si="2"/>
        <v>0</v>
      </c>
      <c r="R22" s="159">
        <f t="shared" si="3"/>
        <v>0</v>
      </c>
      <c r="S22" s="255">
        <f t="shared" ref="S22:S34" si="4">O22-K22</f>
        <v>14.700000000000001</v>
      </c>
      <c r="T22" s="160">
        <f t="shared" ref="T22:T34" si="5">P22-L22</f>
        <v>0</v>
      </c>
    </row>
    <row r="23" spans="1:20" ht="19.5" customHeight="1" x14ac:dyDescent="0.2">
      <c r="A23" s="155"/>
      <c r="B23" s="156"/>
      <c r="C23" s="134"/>
      <c r="D23" s="367"/>
      <c r="E23" s="38"/>
      <c r="F23" s="39"/>
      <c r="G23" s="40"/>
      <c r="H23" s="41" t="s">
        <v>26</v>
      </c>
      <c r="I23" s="233">
        <f>J23+L23</f>
        <v>225.29000000000002</v>
      </c>
      <c r="J23" s="234">
        <f>225.3-118.31</f>
        <v>106.99000000000001</v>
      </c>
      <c r="K23" s="234">
        <v>34.200000000000003</v>
      </c>
      <c r="L23" s="235">
        <v>118.3</v>
      </c>
      <c r="M23" s="87">
        <f>N23+P23</f>
        <v>225.29000000000002</v>
      </c>
      <c r="N23" s="88">
        <f>225.3-118.31</f>
        <v>106.99000000000001</v>
      </c>
      <c r="O23" s="88">
        <v>34.200000000000003</v>
      </c>
      <c r="P23" s="152">
        <v>118.3</v>
      </c>
      <c r="Q23" s="161">
        <f t="shared" si="2"/>
        <v>0</v>
      </c>
      <c r="R23" s="157">
        <f t="shared" si="3"/>
        <v>0</v>
      </c>
      <c r="S23" s="157">
        <f t="shared" si="4"/>
        <v>0</v>
      </c>
      <c r="T23" s="96">
        <f t="shared" si="5"/>
        <v>0</v>
      </c>
    </row>
    <row r="24" spans="1:20" ht="24" x14ac:dyDescent="0.2">
      <c r="A24" s="155"/>
      <c r="B24" s="156"/>
      <c r="C24" s="134"/>
      <c r="D24" s="85" t="s">
        <v>38</v>
      </c>
      <c r="E24" s="38"/>
      <c r="F24" s="39"/>
      <c r="G24" s="40"/>
      <c r="H24" s="194"/>
      <c r="I24" s="236"/>
      <c r="J24" s="237"/>
      <c r="K24" s="237"/>
      <c r="L24" s="238"/>
      <c r="M24" s="188"/>
      <c r="N24" s="189"/>
      <c r="O24" s="189"/>
      <c r="P24" s="190"/>
      <c r="Q24" s="191"/>
      <c r="R24" s="192"/>
      <c r="S24" s="192"/>
      <c r="T24" s="193"/>
    </row>
    <row r="25" spans="1:20" ht="24" x14ac:dyDescent="0.2">
      <c r="A25" s="155"/>
      <c r="B25" s="156"/>
      <c r="C25" s="134"/>
      <c r="D25" s="72" t="s">
        <v>43</v>
      </c>
      <c r="E25" s="38"/>
      <c r="F25" s="39"/>
      <c r="G25" s="40"/>
      <c r="H25" s="43"/>
      <c r="I25" s="203"/>
      <c r="J25" s="204"/>
      <c r="K25" s="204"/>
      <c r="L25" s="205"/>
      <c r="M25" s="143"/>
      <c r="N25" s="89"/>
      <c r="O25" s="89"/>
      <c r="P25" s="144"/>
      <c r="Q25" s="161"/>
      <c r="R25" s="157"/>
      <c r="S25" s="157"/>
      <c r="T25" s="96"/>
    </row>
    <row r="26" spans="1:20" ht="28.5" customHeight="1" thickBot="1" x14ac:dyDescent="0.25">
      <c r="A26" s="137"/>
      <c r="B26" s="138"/>
      <c r="C26" s="135"/>
      <c r="D26" s="73" t="s">
        <v>47</v>
      </c>
      <c r="E26" s="45"/>
      <c r="F26" s="46"/>
      <c r="G26" s="47"/>
      <c r="H26" s="226" t="s">
        <v>13</v>
      </c>
      <c r="I26" s="206">
        <f>L26+J26</f>
        <v>315.19</v>
      </c>
      <c r="J26" s="207">
        <f>SUM(J22:J24)</f>
        <v>176.09</v>
      </c>
      <c r="K26" s="207">
        <f>K23+K22</f>
        <v>40.300000000000004</v>
      </c>
      <c r="L26" s="208">
        <f>L22+L23+L24</f>
        <v>139.1</v>
      </c>
      <c r="M26" s="206">
        <f>P26+N26</f>
        <v>315.19</v>
      </c>
      <c r="N26" s="207">
        <f>SUM(N22:N24)</f>
        <v>176.09</v>
      </c>
      <c r="O26" s="207">
        <f>O23+O22</f>
        <v>55</v>
      </c>
      <c r="P26" s="208">
        <f>P22+P23+P24</f>
        <v>139.1</v>
      </c>
      <c r="Q26" s="223">
        <f>M26-I26</f>
        <v>0</v>
      </c>
      <c r="R26" s="224">
        <f t="shared" si="3"/>
        <v>0</v>
      </c>
      <c r="S26" s="224">
        <f t="shared" si="4"/>
        <v>14.699999999999996</v>
      </c>
      <c r="T26" s="225">
        <f>P26-L26</f>
        <v>0</v>
      </c>
    </row>
    <row r="27" spans="1:20" ht="29.25" customHeight="1" x14ac:dyDescent="0.2">
      <c r="A27" s="183" t="s">
        <v>11</v>
      </c>
      <c r="B27" s="22" t="s">
        <v>14</v>
      </c>
      <c r="C27" s="186" t="s">
        <v>15</v>
      </c>
      <c r="D27" s="70" t="s">
        <v>49</v>
      </c>
      <c r="E27" s="371"/>
      <c r="F27" s="374" t="s">
        <v>20</v>
      </c>
      <c r="G27" s="377" t="s">
        <v>25</v>
      </c>
      <c r="H27" s="34" t="s">
        <v>12</v>
      </c>
      <c r="I27" s="230">
        <f>J27+L27</f>
        <v>7.9</v>
      </c>
      <c r="J27" s="231">
        <v>7.9</v>
      </c>
      <c r="K27" s="231"/>
      <c r="L27" s="232"/>
      <c r="M27" s="151">
        <f>N27+P27</f>
        <v>7.9</v>
      </c>
      <c r="N27" s="86">
        <v>7.9</v>
      </c>
      <c r="O27" s="86"/>
      <c r="P27" s="90"/>
      <c r="Q27" s="158">
        <f t="shared" si="2"/>
        <v>0</v>
      </c>
      <c r="R27" s="159">
        <f t="shared" si="3"/>
        <v>0</v>
      </c>
      <c r="S27" s="159"/>
      <c r="T27" s="160"/>
    </row>
    <row r="28" spans="1:20" ht="27" customHeight="1" x14ac:dyDescent="0.2">
      <c r="A28" s="19"/>
      <c r="B28" s="20"/>
      <c r="C28" s="134"/>
      <c r="D28" s="71" t="s">
        <v>42</v>
      </c>
      <c r="E28" s="372"/>
      <c r="F28" s="375"/>
      <c r="G28" s="378"/>
      <c r="H28" s="41" t="s">
        <v>26</v>
      </c>
      <c r="I28" s="239">
        <f>J28+L28</f>
        <v>44</v>
      </c>
      <c r="J28" s="234">
        <v>44</v>
      </c>
      <c r="K28" s="234"/>
      <c r="L28" s="240"/>
      <c r="M28" s="153">
        <f>N28+P28</f>
        <v>44</v>
      </c>
      <c r="N28" s="88">
        <v>44</v>
      </c>
      <c r="O28" s="88"/>
      <c r="P28" s="154"/>
      <c r="Q28" s="174">
        <f t="shared" si="2"/>
        <v>0</v>
      </c>
      <c r="R28" s="175">
        <f t="shared" si="3"/>
        <v>0</v>
      </c>
      <c r="S28" s="175"/>
      <c r="T28" s="115"/>
    </row>
    <row r="29" spans="1:20" ht="27" customHeight="1" x14ac:dyDescent="0.2">
      <c r="A29" s="19"/>
      <c r="B29" s="20"/>
      <c r="C29" s="134"/>
      <c r="D29" s="72" t="s">
        <v>39</v>
      </c>
      <c r="E29" s="372"/>
      <c r="F29" s="375"/>
      <c r="G29" s="378"/>
      <c r="H29" s="43"/>
      <c r="I29" s="203"/>
      <c r="J29" s="204"/>
      <c r="K29" s="204"/>
      <c r="L29" s="205"/>
      <c r="M29" s="143"/>
      <c r="N29" s="89"/>
      <c r="O29" s="89"/>
      <c r="P29" s="144"/>
      <c r="Q29" s="176"/>
      <c r="R29" s="177"/>
      <c r="S29" s="177"/>
      <c r="T29" s="178"/>
    </row>
    <row r="30" spans="1:20" ht="26.25" customHeight="1" x14ac:dyDescent="0.2">
      <c r="A30" s="19"/>
      <c r="B30" s="20"/>
      <c r="C30" s="134"/>
      <c r="D30" s="72" t="s">
        <v>41</v>
      </c>
      <c r="E30" s="372"/>
      <c r="F30" s="375"/>
      <c r="G30" s="378"/>
      <c r="H30" s="43"/>
      <c r="I30" s="203"/>
      <c r="J30" s="204"/>
      <c r="K30" s="204"/>
      <c r="L30" s="205"/>
      <c r="M30" s="143"/>
      <c r="N30" s="89"/>
      <c r="O30" s="89"/>
      <c r="P30" s="144"/>
      <c r="Q30" s="162"/>
      <c r="R30" s="163"/>
      <c r="S30" s="163"/>
      <c r="T30" s="164"/>
    </row>
    <row r="31" spans="1:20" ht="30" customHeight="1" thickBot="1" x14ac:dyDescent="0.25">
      <c r="A31" s="127"/>
      <c r="B31" s="128"/>
      <c r="C31" s="135"/>
      <c r="D31" s="73" t="s">
        <v>40</v>
      </c>
      <c r="E31" s="373"/>
      <c r="F31" s="376"/>
      <c r="G31" s="379"/>
      <c r="H31" s="226" t="s">
        <v>13</v>
      </c>
      <c r="I31" s="229">
        <f>SUM(I27:I28)</f>
        <v>51.9</v>
      </c>
      <c r="J31" s="207">
        <f>SUM(J27:J28)</f>
        <v>51.9</v>
      </c>
      <c r="K31" s="207"/>
      <c r="L31" s="208"/>
      <c r="M31" s="229">
        <f>SUM(M27:M28)</f>
        <v>51.9</v>
      </c>
      <c r="N31" s="207">
        <f>SUM(N27:N28)</f>
        <v>51.9</v>
      </c>
      <c r="O31" s="207"/>
      <c r="P31" s="208"/>
      <c r="Q31" s="223">
        <f t="shared" si="2"/>
        <v>0</v>
      </c>
      <c r="R31" s="224">
        <f t="shared" si="3"/>
        <v>0</v>
      </c>
      <c r="S31" s="224"/>
      <c r="T31" s="225"/>
    </row>
    <row r="32" spans="1:20" ht="12.75" customHeight="1" thickBot="1" x14ac:dyDescent="0.25">
      <c r="A32" s="18" t="s">
        <v>11</v>
      </c>
      <c r="B32" s="48" t="s">
        <v>14</v>
      </c>
      <c r="C32" s="351" t="s">
        <v>16</v>
      </c>
      <c r="D32" s="352"/>
      <c r="E32" s="352"/>
      <c r="F32" s="352"/>
      <c r="G32" s="352"/>
      <c r="H32" s="353"/>
      <c r="I32" s="30">
        <f>SUM(I31,I26,I21)</f>
        <v>429.98999999999995</v>
      </c>
      <c r="J32" s="50">
        <f>SUM(J31,J26,J21)</f>
        <v>290.89</v>
      </c>
      <c r="K32" s="31">
        <f>K31+K26+K21</f>
        <v>40.300000000000004</v>
      </c>
      <c r="L32" s="50">
        <f>SUM(L31,L26,L21)</f>
        <v>139.1</v>
      </c>
      <c r="M32" s="30">
        <f>SUM(M31,M26,M21)</f>
        <v>368.98999999999995</v>
      </c>
      <c r="N32" s="50">
        <f>SUM(N31,N26,N21)</f>
        <v>229.89000000000001</v>
      </c>
      <c r="O32" s="31">
        <f>O31+O26+O21</f>
        <v>55</v>
      </c>
      <c r="P32" s="50">
        <f>SUM(P31,P26,P21)</f>
        <v>139.1</v>
      </c>
      <c r="Q32" s="165">
        <f t="shared" si="2"/>
        <v>-61</v>
      </c>
      <c r="R32" s="166">
        <f t="shared" si="3"/>
        <v>-60.999999999999972</v>
      </c>
      <c r="S32" s="166">
        <f t="shared" si="4"/>
        <v>14.699999999999996</v>
      </c>
      <c r="T32" s="167">
        <f t="shared" si="5"/>
        <v>0</v>
      </c>
    </row>
    <row r="33" spans="1:20" ht="12.75" customHeight="1" thickBot="1" x14ac:dyDescent="0.25">
      <c r="A33" s="126" t="s">
        <v>11</v>
      </c>
      <c r="B33" s="354" t="s">
        <v>17</v>
      </c>
      <c r="C33" s="355"/>
      <c r="D33" s="355"/>
      <c r="E33" s="355"/>
      <c r="F33" s="355"/>
      <c r="G33" s="355"/>
      <c r="H33" s="356"/>
      <c r="I33" s="52">
        <f>I32+I18</f>
        <v>479.38999999999993</v>
      </c>
      <c r="J33" s="53">
        <f>J32+J18</f>
        <v>340.28999999999996</v>
      </c>
      <c r="K33" s="53">
        <f>K32</f>
        <v>40.300000000000004</v>
      </c>
      <c r="L33" s="142">
        <f>L32</f>
        <v>139.1</v>
      </c>
      <c r="M33" s="52">
        <f>M32+M18</f>
        <v>418.38999999999993</v>
      </c>
      <c r="N33" s="53">
        <f>N32+N18</f>
        <v>279.29000000000002</v>
      </c>
      <c r="O33" s="53">
        <f>O32</f>
        <v>55</v>
      </c>
      <c r="P33" s="142">
        <f>P32</f>
        <v>139.1</v>
      </c>
      <c r="Q33" s="171">
        <f t="shared" si="2"/>
        <v>-61</v>
      </c>
      <c r="R33" s="172">
        <f t="shared" si="3"/>
        <v>-60.999999999999943</v>
      </c>
      <c r="S33" s="172">
        <f t="shared" si="4"/>
        <v>14.699999999999996</v>
      </c>
      <c r="T33" s="173">
        <f t="shared" si="5"/>
        <v>0</v>
      </c>
    </row>
    <row r="34" spans="1:20" ht="12.75" customHeight="1" thickBot="1" x14ac:dyDescent="0.25">
      <c r="A34" s="56" t="s">
        <v>20</v>
      </c>
      <c r="B34" s="360" t="s">
        <v>18</v>
      </c>
      <c r="C34" s="361"/>
      <c r="D34" s="361"/>
      <c r="E34" s="361"/>
      <c r="F34" s="361"/>
      <c r="G34" s="361"/>
      <c r="H34" s="362"/>
      <c r="I34" s="57">
        <f>I33</f>
        <v>479.38999999999993</v>
      </c>
      <c r="J34" s="58">
        <f>J33</f>
        <v>340.28999999999996</v>
      </c>
      <c r="K34" s="58">
        <f>K33</f>
        <v>40.300000000000004</v>
      </c>
      <c r="L34" s="59">
        <f>L33</f>
        <v>139.1</v>
      </c>
      <c r="M34" s="57">
        <f>M33</f>
        <v>418.38999999999993</v>
      </c>
      <c r="N34" s="58">
        <f>N33</f>
        <v>279.29000000000002</v>
      </c>
      <c r="O34" s="58">
        <f>O33</f>
        <v>55</v>
      </c>
      <c r="P34" s="59">
        <f>P33</f>
        <v>139.1</v>
      </c>
      <c r="Q34" s="168">
        <f t="shared" si="2"/>
        <v>-61</v>
      </c>
      <c r="R34" s="169">
        <f t="shared" si="3"/>
        <v>-60.999999999999943</v>
      </c>
      <c r="S34" s="169">
        <f t="shared" si="4"/>
        <v>14.699999999999996</v>
      </c>
      <c r="T34" s="170">
        <f t="shared" si="5"/>
        <v>0</v>
      </c>
    </row>
    <row r="35" spans="1:20" s="118" customFormat="1" ht="33" customHeight="1" x14ac:dyDescent="0.2">
      <c r="A35" s="340" t="s">
        <v>67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</row>
    <row r="36" spans="1:20" s="10" customFormat="1" ht="15.75" customHeight="1" x14ac:dyDescent="0.2">
      <c r="A36" s="8"/>
      <c r="B36" s="9"/>
      <c r="C36" s="9"/>
      <c r="D36" s="341" t="s">
        <v>22</v>
      </c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</row>
    <row r="37" spans="1:20" s="10" customFormat="1" ht="12" customHeight="1" thickBot="1" x14ac:dyDescent="0.25">
      <c r="A37" s="8"/>
      <c r="B37" s="9"/>
      <c r="C37" s="9"/>
      <c r="D37" s="9"/>
      <c r="E37" s="9"/>
      <c r="F37" s="9"/>
      <c r="G37" s="9"/>
      <c r="H37" s="11"/>
      <c r="I37" s="339"/>
      <c r="J37" s="339"/>
      <c r="K37" s="339"/>
      <c r="L37" s="339"/>
    </row>
    <row r="38" spans="1:20" s="61" customFormat="1" ht="31.5" customHeight="1" thickBot="1" x14ac:dyDescent="0.25">
      <c r="B38" s="62"/>
      <c r="C38" s="62"/>
      <c r="D38" s="553" t="s">
        <v>19</v>
      </c>
      <c r="E38" s="554"/>
      <c r="F38" s="554"/>
      <c r="G38" s="554"/>
      <c r="H38" s="555"/>
      <c r="I38" s="556" t="s">
        <v>52</v>
      </c>
      <c r="J38" s="557"/>
      <c r="K38" s="557"/>
      <c r="L38" s="558"/>
      <c r="M38" s="484" t="s">
        <v>82</v>
      </c>
      <c r="N38" s="485"/>
      <c r="O38" s="485"/>
      <c r="P38" s="486"/>
      <c r="Q38" s="526" t="s">
        <v>83</v>
      </c>
      <c r="R38" s="527"/>
      <c r="S38" s="527"/>
      <c r="T38" s="528"/>
    </row>
    <row r="39" spans="1:20" ht="12.75" customHeight="1" x14ac:dyDescent="0.2">
      <c r="A39" s="2"/>
      <c r="B39" s="12"/>
      <c r="C39" s="12"/>
      <c r="D39" s="547" t="s">
        <v>21</v>
      </c>
      <c r="E39" s="548"/>
      <c r="F39" s="548"/>
      <c r="G39" s="548"/>
      <c r="H39" s="548"/>
      <c r="I39" s="549">
        <f>I40</f>
        <v>210.1</v>
      </c>
      <c r="J39" s="550"/>
      <c r="K39" s="550"/>
      <c r="L39" s="551"/>
      <c r="M39" s="514">
        <f>SUM(M40:P40)</f>
        <v>149.1</v>
      </c>
      <c r="N39" s="515"/>
      <c r="O39" s="515"/>
      <c r="P39" s="515"/>
      <c r="Q39" s="529">
        <f>Q40</f>
        <v>-61</v>
      </c>
      <c r="R39" s="530"/>
      <c r="S39" s="530"/>
      <c r="T39" s="531"/>
    </row>
    <row r="40" spans="1:20" ht="13.5" customHeight="1" x14ac:dyDescent="0.2">
      <c r="A40" s="2"/>
      <c r="B40" s="13"/>
      <c r="C40" s="13"/>
      <c r="D40" s="499" t="s">
        <v>33</v>
      </c>
      <c r="E40" s="500"/>
      <c r="F40" s="500"/>
      <c r="G40" s="500"/>
      <c r="H40" s="501"/>
      <c r="I40" s="502">
        <f>SUMIF(H12:H30,"SB",I12:I30)</f>
        <v>210.1</v>
      </c>
      <c r="J40" s="503"/>
      <c r="K40" s="503"/>
      <c r="L40" s="504"/>
      <c r="M40" s="516">
        <f>SUMIF(H12:H28,H12,M12:M28)</f>
        <v>149.1</v>
      </c>
      <c r="N40" s="517"/>
      <c r="O40" s="517"/>
      <c r="P40" s="518"/>
      <c r="Q40" s="516">
        <f>M40-I40</f>
        <v>-61</v>
      </c>
      <c r="R40" s="532"/>
      <c r="S40" s="532"/>
      <c r="T40" s="533"/>
    </row>
    <row r="41" spans="1:20" ht="15" customHeight="1" thickBot="1" x14ac:dyDescent="0.25">
      <c r="A41" s="2"/>
      <c r="B41" s="14"/>
      <c r="C41" s="14"/>
      <c r="D41" s="505" t="s">
        <v>32</v>
      </c>
      <c r="E41" s="506"/>
      <c r="F41" s="506"/>
      <c r="G41" s="506"/>
      <c r="H41" s="506"/>
      <c r="I41" s="507">
        <f>SUM(I42:L42)</f>
        <v>269.29000000000002</v>
      </c>
      <c r="J41" s="508"/>
      <c r="K41" s="508"/>
      <c r="L41" s="509"/>
      <c r="M41" s="519">
        <f>SUM(M42)</f>
        <v>269.29000000000002</v>
      </c>
      <c r="N41" s="520"/>
      <c r="O41" s="520"/>
      <c r="P41" s="520"/>
      <c r="Q41" s="534">
        <f>M41-I41</f>
        <v>0</v>
      </c>
      <c r="R41" s="535"/>
      <c r="S41" s="535"/>
      <c r="T41" s="536"/>
    </row>
    <row r="42" spans="1:20" ht="13.5" thickBot="1" x14ac:dyDescent="0.25">
      <c r="A42" s="2"/>
      <c r="B42" s="13"/>
      <c r="C42" s="13"/>
      <c r="D42" s="342" t="s">
        <v>34</v>
      </c>
      <c r="E42" s="343"/>
      <c r="F42" s="343"/>
      <c r="G42" s="343"/>
      <c r="H42" s="344"/>
      <c r="I42" s="510">
        <f>SUMIF(H12:H34,"ES",I12:I34)</f>
        <v>269.29000000000002</v>
      </c>
      <c r="J42" s="447"/>
      <c r="K42" s="447"/>
      <c r="L42" s="448"/>
      <c r="M42" s="521">
        <f>SUMIF(H12:H28,H28,M12:M28)</f>
        <v>269.29000000000002</v>
      </c>
      <c r="N42" s="522"/>
      <c r="O42" s="522"/>
      <c r="P42" s="523"/>
      <c r="Q42" s="521">
        <f>M42-I42</f>
        <v>0</v>
      </c>
      <c r="R42" s="537"/>
      <c r="S42" s="537"/>
      <c r="T42" s="538"/>
    </row>
    <row r="43" spans="1:20" ht="13.5" thickBot="1" x14ac:dyDescent="0.25">
      <c r="A43" s="2"/>
      <c r="B43" s="12"/>
      <c r="C43" s="12"/>
      <c r="D43" s="449" t="s">
        <v>13</v>
      </c>
      <c r="E43" s="450"/>
      <c r="F43" s="450"/>
      <c r="G43" s="450"/>
      <c r="H43" s="451"/>
      <c r="I43" s="483">
        <f>I39+I41</f>
        <v>479.39</v>
      </c>
      <c r="J43" s="453"/>
      <c r="K43" s="453"/>
      <c r="L43" s="454"/>
      <c r="M43" s="511">
        <f>M41+M39</f>
        <v>418.39</v>
      </c>
      <c r="N43" s="524"/>
      <c r="O43" s="524"/>
      <c r="P43" s="525"/>
      <c r="Q43" s="511">
        <f>Q41+Q39</f>
        <v>-61</v>
      </c>
      <c r="R43" s="512"/>
      <c r="S43" s="512"/>
      <c r="T43" s="513"/>
    </row>
    <row r="44" spans="1:20" x14ac:dyDescent="0.2">
      <c r="C44" s="2"/>
      <c r="D44" s="15"/>
      <c r="E44" s="15"/>
      <c r="F44" s="15"/>
      <c r="G44" s="15"/>
      <c r="H44" s="15"/>
      <c r="I44" s="16"/>
      <c r="J44" s="16"/>
      <c r="K44" s="6"/>
      <c r="L44" s="6"/>
    </row>
  </sheetData>
  <mergeCells count="82">
    <mergeCell ref="S1:T1"/>
    <mergeCell ref="A1:R1"/>
    <mergeCell ref="D39:H39"/>
    <mergeCell ref="I39:L39"/>
    <mergeCell ref="C16:C17"/>
    <mergeCell ref="D16:D17"/>
    <mergeCell ref="E16:E17"/>
    <mergeCell ref="A2:T2"/>
    <mergeCell ref="A3:T3"/>
    <mergeCell ref="S4:T4"/>
    <mergeCell ref="I37:L37"/>
    <mergeCell ref="D38:H38"/>
    <mergeCell ref="I38:L38"/>
    <mergeCell ref="G12:G13"/>
    <mergeCell ref="C14:C15"/>
    <mergeCell ref="D14:D15"/>
    <mergeCell ref="E14:E15"/>
    <mergeCell ref="F12:F13"/>
    <mergeCell ref="A12:A13"/>
    <mergeCell ref="B12:B13"/>
    <mergeCell ref="C12:C13"/>
    <mergeCell ref="D12:D13"/>
    <mergeCell ref="E12:E13"/>
    <mergeCell ref="D36:T36"/>
    <mergeCell ref="B33:H33"/>
    <mergeCell ref="B34:H34"/>
    <mergeCell ref="A35:T35"/>
    <mergeCell ref="D22:D23"/>
    <mergeCell ref="E27:E31"/>
    <mergeCell ref="F27:F31"/>
    <mergeCell ref="G27:G31"/>
    <mergeCell ref="C32:H32"/>
    <mergeCell ref="C18:H18"/>
    <mergeCell ref="C20:C21"/>
    <mergeCell ref="D20:D21"/>
    <mergeCell ref="E20:E21"/>
    <mergeCell ref="F20:F21"/>
    <mergeCell ref="C19:T19"/>
    <mergeCell ref="Q43:T43"/>
    <mergeCell ref="M38:P38"/>
    <mergeCell ref="M39:P39"/>
    <mergeCell ref="M40:P40"/>
    <mergeCell ref="M41:P41"/>
    <mergeCell ref="M42:P42"/>
    <mergeCell ref="M43:P43"/>
    <mergeCell ref="Q38:T38"/>
    <mergeCell ref="Q39:T39"/>
    <mergeCell ref="Q40:T40"/>
    <mergeCell ref="Q41:T41"/>
    <mergeCell ref="Q42:T42"/>
    <mergeCell ref="D43:H43"/>
    <mergeCell ref="I43:L43"/>
    <mergeCell ref="M5:P5"/>
    <mergeCell ref="Q5:T5"/>
    <mergeCell ref="M6:M7"/>
    <mergeCell ref="N6:O6"/>
    <mergeCell ref="R6:S6"/>
    <mergeCell ref="T6:T7"/>
    <mergeCell ref="A8:T8"/>
    <mergeCell ref="A9:T9"/>
    <mergeCell ref="D40:H40"/>
    <mergeCell ref="I40:L40"/>
    <mergeCell ref="D41:H41"/>
    <mergeCell ref="I41:L41"/>
    <mergeCell ref="D42:H42"/>
    <mergeCell ref="I42:L42"/>
    <mergeCell ref="P6:P7"/>
    <mergeCell ref="Q6:Q7"/>
    <mergeCell ref="B10:T10"/>
    <mergeCell ref="C11:T11"/>
    <mergeCell ref="G5:G7"/>
    <mergeCell ref="H5:H7"/>
    <mergeCell ref="I5:L5"/>
    <mergeCell ref="I6:I7"/>
    <mergeCell ref="J6:K6"/>
    <mergeCell ref="L6:L7"/>
    <mergeCell ref="F5:F7"/>
    <mergeCell ref="A5:A7"/>
    <mergeCell ref="B5:B7"/>
    <mergeCell ref="C5:C7"/>
    <mergeCell ref="D5:D7"/>
    <mergeCell ref="E5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rowBreaks count="1" manualBreakCount="1">
    <brk id="26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27" sqref="F27"/>
    </sheetView>
  </sheetViews>
  <sheetFormatPr defaultRowHeight="15.75" x14ac:dyDescent="0.25"/>
  <cols>
    <col min="1" max="1" width="22.7109375" style="119" customWidth="1"/>
    <col min="2" max="2" width="60.7109375" style="119" customWidth="1"/>
    <col min="3" max="16384" width="9.140625" style="119"/>
  </cols>
  <sheetData>
    <row r="1" spans="1:2" x14ac:dyDescent="0.25">
      <c r="A1" s="559" t="s">
        <v>69</v>
      </c>
      <c r="B1" s="559"/>
    </row>
    <row r="2" spans="1:2" ht="31.5" x14ac:dyDescent="0.25">
      <c r="A2" s="120" t="s">
        <v>6</v>
      </c>
      <c r="B2" s="121" t="s">
        <v>70</v>
      </c>
    </row>
    <row r="3" spans="1:2" x14ac:dyDescent="0.25">
      <c r="A3" s="120">
        <v>1</v>
      </c>
      <c r="B3" s="121" t="s">
        <v>71</v>
      </c>
    </row>
    <row r="4" spans="1:2" x14ac:dyDescent="0.25">
      <c r="A4" s="120">
        <v>2</v>
      </c>
      <c r="B4" s="121" t="s">
        <v>72</v>
      </c>
    </row>
    <row r="5" spans="1:2" x14ac:dyDescent="0.25">
      <c r="A5" s="120">
        <v>3</v>
      </c>
      <c r="B5" s="121" t="s">
        <v>73</v>
      </c>
    </row>
    <row r="6" spans="1:2" x14ac:dyDescent="0.25">
      <c r="A6" s="120">
        <v>4</v>
      </c>
      <c r="B6" s="121" t="s">
        <v>74</v>
      </c>
    </row>
    <row r="7" spans="1:2" x14ac:dyDescent="0.25">
      <c r="A7" s="120">
        <v>5</v>
      </c>
      <c r="B7" s="121" t="s">
        <v>75</v>
      </c>
    </row>
    <row r="8" spans="1:2" x14ac:dyDescent="0.25">
      <c r="A8" s="120">
        <v>6</v>
      </c>
      <c r="B8" s="121" t="s">
        <v>76</v>
      </c>
    </row>
    <row r="9" spans="1:2" ht="15.75" customHeight="1" x14ac:dyDescent="0.25"/>
    <row r="10" spans="1:2" ht="15.75" customHeight="1" x14ac:dyDescent="0.25">
      <c r="A10" s="560" t="s">
        <v>77</v>
      </c>
      <c r="B10" s="560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2013-2015</vt:lpstr>
      <vt:lpstr>Lyginamasis</vt:lpstr>
      <vt:lpstr>Asignavimų valdydojai</vt:lpstr>
      <vt:lpstr>Lyginamasis!Print_Area</vt:lpstr>
      <vt:lpstr>'SVP 2013-2015'!Print_Area</vt:lpstr>
      <vt:lpstr>Lyginamasis!Print_Titles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2013-11-21T09:22:13Z</cp:lastPrinted>
  <dcterms:created xsi:type="dcterms:W3CDTF">2005-11-15T09:07:30Z</dcterms:created>
  <dcterms:modified xsi:type="dcterms:W3CDTF">2013-12-02T08:56:33Z</dcterms:modified>
</cp:coreProperties>
</file>