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55" windowWidth="19200" windowHeight="11640" tabRatio="656"/>
  </bookViews>
  <sheets>
    <sheet name="SVP 2013-2015" sheetId="3" r:id="rId1"/>
    <sheet name="Lyginamasis" sheetId="5" state="hidden" r:id="rId2"/>
    <sheet name="Asignavimų valdytojų kodai" sheetId="4" r:id="rId3"/>
  </sheets>
  <definedNames>
    <definedName name="_xlnm.Print_Area" localSheetId="1">Lyginamasis!$A$1:$T$88</definedName>
    <definedName name="_xlnm.Print_Area" localSheetId="0">'SVP 2013-2015'!$A$1:$X$94</definedName>
    <definedName name="_xlnm.Print_Titles" localSheetId="1">Lyginamasis!$5:$7</definedName>
    <definedName name="_xlnm.Print_Titles" localSheetId="0">'SVP 2013-2015'!$5:$7</definedName>
  </definedNames>
  <calcPr calcId="145621"/>
</workbook>
</file>

<file path=xl/calcChain.xml><?xml version="1.0" encoding="utf-8"?>
<calcChain xmlns="http://schemas.openxmlformats.org/spreadsheetml/2006/main">
  <c r="R43" i="5" l="1"/>
  <c r="S43" i="5"/>
  <c r="J42" i="5" l="1"/>
  <c r="L48" i="3"/>
  <c r="I48" i="3" s="1"/>
  <c r="L46" i="3"/>
  <c r="I46" i="3" s="1"/>
  <c r="K42" i="3"/>
  <c r="J42" i="3"/>
  <c r="I42" i="3"/>
  <c r="J23" i="3"/>
  <c r="I23" i="3"/>
  <c r="J15" i="3"/>
  <c r="I15" i="3" s="1"/>
  <c r="J17" i="5"/>
  <c r="L17" i="5"/>
  <c r="L20" i="5" s="1"/>
  <c r="J57" i="5"/>
  <c r="L57" i="5"/>
  <c r="J44" i="5"/>
  <c r="K44" i="5"/>
  <c r="J41" i="5"/>
  <c r="I23" i="5"/>
  <c r="I16" i="5"/>
  <c r="I14" i="5"/>
  <c r="I81" i="5"/>
  <c r="I57" i="5" l="1"/>
  <c r="I44" i="5"/>
  <c r="P49" i="5" l="1"/>
  <c r="T49" i="5" s="1"/>
  <c r="P47" i="5"/>
  <c r="T47" i="5" s="1"/>
  <c r="T50" i="5" s="1"/>
  <c r="T63" i="5" s="1"/>
  <c r="T23" i="5"/>
  <c r="M43" i="5"/>
  <c r="O42" i="5"/>
  <c r="N42" i="5"/>
  <c r="N44" i="5" s="1"/>
  <c r="R44" i="5" s="1"/>
  <c r="N23" i="5"/>
  <c r="M23" i="5" s="1"/>
  <c r="N15" i="5"/>
  <c r="M15" i="5" s="1"/>
  <c r="M42" i="5" l="1"/>
  <c r="S42" i="5"/>
  <c r="O44" i="5"/>
  <c r="R42" i="5"/>
  <c r="M47" i="5"/>
  <c r="R23" i="5"/>
  <c r="R29" i="5" s="1"/>
  <c r="R45" i="5" s="1"/>
  <c r="R15" i="5"/>
  <c r="J71" i="5"/>
  <c r="I70" i="5"/>
  <c r="I71" i="5" s="1"/>
  <c r="J68" i="5"/>
  <c r="J69" i="5" s="1"/>
  <c r="I69" i="5" s="1"/>
  <c r="J67" i="5"/>
  <c r="I65" i="5"/>
  <c r="I67" i="5" s="1"/>
  <c r="J62" i="5"/>
  <c r="J63" i="5" s="1"/>
  <c r="I58" i="5"/>
  <c r="I62" i="5" s="1"/>
  <c r="I53" i="5"/>
  <c r="I83" i="5" s="1"/>
  <c r="I52" i="5"/>
  <c r="I51" i="5"/>
  <c r="I49" i="5"/>
  <c r="L48" i="5"/>
  <c r="L50" i="5" s="1"/>
  <c r="I47" i="5"/>
  <c r="Q47" i="5" s="1"/>
  <c r="I43" i="5"/>
  <c r="I86" i="5" s="1"/>
  <c r="I42" i="5"/>
  <c r="I41" i="5"/>
  <c r="I32" i="5"/>
  <c r="L31" i="5"/>
  <c r="K31" i="5"/>
  <c r="J31" i="5"/>
  <c r="I31" i="5" s="1"/>
  <c r="I30" i="5"/>
  <c r="I25" i="5"/>
  <c r="I24" i="5"/>
  <c r="I82" i="5" s="1"/>
  <c r="L22" i="5"/>
  <c r="L29" i="5" s="1"/>
  <c r="K22" i="5"/>
  <c r="K29" i="5" s="1"/>
  <c r="J22" i="5"/>
  <c r="J19" i="5"/>
  <c r="I19" i="5" s="1"/>
  <c r="I18" i="5"/>
  <c r="I15" i="5"/>
  <c r="J13" i="5"/>
  <c r="I12" i="5"/>
  <c r="Q43" i="5" l="1"/>
  <c r="I13" i="5"/>
  <c r="J20" i="5"/>
  <c r="J29" i="5"/>
  <c r="I22" i="5"/>
  <c r="L45" i="5"/>
  <c r="Q15" i="5"/>
  <c r="I17" i="5"/>
  <c r="I20" i="5" s="1"/>
  <c r="K45" i="5"/>
  <c r="J72" i="5"/>
  <c r="I50" i="5"/>
  <c r="I63" i="5" s="1"/>
  <c r="L63" i="5"/>
  <c r="L73" i="5" s="1"/>
  <c r="I72" i="5"/>
  <c r="Q42" i="5"/>
  <c r="Q23" i="5"/>
  <c r="Q29" i="5" s="1"/>
  <c r="I68" i="5"/>
  <c r="I80" i="5" s="1"/>
  <c r="I79" i="5" s="1"/>
  <c r="I78" i="5" s="1"/>
  <c r="I48" i="5"/>
  <c r="I84" i="5" s="1"/>
  <c r="I29" i="5" l="1"/>
  <c r="I45" i="5" s="1"/>
  <c r="I73" i="5" s="1"/>
  <c r="J45" i="5"/>
  <c r="J73" i="5" s="1"/>
  <c r="I87" i="5"/>
  <c r="I85" i="5" s="1"/>
  <c r="I88" i="5" s="1"/>
  <c r="J43" i="3"/>
  <c r="J17" i="3" l="1"/>
  <c r="I25" i="3" l="1"/>
  <c r="N57" i="5" l="1"/>
  <c r="P57" i="5"/>
  <c r="S44" i="5"/>
  <c r="M16" i="5"/>
  <c r="Q16" i="5" s="1"/>
  <c r="N17" i="5"/>
  <c r="P17" i="5"/>
  <c r="P20" i="5" s="1"/>
  <c r="N71" i="5"/>
  <c r="M70" i="5"/>
  <c r="M71" i="5" s="1"/>
  <c r="N68" i="5"/>
  <c r="M68" i="5" s="1"/>
  <c r="N67" i="5"/>
  <c r="M65" i="5"/>
  <c r="M67" i="5" s="1"/>
  <c r="N62" i="5"/>
  <c r="M58" i="5"/>
  <c r="M62" i="5" s="1"/>
  <c r="M53" i="5"/>
  <c r="M83" i="5" s="1"/>
  <c r="M52" i="5"/>
  <c r="M51" i="5"/>
  <c r="M49" i="5"/>
  <c r="Q49" i="5" s="1"/>
  <c r="Q50" i="5" s="1"/>
  <c r="Q63" i="5" s="1"/>
  <c r="P48" i="5"/>
  <c r="P50" i="5" s="1"/>
  <c r="P31" i="5"/>
  <c r="O31" i="5"/>
  <c r="N31" i="5"/>
  <c r="M31" i="5" s="1"/>
  <c r="M30" i="5"/>
  <c r="N41" i="5"/>
  <c r="M41" i="5" s="1"/>
  <c r="M32" i="5"/>
  <c r="M24" i="5"/>
  <c r="M82" i="5" s="1"/>
  <c r="M81" i="5"/>
  <c r="P22" i="5"/>
  <c r="P29" i="5" s="1"/>
  <c r="O22" i="5"/>
  <c r="O29" i="5" s="1"/>
  <c r="N22" i="5"/>
  <c r="M22" i="5" s="1"/>
  <c r="N19" i="5"/>
  <c r="M19" i="5" s="1"/>
  <c r="M18" i="5"/>
  <c r="M14" i="5"/>
  <c r="N13" i="5"/>
  <c r="M13" i="5" s="1"/>
  <c r="M12" i="5"/>
  <c r="M25" i="5"/>
  <c r="R16" i="5"/>
  <c r="R17" i="5" s="1"/>
  <c r="R20" i="5" s="1"/>
  <c r="R73" i="5" s="1"/>
  <c r="T16" i="5"/>
  <c r="T17" i="5" s="1"/>
  <c r="T20" i="5" s="1"/>
  <c r="I17" i="3"/>
  <c r="L17" i="3"/>
  <c r="I16" i="3"/>
  <c r="K88" i="5"/>
  <c r="K20" i="5"/>
  <c r="K73" i="5" s="1"/>
  <c r="Q17" i="5" l="1"/>
  <c r="Q20" i="5" s="1"/>
  <c r="T73" i="5"/>
  <c r="T74" i="5" s="1"/>
  <c r="M57" i="5"/>
  <c r="M86" i="5"/>
  <c r="Q86" i="5" s="1"/>
  <c r="N63" i="5"/>
  <c r="M44" i="5"/>
  <c r="Q44" i="5" s="1"/>
  <c r="Q45" i="5" s="1"/>
  <c r="R74" i="5"/>
  <c r="M80" i="5"/>
  <c r="M79" i="5" s="1"/>
  <c r="M17" i="5"/>
  <c r="Q82" i="5"/>
  <c r="N20" i="5"/>
  <c r="M20" i="5" s="1"/>
  <c r="Q83" i="5"/>
  <c r="O45" i="5"/>
  <c r="P63" i="5"/>
  <c r="P73" i="5" s="1"/>
  <c r="P74" i="5" s="1"/>
  <c r="Q81" i="5"/>
  <c r="M48" i="5"/>
  <c r="M84" i="5" s="1"/>
  <c r="M87" i="5"/>
  <c r="N29" i="5"/>
  <c r="M50" i="5"/>
  <c r="M63" i="5" s="1"/>
  <c r="N69" i="5"/>
  <c r="M69" i="5" s="1"/>
  <c r="M72" i="5" s="1"/>
  <c r="K74" i="5"/>
  <c r="Q73" i="5" l="1"/>
  <c r="Q74" i="5" s="1"/>
  <c r="O73" i="5"/>
  <c r="O74" i="5" s="1"/>
  <c r="S45" i="5"/>
  <c r="S73" i="5" s="1"/>
  <c r="M85" i="5"/>
  <c r="Q84" i="5"/>
  <c r="N72" i="5"/>
  <c r="J74" i="5"/>
  <c r="N45" i="5"/>
  <c r="M29" i="5"/>
  <c r="M45" i="5" s="1"/>
  <c r="M73" i="5" s="1"/>
  <c r="M74" i="5" s="1"/>
  <c r="M78" i="5"/>
  <c r="L74" i="5"/>
  <c r="I74" i="5" l="1"/>
  <c r="S74" i="5"/>
  <c r="Q80" i="5"/>
  <c r="N73" i="5"/>
  <c r="N74" i="5" s="1"/>
  <c r="M88" i="5"/>
  <c r="Q85" i="5"/>
  <c r="Q87" i="5"/>
  <c r="Q79" i="5" l="1"/>
  <c r="Q78" i="5" s="1"/>
  <c r="Q88" i="5" s="1"/>
  <c r="L47" i="3"/>
  <c r="N87" i="3" l="1"/>
  <c r="I87" i="3"/>
  <c r="M87" i="3"/>
  <c r="N64" i="3"/>
  <c r="L49" i="3"/>
  <c r="I49" i="3" s="1"/>
  <c r="M49" i="3"/>
  <c r="I88" i="3" l="1"/>
  <c r="I24" i="3"/>
  <c r="I18" i="3" l="1"/>
  <c r="J72" i="3"/>
  <c r="N19" i="3" l="1"/>
  <c r="M19" i="3"/>
  <c r="J19" i="3"/>
  <c r="I19" i="3" s="1"/>
  <c r="I14" i="3" l="1"/>
  <c r="L22" i="3"/>
  <c r="K22" i="3"/>
  <c r="J22" i="3"/>
  <c r="J29" i="3" s="1"/>
  <c r="I22" i="3" l="1"/>
  <c r="I29" i="3" s="1"/>
  <c r="L31" i="3"/>
  <c r="K31" i="3"/>
  <c r="J31" i="3"/>
  <c r="I30" i="3"/>
  <c r="I31" i="3" l="1"/>
  <c r="L56" i="3" l="1"/>
  <c r="J61" i="3" l="1"/>
  <c r="K61" i="3"/>
  <c r="L61" i="3"/>
  <c r="I57" i="3"/>
  <c r="I61" i="3" s="1"/>
  <c r="M56" i="3" l="1"/>
  <c r="K65" i="3" l="1"/>
  <c r="M61" i="3"/>
  <c r="M65" i="3" s="1"/>
  <c r="J56" i="3"/>
  <c r="N41" i="3"/>
  <c r="M41" i="3"/>
  <c r="I32" i="3"/>
  <c r="J65" i="3" l="1"/>
  <c r="I56" i="3"/>
  <c r="J73" i="3"/>
  <c r="K73" i="3"/>
  <c r="K76" i="3" s="1"/>
  <c r="L73" i="3"/>
  <c r="L76" i="3" s="1"/>
  <c r="M73" i="3"/>
  <c r="N73" i="3"/>
  <c r="I72" i="3"/>
  <c r="I73" i="3" s="1"/>
  <c r="M71" i="3"/>
  <c r="J71" i="3"/>
  <c r="I67" i="3"/>
  <c r="I71" i="3" s="1"/>
  <c r="J41" i="3"/>
  <c r="N29" i="3"/>
  <c r="M29" i="3"/>
  <c r="L29" i="3"/>
  <c r="K29" i="3"/>
  <c r="K43" i="3" l="1"/>
  <c r="K44" i="3" s="1"/>
  <c r="K77" i="3" s="1"/>
  <c r="K78" i="3" s="1"/>
  <c r="K20" i="3"/>
  <c r="K94" i="3"/>
  <c r="N92" i="3"/>
  <c r="N91" i="3" s="1"/>
  <c r="M92" i="3"/>
  <c r="M91" i="3" s="1"/>
  <c r="N89" i="3"/>
  <c r="M89" i="3"/>
  <c r="N86" i="3"/>
  <c r="M86" i="3"/>
  <c r="N85" i="3"/>
  <c r="M85" i="3"/>
  <c r="N75" i="3"/>
  <c r="M75" i="3"/>
  <c r="M76" i="3" s="1"/>
  <c r="J75" i="3"/>
  <c r="J76" i="3" s="1"/>
  <c r="I74" i="3"/>
  <c r="N71" i="3"/>
  <c r="L64" i="3"/>
  <c r="N61" i="3"/>
  <c r="I52" i="3"/>
  <c r="I89" i="3" s="1"/>
  <c r="I51" i="3"/>
  <c r="I50" i="3"/>
  <c r="I47" i="3"/>
  <c r="I90" i="3" s="1"/>
  <c r="L44" i="3"/>
  <c r="I41" i="3"/>
  <c r="I86" i="3"/>
  <c r="L20" i="3"/>
  <c r="N13" i="3"/>
  <c r="N20" i="3" s="1"/>
  <c r="M13" i="3"/>
  <c r="M20" i="3" s="1"/>
  <c r="J13" i="3"/>
  <c r="I12" i="3"/>
  <c r="N65" i="3" l="1"/>
  <c r="M84" i="3"/>
  <c r="I13" i="3"/>
  <c r="I20" i="3" s="1"/>
  <c r="J20" i="3"/>
  <c r="I92" i="3"/>
  <c r="I75" i="3"/>
  <c r="I76" i="3" s="1"/>
  <c r="I64" i="3"/>
  <c r="I65" i="3" s="1"/>
  <c r="L65" i="3"/>
  <c r="N83" i="3"/>
  <c r="N94" i="3" s="1"/>
  <c r="I43" i="3"/>
  <c r="I44" i="3" s="1"/>
  <c r="N76" i="3"/>
  <c r="I85" i="3"/>
  <c r="I84" i="3" s="1"/>
  <c r="I83" i="3" s="1"/>
  <c r="M44" i="3"/>
  <c r="N44" i="3"/>
  <c r="N77" i="3" s="1"/>
  <c r="N78" i="3" s="1"/>
  <c r="J44" i="3"/>
  <c r="M83" i="3"/>
  <c r="M94" i="3" s="1"/>
  <c r="N84" i="3"/>
  <c r="L77" i="3" l="1"/>
  <c r="L78" i="3" s="1"/>
  <c r="M77" i="3"/>
  <c r="M78" i="3" s="1"/>
  <c r="J77" i="3" l="1"/>
  <c r="I77" i="3" s="1"/>
  <c r="I93" i="3" l="1"/>
  <c r="I91" i="3" s="1"/>
  <c r="I94" i="3" s="1"/>
  <c r="J78" i="3"/>
  <c r="I78" i="3" s="1"/>
</calcChain>
</file>

<file path=xl/comments1.xml><?xml version="1.0" encoding="utf-8"?>
<comments xmlns="http://schemas.openxmlformats.org/spreadsheetml/2006/main">
  <authors>
    <author>Snieguole Kacerauskaite</author>
  </authors>
  <commentList>
    <comment ref="I48" authorId="0">
      <text>
        <r>
          <rPr>
            <b/>
            <sz val="9"/>
            <color indexed="81"/>
            <rFont val="Tahoma"/>
            <family val="2"/>
            <charset val="186"/>
          </rPr>
          <t>Snieguole Kacerauskaite:</t>
        </r>
        <r>
          <rPr>
            <sz val="9"/>
            <color indexed="81"/>
            <rFont val="Tahoma"/>
            <family val="2"/>
            <charset val="186"/>
          </rPr>
          <t xml:space="preserve">
+300 iš KLASCO</t>
        </r>
      </text>
    </comment>
    <comment ref="D52" authorId="0">
      <text>
        <r>
          <rPr>
            <sz val="9"/>
            <color indexed="81"/>
            <rFont val="Tahoma"/>
            <family val="2"/>
            <charset val="186"/>
          </rPr>
          <t xml:space="preserve">Planuojama atlikti šiuos darbus:
1. Esamos situacijos analizė.
2.  Klaipėdos regiono sporto sektoriaus apklausa (poreikio analizė).
3. Stadiono vietos parinkimo tyrimas.
4. Klaipėdos regiono stadiono koncepcijos parengimas atliktų tyrimų pagrindu.  
5. Statinio projektavimo techninės užduoties parengimas 
</t>
        </r>
      </text>
    </comment>
  </commentList>
</comments>
</file>

<file path=xl/comments2.xml><?xml version="1.0" encoding="utf-8"?>
<comments xmlns="http://schemas.openxmlformats.org/spreadsheetml/2006/main">
  <authors>
    <author>Snieguole Kacerauskaite</author>
  </authors>
  <commentList>
    <comment ref="I49" authorId="0">
      <text>
        <r>
          <rPr>
            <b/>
            <sz val="9"/>
            <color indexed="81"/>
            <rFont val="Tahoma"/>
            <family val="2"/>
            <charset val="186"/>
          </rPr>
          <t>Snieguole Kacerauskaite:</t>
        </r>
        <r>
          <rPr>
            <sz val="9"/>
            <color indexed="81"/>
            <rFont val="Tahoma"/>
            <family val="2"/>
            <charset val="186"/>
          </rPr>
          <t xml:space="preserve">
Sporto rėmimo fondas</t>
        </r>
      </text>
    </comment>
    <comment ref="M49" authorId="0">
      <text>
        <r>
          <rPr>
            <b/>
            <sz val="9"/>
            <color indexed="81"/>
            <rFont val="Tahoma"/>
            <family val="2"/>
            <charset val="186"/>
          </rPr>
          <t>Snieguole Kacerauskaite:</t>
        </r>
        <r>
          <rPr>
            <sz val="9"/>
            <color indexed="81"/>
            <rFont val="Tahoma"/>
            <family val="2"/>
            <charset val="186"/>
          </rPr>
          <t xml:space="preserve">
+300 iš KLASCO</t>
        </r>
      </text>
    </comment>
    <comment ref="D53" authorId="0">
      <text>
        <r>
          <rPr>
            <sz val="9"/>
            <color indexed="81"/>
            <rFont val="Tahoma"/>
            <family val="2"/>
            <charset val="186"/>
          </rPr>
          <t xml:space="preserve">Planuojama atlikti šiuos darbus:
1. Esamos situacijos analizė.
2.  Klaipėdos regiono sporto sektoriaus apklausa (poreikio analizė).
3. Stadiono vietos parinkimo tyrimas.
4. Klaipėdos regiono stadiono koncepcijos parengimas atliktų tyrimų pagrindu.  
5. Statinio projektavimo techninės užduoties parengimas 
</t>
        </r>
      </text>
    </comment>
  </commentList>
</comments>
</file>

<file path=xl/sharedStrings.xml><?xml version="1.0" encoding="utf-8"?>
<sst xmlns="http://schemas.openxmlformats.org/spreadsheetml/2006/main" count="481" uniqueCount="143">
  <si>
    <t>Užtikrinti sporto renginių ir pratybų aptarnavimo paslaugų teikimą</t>
  </si>
  <si>
    <t>Įrengti naujas ir modernizuoti esamas sporto bazes</t>
  </si>
  <si>
    <t>Programos tikslo kodas</t>
  </si>
  <si>
    <t>Uždavinio kodas</t>
  </si>
  <si>
    <t>Priemonės kodas</t>
  </si>
  <si>
    <t>Priemonės požymis</t>
  </si>
  <si>
    <t>Asignavimų valdytojo kodas</t>
  </si>
  <si>
    <t>Finansavimo šaltinis</t>
  </si>
  <si>
    <t>Iš viso</t>
  </si>
  <si>
    <t>Išlaidoms</t>
  </si>
  <si>
    <t>01</t>
  </si>
  <si>
    <t>08</t>
  </si>
  <si>
    <t>SB</t>
  </si>
  <si>
    <t>Iš viso:</t>
  </si>
  <si>
    <t>02</t>
  </si>
  <si>
    <t>03</t>
  </si>
  <si>
    <t>04</t>
  </si>
  <si>
    <t>11</t>
  </si>
  <si>
    <t>Iš viso uždaviniui:</t>
  </si>
  <si>
    <t>Iš viso tikslui:</t>
  </si>
  <si>
    <t>Iš viso programai:</t>
  </si>
  <si>
    <t>Finansavimo šaltiniai</t>
  </si>
  <si>
    <t>SAVIVALDYBĖS LĖŠOS</t>
  </si>
  <si>
    <t>KITOS LĖŠOS</t>
  </si>
  <si>
    <t>tūkst. Lt</t>
  </si>
  <si>
    <t>ES</t>
  </si>
  <si>
    <t>Finansavimo šaltinių suvestinė</t>
  </si>
  <si>
    <t>11 Kūno kultūros ir sporto plėtros programa</t>
  </si>
  <si>
    <t>Pavadinimas</t>
  </si>
  <si>
    <t>Iš jų darbo užmokesčiui</t>
  </si>
  <si>
    <t>Strateginis tikslas 03. Užtikrinti gyventojams aukštą švietimo, kultūros, socialinių, sporto ir sveikatos apsaugos paslaugų kokybę ir prieinamumą</t>
  </si>
  <si>
    <t>Turtui įsigyti ir finansiniams įsipareigojimams vykdyti</t>
  </si>
  <si>
    <t>Kt</t>
  </si>
  <si>
    <t xml:space="preserve"> KŪNO KULTŪROS IR SPORTO PLĖTROS PROGRAMOS (NR. 11)</t>
  </si>
  <si>
    <t>Individualių sporto šakų sportininkų pasirengimas dalyvauti atrankos varžybose dėl patekimo į nacionalines rinktines</t>
  </si>
  <si>
    <t>5</t>
  </si>
  <si>
    <t>2</t>
  </si>
  <si>
    <t>BĮ Klaipėdos kūno kultūros ir rekreacijos centro išlaikymas ir  veiklos organizavimas</t>
  </si>
  <si>
    <t>Sporto pratybų ir renginių aptarnavimas pagrindinėse sporto bazėse</t>
  </si>
  <si>
    <t>Tobulinti perspektyvių sportininkų atrankos ir rengimo sistemą, sudaryti sąlygas siekti didelio sportinio meistriškumo</t>
  </si>
  <si>
    <r>
      <t xml:space="preserve">Savivaldybės biudžeto lėšos </t>
    </r>
    <r>
      <rPr>
        <b/>
        <sz val="10"/>
        <rFont val="Times New Roman"/>
        <family val="1"/>
      </rPr>
      <t>SB</t>
    </r>
  </si>
  <si>
    <r>
      <t xml:space="preserve">Pajamų įmokos už paslaugas </t>
    </r>
    <r>
      <rPr>
        <b/>
        <sz val="10"/>
        <rFont val="Times New Roman"/>
        <family val="1"/>
      </rPr>
      <t>SB(SP)</t>
    </r>
  </si>
  <si>
    <r>
      <t xml:space="preserve">Europos Sąjungos paramos lėšos </t>
    </r>
    <r>
      <rPr>
        <b/>
        <sz val="10"/>
        <rFont val="Times New Roman"/>
        <family val="1"/>
      </rPr>
      <t>ES</t>
    </r>
  </si>
  <si>
    <t>SB(P)</t>
  </si>
  <si>
    <r>
      <t xml:space="preserve">Paskolos lėšos </t>
    </r>
    <r>
      <rPr>
        <b/>
        <sz val="10"/>
        <rFont val="Times New Roman"/>
        <family val="1"/>
      </rPr>
      <t>SB(P)</t>
    </r>
  </si>
  <si>
    <t>Sudaryti sąlygas sportuoti visų amžiaus grupių miestiečiams</t>
  </si>
  <si>
    <t>Sportinės veiklos programų dalinis finansavimas:</t>
  </si>
  <si>
    <t>Sudaryti sąlygas įtraukti visas miesto socialines grupes į sporto veiklą ir sukurti socialinį pagrindą didelio meistriškumo sportininkų rengimo sistemai</t>
  </si>
  <si>
    <t>Reprezentuojančių miestą sporto klubų veiklos dalinis finansavimas pagal ilgalaikes sutartis:</t>
  </si>
  <si>
    <t xml:space="preserve"> TIKSLŲ, UŽDAVINIŲ, PRIEMONIŲ, PRIEMONIŲ IŠLAIDŲ IR KRITERIJŲ SUVESTINĖ</t>
  </si>
  <si>
    <t>Klaipėdos miesto sportinių šokių klubo „Žuvėdra“</t>
  </si>
  <si>
    <t xml:space="preserve">Klaipėdos centrinio stadiono Sportininkų g. 46  rekonstrukcija (II-IV etapai) </t>
  </si>
  <si>
    <t>Projekto „Jaunimo pasitraukimo iš sportinės veiklos prevencija (PYDOS)“ įgyvendinimas</t>
  </si>
  <si>
    <t xml:space="preserve">Dokumentacijos, reikalingos sporto infrastruktūros plėtrai, parengimas:                                      </t>
  </si>
  <si>
    <t>SB(VB)</t>
  </si>
  <si>
    <t xml:space="preserve">Sporto infrastruktūros objektų einamasis remontas ir techninis aptarnavimas:                                    </t>
  </si>
  <si>
    <t>Sporto ir sveikatingumo bazės renovacija (Smiltynės g. 13)</t>
  </si>
  <si>
    <t>2014-ųjų metų lėšų projektas</t>
  </si>
  <si>
    <t>2015-ųjų metų lėšų projektas</t>
  </si>
  <si>
    <t>planas</t>
  </si>
  <si>
    <t>2013-ieji metai</t>
  </si>
  <si>
    <t>2014-ieji metai</t>
  </si>
  <si>
    <t>2015-ieji metai</t>
  </si>
  <si>
    <t>Nupirkta irklavimo, baidarių ir kanojų irklavimo pratybų ir sporto renginių aptarnavimo paslaugų, tūkst. val.</t>
  </si>
  <si>
    <t>Dalyvių skaičius 25 sporto šakų varžybose, tūkst.</t>
  </si>
  <si>
    <t>Sporto bazių, kuriose pagerintos  sportavimo sąlygos, sk..</t>
  </si>
  <si>
    <t>Finansuota programų, iš viso</t>
  </si>
  <si>
    <t>Įgyvendinta programa, proc.</t>
  </si>
  <si>
    <t>Dalyvių sk. varžybose Lenkijoje</t>
  </si>
  <si>
    <t xml:space="preserve">Iškovota vieta Lietuvos krepšinio lygos čempionate  </t>
  </si>
  <si>
    <t xml:space="preserve">Iškovota vieta Lietuvos rankinio aukščiausioje lygoje </t>
  </si>
  <si>
    <t>Skirta stipendijų sportininkams, sk.</t>
  </si>
  <si>
    <t>Europos jaunių sunkiosios atletikos varžybų organizavimas</t>
  </si>
  <si>
    <t>Dalyvių sk., tūkst.</t>
  </si>
  <si>
    <t>Stadiono perspektyvų studijos Klaipėdos regione parengimas</t>
  </si>
  <si>
    <t>Parengta galimybių studija</t>
  </si>
  <si>
    <t>Parengtas techn. projektas</t>
  </si>
  <si>
    <r>
      <t xml:space="preserve">Valstybės biudžeto specialiosios tikslinės dotacijos lėšos </t>
    </r>
    <r>
      <rPr>
        <b/>
        <sz val="10"/>
        <rFont val="Times New Roman"/>
        <family val="1"/>
        <charset val="186"/>
      </rPr>
      <t>SB(VB)</t>
    </r>
  </si>
  <si>
    <r>
      <t xml:space="preserve">Kiti finansavimo šaltiniai </t>
    </r>
    <r>
      <rPr>
        <b/>
        <sz val="10"/>
        <rFont val="Times New Roman"/>
        <family val="1"/>
        <charset val="186"/>
      </rPr>
      <t>Kt</t>
    </r>
  </si>
  <si>
    <t>Funkcinės klasifikacijos kodas*</t>
  </si>
  <si>
    <t>IX pasaulio lietuvių sporto žaidynių organizavimas:</t>
  </si>
  <si>
    <t>6</t>
  </si>
  <si>
    <t xml:space="preserve"> 3-4</t>
  </si>
  <si>
    <t xml:space="preserve"> 1-2</t>
  </si>
  <si>
    <t>PF</t>
  </si>
  <si>
    <t>Sąlygų ugdytis sporto įstaigose sudarymas:</t>
  </si>
  <si>
    <t xml:space="preserve">Savivaldybės biudžetas, iš jo: </t>
  </si>
  <si>
    <t>Savivaldybės privatizavimo fondo lėšos PF</t>
  </si>
  <si>
    <t>2013-ųjų metų asignavimų planas</t>
  </si>
  <si>
    <t>SB(SP)</t>
  </si>
  <si>
    <t xml:space="preserve"> 2013–2015 M. KLAIPĖDOS MIESTO SAVIVALDYBĖS</t>
  </si>
  <si>
    <t>Produkto vertinimo kriterijus</t>
  </si>
  <si>
    <t>* Funkcinės klasifikacijos kodas įrašomas vadovaujantis  Lietuvos Respublikos finansų ministro 2003 m. liepos 3 d. įsakymu Nr. 1K-184 „Dėl Lietuvos Respublikos valstybės ir savivaldybių biudžetų pajamų ir išlaidų klasifikacijos patvirtinimo" (Aktuali redakcija 2010 m. kovo 26 d. įsakymo Nr. 1K-085 redakcija)</t>
  </si>
  <si>
    <t>Asignavimų valdytojų kodų klasifikatorius*</t>
  </si>
  <si>
    <t xml:space="preserve">                              Pavadinimas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</si>
  <si>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</si>
  <si>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</si>
  <si>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</si>
  <si>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</si>
  <si>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</si>
  <si>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</si>
  <si>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</si>
  <si>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t>Reprezentuojančių miestą sporto klubų veiklos programų dalinis finansavimas</t>
  </si>
  <si>
    <t>Iš dalies finasuota programų, sk.</t>
  </si>
  <si>
    <t>2014 m.  poreikis</t>
  </si>
  <si>
    <t>2015 m. poreikis</t>
  </si>
  <si>
    <t>Klaipėdos krepšinio sporto klubo „Neptūnas“;</t>
  </si>
  <si>
    <t>BĮ Klaipėdos miesto sporto centre;</t>
  </si>
  <si>
    <t>BĮ Klaipėdos „Viesulo“ sporto centre;</t>
  </si>
  <si>
    <t>BĮ Klaipėdos „Gintaro“ sporto centre;</t>
  </si>
  <si>
    <t>BĮ Klaipėdos Vlado Knašiaus krepšinio mokykloje;</t>
  </si>
  <si>
    <t>BĮ Klaipėdos futbolo sporto mokykloje;</t>
  </si>
  <si>
    <t>Bazių remonto darbai ir sportinio inventoriaus bei kito turto įsigijimas;</t>
  </si>
  <si>
    <t>tradicinių, tarptautinių sporto renginių;</t>
  </si>
  <si>
    <t>neįgaliųjų sporto klubų;</t>
  </si>
  <si>
    <t>prioritetinių sporto šakų sporto klubų, atstovaujančių Klaipėdos miestui;</t>
  </si>
  <si>
    <t>sporto klubų, dalyvaujančių regioniniuose, šalies ar tarptautiniuose mėgėjiško sporto renginiuose;</t>
  </si>
  <si>
    <t>buriavimo klubų, vykdančių vaikų ir jaunimo buriavimo mokymo veiklą;</t>
  </si>
  <si>
    <t>miesto jachtų su jaunųjų buriuotojų įgulomis dalyvavimo tarptautinėse regatose;</t>
  </si>
  <si>
    <t>Suremontuota sporto objektų, sk.</t>
  </si>
  <si>
    <t>Sporto salės ir kitų patalpų (Pilies g. 2A) remontas</t>
  </si>
  <si>
    <t>BĮ Klaipėdos miesto sporto centro administracinio pastato (S. Daukanto g. 24) stogo dangos remontas;</t>
  </si>
  <si>
    <t>Imtynių sporto salės Kretingos g. stogo dangos ir vidaus patalpų remontas;</t>
  </si>
  <si>
    <t>Įsteigta viešoji įstaiga</t>
  </si>
  <si>
    <t>Klaipėdos miesto baseino (50 m) su sveikatingumo centru techninio projekto parengimas</t>
  </si>
  <si>
    <t>SB(L)</t>
  </si>
  <si>
    <r>
      <t xml:space="preserve">Programų lėšų likučių laikinai laisvos lėšos </t>
    </r>
    <r>
      <rPr>
        <b/>
        <sz val="10"/>
        <rFont val="Times New Roman"/>
        <family val="1"/>
        <charset val="186"/>
      </rPr>
      <t xml:space="preserve">SB(L) </t>
    </r>
  </si>
  <si>
    <t>VšĮ Klaipėdos krašto buriavimo sporto mokyklos „Žiemys“ įsteigimas</t>
  </si>
  <si>
    <t>sporto klubų, dalyvaujančių judėjime „Sportas visiems“;</t>
  </si>
  <si>
    <t>Klaipėdos miesto rankinio klubo „Dragūnas“</t>
  </si>
  <si>
    <t xml:space="preserve">Dalyvavusiųjų sporto ir sveikatingumo renginiuose skaičius, tūkst. žm. </t>
  </si>
  <si>
    <t>Šventinių renginių organizavimas.</t>
  </si>
  <si>
    <t>Asmenų, lankančių sporto mokyklas, skaičius</t>
  </si>
  <si>
    <r>
      <t>Įrengta 12440 m</t>
    </r>
    <r>
      <rPr>
        <vertAlign val="superscript"/>
        <sz val="10"/>
        <rFont val="Times New Roman"/>
        <family val="1"/>
        <charset val="186"/>
      </rPr>
      <t>2</t>
    </r>
    <r>
      <rPr>
        <sz val="10"/>
        <rFont val="Times New Roman"/>
        <family val="1"/>
      </rPr>
      <t xml:space="preserve"> dirbtinės dangos, 1000 tribūnų vietų (iš jų 500 dengtos). Užbaigtumas, proc.</t>
    </r>
  </si>
  <si>
    <t>Atnaujinta sporto objektų, sk.</t>
  </si>
  <si>
    <t>P4</t>
  </si>
  <si>
    <t>Skirtumas</t>
  </si>
  <si>
    <t>Siūlomas keisti 2013-ųjų metų maksimalių asignavimų plana</t>
  </si>
  <si>
    <t>1.6.1.5</t>
  </si>
  <si>
    <t>1.6.3.7</t>
  </si>
  <si>
    <t>1.6.3.2</t>
  </si>
  <si>
    <t>1.6.3.4</t>
  </si>
  <si>
    <t>Lyginamasis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</si>
</sst>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7" x14ac:knownFonts="1">
    <font>
      <sz val="10"/>
      <name val="Arial"/>
      <charset val="186"/>
    </font>
    <font>
      <sz val="10"/>
      <name val="Times New Roman"/>
      <family val="1"/>
    </font>
    <font>
      <b/>
      <sz val="10"/>
      <name val="Times New Roman"/>
      <family val="1"/>
    </font>
    <font>
      <b/>
      <sz val="9"/>
      <name val="Times New Roman"/>
      <family val="1"/>
    </font>
    <font>
      <b/>
      <sz val="11"/>
      <name val="Times New Roman"/>
      <family val="1"/>
    </font>
    <font>
      <sz val="10"/>
      <name val="Times New Roman"/>
      <family val="1"/>
      <charset val="186"/>
    </font>
    <font>
      <sz val="10"/>
      <name val="Arial"/>
      <family val="2"/>
      <charset val="186"/>
    </font>
    <font>
      <sz val="10"/>
      <name val="Times New Roman"/>
      <family val="1"/>
      <charset val="204"/>
    </font>
    <font>
      <b/>
      <sz val="10"/>
      <name val="Times New Roman"/>
      <family val="1"/>
      <charset val="186"/>
    </font>
    <font>
      <b/>
      <sz val="9"/>
      <name val="Times New Roman"/>
      <family val="1"/>
      <charset val="186"/>
    </font>
    <font>
      <sz val="9"/>
      <name val="Times New Roman"/>
      <family val="1"/>
      <charset val="186"/>
    </font>
    <font>
      <b/>
      <u/>
      <sz val="10"/>
      <name val="Times New Roman"/>
      <family val="1"/>
    </font>
    <font>
      <sz val="9"/>
      <name val="Arial"/>
      <family val="2"/>
      <charset val="186"/>
    </font>
    <font>
      <u/>
      <sz val="10"/>
      <color indexed="36"/>
      <name val="Times New Roman Baltic"/>
      <charset val="186"/>
    </font>
    <font>
      <u/>
      <sz val="10"/>
      <color indexed="12"/>
      <name val="Times New Roman Baltic"/>
      <charset val="186"/>
    </font>
    <font>
      <sz val="9"/>
      <color indexed="81"/>
      <name val="Tahoma"/>
      <family val="2"/>
      <charset val="186"/>
    </font>
    <font>
      <b/>
      <sz val="8"/>
      <name val="Times New Roman"/>
      <family val="1"/>
      <charset val="186"/>
    </font>
    <font>
      <sz val="8"/>
      <name val="Times New Roman"/>
      <family val="1"/>
      <charset val="186"/>
    </font>
    <font>
      <sz val="8"/>
      <name val="Arial"/>
      <family val="2"/>
      <charset val="186"/>
    </font>
    <font>
      <vertAlign val="superscript"/>
      <sz val="10"/>
      <name val="Times New Roman"/>
      <family val="1"/>
      <charset val="186"/>
    </font>
    <font>
      <sz val="9"/>
      <name val="Times New Roman"/>
      <family val="1"/>
    </font>
    <font>
      <sz val="12"/>
      <name val="Times New Roman"/>
      <family val="1"/>
      <charset val="186"/>
    </font>
    <font>
      <sz val="10"/>
      <color rgb="FFFF0000"/>
      <name val="Times New Roman"/>
      <family val="1"/>
    </font>
    <font>
      <sz val="10"/>
      <color rgb="FFFF0000"/>
      <name val="Times New Roman"/>
      <family val="1"/>
      <charset val="186"/>
    </font>
    <font>
      <b/>
      <sz val="9"/>
      <color indexed="81"/>
      <name val="Tahoma"/>
      <family val="2"/>
      <charset val="186"/>
    </font>
    <font>
      <sz val="10"/>
      <color rgb="FFFF0000"/>
      <name val="Arial"/>
      <family val="2"/>
      <charset val="186"/>
    </font>
    <font>
      <b/>
      <i/>
      <sz val="10"/>
      <name val="Times New Roman"/>
      <family val="1"/>
      <charset val="186"/>
    </font>
  </fonts>
  <fills count="15">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CFFCC"/>
        <bgColor indexed="64"/>
      </patternFill>
    </fill>
    <fill>
      <patternFill patternType="solid">
        <fgColor theme="8" tint="0.39997558519241921"/>
        <bgColor indexed="64"/>
      </patternFill>
    </fill>
    <fill>
      <patternFill patternType="solid">
        <fgColor rgb="FFFFFF00"/>
        <bgColor indexed="64"/>
      </patternFill>
    </fill>
  </fills>
  <borders count="7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cellStyleXfs>
  <cellXfs count="1114">
    <xf numFmtId="0" fontId="0" fillId="0" borderId="0" xfId="0"/>
    <xf numFmtId="0" fontId="1" fillId="0" borderId="0" xfId="0" applyFont="1" applyFill="1" applyBorder="1" applyAlignment="1">
      <alignment vertical="top" wrapText="1"/>
    </xf>
    <xf numFmtId="49" fontId="1" fillId="0" borderId="1" xfId="0" applyNumberFormat="1" applyFont="1" applyFill="1" applyBorder="1" applyAlignment="1">
      <alignment horizontal="center" vertical="top"/>
    </xf>
    <xf numFmtId="0" fontId="1" fillId="0" borderId="2" xfId="0" applyFont="1" applyBorder="1" applyAlignment="1">
      <alignment horizontal="center" vertical="top"/>
    </xf>
    <xf numFmtId="49" fontId="2" fillId="2" borderId="3" xfId="0" applyNumberFormat="1" applyFont="1" applyFill="1" applyBorder="1" applyAlignment="1">
      <alignment horizontal="center" vertical="top"/>
    </xf>
    <xf numFmtId="49" fontId="2" fillId="2" borderId="4" xfId="0" applyNumberFormat="1" applyFont="1" applyFill="1" applyBorder="1" applyAlignment="1">
      <alignment horizontal="center" vertical="center" wrapText="1"/>
    </xf>
    <xf numFmtId="49" fontId="2" fillId="3" borderId="5" xfId="0" applyNumberFormat="1" applyFont="1" applyFill="1" applyBorder="1" applyAlignment="1">
      <alignment vertical="top"/>
    </xf>
    <xf numFmtId="49" fontId="2" fillId="0" borderId="1" xfId="0" applyNumberFormat="1" applyFont="1" applyFill="1" applyBorder="1" applyAlignment="1">
      <alignment horizontal="center" vertical="top" wrapText="1"/>
    </xf>
    <xf numFmtId="0" fontId="6" fillId="0" borderId="0" xfId="0" applyFont="1"/>
    <xf numFmtId="49" fontId="3" fillId="2" borderId="7" xfId="0" applyNumberFormat="1" applyFont="1" applyFill="1" applyBorder="1" applyAlignment="1">
      <alignment vertical="top"/>
    </xf>
    <xf numFmtId="49" fontId="3" fillId="2" borderId="8" xfId="0" applyNumberFormat="1" applyFont="1" applyFill="1" applyBorder="1" applyAlignment="1">
      <alignment vertical="top"/>
    </xf>
    <xf numFmtId="49" fontId="2" fillId="4" borderId="3" xfId="0" applyNumberFormat="1" applyFont="1" applyFill="1" applyBorder="1" applyAlignment="1">
      <alignment vertical="top"/>
    </xf>
    <xf numFmtId="49" fontId="1" fillId="0" borderId="0" xfId="0" applyNumberFormat="1" applyFont="1" applyFill="1" applyBorder="1" applyAlignment="1">
      <alignment vertical="top"/>
    </xf>
    <xf numFmtId="0" fontId="1" fillId="0" borderId="0" xfId="0" applyFont="1" applyAlignment="1">
      <alignment vertical="top"/>
    </xf>
    <xf numFmtId="49" fontId="4" fillId="0" borderId="0" xfId="0" applyNumberFormat="1" applyFont="1" applyFill="1" applyBorder="1" applyAlignment="1">
      <alignment vertical="top" wrapText="1"/>
    </xf>
    <xf numFmtId="0" fontId="2" fillId="0" borderId="0" xfId="0" applyFont="1" applyFill="1" applyBorder="1" applyAlignment="1">
      <alignment vertical="center"/>
    </xf>
    <xf numFmtId="0" fontId="2" fillId="0" borderId="0" xfId="0" applyFont="1" applyFill="1" applyBorder="1" applyAlignment="1">
      <alignment vertical="top"/>
    </xf>
    <xf numFmtId="0" fontId="1" fillId="0" borderId="0" xfId="0" applyFont="1" applyFill="1" applyBorder="1" applyAlignment="1">
      <alignment vertical="top"/>
    </xf>
    <xf numFmtId="49" fontId="3" fillId="2" borderId="3" xfId="0" applyNumberFormat="1" applyFont="1" applyFill="1" applyBorder="1" applyAlignment="1">
      <alignment horizontal="center" vertical="top" wrapText="1"/>
    </xf>
    <xf numFmtId="49" fontId="3" fillId="2" borderId="7" xfId="0" applyNumberFormat="1" applyFont="1" applyFill="1" applyBorder="1" applyAlignment="1">
      <alignment vertical="top" wrapText="1"/>
    </xf>
    <xf numFmtId="0" fontId="12" fillId="2" borderId="10" xfId="0" applyFont="1" applyFill="1" applyBorder="1" applyAlignment="1">
      <alignment vertical="top" wrapText="1"/>
    </xf>
    <xf numFmtId="49" fontId="2" fillId="3" borderId="5" xfId="0" applyNumberFormat="1" applyFont="1" applyFill="1" applyBorder="1" applyAlignment="1">
      <alignment horizontal="center" vertical="top"/>
    </xf>
    <xf numFmtId="49" fontId="3" fillId="3" borderId="5" xfId="0" applyNumberFormat="1" applyFont="1" applyFill="1" applyBorder="1" applyAlignment="1">
      <alignment horizontal="center" vertical="top" wrapText="1"/>
    </xf>
    <xf numFmtId="49" fontId="3" fillId="3" borderId="11" xfId="0" applyNumberFormat="1" applyFont="1" applyFill="1" applyBorder="1" applyAlignment="1">
      <alignment vertical="top"/>
    </xf>
    <xf numFmtId="49" fontId="3" fillId="3" borderId="12" xfId="0" applyNumberFormat="1" applyFont="1" applyFill="1" applyBorder="1" applyAlignment="1">
      <alignment vertical="top"/>
    </xf>
    <xf numFmtId="49" fontId="3" fillId="3" borderId="11" xfId="0" applyNumberFormat="1" applyFont="1" applyFill="1" applyBorder="1" applyAlignment="1">
      <alignment vertical="top" wrapText="1"/>
    </xf>
    <xf numFmtId="0" fontId="12" fillId="3" borderId="13" xfId="0" applyFont="1" applyFill="1" applyBorder="1" applyAlignment="1">
      <alignment vertical="top" wrapText="1"/>
    </xf>
    <xf numFmtId="0" fontId="6" fillId="0" borderId="0" xfId="0" applyFont="1" applyFill="1"/>
    <xf numFmtId="164" fontId="3" fillId="3" borderId="4" xfId="0" applyNumberFormat="1" applyFont="1" applyFill="1" applyBorder="1" applyAlignment="1">
      <alignment horizontal="center" vertical="center"/>
    </xf>
    <xf numFmtId="164" fontId="3" fillId="4" borderId="15" xfId="0" applyNumberFormat="1" applyFont="1" applyFill="1" applyBorder="1" applyAlignment="1">
      <alignment horizontal="center" vertical="top"/>
    </xf>
    <xf numFmtId="164" fontId="3" fillId="4" borderId="12" xfId="0" applyNumberFormat="1" applyFont="1" applyFill="1" applyBorder="1" applyAlignment="1">
      <alignment horizontal="center" vertical="top"/>
    </xf>
    <xf numFmtId="164" fontId="3" fillId="4" borderId="16" xfId="0" applyNumberFormat="1" applyFont="1" applyFill="1" applyBorder="1" applyAlignment="1">
      <alignment horizontal="center" vertical="top"/>
    </xf>
    <xf numFmtId="164" fontId="3" fillId="2" borderId="4" xfId="0" applyNumberFormat="1" applyFont="1" applyFill="1" applyBorder="1" applyAlignment="1">
      <alignment horizontal="center" vertical="top"/>
    </xf>
    <xf numFmtId="164" fontId="3" fillId="2" borderId="5" xfId="0" applyNumberFormat="1" applyFont="1" applyFill="1" applyBorder="1" applyAlignment="1">
      <alignment horizontal="center" vertical="top"/>
    </xf>
    <xf numFmtId="164" fontId="3" fillId="2" borderId="9" xfId="0" applyNumberFormat="1" applyFont="1" applyFill="1" applyBorder="1" applyAlignment="1">
      <alignment horizontal="center" vertical="top"/>
    </xf>
    <xf numFmtId="49" fontId="2" fillId="2" borderId="17" xfId="0" applyNumberFormat="1" applyFont="1" applyFill="1" applyBorder="1" applyAlignment="1">
      <alignment horizontal="center" vertical="top"/>
    </xf>
    <xf numFmtId="0" fontId="1" fillId="0" borderId="0" xfId="0" applyFont="1" applyBorder="1" applyAlignment="1">
      <alignment vertical="top"/>
    </xf>
    <xf numFmtId="49" fontId="2" fillId="2" borderId="18" xfId="0" applyNumberFormat="1" applyFont="1" applyFill="1" applyBorder="1" applyAlignment="1">
      <alignment horizontal="center" vertical="top"/>
    </xf>
    <xf numFmtId="49" fontId="3" fillId="2" borderId="10" xfId="0" applyNumberFormat="1" applyFont="1" applyFill="1" applyBorder="1" applyAlignment="1">
      <alignment vertical="top"/>
    </xf>
    <xf numFmtId="49" fontId="3" fillId="3" borderId="13" xfId="0" applyNumberFormat="1" applyFont="1" applyFill="1" applyBorder="1" applyAlignment="1">
      <alignment vertical="top"/>
    </xf>
    <xf numFmtId="164" fontId="2" fillId="3" borderId="4" xfId="0" applyNumberFormat="1" applyFont="1" applyFill="1" applyBorder="1" applyAlignment="1">
      <alignment horizontal="center" vertical="top"/>
    </xf>
    <xf numFmtId="49" fontId="2" fillId="0" borderId="19" xfId="0" applyNumberFormat="1" applyFont="1" applyFill="1" applyBorder="1" applyAlignment="1">
      <alignment horizontal="center" vertical="top" wrapText="1"/>
    </xf>
    <xf numFmtId="0" fontId="6" fillId="0" borderId="0" xfId="0" applyFont="1" applyBorder="1"/>
    <xf numFmtId="49" fontId="1" fillId="0" borderId="33" xfId="0" applyNumberFormat="1" applyFont="1" applyFill="1" applyBorder="1" applyAlignment="1">
      <alignment horizontal="center" vertical="top"/>
    </xf>
    <xf numFmtId="49" fontId="1" fillId="0" borderId="34" xfId="0" applyNumberFormat="1" applyFont="1" applyFill="1" applyBorder="1" applyAlignment="1">
      <alignment horizontal="center" vertical="top"/>
    </xf>
    <xf numFmtId="0" fontId="1" fillId="0" borderId="0" xfId="0" applyFont="1" applyAlignment="1">
      <alignment horizontal="left" vertical="top"/>
    </xf>
    <xf numFmtId="49" fontId="2" fillId="3" borderId="35" xfId="0" applyNumberFormat="1" applyFont="1" applyFill="1" applyBorder="1" applyAlignment="1">
      <alignment horizontal="center" vertical="top"/>
    </xf>
    <xf numFmtId="164" fontId="1" fillId="0" borderId="0" xfId="0" applyNumberFormat="1" applyFont="1" applyFill="1" applyBorder="1" applyAlignment="1">
      <alignment horizontal="center" vertical="top" wrapText="1"/>
    </xf>
    <xf numFmtId="49" fontId="2" fillId="2" borderId="4" xfId="0" applyNumberFormat="1" applyFont="1" applyFill="1" applyBorder="1" applyAlignment="1">
      <alignment horizontal="center" vertical="top"/>
    </xf>
    <xf numFmtId="164" fontId="2" fillId="5" borderId="6" xfId="0" applyNumberFormat="1" applyFont="1" applyFill="1" applyBorder="1" applyAlignment="1">
      <alignment horizontal="right" vertical="top"/>
    </xf>
    <xf numFmtId="164" fontId="1" fillId="5" borderId="47" xfId="0" applyNumberFormat="1" applyFont="1" applyFill="1" applyBorder="1" applyAlignment="1">
      <alignment horizontal="center" vertical="top"/>
    </xf>
    <xf numFmtId="165" fontId="8" fillId="5" borderId="0" xfId="0" applyNumberFormat="1" applyFont="1" applyFill="1" applyBorder="1" applyAlignment="1">
      <alignment horizontal="left" vertical="center" wrapText="1"/>
    </xf>
    <xf numFmtId="164" fontId="9" fillId="5" borderId="0" xfId="0" applyNumberFormat="1" applyFont="1" applyFill="1" applyBorder="1" applyAlignment="1">
      <alignment horizontal="center" vertical="top" wrapText="1"/>
    </xf>
    <xf numFmtId="164" fontId="10" fillId="5" borderId="0" xfId="0" applyNumberFormat="1" applyFont="1" applyFill="1" applyBorder="1" applyAlignment="1">
      <alignment horizontal="center" vertical="top" wrapText="1"/>
    </xf>
    <xf numFmtId="164" fontId="8" fillId="5" borderId="0" xfId="0" applyNumberFormat="1" applyFont="1" applyFill="1" applyBorder="1" applyAlignment="1">
      <alignment horizontal="center" vertical="top"/>
    </xf>
    <xf numFmtId="164" fontId="1" fillId="5" borderId="6" xfId="0" applyNumberFormat="1" applyFont="1" applyFill="1" applyBorder="1" applyAlignment="1">
      <alignment horizontal="center" vertical="top"/>
    </xf>
    <xf numFmtId="164" fontId="3" fillId="2" borderId="51" xfId="0" applyNumberFormat="1" applyFont="1" applyFill="1" applyBorder="1" applyAlignment="1">
      <alignment horizontal="left" vertical="top"/>
    </xf>
    <xf numFmtId="164" fontId="3" fillId="4" borderId="49" xfId="0" applyNumberFormat="1" applyFont="1" applyFill="1" applyBorder="1" applyAlignment="1">
      <alignment horizontal="left" vertical="top"/>
    </xf>
    <xf numFmtId="164" fontId="1" fillId="5" borderId="1" xfId="0" applyNumberFormat="1" applyFont="1" applyFill="1" applyBorder="1" applyAlignment="1">
      <alignment horizontal="center" vertical="top"/>
    </xf>
    <xf numFmtId="164" fontId="3" fillId="2" borderId="53" xfId="0" applyNumberFormat="1" applyFont="1" applyFill="1" applyBorder="1" applyAlignment="1">
      <alignment horizontal="center" vertical="top"/>
    </xf>
    <xf numFmtId="164" fontId="3" fillId="4" borderId="54" xfId="0" applyNumberFormat="1" applyFont="1" applyFill="1" applyBorder="1" applyAlignment="1">
      <alignment horizontal="center" vertical="top"/>
    </xf>
    <xf numFmtId="164" fontId="3" fillId="2" borderId="55" xfId="0" applyNumberFormat="1" applyFont="1" applyFill="1" applyBorder="1" applyAlignment="1">
      <alignment horizontal="center" vertical="top"/>
    </xf>
    <xf numFmtId="164" fontId="3" fillId="4" borderId="52" xfId="0" applyNumberFormat="1" applyFont="1" applyFill="1" applyBorder="1" applyAlignment="1">
      <alignment horizontal="center" vertical="top"/>
    </xf>
    <xf numFmtId="164" fontId="1" fillId="5" borderId="1" xfId="0" applyNumberFormat="1" applyFont="1" applyFill="1" applyBorder="1" applyAlignment="1">
      <alignment horizontal="center" vertical="top" wrapText="1"/>
    </xf>
    <xf numFmtId="164" fontId="1" fillId="5" borderId="2" xfId="0" applyNumberFormat="1" applyFont="1" applyFill="1" applyBorder="1" applyAlignment="1">
      <alignment horizontal="center" vertical="top"/>
    </xf>
    <xf numFmtId="164" fontId="1" fillId="5" borderId="50" xfId="0" applyNumberFormat="1" applyFont="1" applyFill="1" applyBorder="1" applyAlignment="1">
      <alignment horizontal="center" vertical="top" wrapText="1"/>
    </xf>
    <xf numFmtId="164" fontId="1" fillId="5" borderId="2" xfId="0" applyNumberFormat="1" applyFont="1" applyFill="1" applyBorder="1" applyAlignment="1">
      <alignment horizontal="center" vertical="top" wrapText="1"/>
    </xf>
    <xf numFmtId="0" fontId="6" fillId="5" borderId="1" xfId="0" applyFont="1" applyFill="1" applyBorder="1" applyAlignment="1">
      <alignment horizontal="center" vertical="top" wrapText="1"/>
    </xf>
    <xf numFmtId="164" fontId="1" fillId="5" borderId="19" xfId="0" applyNumberFormat="1" applyFont="1" applyFill="1" applyBorder="1" applyAlignment="1">
      <alignment horizontal="center" vertical="top" wrapText="1"/>
    </xf>
    <xf numFmtId="164" fontId="1" fillId="5" borderId="58" xfId="0" applyNumberFormat="1" applyFont="1" applyFill="1" applyBorder="1" applyAlignment="1">
      <alignment horizontal="center" vertical="top" wrapText="1"/>
    </xf>
    <xf numFmtId="164" fontId="1" fillId="5" borderId="50" xfId="0" applyNumberFormat="1" applyFont="1" applyFill="1" applyBorder="1" applyAlignment="1">
      <alignment horizontal="center" vertical="top"/>
    </xf>
    <xf numFmtId="164" fontId="1" fillId="5" borderId="59" xfId="0" applyNumberFormat="1" applyFont="1" applyFill="1" applyBorder="1" applyAlignment="1">
      <alignment horizontal="center" vertical="top" wrapText="1"/>
    </xf>
    <xf numFmtId="0" fontId="1" fillId="0" borderId="47" xfId="0" applyFont="1" applyBorder="1" applyAlignment="1">
      <alignment horizontal="center" vertical="top"/>
    </xf>
    <xf numFmtId="49" fontId="1" fillId="0" borderId="31" xfId="0" applyNumberFormat="1" applyFont="1" applyFill="1" applyBorder="1" applyAlignment="1">
      <alignment horizontal="center" vertical="top" wrapText="1"/>
    </xf>
    <xf numFmtId="164" fontId="1" fillId="0" borderId="0" xfId="0" applyNumberFormat="1" applyFont="1" applyFill="1" applyBorder="1" applyAlignment="1">
      <alignment horizontal="left" vertical="top" wrapText="1"/>
    </xf>
    <xf numFmtId="164" fontId="1" fillId="0" borderId="59" xfId="0" applyNumberFormat="1" applyFont="1" applyFill="1" applyBorder="1" applyAlignment="1">
      <alignment horizontal="left" vertical="top" wrapText="1"/>
    </xf>
    <xf numFmtId="0" fontId="5" fillId="0" borderId="23" xfId="0" applyNumberFormat="1" applyFont="1" applyBorder="1" applyAlignment="1">
      <alignment horizontal="center" vertical="center" textRotation="90"/>
    </xf>
    <xf numFmtId="0" fontId="5" fillId="0" borderId="24" xfId="0" applyNumberFormat="1" applyFont="1" applyBorder="1" applyAlignment="1">
      <alignment horizontal="center" vertical="center" textRotation="90"/>
    </xf>
    <xf numFmtId="0" fontId="1" fillId="0" borderId="11" xfId="0" applyNumberFormat="1" applyFont="1" applyFill="1" applyBorder="1" applyAlignment="1">
      <alignment horizontal="center" vertical="top" wrapText="1"/>
    </xf>
    <xf numFmtId="0" fontId="1" fillId="0" borderId="36" xfId="0" applyNumberFormat="1" applyFont="1" applyFill="1" applyBorder="1" applyAlignment="1">
      <alignment horizontal="center" vertical="top" wrapText="1"/>
    </xf>
    <xf numFmtId="0" fontId="1" fillId="0" borderId="6" xfId="0" applyNumberFormat="1" applyFont="1" applyFill="1" applyBorder="1" applyAlignment="1">
      <alignment horizontal="center" vertical="top"/>
    </xf>
    <xf numFmtId="0" fontId="1" fillId="0" borderId="11" xfId="0" applyNumberFormat="1" applyFont="1" applyBorder="1" applyAlignment="1">
      <alignment horizontal="center" vertical="top" wrapText="1"/>
    </xf>
    <xf numFmtId="0" fontId="1" fillId="0" borderId="13" xfId="0" applyNumberFormat="1" applyFont="1" applyBorder="1" applyAlignment="1">
      <alignment horizontal="center" vertical="top" wrapText="1"/>
    </xf>
    <xf numFmtId="0" fontId="2" fillId="0" borderId="12" xfId="0" applyNumberFormat="1" applyFont="1" applyFill="1" applyBorder="1" applyAlignment="1">
      <alignment horizontal="center" vertical="top"/>
    </xf>
    <xf numFmtId="0" fontId="2" fillId="0" borderId="54" xfId="0" applyNumberFormat="1" applyFont="1" applyFill="1" applyBorder="1" applyAlignment="1">
      <alignment horizontal="center" vertical="top"/>
    </xf>
    <xf numFmtId="0" fontId="1" fillId="0" borderId="50" xfId="0" applyNumberFormat="1" applyFont="1" applyBorder="1" applyAlignment="1">
      <alignment horizontal="center" vertical="top" wrapText="1"/>
    </xf>
    <xf numFmtId="0" fontId="1" fillId="0" borderId="20" xfId="0" applyNumberFormat="1" applyFont="1" applyBorder="1" applyAlignment="1">
      <alignment horizontal="center" vertical="top" wrapText="1"/>
    </xf>
    <xf numFmtId="0" fontId="1" fillId="0" borderId="0" xfId="0" applyNumberFormat="1" applyFont="1" applyBorder="1" applyAlignment="1">
      <alignment horizontal="center" vertical="top" wrapText="1"/>
    </xf>
    <xf numFmtId="0" fontId="2" fillId="0" borderId="49"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0" fontId="1" fillId="0" borderId="50" xfId="0" applyNumberFormat="1" applyFont="1" applyFill="1" applyBorder="1" applyAlignment="1">
      <alignment horizontal="center" vertical="top" wrapText="1"/>
    </xf>
    <xf numFmtId="0" fontId="5" fillId="0" borderId="20" xfId="0" applyNumberFormat="1" applyFont="1" applyFill="1" applyBorder="1" applyAlignment="1">
      <alignment horizontal="center" vertical="top" wrapText="1"/>
    </xf>
    <xf numFmtId="0" fontId="1" fillId="0" borderId="0" xfId="0" applyNumberFormat="1" applyFont="1" applyFill="1" applyBorder="1" applyAlignment="1">
      <alignment horizontal="center" vertical="top" wrapText="1"/>
    </xf>
    <xf numFmtId="0" fontId="1" fillId="0" borderId="37" xfId="0" applyNumberFormat="1" applyFont="1" applyBorder="1" applyAlignment="1">
      <alignment horizontal="center" vertical="top" wrapText="1"/>
    </xf>
    <xf numFmtId="0" fontId="1" fillId="0" borderId="50" xfId="0" applyNumberFormat="1" applyFont="1" applyFill="1" applyBorder="1" applyAlignment="1">
      <alignment horizontal="center" vertical="top"/>
    </xf>
    <xf numFmtId="0" fontId="1" fillId="0" borderId="0" xfId="0" applyNumberFormat="1" applyFont="1" applyFill="1" applyBorder="1" applyAlignment="1">
      <alignment horizontal="center" vertical="top"/>
    </xf>
    <xf numFmtId="0" fontId="1" fillId="0" borderId="21" xfId="0" applyNumberFormat="1" applyFont="1" applyFill="1" applyBorder="1" applyAlignment="1">
      <alignment horizontal="center" vertical="top"/>
    </xf>
    <xf numFmtId="0" fontId="2" fillId="3" borderId="51" xfId="0" applyNumberFormat="1" applyFont="1" applyFill="1" applyBorder="1" applyAlignment="1">
      <alignment horizontal="center" vertical="top"/>
    </xf>
    <xf numFmtId="0" fontId="3" fillId="2" borderId="51" xfId="0" applyNumberFormat="1" applyFont="1" applyFill="1" applyBorder="1" applyAlignment="1">
      <alignment horizontal="center" vertical="top"/>
    </xf>
    <xf numFmtId="0" fontId="3" fillId="2" borderId="53" xfId="0" applyNumberFormat="1" applyFont="1" applyFill="1" applyBorder="1" applyAlignment="1">
      <alignment horizontal="center" vertical="top"/>
    </xf>
    <xf numFmtId="0" fontId="3" fillId="4" borderId="49" xfId="0" applyNumberFormat="1" applyFont="1" applyFill="1" applyBorder="1" applyAlignment="1">
      <alignment horizontal="center" vertical="top"/>
    </xf>
    <xf numFmtId="0" fontId="3" fillId="4" borderId="54" xfId="0" applyNumberFormat="1" applyFont="1" applyFill="1" applyBorder="1" applyAlignment="1">
      <alignment horizontal="center" vertical="top"/>
    </xf>
    <xf numFmtId="0" fontId="1" fillId="0" borderId="30" xfId="0" applyNumberFormat="1" applyFont="1" applyFill="1" applyBorder="1" applyAlignment="1">
      <alignment horizontal="center" vertical="top" wrapText="1"/>
    </xf>
    <xf numFmtId="0" fontId="1" fillId="0" borderId="60" xfId="0" applyNumberFormat="1" applyFont="1" applyFill="1" applyBorder="1" applyAlignment="1">
      <alignment horizontal="center" vertical="top" wrapText="1"/>
    </xf>
    <xf numFmtId="0" fontId="1" fillId="0" borderId="31" xfId="0" applyNumberFormat="1" applyFont="1" applyFill="1" applyBorder="1" applyAlignment="1">
      <alignment horizontal="center" vertical="top" wrapText="1"/>
    </xf>
    <xf numFmtId="0" fontId="2" fillId="0" borderId="32" xfId="0" applyNumberFormat="1" applyFont="1" applyFill="1" applyBorder="1" applyAlignment="1">
      <alignment horizontal="center" vertical="top"/>
    </xf>
    <xf numFmtId="0" fontId="1" fillId="0" borderId="0" xfId="0" applyNumberFormat="1" applyFont="1" applyAlignment="1">
      <alignment horizontal="center" vertical="top"/>
    </xf>
    <xf numFmtId="49" fontId="2" fillId="2" borderId="17" xfId="0" applyNumberFormat="1" applyFont="1" applyFill="1" applyBorder="1" applyAlignment="1">
      <alignment vertical="top"/>
    </xf>
    <xf numFmtId="49" fontId="2" fillId="3" borderId="11" xfId="0" applyNumberFormat="1" applyFont="1" applyFill="1" applyBorder="1" applyAlignment="1">
      <alignment vertical="top"/>
    </xf>
    <xf numFmtId="49" fontId="2" fillId="2" borderId="18" xfId="0" applyNumberFormat="1" applyFont="1" applyFill="1" applyBorder="1" applyAlignment="1">
      <alignment vertical="top"/>
    </xf>
    <xf numFmtId="49" fontId="2" fillId="3" borderId="13" xfId="0" applyNumberFormat="1" applyFont="1" applyFill="1" applyBorder="1" applyAlignment="1">
      <alignment vertical="top"/>
    </xf>
    <xf numFmtId="49" fontId="2" fillId="2" borderId="15" xfId="0" applyNumberFormat="1" applyFont="1" applyFill="1" applyBorder="1" applyAlignment="1">
      <alignment vertical="top"/>
    </xf>
    <xf numFmtId="49" fontId="2" fillId="3" borderId="12" xfId="0" applyNumberFormat="1" applyFont="1" applyFill="1" applyBorder="1" applyAlignment="1">
      <alignment vertical="top"/>
    </xf>
    <xf numFmtId="164" fontId="5" fillId="5" borderId="2" xfId="0" applyNumberFormat="1" applyFont="1" applyFill="1" applyBorder="1" applyAlignment="1">
      <alignment horizontal="center" vertical="top"/>
    </xf>
    <xf numFmtId="164" fontId="5" fillId="5" borderId="34" xfId="0" applyNumberFormat="1" applyFont="1" applyFill="1" applyBorder="1" applyAlignment="1">
      <alignment horizontal="center" vertical="top"/>
    </xf>
    <xf numFmtId="164" fontId="5" fillId="5" borderId="33" xfId="0" applyNumberFormat="1" applyFont="1" applyFill="1" applyBorder="1" applyAlignment="1">
      <alignment horizontal="center" vertical="top"/>
    </xf>
    <xf numFmtId="164" fontId="1" fillId="0" borderId="17" xfId="0" applyNumberFormat="1" applyFont="1" applyFill="1" applyBorder="1" applyAlignment="1">
      <alignment vertical="top" wrapText="1"/>
    </xf>
    <xf numFmtId="0" fontId="16" fillId="0" borderId="1" xfId="0" applyFont="1" applyBorder="1" applyAlignment="1">
      <alignment horizontal="center" vertical="center" wrapText="1"/>
    </xf>
    <xf numFmtId="0" fontId="5" fillId="0" borderId="0" xfId="0" applyFont="1" applyFill="1" applyAlignment="1">
      <alignment vertical="top"/>
    </xf>
    <xf numFmtId="0" fontId="5" fillId="5" borderId="0" xfId="0" applyFont="1" applyFill="1" applyAlignment="1">
      <alignment vertical="top"/>
    </xf>
    <xf numFmtId="164" fontId="5" fillId="0" borderId="19" xfId="0" applyNumberFormat="1" applyFont="1" applyBorder="1" applyAlignment="1">
      <alignment horizontal="center" vertical="top" wrapText="1"/>
    </xf>
    <xf numFmtId="164" fontId="5" fillId="0" borderId="2" xfId="0" applyNumberFormat="1" applyFont="1" applyBorder="1" applyAlignment="1">
      <alignment horizontal="center" vertical="top" wrapText="1"/>
    </xf>
    <xf numFmtId="164" fontId="5" fillId="0" borderId="19" xfId="0" applyNumberFormat="1" applyFont="1" applyBorder="1" applyAlignment="1">
      <alignment horizontal="center"/>
    </xf>
    <xf numFmtId="164" fontId="5" fillId="0" borderId="2" xfId="0" applyNumberFormat="1" applyFont="1" applyBorder="1" applyAlignment="1">
      <alignment horizontal="center"/>
    </xf>
    <xf numFmtId="164" fontId="8" fillId="4" borderId="2" xfId="0" applyNumberFormat="1" applyFont="1" applyFill="1" applyBorder="1" applyAlignment="1">
      <alignment horizontal="center"/>
    </xf>
    <xf numFmtId="0" fontId="5" fillId="0" borderId="0" xfId="0" applyFont="1" applyAlignment="1">
      <alignment vertical="center"/>
    </xf>
    <xf numFmtId="0" fontId="1" fillId="0" borderId="63" xfId="0" applyFont="1" applyBorder="1" applyAlignment="1">
      <alignment horizontal="center" vertical="top"/>
    </xf>
    <xf numFmtId="0" fontId="1" fillId="0" borderId="21" xfId="0" applyNumberFormat="1" applyFont="1" applyFill="1" applyBorder="1" applyAlignment="1">
      <alignment horizontal="center" vertical="top" wrapText="1"/>
    </xf>
    <xf numFmtId="0" fontId="1" fillId="0" borderId="1" xfId="0" applyFont="1" applyBorder="1" applyAlignment="1">
      <alignment horizontal="center" vertical="top"/>
    </xf>
    <xf numFmtId="0" fontId="1" fillId="0" borderId="12" xfId="0" applyNumberFormat="1" applyFont="1" applyBorder="1" applyAlignment="1">
      <alignment horizontal="center" vertical="top" wrapText="1"/>
    </xf>
    <xf numFmtId="164" fontId="17" fillId="0" borderId="11" xfId="0" applyNumberFormat="1" applyFont="1" applyFill="1" applyBorder="1" applyAlignment="1">
      <alignment horizontal="center" vertical="top" wrapText="1"/>
    </xf>
    <xf numFmtId="0" fontId="1" fillId="0" borderId="11" xfId="0" applyNumberFormat="1" applyFont="1" applyBorder="1" applyAlignment="1">
      <alignment horizontal="center" vertical="top"/>
    </xf>
    <xf numFmtId="164" fontId="1" fillId="5" borderId="57" xfId="0" applyNumberFormat="1" applyFont="1" applyFill="1" applyBorder="1" applyAlignment="1">
      <alignment horizontal="center" vertical="top"/>
    </xf>
    <xf numFmtId="0" fontId="10" fillId="0" borderId="18" xfId="0" applyFont="1" applyFill="1" applyBorder="1" applyAlignment="1">
      <alignment vertical="top" wrapText="1"/>
    </xf>
    <xf numFmtId="0" fontId="1" fillId="0" borderId="13" xfId="0" applyNumberFormat="1" applyFont="1" applyBorder="1" applyAlignment="1">
      <alignment horizontal="center" vertical="top"/>
    </xf>
    <xf numFmtId="0" fontId="1" fillId="0" borderId="21" xfId="0" applyNumberFormat="1" applyFont="1" applyBorder="1" applyAlignment="1">
      <alignment horizontal="center" vertical="top"/>
    </xf>
    <xf numFmtId="1" fontId="17" fillId="0" borderId="13" xfId="0" applyNumberFormat="1" applyFont="1" applyFill="1" applyBorder="1" applyAlignment="1">
      <alignment horizontal="center" vertical="top" wrapText="1"/>
    </xf>
    <xf numFmtId="164" fontId="1" fillId="5" borderId="19" xfId="0" applyNumberFormat="1" applyFont="1" applyFill="1" applyBorder="1" applyAlignment="1">
      <alignment horizontal="center" vertical="top"/>
    </xf>
    <xf numFmtId="164" fontId="5" fillId="5" borderId="59" xfId="0" applyNumberFormat="1" applyFont="1" applyFill="1" applyBorder="1" applyAlignment="1">
      <alignment horizontal="center" vertical="top"/>
    </xf>
    <xf numFmtId="0" fontId="1" fillId="0" borderId="19" xfId="0" applyFont="1" applyBorder="1" applyAlignment="1">
      <alignment horizontal="center" vertical="top"/>
    </xf>
    <xf numFmtId="164" fontId="5" fillId="5" borderId="0" xfId="0" applyNumberFormat="1" applyFont="1" applyFill="1" applyBorder="1" applyAlignment="1">
      <alignment horizontal="center" vertical="top"/>
    </xf>
    <xf numFmtId="164" fontId="1" fillId="0" borderId="8" xfId="0" applyNumberFormat="1" applyFont="1" applyFill="1" applyBorder="1" applyAlignment="1">
      <alignment vertical="top" wrapText="1"/>
    </xf>
    <xf numFmtId="0" fontId="1" fillId="0" borderId="12" xfId="0" applyNumberFormat="1" applyFont="1" applyFill="1" applyBorder="1" applyAlignment="1">
      <alignment vertical="top"/>
    </xf>
    <xf numFmtId="0" fontId="1" fillId="0" borderId="6" xfId="0" applyNumberFormat="1" applyFont="1" applyBorder="1" applyAlignment="1">
      <alignment horizontal="center" vertical="top" wrapText="1"/>
    </xf>
    <xf numFmtId="0" fontId="1" fillId="0" borderId="40" xfId="0" applyNumberFormat="1" applyFont="1" applyBorder="1" applyAlignment="1">
      <alignment horizontal="center" vertical="top" wrapText="1"/>
    </xf>
    <xf numFmtId="0" fontId="6" fillId="0" borderId="13" xfId="0" applyNumberFormat="1" applyFont="1" applyBorder="1" applyAlignment="1">
      <alignment horizontal="center" vertical="top" wrapText="1"/>
    </xf>
    <xf numFmtId="0" fontId="6" fillId="0" borderId="8" xfId="0" applyFont="1" applyBorder="1" applyAlignment="1">
      <alignment vertical="top" wrapText="1"/>
    </xf>
    <xf numFmtId="0" fontId="6" fillId="0" borderId="12" xfId="0" applyNumberFormat="1" applyFont="1" applyBorder="1" applyAlignment="1">
      <alignment horizontal="center" vertical="top" wrapText="1"/>
    </xf>
    <xf numFmtId="49" fontId="1" fillId="0" borderId="68" xfId="0" applyNumberFormat="1" applyFont="1" applyFill="1" applyBorder="1" applyAlignment="1">
      <alignment horizontal="center" vertical="top"/>
    </xf>
    <xf numFmtId="49" fontId="1" fillId="0" borderId="2" xfId="0" applyNumberFormat="1" applyFont="1" applyFill="1" applyBorder="1" applyAlignment="1">
      <alignment horizontal="center" vertical="top"/>
    </xf>
    <xf numFmtId="49" fontId="1" fillId="0" borderId="58" xfId="0" applyNumberFormat="1" applyFont="1" applyFill="1" applyBorder="1" applyAlignment="1">
      <alignment horizontal="center" vertical="top"/>
    </xf>
    <xf numFmtId="0" fontId="1" fillId="0" borderId="57" xfId="0" applyFont="1" applyBorder="1" applyAlignment="1">
      <alignment horizontal="center" vertical="top"/>
    </xf>
    <xf numFmtId="164" fontId="5" fillId="5" borderId="65" xfId="0" applyNumberFormat="1" applyFont="1" applyFill="1" applyBorder="1" applyAlignment="1">
      <alignment horizontal="center" vertical="top"/>
    </xf>
    <xf numFmtId="0" fontId="17" fillId="0" borderId="13" xfId="0" applyNumberFormat="1" applyFont="1" applyFill="1" applyBorder="1" applyAlignment="1">
      <alignment horizontal="center" vertical="top"/>
    </xf>
    <xf numFmtId="0" fontId="8" fillId="0" borderId="17" xfId="0" applyFont="1" applyFill="1" applyBorder="1" applyAlignment="1">
      <alignment horizontal="center" vertical="top" textRotation="180" wrapText="1"/>
    </xf>
    <xf numFmtId="0" fontId="8" fillId="0" borderId="18" xfId="0" applyFont="1" applyFill="1" applyBorder="1" applyAlignment="1">
      <alignment horizontal="center" vertical="top" textRotation="180" wrapText="1"/>
    </xf>
    <xf numFmtId="0" fontId="5" fillId="0" borderId="0" xfId="0" applyFont="1" applyAlignment="1">
      <alignment vertical="top"/>
    </xf>
    <xf numFmtId="0" fontId="8" fillId="5" borderId="0" xfId="0" applyFont="1" applyFill="1" applyBorder="1" applyAlignment="1">
      <alignment vertical="top" wrapText="1"/>
    </xf>
    <xf numFmtId="0" fontId="5" fillId="0" borderId="0" xfId="0" applyFont="1" applyBorder="1" applyAlignment="1">
      <alignment vertical="top"/>
    </xf>
    <xf numFmtId="0" fontId="5" fillId="0" borderId="0" xfId="0" applyNumberFormat="1" applyFont="1" applyAlignment="1">
      <alignment horizontal="center" vertical="top"/>
    </xf>
    <xf numFmtId="49" fontId="2" fillId="2" borderId="15" xfId="0" applyNumberFormat="1" applyFont="1" applyFill="1" applyBorder="1" applyAlignment="1">
      <alignment horizontal="center" vertical="top"/>
    </xf>
    <xf numFmtId="1" fontId="17" fillId="0" borderId="12" xfId="0" applyNumberFormat="1" applyFont="1" applyFill="1" applyBorder="1" applyAlignment="1">
      <alignment vertical="top"/>
    </xf>
    <xf numFmtId="0" fontId="17" fillId="0" borderId="12" xfId="0" applyNumberFormat="1" applyFont="1" applyFill="1" applyBorder="1" applyAlignment="1">
      <alignment horizontal="center" vertical="top"/>
    </xf>
    <xf numFmtId="0" fontId="17" fillId="0" borderId="54" xfId="0" applyFont="1" applyBorder="1" applyAlignment="1">
      <alignment horizontal="center" vertical="top"/>
    </xf>
    <xf numFmtId="49" fontId="1" fillId="0" borderId="20" xfId="0" applyNumberFormat="1" applyFont="1" applyFill="1" applyBorder="1" applyAlignment="1">
      <alignment vertical="top"/>
    </xf>
    <xf numFmtId="49" fontId="1" fillId="0" borderId="21" xfId="0" applyNumberFormat="1" applyFont="1" applyFill="1" applyBorder="1" applyAlignment="1">
      <alignment vertical="top"/>
    </xf>
    <xf numFmtId="164" fontId="8" fillId="4" borderId="72" xfId="0" applyNumberFormat="1" applyFont="1" applyFill="1" applyBorder="1" applyAlignment="1">
      <alignment horizontal="center" vertical="top" wrapText="1"/>
    </xf>
    <xf numFmtId="164" fontId="5" fillId="0" borderId="2" xfId="0" applyNumberFormat="1" applyFont="1" applyBorder="1" applyAlignment="1">
      <alignment horizontal="center" vertical="top"/>
    </xf>
    <xf numFmtId="49" fontId="8" fillId="0" borderId="6" xfId="0" applyNumberFormat="1" applyFont="1" applyFill="1" applyBorder="1" applyAlignment="1">
      <alignment vertical="top" wrapText="1"/>
    </xf>
    <xf numFmtId="0" fontId="1" fillId="5" borderId="10" xfId="0" applyFont="1" applyFill="1" applyBorder="1" applyAlignment="1">
      <alignment horizontal="center" vertical="top" wrapText="1"/>
    </xf>
    <xf numFmtId="49" fontId="5" fillId="0" borderId="20" xfId="0" applyNumberFormat="1" applyFont="1" applyBorder="1" applyAlignment="1">
      <alignment vertical="top" wrapText="1"/>
    </xf>
    <xf numFmtId="49" fontId="5" fillId="0" borderId="21" xfId="0" applyNumberFormat="1" applyFont="1" applyBorder="1" applyAlignment="1">
      <alignment vertical="top" wrapText="1"/>
    </xf>
    <xf numFmtId="164" fontId="1" fillId="0" borderId="10" xfId="0" applyNumberFormat="1" applyFont="1" applyFill="1" applyBorder="1" applyAlignment="1">
      <alignment horizontal="center" vertical="top"/>
    </xf>
    <xf numFmtId="0" fontId="1" fillId="0" borderId="61" xfId="0" applyNumberFormat="1" applyFont="1" applyBorder="1" applyAlignment="1">
      <alignment horizontal="center" vertical="top"/>
    </xf>
    <xf numFmtId="0" fontId="1" fillId="0" borderId="36" xfId="0" applyNumberFormat="1" applyFont="1" applyBorder="1" applyAlignment="1">
      <alignment horizontal="center" vertical="top"/>
    </xf>
    <xf numFmtId="49" fontId="2" fillId="3" borderId="9" xfId="0" applyNumberFormat="1" applyFont="1" applyFill="1" applyBorder="1" applyAlignment="1">
      <alignment horizontal="center" vertical="top"/>
    </xf>
    <xf numFmtId="1" fontId="5" fillId="0" borderId="11" xfId="0" applyNumberFormat="1" applyFont="1" applyFill="1" applyBorder="1" applyAlignment="1">
      <alignment horizontal="center" vertical="top" wrapText="1"/>
    </xf>
    <xf numFmtId="0" fontId="8" fillId="0" borderId="19" xfId="0" applyFont="1" applyBorder="1" applyAlignment="1">
      <alignment horizontal="center" vertical="top"/>
    </xf>
    <xf numFmtId="164" fontId="1" fillId="8" borderId="37" xfId="0" applyNumberFormat="1" applyFont="1" applyFill="1" applyBorder="1" applyAlignment="1">
      <alignment horizontal="center" vertical="top" wrapText="1"/>
    </xf>
    <xf numFmtId="0" fontId="21" fillId="0" borderId="0" xfId="0" applyFont="1"/>
    <xf numFmtId="0" fontId="21" fillId="0" borderId="36" xfId="0" applyFont="1" applyBorder="1" applyAlignment="1">
      <alignment horizontal="center" vertical="top" wrapText="1"/>
    </xf>
    <xf numFmtId="0" fontId="21" fillId="0" borderId="36" xfId="0" applyFont="1" applyBorder="1" applyAlignment="1">
      <alignment vertical="top" wrapText="1"/>
    </xf>
    <xf numFmtId="164" fontId="5" fillId="5" borderId="6" xfId="0" applyNumberFormat="1" applyFont="1" applyFill="1" applyBorder="1" applyAlignment="1">
      <alignment horizontal="center" vertical="top"/>
    </xf>
    <xf numFmtId="164" fontId="1" fillId="8" borderId="36" xfId="0" applyNumberFormat="1" applyFont="1" applyFill="1" applyBorder="1" applyAlignment="1">
      <alignment horizontal="center" vertical="top"/>
    </xf>
    <xf numFmtId="164" fontId="1" fillId="8" borderId="67" xfId="0" applyNumberFormat="1" applyFont="1" applyFill="1" applyBorder="1" applyAlignment="1">
      <alignment horizontal="center" vertical="top"/>
    </xf>
    <xf numFmtId="49" fontId="2" fillId="9" borderId="27" xfId="0" applyNumberFormat="1" applyFont="1" applyFill="1" applyBorder="1" applyAlignment="1">
      <alignment horizontal="right" vertical="top"/>
    </xf>
    <xf numFmtId="164" fontId="2" fillId="9" borderId="28" xfId="0" applyNumberFormat="1" applyFont="1" applyFill="1" applyBorder="1" applyAlignment="1">
      <alignment horizontal="center" vertical="top"/>
    </xf>
    <xf numFmtId="49" fontId="8" fillId="8" borderId="30" xfId="0" applyNumberFormat="1" applyFont="1" applyFill="1" applyBorder="1" applyAlignment="1">
      <alignment horizontal="center" vertical="top"/>
    </xf>
    <xf numFmtId="49" fontId="8" fillId="8" borderId="31" xfId="0" applyNumberFormat="1" applyFont="1" applyFill="1" applyBorder="1" applyAlignment="1">
      <alignment horizontal="center" vertical="top"/>
    </xf>
    <xf numFmtId="0" fontId="5" fillId="8" borderId="29" xfId="0" applyFont="1" applyFill="1" applyBorder="1" applyAlignment="1">
      <alignment horizontal="center" vertical="top" wrapText="1"/>
    </xf>
    <xf numFmtId="164" fontId="5" fillId="8" borderId="57"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38" xfId="0" applyNumberFormat="1" applyFont="1" applyFill="1" applyBorder="1" applyAlignment="1">
      <alignment horizontal="center" vertical="top"/>
    </xf>
    <xf numFmtId="49" fontId="2" fillId="8" borderId="13" xfId="0" applyNumberFormat="1" applyFont="1" applyFill="1" applyBorder="1" applyAlignment="1">
      <alignment vertical="top"/>
    </xf>
    <xf numFmtId="0" fontId="8" fillId="0" borderId="48" xfId="0" applyNumberFormat="1" applyFont="1" applyBorder="1" applyAlignment="1">
      <alignment horizontal="center" vertical="top"/>
    </xf>
    <xf numFmtId="0" fontId="8" fillId="0" borderId="54" xfId="0" applyNumberFormat="1" applyFont="1" applyBorder="1" applyAlignment="1">
      <alignment horizontal="center" vertical="top"/>
    </xf>
    <xf numFmtId="0" fontId="8" fillId="5" borderId="30" xfId="0" applyFont="1" applyFill="1" applyBorder="1" applyAlignment="1">
      <alignment vertical="top" wrapText="1"/>
    </xf>
    <xf numFmtId="0" fontId="5" fillId="5" borderId="31" xfId="0" applyFont="1" applyFill="1" applyBorder="1" applyAlignment="1">
      <alignment horizontal="left" vertical="top" wrapText="1"/>
    </xf>
    <xf numFmtId="0" fontId="8" fillId="0" borderId="6" xfId="0" applyNumberFormat="1" applyFont="1" applyBorder="1" applyAlignment="1">
      <alignment horizontal="center" vertical="top"/>
    </xf>
    <xf numFmtId="0" fontId="10" fillId="0" borderId="17" xfId="0" applyFont="1" applyFill="1" applyBorder="1" applyAlignment="1">
      <alignment vertical="top" wrapText="1"/>
    </xf>
    <xf numFmtId="164" fontId="2" fillId="9" borderId="25" xfId="0" applyNumberFormat="1" applyFont="1" applyFill="1" applyBorder="1" applyAlignment="1">
      <alignment horizontal="center" vertical="top"/>
    </xf>
    <xf numFmtId="49" fontId="1" fillId="0" borderId="20" xfId="0" applyNumberFormat="1" applyFont="1" applyBorder="1" applyAlignment="1">
      <alignment vertical="top"/>
    </xf>
    <xf numFmtId="49" fontId="1" fillId="0" borderId="21" xfId="0" applyNumberFormat="1" applyFont="1" applyBorder="1" applyAlignment="1">
      <alignment vertical="top"/>
    </xf>
    <xf numFmtId="49" fontId="8" fillId="0" borderId="50" xfId="0" applyNumberFormat="1" applyFont="1" applyFill="1" applyBorder="1" applyAlignment="1">
      <alignment vertical="top" wrapText="1"/>
    </xf>
    <xf numFmtId="49" fontId="1" fillId="0" borderId="0" xfId="0" applyNumberFormat="1" applyFont="1" applyFill="1" applyBorder="1" applyAlignment="1">
      <alignment vertical="top" wrapText="1"/>
    </xf>
    <xf numFmtId="49" fontId="2" fillId="8" borderId="11" xfId="0" applyNumberFormat="1" applyFont="1" applyFill="1" applyBorder="1" applyAlignment="1">
      <alignment vertical="top"/>
    </xf>
    <xf numFmtId="49" fontId="2" fillId="8" borderId="12" xfId="0" applyNumberFormat="1" applyFont="1" applyFill="1" applyBorder="1" applyAlignment="1">
      <alignment vertical="top"/>
    </xf>
    <xf numFmtId="0" fontId="10" fillId="0" borderId="44" xfId="0" applyFont="1" applyFill="1" applyBorder="1" applyAlignment="1">
      <alignment vertical="top" wrapText="1"/>
    </xf>
    <xf numFmtId="0" fontId="17" fillId="0" borderId="61" xfId="0" applyFont="1" applyFill="1" applyBorder="1" applyAlignment="1">
      <alignment horizontal="center" vertical="top" wrapText="1"/>
    </xf>
    <xf numFmtId="0" fontId="1" fillId="0" borderId="48" xfId="0" applyNumberFormat="1" applyFont="1" applyBorder="1" applyAlignment="1">
      <alignment horizontal="center" vertical="top" wrapText="1"/>
    </xf>
    <xf numFmtId="164" fontId="5" fillId="0" borderId="7" xfId="0" applyNumberFormat="1" applyFont="1" applyFill="1" applyBorder="1" applyAlignment="1">
      <alignment horizontal="left" vertical="top" wrapText="1"/>
    </xf>
    <xf numFmtId="0" fontId="5" fillId="0" borderId="11" xfId="0" applyNumberFormat="1" applyFont="1" applyFill="1" applyBorder="1" applyAlignment="1">
      <alignment horizontal="center" vertical="top" wrapText="1"/>
    </xf>
    <xf numFmtId="0" fontId="5" fillId="0" borderId="11" xfId="0" applyNumberFormat="1" applyFont="1" applyFill="1" applyBorder="1" applyAlignment="1">
      <alignment horizontal="center" vertical="top"/>
    </xf>
    <xf numFmtId="0" fontId="5" fillId="0" borderId="6" xfId="0" applyNumberFormat="1" applyFont="1" applyFill="1" applyBorder="1" applyAlignment="1">
      <alignment horizontal="center" vertical="top"/>
    </xf>
    <xf numFmtId="164" fontId="1" fillId="0" borderId="10" xfId="0" applyNumberFormat="1" applyFont="1" applyFill="1" applyBorder="1" applyAlignment="1">
      <alignment vertical="top" wrapText="1"/>
    </xf>
    <xf numFmtId="0" fontId="1" fillId="0" borderId="54" xfId="0" applyNumberFormat="1" applyFont="1" applyFill="1" applyBorder="1" applyAlignment="1">
      <alignment vertical="top"/>
    </xf>
    <xf numFmtId="49" fontId="2" fillId="0" borderId="17" xfId="0" applyNumberFormat="1" applyFont="1" applyFill="1" applyBorder="1" applyAlignment="1">
      <alignment horizontal="center" vertical="top"/>
    </xf>
    <xf numFmtId="0" fontId="2" fillId="9" borderId="27" xfId="0" applyFont="1" applyFill="1" applyBorder="1" applyAlignment="1">
      <alignment horizontal="right" vertical="top"/>
    </xf>
    <xf numFmtId="49" fontId="3" fillId="8" borderId="30" xfId="0" applyNumberFormat="1" applyFont="1" applyFill="1" applyBorder="1" applyAlignment="1">
      <alignment vertical="top" wrapText="1"/>
    </xf>
    <xf numFmtId="0" fontId="12" fillId="8" borderId="31" xfId="0" applyFont="1" applyFill="1" applyBorder="1" applyAlignment="1">
      <alignment vertical="top" wrapText="1"/>
    </xf>
    <xf numFmtId="165" fontId="20" fillId="0" borderId="67" xfId="0" applyNumberFormat="1" applyFont="1" applyFill="1" applyBorder="1" applyAlignment="1">
      <alignment horizontal="center" vertical="top" wrapText="1"/>
    </xf>
    <xf numFmtId="164" fontId="1" fillId="0" borderId="10" xfId="0" applyNumberFormat="1" applyFont="1" applyFill="1" applyBorder="1" applyAlignment="1">
      <alignment horizontal="center" vertical="top" wrapText="1"/>
    </xf>
    <xf numFmtId="49" fontId="1" fillId="0" borderId="30" xfId="0" applyNumberFormat="1" applyFont="1" applyFill="1" applyBorder="1" applyAlignment="1">
      <alignment horizontal="center" vertical="top" wrapText="1"/>
    </xf>
    <xf numFmtId="49" fontId="1" fillId="0" borderId="32" xfId="0" applyNumberFormat="1" applyFont="1" applyFill="1" applyBorder="1" applyAlignment="1">
      <alignment horizontal="center" vertical="top" wrapText="1"/>
    </xf>
    <xf numFmtId="49" fontId="2" fillId="0" borderId="52" xfId="0" applyNumberFormat="1" applyFont="1" applyFill="1" applyBorder="1" applyAlignment="1">
      <alignment horizontal="center" vertical="top" wrapText="1"/>
    </xf>
    <xf numFmtId="0" fontId="1" fillId="0" borderId="50" xfId="0" applyFont="1" applyBorder="1" applyAlignment="1">
      <alignment horizontal="center" vertical="top"/>
    </xf>
    <xf numFmtId="0" fontId="1" fillId="0" borderId="59" xfId="0" applyFont="1" applyBorder="1" applyAlignment="1">
      <alignment horizontal="center" vertical="top"/>
    </xf>
    <xf numFmtId="0" fontId="6" fillId="0" borderId="19" xfId="0" applyFont="1" applyBorder="1"/>
    <xf numFmtId="164" fontId="1" fillId="0" borderId="50" xfId="0" applyNumberFormat="1" applyFont="1" applyFill="1" applyBorder="1" applyAlignment="1">
      <alignment horizontal="left" vertical="top" wrapText="1"/>
    </xf>
    <xf numFmtId="49" fontId="5" fillId="0" borderId="1" xfId="0" applyNumberFormat="1" applyFont="1" applyFill="1" applyBorder="1" applyAlignment="1">
      <alignment horizontal="center" vertical="top"/>
    </xf>
    <xf numFmtId="0" fontId="1" fillId="8" borderId="47" xfId="0" applyFont="1" applyFill="1" applyBorder="1" applyAlignment="1">
      <alignment horizontal="center" vertical="top"/>
    </xf>
    <xf numFmtId="49" fontId="1" fillId="0" borderId="16" xfId="0" applyNumberFormat="1" applyFont="1" applyFill="1" applyBorder="1" applyAlignment="1">
      <alignment vertical="top"/>
    </xf>
    <xf numFmtId="0" fontId="1" fillId="0" borderId="32" xfId="0" applyNumberFormat="1" applyFont="1" applyFill="1" applyBorder="1" applyAlignment="1">
      <alignment horizontal="center" vertical="top" wrapText="1"/>
    </xf>
    <xf numFmtId="1" fontId="17" fillId="0" borderId="13" xfId="0" applyNumberFormat="1" applyFont="1" applyFill="1" applyBorder="1" applyAlignment="1">
      <alignment horizontal="center" vertical="top"/>
    </xf>
    <xf numFmtId="0" fontId="17" fillId="0" borderId="21" xfId="0" applyNumberFormat="1" applyFont="1" applyFill="1" applyBorder="1" applyAlignment="1">
      <alignment horizontal="center" vertical="top"/>
    </xf>
    <xf numFmtId="1" fontId="17" fillId="0" borderId="21" xfId="0" applyNumberFormat="1" applyFont="1" applyFill="1" applyBorder="1" applyAlignment="1">
      <alignment horizontal="center" vertical="top"/>
    </xf>
    <xf numFmtId="0" fontId="17" fillId="0" borderId="48" xfId="0" applyFont="1" applyBorder="1" applyAlignment="1">
      <alignment vertical="top"/>
    </xf>
    <xf numFmtId="1" fontId="5" fillId="0" borderId="20" xfId="0" applyNumberFormat="1" applyFont="1" applyFill="1" applyBorder="1" applyAlignment="1">
      <alignment horizontal="center" vertical="top" wrapText="1"/>
    </xf>
    <xf numFmtId="49" fontId="2" fillId="0" borderId="57" xfId="0" applyNumberFormat="1" applyFont="1" applyFill="1" applyBorder="1" applyAlignment="1">
      <alignment horizontal="center" vertical="top"/>
    </xf>
    <xf numFmtId="164" fontId="1" fillId="0" borderId="65" xfId="0" applyNumberFormat="1" applyFont="1" applyFill="1" applyBorder="1" applyAlignment="1">
      <alignment horizontal="left" vertical="top" wrapText="1"/>
    </xf>
    <xf numFmtId="164" fontId="1" fillId="0" borderId="22" xfId="0" applyNumberFormat="1" applyFont="1" applyFill="1" applyBorder="1" applyAlignment="1">
      <alignment horizontal="left" vertical="top" wrapText="1"/>
    </xf>
    <xf numFmtId="0" fontId="1" fillId="0" borderId="24" xfId="0" applyNumberFormat="1" applyFont="1" applyBorder="1" applyAlignment="1">
      <alignment horizontal="center" vertical="top" wrapText="1"/>
    </xf>
    <xf numFmtId="0" fontId="1" fillId="0" borderId="0" xfId="0" applyFont="1" applyBorder="1" applyAlignment="1">
      <alignment horizontal="center" vertical="top"/>
    </xf>
    <xf numFmtId="49" fontId="5" fillId="5" borderId="16" xfId="0" applyNumberFormat="1" applyFont="1" applyFill="1" applyBorder="1" applyAlignment="1">
      <alignment vertical="top" wrapText="1"/>
    </xf>
    <xf numFmtId="0" fontId="1" fillId="0" borderId="56" xfId="0" applyNumberFormat="1" applyFont="1" applyBorder="1" applyAlignment="1">
      <alignment horizontal="center" vertical="top"/>
    </xf>
    <xf numFmtId="0" fontId="1" fillId="0" borderId="23" xfId="0" applyNumberFormat="1" applyFont="1" applyFill="1" applyBorder="1" applyAlignment="1">
      <alignment horizontal="center" vertical="top" wrapText="1"/>
    </xf>
    <xf numFmtId="49" fontId="8" fillId="0" borderId="20" xfId="0" applyNumberFormat="1" applyFont="1" applyFill="1" applyBorder="1" applyAlignment="1">
      <alignment horizontal="left" vertical="top" wrapText="1"/>
    </xf>
    <xf numFmtId="49" fontId="2" fillId="0" borderId="19" xfId="0" applyNumberFormat="1" applyFont="1" applyFill="1" applyBorder="1" applyAlignment="1">
      <alignment horizontal="center" vertical="top"/>
    </xf>
    <xf numFmtId="0" fontId="1" fillId="0" borderId="13" xfId="0" applyNumberFormat="1" applyFont="1" applyFill="1" applyBorder="1" applyAlignment="1">
      <alignment horizontal="center" vertical="top"/>
    </xf>
    <xf numFmtId="0" fontId="1" fillId="0" borderId="48" xfId="0" applyNumberFormat="1" applyFont="1" applyFill="1" applyBorder="1" applyAlignment="1">
      <alignment horizontal="center" vertical="top"/>
    </xf>
    <xf numFmtId="0" fontId="1" fillId="8" borderId="13" xfId="0" applyNumberFormat="1" applyFont="1" applyFill="1" applyBorder="1" applyAlignment="1">
      <alignment horizontal="center" vertical="top" wrapText="1"/>
    </xf>
    <xf numFmtId="0" fontId="1" fillId="0" borderId="12" xfId="0" applyNumberFormat="1" applyFont="1" applyFill="1" applyBorder="1" applyAlignment="1">
      <alignment horizontal="center" vertical="top" wrapText="1"/>
    </xf>
    <xf numFmtId="164" fontId="8" fillId="9" borderId="65" xfId="0" applyNumberFormat="1" applyFont="1" applyFill="1" applyBorder="1" applyAlignment="1">
      <alignment horizontal="center" vertical="top" wrapText="1"/>
    </xf>
    <xf numFmtId="164" fontId="1" fillId="9" borderId="36" xfId="0" applyNumberFormat="1" applyFont="1" applyFill="1" applyBorder="1" applyAlignment="1">
      <alignment horizontal="center" vertical="top"/>
    </xf>
    <xf numFmtId="0" fontId="8" fillId="10" borderId="25" xfId="0" applyFont="1" applyFill="1" applyBorder="1" applyAlignment="1">
      <alignment horizontal="center" vertical="top" wrapText="1"/>
    </xf>
    <xf numFmtId="164" fontId="1" fillId="9" borderId="17" xfId="0" applyNumberFormat="1" applyFont="1" applyFill="1" applyBorder="1" applyAlignment="1">
      <alignment horizontal="center" vertical="top"/>
    </xf>
    <xf numFmtId="164" fontId="1" fillId="9" borderId="11" xfId="0" applyNumberFormat="1" applyFont="1" applyFill="1" applyBorder="1" applyAlignment="1">
      <alignment horizontal="center" vertical="top"/>
    </xf>
    <xf numFmtId="164" fontId="1" fillId="9" borderId="42" xfId="0" applyNumberFormat="1" applyFont="1" applyFill="1" applyBorder="1" applyAlignment="1">
      <alignment horizontal="center" vertical="center"/>
    </xf>
    <xf numFmtId="164" fontId="1" fillId="9" borderId="64" xfId="0" applyNumberFormat="1" applyFont="1" applyFill="1" applyBorder="1" applyAlignment="1">
      <alignment horizontal="center" vertical="center"/>
    </xf>
    <xf numFmtId="164" fontId="2" fillId="9" borderId="56" xfId="0" applyNumberFormat="1" applyFont="1" applyFill="1" applyBorder="1" applyAlignment="1">
      <alignment horizontal="center" vertical="top"/>
    </xf>
    <xf numFmtId="164" fontId="1" fillId="9" borderId="46" xfId="0" applyNumberFormat="1" applyFont="1" applyFill="1" applyBorder="1" applyAlignment="1">
      <alignment horizontal="center" vertical="top"/>
    </xf>
    <xf numFmtId="0" fontId="2" fillId="9" borderId="29" xfId="0" applyFont="1" applyFill="1" applyBorder="1" applyAlignment="1">
      <alignment horizontal="right" vertical="top"/>
    </xf>
    <xf numFmtId="164" fontId="5" fillId="9" borderId="17" xfId="0" applyNumberFormat="1" applyFont="1" applyFill="1" applyBorder="1" applyAlignment="1">
      <alignment horizontal="center" vertical="top"/>
    </xf>
    <xf numFmtId="164" fontId="5" fillId="9" borderId="11" xfId="0" applyNumberFormat="1" applyFont="1" applyFill="1" applyBorder="1" applyAlignment="1">
      <alignment horizontal="center" vertical="top"/>
    </xf>
    <xf numFmtId="164" fontId="5" fillId="9" borderId="20" xfId="0" applyNumberFormat="1" applyFont="1" applyFill="1" applyBorder="1" applyAlignment="1">
      <alignment horizontal="center" vertical="top"/>
    </xf>
    <xf numFmtId="164" fontId="1" fillId="9" borderId="31" xfId="0" applyNumberFormat="1" applyFont="1" applyFill="1" applyBorder="1" applyAlignment="1">
      <alignment horizontal="center" vertical="top" wrapText="1"/>
    </xf>
    <xf numFmtId="164" fontId="1" fillId="9" borderId="18" xfId="0" applyNumberFormat="1" applyFont="1" applyFill="1" applyBorder="1" applyAlignment="1">
      <alignment horizontal="center" vertical="top" wrapText="1"/>
    </xf>
    <xf numFmtId="164" fontId="1" fillId="9" borderId="13" xfId="0" applyNumberFormat="1" applyFont="1" applyFill="1" applyBorder="1" applyAlignment="1">
      <alignment horizontal="center" vertical="top" wrapText="1"/>
    </xf>
    <xf numFmtId="164" fontId="1" fillId="9" borderId="21" xfId="0" applyNumberFormat="1" applyFont="1" applyFill="1" applyBorder="1" applyAlignment="1">
      <alignment horizontal="center" vertical="top" wrapText="1"/>
    </xf>
    <xf numFmtId="164" fontId="1" fillId="9" borderId="17" xfId="0" applyNumberFormat="1" applyFont="1" applyFill="1" applyBorder="1" applyAlignment="1">
      <alignment horizontal="center" vertical="top" wrapText="1"/>
    </xf>
    <xf numFmtId="164" fontId="1" fillId="9" borderId="11" xfId="0" applyNumberFormat="1" applyFont="1" applyFill="1" applyBorder="1" applyAlignment="1">
      <alignment horizontal="center" vertical="top" wrapText="1"/>
    </xf>
    <xf numFmtId="164" fontId="1" fillId="9" borderId="46" xfId="0" applyNumberFormat="1" applyFont="1" applyFill="1" applyBorder="1" applyAlignment="1">
      <alignment horizontal="center" vertical="top" wrapText="1"/>
    </xf>
    <xf numFmtId="164" fontId="1" fillId="9" borderId="36" xfId="0" applyNumberFormat="1" applyFont="1" applyFill="1" applyBorder="1" applyAlignment="1">
      <alignment horizontal="center" vertical="top" wrapText="1"/>
    </xf>
    <xf numFmtId="164" fontId="1" fillId="9" borderId="37" xfId="0" applyNumberFormat="1" applyFont="1" applyFill="1" applyBorder="1" applyAlignment="1">
      <alignment horizontal="center" vertical="top" wrapText="1"/>
    </xf>
    <xf numFmtId="164" fontId="1" fillId="9" borderId="67" xfId="0" applyNumberFormat="1" applyFont="1" applyFill="1" applyBorder="1" applyAlignment="1">
      <alignment horizontal="center" vertical="top"/>
    </xf>
    <xf numFmtId="164" fontId="2" fillId="9" borderId="67" xfId="0" applyNumberFormat="1" applyFont="1" applyFill="1" applyBorder="1" applyAlignment="1">
      <alignment horizontal="center" vertical="top"/>
    </xf>
    <xf numFmtId="164" fontId="1" fillId="9" borderId="45" xfId="0" applyNumberFormat="1" applyFont="1" applyFill="1" applyBorder="1" applyAlignment="1">
      <alignment horizontal="center" vertical="top"/>
    </xf>
    <xf numFmtId="164" fontId="2" fillId="9" borderId="45" xfId="0" applyNumberFormat="1" applyFont="1" applyFill="1" applyBorder="1" applyAlignment="1">
      <alignment horizontal="center" vertical="top"/>
    </xf>
    <xf numFmtId="164" fontId="1" fillId="9" borderId="44" xfId="0" applyNumberFormat="1" applyFont="1" applyFill="1" applyBorder="1" applyAlignment="1">
      <alignment horizontal="center" vertical="top"/>
    </xf>
    <xf numFmtId="164" fontId="1" fillId="9" borderId="39" xfId="0" applyNumberFormat="1" applyFont="1" applyFill="1" applyBorder="1" applyAlignment="1">
      <alignment horizontal="center" vertical="top"/>
    </xf>
    <xf numFmtId="164" fontId="1" fillId="9" borderId="66" xfId="0" applyNumberFormat="1" applyFont="1" applyFill="1" applyBorder="1" applyAlignment="1">
      <alignment horizontal="center" vertical="top"/>
    </xf>
    <xf numFmtId="164" fontId="2" fillId="9" borderId="66" xfId="0" applyNumberFormat="1" applyFont="1" applyFill="1" applyBorder="1" applyAlignment="1">
      <alignment horizontal="center" vertical="top"/>
    </xf>
    <xf numFmtId="164" fontId="1" fillId="9" borderId="41" xfId="0" applyNumberFormat="1" applyFont="1" applyFill="1" applyBorder="1" applyAlignment="1">
      <alignment horizontal="center" vertical="top" wrapText="1"/>
    </xf>
    <xf numFmtId="164" fontId="1" fillId="9" borderId="42" xfId="0" applyNumberFormat="1" applyFont="1" applyFill="1" applyBorder="1" applyAlignment="1">
      <alignment horizontal="center" vertical="top" wrapText="1"/>
    </xf>
    <xf numFmtId="164" fontId="1" fillId="9" borderId="43" xfId="0" applyNumberFormat="1" applyFont="1" applyFill="1" applyBorder="1" applyAlignment="1">
      <alignment horizontal="center" vertical="top" wrapText="1"/>
    </xf>
    <xf numFmtId="0" fontId="1" fillId="9" borderId="46" xfId="0" applyFont="1" applyFill="1" applyBorder="1" applyAlignment="1">
      <alignment vertical="top"/>
    </xf>
    <xf numFmtId="0" fontId="1" fillId="9" borderId="36" xfId="0" applyFont="1" applyFill="1" applyBorder="1" applyAlignment="1">
      <alignment vertical="top"/>
    </xf>
    <xf numFmtId="0" fontId="1" fillId="9" borderId="37" xfId="0" applyFont="1" applyFill="1" applyBorder="1" applyAlignment="1">
      <alignment vertical="top"/>
    </xf>
    <xf numFmtId="164" fontId="8" fillId="9" borderId="39" xfId="0" applyNumberFormat="1" applyFont="1" applyFill="1" applyBorder="1" applyAlignment="1">
      <alignment horizontal="center" vertical="top" wrapText="1"/>
    </xf>
    <xf numFmtId="164" fontId="8" fillId="9" borderId="40" xfId="0" applyNumberFormat="1" applyFont="1" applyFill="1" applyBorder="1" applyAlignment="1">
      <alignment horizontal="center" vertical="top" wrapText="1"/>
    </xf>
    <xf numFmtId="164" fontId="8" fillId="9" borderId="38" xfId="0" applyNumberFormat="1" applyFont="1" applyFill="1" applyBorder="1" applyAlignment="1">
      <alignment horizontal="center" vertical="top" wrapText="1"/>
    </xf>
    <xf numFmtId="164" fontId="1" fillId="9" borderId="30" xfId="0" applyNumberFormat="1" applyFont="1" applyFill="1" applyBorder="1" applyAlignment="1">
      <alignment horizontal="center" vertical="top" wrapText="1"/>
    </xf>
    <xf numFmtId="164" fontId="1" fillId="9" borderId="70" xfId="0" applyNumberFormat="1" applyFont="1" applyFill="1" applyBorder="1" applyAlignment="1">
      <alignment horizontal="center" vertical="top" wrapText="1"/>
    </xf>
    <xf numFmtId="0" fontId="8" fillId="9" borderId="29" xfId="0" applyFont="1" applyFill="1" applyBorder="1" applyAlignment="1">
      <alignment horizontal="center" vertical="top"/>
    </xf>
    <xf numFmtId="164" fontId="1" fillId="9" borderId="7" xfId="0" applyNumberFormat="1" applyFont="1" applyFill="1" applyBorder="1" applyAlignment="1">
      <alignment horizontal="center" vertical="top"/>
    </xf>
    <xf numFmtId="164" fontId="2" fillId="9" borderId="11" xfId="0" applyNumberFormat="1" applyFont="1" applyFill="1" applyBorder="1" applyAlignment="1">
      <alignment horizontal="right" vertical="top"/>
    </xf>
    <xf numFmtId="164" fontId="2" fillId="9" borderId="6" xfId="0" applyNumberFormat="1" applyFont="1" applyFill="1" applyBorder="1" applyAlignment="1">
      <alignment horizontal="right" vertical="top"/>
    </xf>
    <xf numFmtId="164" fontId="1" fillId="9" borderId="29" xfId="0" applyNumberFormat="1" applyFont="1" applyFill="1" applyBorder="1" applyAlignment="1">
      <alignment horizontal="center" vertical="top"/>
    </xf>
    <xf numFmtId="164" fontId="1" fillId="9" borderId="40" xfId="0" applyNumberFormat="1" applyFont="1" applyFill="1" applyBorder="1" applyAlignment="1">
      <alignment horizontal="center" vertical="top"/>
    </xf>
    <xf numFmtId="164" fontId="2" fillId="9" borderId="40" xfId="0" applyNumberFormat="1" applyFont="1" applyFill="1" applyBorder="1" applyAlignment="1">
      <alignment horizontal="right" vertical="top"/>
    </xf>
    <xf numFmtId="164" fontId="2" fillId="9" borderId="34" xfId="0" applyNumberFormat="1" applyFont="1" applyFill="1" applyBorder="1" applyAlignment="1">
      <alignment horizontal="right" vertical="top"/>
    </xf>
    <xf numFmtId="164" fontId="8" fillId="9" borderId="25" xfId="0" applyNumberFormat="1" applyFont="1" applyFill="1" applyBorder="1" applyAlignment="1">
      <alignment horizontal="center" vertical="top"/>
    </xf>
    <xf numFmtId="164" fontId="8" fillId="9" borderId="23" xfId="0" applyNumberFormat="1" applyFont="1" applyFill="1" applyBorder="1" applyAlignment="1">
      <alignment horizontal="center" vertical="top"/>
    </xf>
    <xf numFmtId="164" fontId="8" fillId="9" borderId="23" xfId="0" applyNumberFormat="1" applyFont="1" applyFill="1" applyBorder="1" applyAlignment="1">
      <alignment horizontal="right" vertical="top"/>
    </xf>
    <xf numFmtId="164" fontId="8" fillId="9" borderId="28" xfId="0" applyNumberFormat="1" applyFont="1" applyFill="1" applyBorder="1" applyAlignment="1">
      <alignment horizontal="right" vertical="top"/>
    </xf>
    <xf numFmtId="164" fontId="1" fillId="9" borderId="20" xfId="0" applyNumberFormat="1" applyFont="1" applyFill="1" applyBorder="1" applyAlignment="1">
      <alignment horizontal="center" vertical="top"/>
    </xf>
    <xf numFmtId="49" fontId="8" fillId="9" borderId="27" xfId="0" applyNumberFormat="1" applyFont="1" applyFill="1" applyBorder="1" applyAlignment="1">
      <alignment horizontal="center" vertical="top"/>
    </xf>
    <xf numFmtId="49" fontId="8" fillId="9" borderId="57" xfId="0" applyNumberFormat="1" applyFont="1" applyFill="1" applyBorder="1" applyAlignment="1">
      <alignment horizontal="center" vertical="top"/>
    </xf>
    <xf numFmtId="164" fontId="1" fillId="0" borderId="0" xfId="0" applyNumberFormat="1" applyFont="1" applyAlignment="1">
      <alignment vertical="top"/>
    </xf>
    <xf numFmtId="49" fontId="8" fillId="8" borderId="19" xfId="0" applyNumberFormat="1" applyFont="1" applyFill="1" applyBorder="1" applyAlignment="1">
      <alignment horizontal="center" vertical="top"/>
    </xf>
    <xf numFmtId="164" fontId="8" fillId="8" borderId="58" xfId="0" applyNumberFormat="1" applyFont="1" applyFill="1" applyBorder="1" applyAlignment="1">
      <alignment horizontal="center" vertical="top"/>
    </xf>
    <xf numFmtId="164" fontId="8" fillId="8" borderId="69" xfId="0" applyNumberFormat="1" applyFont="1" applyFill="1" applyBorder="1" applyAlignment="1">
      <alignment horizontal="center" vertical="top"/>
    </xf>
    <xf numFmtId="49" fontId="1" fillId="0" borderId="57" xfId="0" applyNumberFormat="1" applyFont="1" applyFill="1" applyBorder="1" applyAlignment="1">
      <alignment horizontal="center" vertical="top"/>
    </xf>
    <xf numFmtId="164" fontId="5" fillId="5" borderId="19" xfId="0" applyNumberFormat="1" applyFont="1" applyFill="1" applyBorder="1" applyAlignment="1">
      <alignment horizontal="center" vertical="top"/>
    </xf>
    <xf numFmtId="164" fontId="5" fillId="5" borderId="57" xfId="0" applyNumberFormat="1" applyFont="1" applyFill="1" applyBorder="1" applyAlignment="1">
      <alignment horizontal="center" vertical="top"/>
    </xf>
    <xf numFmtId="164" fontId="8" fillId="9" borderId="65" xfId="0" applyNumberFormat="1" applyFont="1" applyFill="1" applyBorder="1" applyAlignment="1">
      <alignment horizontal="center" vertical="top"/>
    </xf>
    <xf numFmtId="164" fontId="8" fillId="9" borderId="24" xfId="0" applyNumberFormat="1" applyFont="1" applyFill="1" applyBorder="1" applyAlignment="1">
      <alignment horizontal="center" vertical="top"/>
    </xf>
    <xf numFmtId="164" fontId="1" fillId="0" borderId="10" xfId="0" applyNumberFormat="1" applyFont="1" applyFill="1" applyBorder="1" applyAlignment="1">
      <alignment horizontal="left" vertical="top" wrapText="1"/>
    </xf>
    <xf numFmtId="0" fontId="17" fillId="0" borderId="12" xfId="0" applyFont="1" applyFill="1" applyBorder="1" applyAlignment="1">
      <alignment horizontal="center" vertical="top" wrapText="1"/>
    </xf>
    <xf numFmtId="0" fontId="1" fillId="0" borderId="21" xfId="0" applyFont="1" applyFill="1" applyBorder="1" applyAlignment="1">
      <alignment vertical="top" wrapText="1"/>
    </xf>
    <xf numFmtId="0" fontId="8" fillId="0" borderId="20" xfId="0" applyFont="1" applyFill="1" applyBorder="1" applyAlignment="1">
      <alignment vertical="top" wrapText="1"/>
    </xf>
    <xf numFmtId="0" fontId="1" fillId="5" borderId="29" xfId="0" applyFont="1" applyFill="1" applyBorder="1" applyAlignment="1">
      <alignment horizontal="center" vertical="top" wrapText="1"/>
    </xf>
    <xf numFmtId="164" fontId="1" fillId="9" borderId="29" xfId="0" applyNumberFormat="1" applyFont="1" applyFill="1" applyBorder="1" applyAlignment="1">
      <alignment horizontal="center" vertical="top" wrapText="1"/>
    </xf>
    <xf numFmtId="164" fontId="1" fillId="9" borderId="60" xfId="0" applyNumberFormat="1" applyFont="1" applyFill="1" applyBorder="1" applyAlignment="1">
      <alignment horizontal="center" vertical="top" wrapText="1"/>
    </xf>
    <xf numFmtId="164" fontId="1" fillId="9" borderId="38" xfId="0" applyNumberFormat="1" applyFont="1" applyFill="1" applyBorder="1" applyAlignment="1">
      <alignment horizontal="center" vertical="top"/>
    </xf>
    <xf numFmtId="164" fontId="1" fillId="8" borderId="57" xfId="0" applyNumberFormat="1" applyFont="1" applyFill="1" applyBorder="1" applyAlignment="1">
      <alignment horizontal="center" vertical="top"/>
    </xf>
    <xf numFmtId="164" fontId="1" fillId="9" borderId="44" xfId="0" applyNumberFormat="1" applyFont="1" applyFill="1" applyBorder="1" applyAlignment="1">
      <alignment horizontal="center" vertical="top" wrapText="1"/>
    </xf>
    <xf numFmtId="164" fontId="1" fillId="9" borderId="61" xfId="0" applyNumberFormat="1" applyFont="1" applyFill="1" applyBorder="1" applyAlignment="1">
      <alignment horizontal="center" vertical="top" wrapText="1"/>
    </xf>
    <xf numFmtId="164" fontId="1" fillId="9" borderId="62" xfId="0" applyNumberFormat="1" applyFont="1" applyFill="1" applyBorder="1" applyAlignment="1">
      <alignment horizontal="center" vertical="top" wrapText="1"/>
    </xf>
    <xf numFmtId="164" fontId="2" fillId="9" borderId="74" xfId="0" applyNumberFormat="1" applyFont="1" applyFill="1" applyBorder="1" applyAlignment="1">
      <alignment horizontal="center" vertical="top"/>
    </xf>
    <xf numFmtId="164" fontId="1" fillId="5" borderId="72" xfId="0" applyNumberFormat="1" applyFont="1" applyFill="1" applyBorder="1" applyAlignment="1">
      <alignment horizontal="center" vertical="top" wrapText="1"/>
    </xf>
    <xf numFmtId="164" fontId="1" fillId="5" borderId="14" xfId="0" applyNumberFormat="1" applyFont="1" applyFill="1" applyBorder="1" applyAlignment="1">
      <alignment horizontal="center" vertical="top" wrapText="1"/>
    </xf>
    <xf numFmtId="0" fontId="10" fillId="0" borderId="76" xfId="0" applyFont="1" applyFill="1" applyBorder="1" applyAlignment="1">
      <alignment horizontal="left" vertical="top" wrapText="1"/>
    </xf>
    <xf numFmtId="0" fontId="1" fillId="0" borderId="16" xfId="0" applyNumberFormat="1" applyFont="1" applyBorder="1" applyAlignment="1">
      <alignment horizontal="center" vertical="top" wrapText="1"/>
    </xf>
    <xf numFmtId="49" fontId="2" fillId="3" borderId="31" xfId="0" applyNumberFormat="1" applyFont="1" applyFill="1" applyBorder="1" applyAlignment="1">
      <alignment horizontal="center" vertical="top"/>
    </xf>
    <xf numFmtId="49" fontId="5" fillId="0" borderId="16" xfId="0" applyNumberFormat="1" applyFont="1" applyBorder="1" applyAlignment="1">
      <alignment horizontal="center" vertical="top" wrapText="1"/>
    </xf>
    <xf numFmtId="0" fontId="17" fillId="0" borderId="13" xfId="0" applyNumberFormat="1" applyFont="1" applyFill="1" applyBorder="1" applyAlignment="1">
      <alignment horizontal="center" vertical="top" wrapText="1"/>
    </xf>
    <xf numFmtId="0" fontId="5" fillId="8" borderId="7" xfId="0" applyFont="1" applyFill="1" applyBorder="1" applyAlignment="1">
      <alignment horizontal="center" vertical="top" wrapText="1"/>
    </xf>
    <xf numFmtId="164" fontId="5" fillId="8" borderId="1" xfId="0" applyNumberFormat="1" applyFont="1" applyFill="1" applyBorder="1" applyAlignment="1">
      <alignment horizontal="center" vertical="top"/>
    </xf>
    <xf numFmtId="49" fontId="3" fillId="2" borderId="10" xfId="0" applyNumberFormat="1" applyFont="1" applyFill="1" applyBorder="1" applyAlignment="1">
      <alignment vertical="top" wrapText="1"/>
    </xf>
    <xf numFmtId="49" fontId="3" fillId="3" borderId="13" xfId="0" applyNumberFormat="1" applyFont="1" applyFill="1" applyBorder="1" applyAlignment="1">
      <alignment vertical="top" wrapText="1"/>
    </xf>
    <xf numFmtId="49" fontId="3" fillId="8" borderId="31" xfId="0" applyNumberFormat="1" applyFont="1" applyFill="1" applyBorder="1" applyAlignment="1">
      <alignment vertical="top" wrapText="1"/>
    </xf>
    <xf numFmtId="164" fontId="1" fillId="5" borderId="73" xfId="0" applyNumberFormat="1" applyFont="1" applyFill="1" applyBorder="1" applyAlignment="1">
      <alignment horizontal="center" vertical="top" wrapText="1"/>
    </xf>
    <xf numFmtId="0" fontId="6" fillId="5" borderId="19" xfId="0" applyFont="1" applyFill="1" applyBorder="1" applyAlignment="1">
      <alignment horizontal="center" vertical="top" wrapText="1"/>
    </xf>
    <xf numFmtId="0" fontId="5" fillId="0" borderId="21" xfId="0" applyNumberFormat="1" applyFont="1" applyFill="1" applyBorder="1" applyAlignment="1">
      <alignment horizontal="center" vertical="top" wrapText="1"/>
    </xf>
    <xf numFmtId="49" fontId="1" fillId="0" borderId="72" xfId="0" applyNumberFormat="1" applyFont="1" applyFill="1" applyBorder="1" applyAlignment="1">
      <alignment horizontal="center" vertical="top"/>
    </xf>
    <xf numFmtId="0" fontId="1" fillId="0" borderId="49" xfId="0" applyNumberFormat="1" applyFont="1" applyBorder="1" applyAlignment="1">
      <alignment horizontal="center" vertical="top" wrapText="1"/>
    </xf>
    <xf numFmtId="164" fontId="2" fillId="0" borderId="8" xfId="0" applyNumberFormat="1" applyFont="1" applyFill="1" applyBorder="1" applyAlignment="1">
      <alignment horizontal="left" vertical="top"/>
    </xf>
    <xf numFmtId="49" fontId="2" fillId="0" borderId="17" xfId="0" applyNumberFormat="1" applyFont="1" applyFill="1" applyBorder="1" applyAlignment="1">
      <alignment horizontal="center" vertical="center"/>
    </xf>
    <xf numFmtId="49" fontId="2" fillId="0" borderId="18" xfId="0" applyNumberFormat="1" applyFont="1" applyFill="1" applyBorder="1" applyAlignment="1">
      <alignment horizontal="center" vertical="top"/>
    </xf>
    <xf numFmtId="0" fontId="2" fillId="9" borderId="25" xfId="0" applyFont="1" applyFill="1" applyBorder="1" applyAlignment="1">
      <alignment horizontal="right" vertical="top"/>
    </xf>
    <xf numFmtId="164" fontId="2" fillId="9" borderId="26" xfId="0" applyNumberFormat="1" applyFont="1" applyFill="1" applyBorder="1" applyAlignment="1">
      <alignment horizontal="center" vertical="top"/>
    </xf>
    <xf numFmtId="164" fontId="1" fillId="0" borderId="7" xfId="0" applyNumberFormat="1" applyFont="1" applyFill="1" applyBorder="1" applyAlignment="1">
      <alignment horizontal="left" vertical="top" wrapText="1"/>
    </xf>
    <xf numFmtId="164" fontId="2" fillId="9" borderId="22" xfId="0" applyNumberFormat="1" applyFont="1" applyFill="1" applyBorder="1" applyAlignment="1">
      <alignment horizontal="center" vertical="top"/>
    </xf>
    <xf numFmtId="164" fontId="2" fillId="9" borderId="23" xfId="0" applyNumberFormat="1" applyFont="1" applyFill="1" applyBorder="1" applyAlignment="1">
      <alignment horizontal="center" vertical="top"/>
    </xf>
    <xf numFmtId="164" fontId="2" fillId="9" borderId="24" xfId="0" applyNumberFormat="1" applyFont="1" applyFill="1" applyBorder="1" applyAlignment="1">
      <alignment horizontal="center" vertical="top"/>
    </xf>
    <xf numFmtId="0" fontId="6" fillId="9" borderId="36" xfId="0" applyFont="1" applyFill="1" applyBorder="1"/>
    <xf numFmtId="0" fontId="6" fillId="8" borderId="36" xfId="0" applyFont="1" applyFill="1" applyBorder="1"/>
    <xf numFmtId="0" fontId="5" fillId="9" borderId="40" xfId="0" applyFont="1" applyFill="1" applyBorder="1" applyAlignment="1">
      <alignment horizontal="center" vertical="center" textRotation="90" wrapText="1"/>
    </xf>
    <xf numFmtId="0" fontId="1" fillId="0" borderId="40" xfId="0" applyFont="1" applyFill="1" applyBorder="1" applyAlignment="1">
      <alignment horizontal="center" vertical="center" textRotation="90" wrapText="1"/>
    </xf>
    <xf numFmtId="0" fontId="5" fillId="0" borderId="40" xfId="0" applyFont="1" applyBorder="1" applyAlignment="1">
      <alignment horizontal="center" vertical="center" textRotation="90" wrapText="1"/>
    </xf>
    <xf numFmtId="0" fontId="5" fillId="0" borderId="40" xfId="0" applyFont="1" applyFill="1" applyBorder="1" applyAlignment="1">
      <alignment horizontal="center" vertical="center" textRotation="90" wrapText="1"/>
    </xf>
    <xf numFmtId="0" fontId="6" fillId="9" borderId="37" xfId="0" applyFont="1" applyFill="1" applyBorder="1"/>
    <xf numFmtId="0" fontId="6" fillId="0" borderId="41" xfId="0" applyFont="1" applyBorder="1"/>
    <xf numFmtId="0" fontId="6" fillId="0" borderId="42" xfId="0" applyFont="1" applyBorder="1"/>
    <xf numFmtId="0" fontId="6" fillId="0" borderId="43" xfId="0" applyFont="1" applyBorder="1"/>
    <xf numFmtId="0" fontId="6" fillId="0" borderId="46" xfId="0" applyFont="1" applyBorder="1"/>
    <xf numFmtId="0" fontId="8" fillId="9" borderId="25" xfId="0" applyFont="1" applyFill="1" applyBorder="1" applyAlignment="1">
      <alignment horizontal="center" vertical="top" wrapText="1"/>
    </xf>
    <xf numFmtId="0" fontId="6" fillId="0" borderId="44" xfId="0" applyFont="1" applyBorder="1"/>
    <xf numFmtId="0" fontId="6" fillId="0" borderId="61" xfId="0" applyFont="1" applyBorder="1"/>
    <xf numFmtId="0" fontId="6" fillId="0" borderId="62" xfId="0" applyFont="1" applyBorder="1"/>
    <xf numFmtId="164" fontId="23" fillId="8" borderId="40" xfId="0" applyNumberFormat="1" applyFont="1" applyFill="1" applyBorder="1" applyAlignment="1">
      <alignment horizontal="center" vertical="top"/>
    </xf>
    <xf numFmtId="164" fontId="5" fillId="0" borderId="46" xfId="0" applyNumberFormat="1" applyFont="1" applyBorder="1" applyAlignment="1">
      <alignment horizontal="center" vertical="top"/>
    </xf>
    <xf numFmtId="164" fontId="5" fillId="0" borderId="36" xfId="0" applyNumberFormat="1" applyFont="1" applyBorder="1" applyAlignment="1">
      <alignment horizontal="center" vertical="top"/>
    </xf>
    <xf numFmtId="0" fontId="5" fillId="0" borderId="36" xfId="0" applyFont="1" applyBorder="1" applyAlignment="1">
      <alignment horizontal="center" vertical="top"/>
    </xf>
    <xf numFmtId="164" fontId="5" fillId="0" borderId="37" xfId="0" applyNumberFormat="1" applyFont="1" applyBorder="1" applyAlignment="1">
      <alignment horizontal="center" vertical="top"/>
    </xf>
    <xf numFmtId="0" fontId="5" fillId="0" borderId="46" xfId="0" applyFont="1" applyBorder="1" applyAlignment="1">
      <alignment horizontal="center" vertical="top"/>
    </xf>
    <xf numFmtId="0" fontId="5" fillId="0" borderId="37" xfId="0" applyFont="1" applyBorder="1" applyAlignment="1">
      <alignment horizontal="center" vertical="top"/>
    </xf>
    <xf numFmtId="164" fontId="23" fillId="0" borderId="46" xfId="0" applyNumberFormat="1" applyFont="1" applyBorder="1" applyAlignment="1">
      <alignment horizontal="center" vertical="top"/>
    </xf>
    <xf numFmtId="164" fontId="23" fillId="0" borderId="36" xfId="0" applyNumberFormat="1" applyFont="1" applyBorder="1" applyAlignment="1">
      <alignment horizontal="center" vertical="top"/>
    </xf>
    <xf numFmtId="0" fontId="5" fillId="0" borderId="39" xfId="0" applyFont="1" applyBorder="1" applyAlignment="1">
      <alignment horizontal="center" vertical="top"/>
    </xf>
    <xf numFmtId="0" fontId="5" fillId="0" borderId="60" xfId="0" applyFont="1" applyBorder="1" applyAlignment="1">
      <alignment horizontal="center" vertical="top"/>
    </xf>
    <xf numFmtId="0" fontId="5" fillId="0" borderId="40" xfId="0" applyFont="1" applyBorder="1" applyAlignment="1">
      <alignment horizontal="center" vertical="top"/>
    </xf>
    <xf numFmtId="0" fontId="5" fillId="0" borderId="38" xfId="0" applyFont="1" applyBorder="1" applyAlignment="1">
      <alignment horizontal="center" vertical="top"/>
    </xf>
    <xf numFmtId="0" fontId="5" fillId="0" borderId="18" xfId="0" applyFont="1" applyBorder="1" applyAlignment="1">
      <alignment horizontal="center" vertical="top"/>
    </xf>
    <xf numFmtId="0" fontId="5" fillId="0" borderId="13" xfId="0" applyFont="1" applyBorder="1" applyAlignment="1">
      <alignment horizontal="center" vertical="top"/>
    </xf>
    <xf numFmtId="0" fontId="5" fillId="0" borderId="21" xfId="0" applyFont="1" applyBorder="1" applyAlignment="1">
      <alignment horizontal="center" vertical="top"/>
    </xf>
    <xf numFmtId="0" fontId="5" fillId="0" borderId="44" xfId="0" applyFont="1" applyBorder="1" applyAlignment="1">
      <alignment horizontal="center" vertical="top"/>
    </xf>
    <xf numFmtId="0" fontId="5" fillId="0" borderId="61" xfId="0" applyFont="1" applyBorder="1" applyAlignment="1">
      <alignment horizontal="center" vertical="top"/>
    </xf>
    <xf numFmtId="0" fontId="5" fillId="0" borderId="62" xfId="0" applyFont="1" applyBorder="1" applyAlignment="1">
      <alignment horizontal="center" vertical="top"/>
    </xf>
    <xf numFmtId="0" fontId="6" fillId="9" borderId="39" xfId="0" applyFont="1" applyFill="1" applyBorder="1"/>
    <xf numFmtId="0" fontId="6" fillId="9" borderId="40" xfId="0" applyFont="1" applyFill="1" applyBorder="1"/>
    <xf numFmtId="0" fontId="6" fillId="9" borderId="38" xfId="0" applyFont="1" applyFill="1" applyBorder="1"/>
    <xf numFmtId="164" fontId="8" fillId="9" borderId="22" xfId="0" applyNumberFormat="1" applyFont="1" applyFill="1" applyBorder="1" applyAlignment="1">
      <alignment horizontal="center" vertical="top"/>
    </xf>
    <xf numFmtId="0" fontId="8" fillId="9" borderId="23" xfId="0" applyFont="1" applyFill="1" applyBorder="1" applyAlignment="1">
      <alignment horizontal="center" vertical="top"/>
    </xf>
    <xf numFmtId="0" fontId="5" fillId="0" borderId="42" xfId="0" applyFont="1" applyBorder="1" applyAlignment="1">
      <alignment horizontal="center" vertical="top"/>
    </xf>
    <xf numFmtId="0" fontId="5" fillId="0" borderId="43" xfId="0" applyFont="1" applyBorder="1" applyAlignment="1">
      <alignment horizontal="center" vertical="top"/>
    </xf>
    <xf numFmtId="0" fontId="8" fillId="9" borderId="24" xfId="0" applyFont="1" applyFill="1" applyBorder="1" applyAlignment="1">
      <alignment horizontal="center" vertical="top"/>
    </xf>
    <xf numFmtId="0" fontId="5" fillId="9" borderId="40" xfId="0" applyFont="1" applyFill="1" applyBorder="1" applyAlignment="1">
      <alignment horizontal="center" vertical="top"/>
    </xf>
    <xf numFmtId="0" fontId="5" fillId="9" borderId="38" xfId="0" applyFont="1" applyFill="1" applyBorder="1" applyAlignment="1">
      <alignment horizontal="center" vertical="top"/>
    </xf>
    <xf numFmtId="164" fontId="8" fillId="12" borderId="4" xfId="0" applyNumberFormat="1" applyFont="1" applyFill="1" applyBorder="1" applyAlignment="1">
      <alignment horizontal="center" vertical="top"/>
    </xf>
    <xf numFmtId="164" fontId="8" fillId="12" borderId="5" xfId="0" applyNumberFormat="1" applyFont="1" applyFill="1" applyBorder="1" applyAlignment="1">
      <alignment horizontal="center" vertical="top"/>
    </xf>
    <xf numFmtId="0" fontId="8" fillId="12" borderId="5" xfId="0" applyFont="1" applyFill="1" applyBorder="1" applyAlignment="1">
      <alignment horizontal="center" vertical="top"/>
    </xf>
    <xf numFmtId="164" fontId="8" fillId="12" borderId="9" xfId="0" applyNumberFormat="1" applyFont="1" applyFill="1" applyBorder="1" applyAlignment="1">
      <alignment horizontal="center" vertical="top"/>
    </xf>
    <xf numFmtId="0" fontId="6" fillId="9" borderId="22" xfId="0" applyFont="1" applyFill="1" applyBorder="1"/>
    <xf numFmtId="0" fontId="6" fillId="9" borderId="23" xfId="0" applyFont="1" applyFill="1" applyBorder="1"/>
    <xf numFmtId="0" fontId="6" fillId="9" borderId="24" xfId="0" applyFont="1" applyFill="1" applyBorder="1"/>
    <xf numFmtId="164" fontId="8" fillId="12" borderId="4" xfId="0" applyNumberFormat="1" applyFont="1" applyFill="1" applyBorder="1" applyAlignment="1">
      <alignment horizontal="center"/>
    </xf>
    <xf numFmtId="0" fontId="8" fillId="12" borderId="9" xfId="0" applyFont="1" applyFill="1" applyBorder="1" applyAlignment="1">
      <alignment horizontal="center"/>
    </xf>
    <xf numFmtId="164" fontId="8" fillId="12" borderId="5" xfId="0" applyNumberFormat="1" applyFont="1" applyFill="1" applyBorder="1" applyAlignment="1">
      <alignment horizontal="center"/>
    </xf>
    <xf numFmtId="0" fontId="6" fillId="12" borderId="18" xfId="0" applyFont="1" applyFill="1" applyBorder="1"/>
    <xf numFmtId="0" fontId="6" fillId="12" borderId="13" xfId="0" applyFont="1" applyFill="1" applyBorder="1"/>
    <xf numFmtId="0" fontId="6" fillId="12" borderId="21" xfId="0" applyFont="1" applyFill="1" applyBorder="1"/>
    <xf numFmtId="49" fontId="2" fillId="2" borderId="15" xfId="0" applyNumberFormat="1" applyFont="1" applyFill="1" applyBorder="1" applyAlignment="1">
      <alignment horizontal="center" vertical="center" wrapText="1"/>
    </xf>
    <xf numFmtId="164" fontId="8" fillId="13" borderId="4" xfId="0" applyNumberFormat="1" applyFont="1" applyFill="1" applyBorder="1" applyAlignment="1">
      <alignment horizontal="center"/>
    </xf>
    <xf numFmtId="164" fontId="8" fillId="13" borderId="5" xfId="0" applyNumberFormat="1" applyFont="1" applyFill="1" applyBorder="1" applyAlignment="1">
      <alignment horizontal="center"/>
    </xf>
    <xf numFmtId="164" fontId="8" fillId="13" borderId="9" xfId="0" applyNumberFormat="1" applyFont="1" applyFill="1" applyBorder="1" applyAlignment="1">
      <alignment horizontal="center"/>
    </xf>
    <xf numFmtId="164" fontId="8" fillId="14" borderId="15" xfId="0" applyNumberFormat="1" applyFont="1" applyFill="1" applyBorder="1" applyAlignment="1">
      <alignment horizontal="center"/>
    </xf>
    <xf numFmtId="164" fontId="8" fillId="14" borderId="12" xfId="0" applyNumberFormat="1" applyFont="1" applyFill="1" applyBorder="1" applyAlignment="1">
      <alignment horizontal="center"/>
    </xf>
    <xf numFmtId="164" fontId="8" fillId="14" borderId="16" xfId="0" applyNumberFormat="1" applyFont="1" applyFill="1" applyBorder="1" applyAlignment="1">
      <alignment horizontal="center"/>
    </xf>
    <xf numFmtId="164" fontId="1" fillId="8" borderId="17" xfId="0" applyNumberFormat="1" applyFont="1" applyFill="1" applyBorder="1" applyAlignment="1">
      <alignment horizontal="center" vertical="top"/>
    </xf>
    <xf numFmtId="164" fontId="1" fillId="8" borderId="11" xfId="0" applyNumberFormat="1" applyFont="1" applyFill="1" applyBorder="1" applyAlignment="1">
      <alignment horizontal="center" vertical="top"/>
    </xf>
    <xf numFmtId="164" fontId="1" fillId="8" borderId="42" xfId="0" applyNumberFormat="1" applyFont="1" applyFill="1" applyBorder="1" applyAlignment="1">
      <alignment horizontal="center" vertical="center"/>
    </xf>
    <xf numFmtId="164" fontId="1" fillId="8" borderId="64" xfId="0" applyNumberFormat="1" applyFont="1" applyFill="1" applyBorder="1" applyAlignment="1">
      <alignment horizontal="center" vertical="center"/>
    </xf>
    <xf numFmtId="164" fontId="1" fillId="8" borderId="46" xfId="0" applyNumberFormat="1" applyFont="1" applyFill="1" applyBorder="1" applyAlignment="1">
      <alignment horizontal="center" vertical="top"/>
    </xf>
    <xf numFmtId="164" fontId="1" fillId="8" borderId="40" xfId="0" applyNumberFormat="1" applyFont="1" applyFill="1" applyBorder="1" applyAlignment="1">
      <alignment horizontal="center" vertical="top"/>
    </xf>
    <xf numFmtId="164" fontId="1" fillId="8" borderId="65" xfId="0" applyNumberFormat="1" applyFont="1" applyFill="1" applyBorder="1" applyAlignment="1">
      <alignment horizontal="center" vertical="top"/>
    </xf>
    <xf numFmtId="164" fontId="5" fillId="0" borderId="44" xfId="0" applyNumberFormat="1" applyFont="1" applyBorder="1" applyAlignment="1">
      <alignment horizontal="center" vertical="top"/>
    </xf>
    <xf numFmtId="164" fontId="5" fillId="0" borderId="17" xfId="0" applyNumberFormat="1" applyFont="1" applyBorder="1" applyAlignment="1">
      <alignment horizontal="center"/>
    </xf>
    <xf numFmtId="164" fontId="5" fillId="0" borderId="11" xfId="0" applyNumberFormat="1"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164" fontId="5" fillId="9" borderId="22" xfId="0" applyNumberFormat="1" applyFont="1" applyFill="1" applyBorder="1" applyAlignment="1">
      <alignment horizontal="center"/>
    </xf>
    <xf numFmtId="164" fontId="5" fillId="9" borderId="23" xfId="0" applyNumberFormat="1" applyFont="1" applyFill="1" applyBorder="1" applyAlignment="1">
      <alignment horizontal="center"/>
    </xf>
    <xf numFmtId="0" fontId="5" fillId="9" borderId="40" xfId="0" applyFont="1" applyFill="1" applyBorder="1" applyAlignment="1">
      <alignment horizontal="center"/>
    </xf>
    <xf numFmtId="0" fontId="5" fillId="9" borderId="38" xfId="0" applyFont="1" applyFill="1" applyBorder="1" applyAlignment="1">
      <alignment horizontal="center"/>
    </xf>
    <xf numFmtId="164" fontId="5" fillId="8" borderId="39" xfId="0" applyNumberFormat="1" applyFont="1" applyFill="1" applyBorder="1" applyAlignment="1">
      <alignment horizontal="center" vertical="top"/>
    </xf>
    <xf numFmtId="164" fontId="5" fillId="8" borderId="40" xfId="0" applyNumberFormat="1" applyFont="1" applyFill="1" applyBorder="1" applyAlignment="1">
      <alignment horizontal="center" vertical="top"/>
    </xf>
    <xf numFmtId="164" fontId="5" fillId="8" borderId="17" xfId="0" applyNumberFormat="1" applyFont="1" applyFill="1" applyBorder="1" applyAlignment="1">
      <alignment horizontal="center" vertical="top"/>
    </xf>
    <xf numFmtId="164" fontId="5" fillId="8" borderId="11" xfId="0" applyNumberFormat="1" applyFont="1" applyFill="1" applyBorder="1" applyAlignment="1">
      <alignment horizontal="center" vertical="top"/>
    </xf>
    <xf numFmtId="164" fontId="5" fillId="8" borderId="20" xfId="0" applyNumberFormat="1" applyFont="1" applyFill="1" applyBorder="1" applyAlignment="1">
      <alignment horizontal="center" vertical="top"/>
    </xf>
    <xf numFmtId="164" fontId="5" fillId="8" borderId="38" xfId="0" applyNumberFormat="1" applyFont="1" applyFill="1" applyBorder="1" applyAlignment="1">
      <alignment horizontal="center" vertical="top"/>
    </xf>
    <xf numFmtId="164" fontId="1" fillId="8" borderId="29" xfId="0" applyNumberFormat="1" applyFont="1" applyFill="1" applyBorder="1" applyAlignment="1">
      <alignment horizontal="center" vertical="top" wrapText="1"/>
    </xf>
    <xf numFmtId="164" fontId="1" fillId="8" borderId="60" xfId="0" applyNumberFormat="1" applyFont="1" applyFill="1" applyBorder="1" applyAlignment="1">
      <alignment horizontal="center" vertical="top" wrapText="1"/>
    </xf>
    <xf numFmtId="164" fontId="1" fillId="8" borderId="38" xfId="0" applyNumberFormat="1" applyFont="1" applyFill="1" applyBorder="1" applyAlignment="1">
      <alignment horizontal="center" vertical="top"/>
    </xf>
    <xf numFmtId="164" fontId="5" fillId="0" borderId="43" xfId="0" applyNumberFormat="1" applyFont="1" applyBorder="1" applyAlignment="1">
      <alignment horizontal="center" vertical="top"/>
    </xf>
    <xf numFmtId="164" fontId="5" fillId="0" borderId="42" xfId="0" applyNumberFormat="1" applyFont="1" applyBorder="1" applyAlignment="1">
      <alignment horizontal="center" vertical="top"/>
    </xf>
    <xf numFmtId="164" fontId="5" fillId="0" borderId="41" xfId="0" applyNumberFormat="1" applyFont="1" applyBorder="1" applyAlignment="1">
      <alignment horizontal="center" vertical="top"/>
    </xf>
    <xf numFmtId="164" fontId="2" fillId="8" borderId="67" xfId="0" applyNumberFormat="1" applyFont="1" applyFill="1" applyBorder="1" applyAlignment="1">
      <alignment horizontal="center" vertical="top"/>
    </xf>
    <xf numFmtId="164" fontId="1" fillId="8" borderId="45" xfId="0" applyNumberFormat="1" applyFont="1" applyFill="1" applyBorder="1" applyAlignment="1">
      <alignment horizontal="center" vertical="top"/>
    </xf>
    <xf numFmtId="164" fontId="2" fillId="8" borderId="45" xfId="0" applyNumberFormat="1" applyFont="1" applyFill="1" applyBorder="1" applyAlignment="1">
      <alignment horizontal="center" vertical="top"/>
    </xf>
    <xf numFmtId="164" fontId="1" fillId="8" borderId="44" xfId="0" applyNumberFormat="1" applyFont="1" applyFill="1" applyBorder="1" applyAlignment="1">
      <alignment horizontal="center" vertical="top"/>
    </xf>
    <xf numFmtId="164" fontId="1" fillId="8" borderId="39" xfId="0" applyNumberFormat="1" applyFont="1" applyFill="1" applyBorder="1" applyAlignment="1">
      <alignment horizontal="center" vertical="top"/>
    </xf>
    <xf numFmtId="164" fontId="1" fillId="8" borderId="66" xfId="0" applyNumberFormat="1" applyFont="1" applyFill="1" applyBorder="1" applyAlignment="1">
      <alignment horizontal="center" vertical="top"/>
    </xf>
    <xf numFmtId="164" fontId="2" fillId="8" borderId="66" xfId="0" applyNumberFormat="1" applyFont="1" applyFill="1" applyBorder="1" applyAlignment="1">
      <alignment horizontal="center" vertical="top"/>
    </xf>
    <xf numFmtId="164" fontId="1" fillId="8" borderId="17" xfId="0" applyNumberFormat="1" applyFont="1" applyFill="1" applyBorder="1" applyAlignment="1">
      <alignment horizontal="center" vertical="top" wrapText="1"/>
    </xf>
    <xf numFmtId="164" fontId="1" fillId="8" borderId="11" xfId="0" applyNumberFormat="1" applyFont="1" applyFill="1" applyBorder="1" applyAlignment="1">
      <alignment horizontal="center" vertical="top" wrapText="1"/>
    </xf>
    <xf numFmtId="164" fontId="1" fillId="8" borderId="46" xfId="0" applyNumberFormat="1" applyFont="1" applyFill="1" applyBorder="1" applyAlignment="1">
      <alignment horizontal="center" vertical="top" wrapText="1"/>
    </xf>
    <xf numFmtId="164" fontId="1" fillId="8" borderId="36" xfId="0" applyNumberFormat="1" applyFont="1" applyFill="1" applyBorder="1" applyAlignment="1">
      <alignment horizontal="center" vertical="top" wrapText="1"/>
    </xf>
    <xf numFmtId="164" fontId="2" fillId="8" borderId="11" xfId="0" applyNumberFormat="1" applyFont="1" applyFill="1" applyBorder="1" applyAlignment="1">
      <alignment horizontal="center" vertical="top"/>
    </xf>
    <xf numFmtId="164" fontId="1" fillId="8" borderId="30" xfId="0" applyNumberFormat="1" applyFont="1" applyFill="1" applyBorder="1" applyAlignment="1">
      <alignment horizontal="center" vertical="top" wrapText="1"/>
    </xf>
    <xf numFmtId="164" fontId="5" fillId="0" borderId="62" xfId="0" applyNumberFormat="1" applyFont="1" applyBorder="1" applyAlignment="1">
      <alignment horizontal="center" vertical="top"/>
    </xf>
    <xf numFmtId="0" fontId="8" fillId="9" borderId="38" xfId="0" applyFont="1" applyFill="1" applyBorder="1" applyAlignment="1">
      <alignment horizontal="center" vertical="top"/>
    </xf>
    <xf numFmtId="0" fontId="8" fillId="12" borderId="9" xfId="0" applyFont="1" applyFill="1" applyBorder="1" applyAlignment="1">
      <alignment horizontal="center" vertical="top"/>
    </xf>
    <xf numFmtId="0" fontId="6" fillId="0" borderId="47" xfId="0" applyFont="1" applyBorder="1"/>
    <xf numFmtId="0" fontId="6" fillId="9" borderId="47" xfId="0" applyFont="1" applyFill="1" applyBorder="1"/>
    <xf numFmtId="0" fontId="6" fillId="9" borderId="59" xfId="0" applyFont="1" applyFill="1" applyBorder="1"/>
    <xf numFmtId="164" fontId="1" fillId="8" borderId="18" xfId="0" applyNumberFormat="1" applyFont="1" applyFill="1" applyBorder="1" applyAlignment="1">
      <alignment horizontal="center" vertical="top" wrapText="1"/>
    </xf>
    <xf numFmtId="164" fontId="1" fillId="8" borderId="13" xfId="0" applyNumberFormat="1" applyFont="1" applyFill="1" applyBorder="1" applyAlignment="1">
      <alignment horizontal="center" vertical="top" wrapText="1"/>
    </xf>
    <xf numFmtId="164" fontId="1" fillId="8" borderId="44" xfId="0" applyNumberFormat="1" applyFont="1" applyFill="1" applyBorder="1" applyAlignment="1">
      <alignment horizontal="center" vertical="top" wrapText="1"/>
    </xf>
    <xf numFmtId="164" fontId="1" fillId="8" borderId="61" xfId="0" applyNumberFormat="1" applyFont="1" applyFill="1" applyBorder="1" applyAlignment="1">
      <alignment horizontal="center" vertical="top" wrapText="1"/>
    </xf>
    <xf numFmtId="164" fontId="1" fillId="8" borderId="62" xfId="0" applyNumberFormat="1" applyFont="1" applyFill="1" applyBorder="1" applyAlignment="1">
      <alignment horizontal="center" vertical="top" wrapText="1"/>
    </xf>
    <xf numFmtId="0" fontId="1" fillId="8" borderId="46" xfId="0" applyFont="1" applyFill="1" applyBorder="1" applyAlignment="1">
      <alignment vertical="top"/>
    </xf>
    <xf numFmtId="0" fontId="1" fillId="8" borderId="36" xfId="0" applyFont="1" applyFill="1" applyBorder="1" applyAlignment="1">
      <alignment vertical="top"/>
    </xf>
    <xf numFmtId="0" fontId="1" fillId="8" borderId="37" xfId="0" applyFont="1" applyFill="1" applyBorder="1" applyAlignment="1">
      <alignment vertical="top"/>
    </xf>
    <xf numFmtId="0" fontId="6" fillId="8" borderId="47" xfId="0" applyFont="1" applyFill="1" applyBorder="1"/>
    <xf numFmtId="0" fontId="6" fillId="8" borderId="59" xfId="0" applyFont="1" applyFill="1" applyBorder="1"/>
    <xf numFmtId="0" fontId="6" fillId="8" borderId="37" xfId="0" applyFont="1" applyFill="1" applyBorder="1"/>
    <xf numFmtId="164" fontId="1" fillId="8" borderId="70" xfId="0" applyNumberFormat="1" applyFont="1" applyFill="1" applyBorder="1" applyAlignment="1">
      <alignment horizontal="center" vertical="top" wrapText="1"/>
    </xf>
    <xf numFmtId="164" fontId="1" fillId="8" borderId="31" xfId="0" applyNumberFormat="1" applyFont="1" applyFill="1" applyBorder="1" applyAlignment="1">
      <alignment horizontal="center" vertical="top" wrapText="1"/>
    </xf>
    <xf numFmtId="164" fontId="1" fillId="8" borderId="7" xfId="0" applyNumberFormat="1" applyFont="1" applyFill="1" applyBorder="1" applyAlignment="1">
      <alignment horizontal="center" vertical="top"/>
    </xf>
    <xf numFmtId="164" fontId="2" fillId="8" borderId="11" xfId="0" applyNumberFormat="1" applyFont="1" applyFill="1" applyBorder="1" applyAlignment="1">
      <alignment horizontal="right" vertical="top"/>
    </xf>
    <xf numFmtId="164" fontId="2" fillId="8" borderId="6" xfId="0" applyNumberFormat="1" applyFont="1" applyFill="1" applyBorder="1" applyAlignment="1">
      <alignment horizontal="right" vertical="top"/>
    </xf>
    <xf numFmtId="164" fontId="1" fillId="8" borderId="29" xfId="0" applyNumberFormat="1" applyFont="1" applyFill="1" applyBorder="1" applyAlignment="1">
      <alignment horizontal="center" vertical="top"/>
    </xf>
    <xf numFmtId="164" fontId="2" fillId="8" borderId="40" xfId="0" applyNumberFormat="1" applyFont="1" applyFill="1" applyBorder="1" applyAlignment="1">
      <alignment horizontal="right" vertical="top"/>
    </xf>
    <xf numFmtId="164" fontId="2" fillId="8" borderId="34" xfId="0" applyNumberFormat="1" applyFont="1" applyFill="1" applyBorder="1" applyAlignment="1">
      <alignment horizontal="right" vertical="top"/>
    </xf>
    <xf numFmtId="164" fontId="1" fillId="8" borderId="20" xfId="0" applyNumberFormat="1" applyFont="1" applyFill="1" applyBorder="1" applyAlignment="1">
      <alignment horizontal="center" vertical="top"/>
    </xf>
    <xf numFmtId="164" fontId="1" fillId="8" borderId="59" xfId="0" applyNumberFormat="1" applyFont="1" applyFill="1" applyBorder="1" applyAlignment="1">
      <alignment horizontal="center" vertical="top"/>
    </xf>
    <xf numFmtId="49" fontId="5" fillId="0" borderId="21" xfId="0" applyNumberFormat="1" applyFont="1" applyFill="1" applyBorder="1" applyAlignment="1">
      <alignment vertical="top" wrapText="1"/>
    </xf>
    <xf numFmtId="49" fontId="2" fillId="0" borderId="39" xfId="0" applyNumberFormat="1" applyFont="1" applyFill="1" applyBorder="1" applyAlignment="1">
      <alignment horizontal="center" vertical="center"/>
    </xf>
    <xf numFmtId="164" fontId="17" fillId="0" borderId="13" xfId="0" applyNumberFormat="1" applyFont="1" applyFill="1" applyBorder="1" applyAlignment="1">
      <alignment horizontal="center" vertical="top"/>
    </xf>
    <xf numFmtId="164" fontId="17" fillId="0" borderId="21" xfId="0" applyNumberFormat="1" applyFont="1" applyFill="1" applyBorder="1" applyAlignment="1">
      <alignment horizontal="center" vertical="top"/>
    </xf>
    <xf numFmtId="164" fontId="2" fillId="3" borderId="3" xfId="0" applyNumberFormat="1" applyFont="1" applyFill="1" applyBorder="1" applyAlignment="1">
      <alignment horizontal="left" vertical="top"/>
    </xf>
    <xf numFmtId="0" fontId="2" fillId="3" borderId="53" xfId="0" applyNumberFormat="1" applyFont="1" applyFill="1" applyBorder="1" applyAlignment="1">
      <alignment horizontal="center" vertical="top"/>
    </xf>
    <xf numFmtId="0" fontId="6" fillId="0" borderId="20" xfId="0" applyFont="1" applyBorder="1"/>
    <xf numFmtId="0" fontId="5" fillId="8" borderId="37" xfId="0" applyFont="1" applyFill="1" applyBorder="1" applyAlignment="1">
      <alignment horizontal="center" vertical="top"/>
    </xf>
    <xf numFmtId="49" fontId="5" fillId="5" borderId="21" xfId="0" applyNumberFormat="1" applyFont="1" applyFill="1" applyBorder="1" applyAlignment="1">
      <alignment vertical="top" wrapText="1"/>
    </xf>
    <xf numFmtId="164" fontId="8" fillId="9" borderId="29" xfId="0" applyNumberFormat="1" applyFont="1" applyFill="1" applyBorder="1" applyAlignment="1">
      <alignment horizontal="center" vertical="top" wrapText="1"/>
    </xf>
    <xf numFmtId="164" fontId="23" fillId="0" borderId="11" xfId="0" applyNumberFormat="1" applyFont="1" applyBorder="1" applyAlignment="1">
      <alignment horizontal="center" vertical="top"/>
    </xf>
    <xf numFmtId="164" fontId="23" fillId="0" borderId="17" xfId="0" applyNumberFormat="1" applyFont="1" applyBorder="1" applyAlignment="1">
      <alignment horizontal="center" vertical="top"/>
    </xf>
    <xf numFmtId="0" fontId="1" fillId="0" borderId="29" xfId="0" applyFont="1" applyBorder="1" applyAlignment="1">
      <alignment horizontal="center" vertical="top"/>
    </xf>
    <xf numFmtId="0" fontId="1" fillId="5" borderId="47" xfId="0" applyFont="1" applyFill="1" applyBorder="1" applyAlignment="1">
      <alignment horizontal="center" vertical="top" wrapText="1"/>
    </xf>
    <xf numFmtId="0" fontId="1" fillId="0" borderId="0" xfId="0" applyFont="1" applyAlignment="1">
      <alignment horizontal="center" vertical="top"/>
    </xf>
    <xf numFmtId="49" fontId="2" fillId="3" borderId="11" xfId="0" applyNumberFormat="1" applyFont="1" applyFill="1" applyBorder="1" applyAlignment="1">
      <alignment horizontal="center" vertical="top"/>
    </xf>
    <xf numFmtId="49" fontId="2" fillId="3" borderId="12" xfId="0" applyNumberFormat="1" applyFont="1" applyFill="1" applyBorder="1" applyAlignment="1">
      <alignment horizontal="center" vertical="top"/>
    </xf>
    <xf numFmtId="49" fontId="2" fillId="2" borderId="10" xfId="0" applyNumberFormat="1" applyFont="1" applyFill="1" applyBorder="1" applyAlignment="1">
      <alignment horizontal="center" vertical="top"/>
    </xf>
    <xf numFmtId="49" fontId="2" fillId="3" borderId="13" xfId="0" applyNumberFormat="1" applyFont="1" applyFill="1" applyBorder="1" applyAlignment="1">
      <alignment horizontal="center" vertical="top"/>
    </xf>
    <xf numFmtId="164" fontId="2" fillId="3" borderId="3" xfId="0" applyNumberFormat="1" applyFont="1" applyFill="1" applyBorder="1" applyAlignment="1">
      <alignment horizontal="center" vertical="top"/>
    </xf>
    <xf numFmtId="164" fontId="2" fillId="3"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48" xfId="0" applyNumberFormat="1" applyFont="1" applyBorder="1" applyAlignment="1">
      <alignment horizontal="center" vertical="top"/>
    </xf>
    <xf numFmtId="49" fontId="5" fillId="0" borderId="18" xfId="0" applyNumberFormat="1" applyFont="1" applyFill="1" applyBorder="1" applyAlignment="1">
      <alignment horizontal="center" vertical="center" textRotation="90" wrapText="1"/>
    </xf>
    <xf numFmtId="49" fontId="5" fillId="5" borderId="21" xfId="0" applyNumberFormat="1" applyFont="1" applyFill="1" applyBorder="1" applyAlignment="1">
      <alignment horizontal="left" vertical="top" wrapText="1"/>
    </xf>
    <xf numFmtId="49" fontId="5" fillId="0" borderId="48" xfId="0" applyNumberFormat="1" applyFont="1" applyFill="1" applyBorder="1" applyAlignment="1">
      <alignment horizontal="left" vertical="top" wrapText="1"/>
    </xf>
    <xf numFmtId="0" fontId="6" fillId="0" borderId="36" xfId="0" applyFont="1" applyBorder="1"/>
    <xf numFmtId="0" fontId="6" fillId="0" borderId="37" xfId="0" applyFont="1" applyBorder="1"/>
    <xf numFmtId="49" fontId="2" fillId="0" borderId="1"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0" fontId="1" fillId="0" borderId="40" xfId="0" applyFont="1" applyBorder="1" applyAlignment="1">
      <alignment horizontal="center" vertical="center" textRotation="90" wrapText="1"/>
    </xf>
    <xf numFmtId="0" fontId="5" fillId="10" borderId="23" xfId="0" applyFont="1" applyFill="1" applyBorder="1" applyAlignment="1">
      <alignment horizontal="center" vertical="center" textRotation="90" wrapText="1"/>
    </xf>
    <xf numFmtId="164" fontId="1" fillId="10" borderId="17" xfId="0" applyNumberFormat="1" applyFont="1" applyFill="1" applyBorder="1" applyAlignment="1">
      <alignment horizontal="center" vertical="top"/>
    </xf>
    <xf numFmtId="164" fontId="1" fillId="10" borderId="11" xfId="0" applyNumberFormat="1" applyFont="1" applyFill="1" applyBorder="1" applyAlignment="1">
      <alignment horizontal="center" vertical="top"/>
    </xf>
    <xf numFmtId="164" fontId="1" fillId="10" borderId="42" xfId="0" applyNumberFormat="1" applyFont="1" applyFill="1" applyBorder="1" applyAlignment="1">
      <alignment horizontal="center" vertical="center"/>
    </xf>
    <xf numFmtId="164" fontId="1" fillId="10" borderId="64" xfId="0" applyNumberFormat="1" applyFont="1" applyFill="1" applyBorder="1" applyAlignment="1">
      <alignment horizontal="center" vertical="center"/>
    </xf>
    <xf numFmtId="164" fontId="2" fillId="10" borderId="25" xfId="0" applyNumberFormat="1" applyFont="1" applyFill="1" applyBorder="1" applyAlignment="1">
      <alignment horizontal="center" vertical="top"/>
    </xf>
    <xf numFmtId="164" fontId="2" fillId="10" borderId="56" xfId="0" applyNumberFormat="1" applyFont="1" applyFill="1" applyBorder="1" applyAlignment="1">
      <alignment horizontal="center" vertical="top"/>
    </xf>
    <xf numFmtId="164" fontId="1" fillId="10" borderId="46" xfId="0" applyNumberFormat="1" applyFont="1" applyFill="1" applyBorder="1" applyAlignment="1">
      <alignment horizontal="center" vertical="top"/>
    </xf>
    <xf numFmtId="164" fontId="1" fillId="10" borderId="40" xfId="0" applyNumberFormat="1" applyFont="1" applyFill="1" applyBorder="1" applyAlignment="1">
      <alignment horizontal="center" vertical="top"/>
    </xf>
    <xf numFmtId="164" fontId="1" fillId="10" borderId="65" xfId="0" applyNumberFormat="1" applyFont="1" applyFill="1" applyBorder="1" applyAlignment="1">
      <alignment horizontal="center" vertical="top"/>
    </xf>
    <xf numFmtId="164" fontId="1" fillId="10" borderId="36" xfId="0" applyNumberFormat="1" applyFont="1" applyFill="1" applyBorder="1" applyAlignment="1">
      <alignment horizontal="center" vertical="top"/>
    </xf>
    <xf numFmtId="164" fontId="1" fillId="10" borderId="59" xfId="0" applyNumberFormat="1" applyFont="1" applyFill="1" applyBorder="1" applyAlignment="1">
      <alignment horizontal="center" vertical="top"/>
    </xf>
    <xf numFmtId="164" fontId="1" fillId="10" borderId="29" xfId="0" applyNumberFormat="1" applyFont="1" applyFill="1" applyBorder="1" applyAlignment="1">
      <alignment horizontal="center" vertical="top"/>
    </xf>
    <xf numFmtId="164" fontId="2" fillId="10" borderId="29" xfId="0" applyNumberFormat="1" applyFont="1" applyFill="1" applyBorder="1" applyAlignment="1">
      <alignment horizontal="center" vertical="top"/>
    </xf>
    <xf numFmtId="164" fontId="2" fillId="10" borderId="40" xfId="0" applyNumberFormat="1" applyFont="1" applyFill="1" applyBorder="1" applyAlignment="1">
      <alignment horizontal="center" vertical="top"/>
    </xf>
    <xf numFmtId="164" fontId="2" fillId="10" borderId="65" xfId="0" applyNumberFormat="1" applyFont="1" applyFill="1" applyBorder="1" applyAlignment="1">
      <alignment horizontal="center" vertical="top"/>
    </xf>
    <xf numFmtId="164" fontId="2" fillId="10" borderId="27" xfId="0" applyNumberFormat="1" applyFont="1" applyFill="1" applyBorder="1" applyAlignment="1">
      <alignment horizontal="center" vertical="top"/>
    </xf>
    <xf numFmtId="0" fontId="2" fillId="10" borderId="29" xfId="0" applyFont="1" applyFill="1" applyBorder="1" applyAlignment="1">
      <alignment horizontal="right" vertical="top"/>
    </xf>
    <xf numFmtId="164" fontId="2" fillId="10" borderId="57" xfId="0" applyNumberFormat="1" applyFont="1" applyFill="1" applyBorder="1" applyAlignment="1">
      <alignment horizontal="center" vertical="top"/>
    </xf>
    <xf numFmtId="164" fontId="5" fillId="10" borderId="17" xfId="0" applyNumberFormat="1" applyFont="1" applyFill="1" applyBorder="1" applyAlignment="1">
      <alignment horizontal="center" vertical="top"/>
    </xf>
    <xf numFmtId="164" fontId="5" fillId="10" borderId="11" xfId="0" applyNumberFormat="1" applyFont="1" applyFill="1" applyBorder="1" applyAlignment="1">
      <alignment horizontal="center" vertical="top"/>
    </xf>
    <xf numFmtId="164" fontId="5" fillId="10" borderId="20" xfId="0" applyNumberFormat="1" applyFont="1" applyFill="1" applyBorder="1" applyAlignment="1">
      <alignment horizontal="center" vertical="top"/>
    </xf>
    <xf numFmtId="164" fontId="5" fillId="10" borderId="40" xfId="0" applyNumberFormat="1" applyFont="1" applyFill="1" applyBorder="1" applyAlignment="1">
      <alignment horizontal="center" vertical="top"/>
    </xf>
    <xf numFmtId="164" fontId="5" fillId="10" borderId="38" xfId="0" applyNumberFormat="1" applyFont="1" applyFill="1" applyBorder="1" applyAlignment="1">
      <alignment horizontal="center" vertical="top"/>
    </xf>
    <xf numFmtId="164" fontId="1" fillId="10" borderId="29" xfId="0" applyNumberFormat="1" applyFont="1" applyFill="1" applyBorder="1" applyAlignment="1">
      <alignment horizontal="center" vertical="top" wrapText="1"/>
    </xf>
    <xf numFmtId="164" fontId="1" fillId="10" borderId="60" xfId="0" applyNumberFormat="1" applyFont="1" applyFill="1" applyBorder="1" applyAlignment="1">
      <alignment horizontal="center" vertical="top" wrapText="1"/>
    </xf>
    <xf numFmtId="164" fontId="1" fillId="10" borderId="38" xfId="0" applyNumberFormat="1" applyFont="1" applyFill="1" applyBorder="1" applyAlignment="1">
      <alignment horizontal="center" vertical="top"/>
    </xf>
    <xf numFmtId="164" fontId="1" fillId="10" borderId="47" xfId="0" applyNumberFormat="1" applyFont="1" applyFill="1" applyBorder="1" applyAlignment="1">
      <alignment horizontal="center" vertical="top" wrapText="1"/>
    </xf>
    <xf numFmtId="164" fontId="1" fillId="10" borderId="70" xfId="0" applyNumberFormat="1" applyFont="1" applyFill="1" applyBorder="1" applyAlignment="1">
      <alignment horizontal="center" vertical="top" wrapText="1"/>
    </xf>
    <xf numFmtId="164" fontId="5" fillId="10" borderId="10" xfId="0" applyNumberFormat="1" applyFont="1" applyFill="1" applyBorder="1" applyAlignment="1">
      <alignment horizontal="center" vertical="top" wrapText="1"/>
    </xf>
    <xf numFmtId="164" fontId="1" fillId="10" borderId="31" xfId="0" applyNumberFormat="1" applyFont="1" applyFill="1" applyBorder="1" applyAlignment="1">
      <alignment horizontal="center" vertical="top" wrapText="1"/>
    </xf>
    <xf numFmtId="164" fontId="8" fillId="10" borderId="21" xfId="0" applyNumberFormat="1" applyFont="1" applyFill="1" applyBorder="1" applyAlignment="1">
      <alignment horizontal="center" vertical="top"/>
    </xf>
    <xf numFmtId="164" fontId="1" fillId="10" borderId="21" xfId="0" applyNumberFormat="1" applyFont="1" applyFill="1" applyBorder="1" applyAlignment="1">
      <alignment horizontal="center" vertical="top"/>
    </xf>
    <xf numFmtId="164" fontId="1" fillId="10" borderId="44" xfId="0" applyNumberFormat="1" applyFont="1" applyFill="1" applyBorder="1" applyAlignment="1">
      <alignment horizontal="center" vertical="top" wrapText="1"/>
    </xf>
    <xf numFmtId="164" fontId="1" fillId="10" borderId="61" xfId="0" applyNumberFormat="1" applyFont="1" applyFill="1" applyBorder="1" applyAlignment="1">
      <alignment horizontal="center" vertical="top" wrapText="1"/>
    </xf>
    <xf numFmtId="164" fontId="1" fillId="10" borderId="62" xfId="0" applyNumberFormat="1" applyFont="1" applyFill="1" applyBorder="1" applyAlignment="1">
      <alignment horizontal="center" vertical="top" wrapText="1"/>
    </xf>
    <xf numFmtId="164" fontId="2" fillId="10" borderId="28" xfId="0" applyNumberFormat="1" applyFont="1" applyFill="1" applyBorder="1" applyAlignment="1">
      <alignment horizontal="center" vertical="top"/>
    </xf>
    <xf numFmtId="164" fontId="1" fillId="10" borderId="17" xfId="0" applyNumberFormat="1" applyFont="1" applyFill="1" applyBorder="1" applyAlignment="1">
      <alignment horizontal="center" vertical="top" wrapText="1"/>
    </xf>
    <xf numFmtId="164" fontId="1" fillId="10" borderId="11" xfId="0" applyNumberFormat="1" applyFont="1" applyFill="1" applyBorder="1" applyAlignment="1">
      <alignment horizontal="center" vertical="top" wrapText="1"/>
    </xf>
    <xf numFmtId="164" fontId="1" fillId="10" borderId="30" xfId="0" applyNumberFormat="1" applyFont="1" applyFill="1" applyBorder="1" applyAlignment="1">
      <alignment horizontal="center" vertical="top" wrapText="1"/>
    </xf>
    <xf numFmtId="164" fontId="2" fillId="10" borderId="74" xfId="0" applyNumberFormat="1" applyFont="1" applyFill="1" applyBorder="1" applyAlignment="1">
      <alignment horizontal="center" vertical="top"/>
    </xf>
    <xf numFmtId="164" fontId="1" fillId="10" borderId="18" xfId="0" applyNumberFormat="1" applyFont="1" applyFill="1" applyBorder="1" applyAlignment="1">
      <alignment horizontal="center" vertical="top"/>
    </xf>
    <xf numFmtId="164" fontId="1" fillId="10" borderId="13" xfId="0" applyNumberFormat="1" applyFont="1" applyFill="1" applyBorder="1" applyAlignment="1">
      <alignment horizontal="center" vertical="top"/>
    </xf>
    <xf numFmtId="164" fontId="2" fillId="10" borderId="13" xfId="0" applyNumberFormat="1" applyFont="1" applyFill="1" applyBorder="1" applyAlignment="1">
      <alignment horizontal="center" vertical="top"/>
    </xf>
    <xf numFmtId="164" fontId="2" fillId="10" borderId="21" xfId="0" applyNumberFormat="1" applyFont="1" applyFill="1" applyBorder="1" applyAlignment="1">
      <alignment horizontal="center" vertical="top"/>
    </xf>
    <xf numFmtId="164" fontId="1" fillId="10" borderId="67" xfId="0" applyNumberFormat="1" applyFont="1" applyFill="1" applyBorder="1" applyAlignment="1">
      <alignment horizontal="center" vertical="top"/>
    </xf>
    <xf numFmtId="164" fontId="2" fillId="10" borderId="67" xfId="0" applyNumberFormat="1" applyFont="1" applyFill="1" applyBorder="1" applyAlignment="1">
      <alignment horizontal="center" vertical="top"/>
    </xf>
    <xf numFmtId="164" fontId="2" fillId="10" borderId="33" xfId="0" applyNumberFormat="1" applyFont="1" applyFill="1" applyBorder="1" applyAlignment="1">
      <alignment horizontal="center" vertical="top"/>
    </xf>
    <xf numFmtId="164" fontId="1" fillId="10" borderId="45" xfId="0" applyNumberFormat="1" applyFont="1" applyFill="1" applyBorder="1" applyAlignment="1">
      <alignment horizontal="center" vertical="top"/>
    </xf>
    <xf numFmtId="164" fontId="2" fillId="10" borderId="45" xfId="0" applyNumberFormat="1" applyFont="1" applyFill="1" applyBorder="1" applyAlignment="1">
      <alignment horizontal="center" vertical="top"/>
    </xf>
    <xf numFmtId="164" fontId="2" fillId="10" borderId="48" xfId="0" applyNumberFormat="1" applyFont="1" applyFill="1" applyBorder="1" applyAlignment="1">
      <alignment horizontal="center" vertical="top"/>
    </xf>
    <xf numFmtId="164" fontId="1" fillId="10" borderId="44" xfId="0" applyNumberFormat="1" applyFont="1" applyFill="1" applyBorder="1" applyAlignment="1">
      <alignment horizontal="center" vertical="top"/>
    </xf>
    <xf numFmtId="164" fontId="1" fillId="10" borderId="39" xfId="0" applyNumberFormat="1" applyFont="1" applyFill="1" applyBorder="1" applyAlignment="1">
      <alignment horizontal="center" vertical="top"/>
    </xf>
    <xf numFmtId="164" fontId="1" fillId="10" borderId="66" xfId="0" applyNumberFormat="1" applyFont="1" applyFill="1" applyBorder="1" applyAlignment="1">
      <alignment horizontal="center" vertical="top"/>
    </xf>
    <xf numFmtId="164" fontId="2" fillId="10" borderId="66" xfId="0" applyNumberFormat="1" applyFont="1" applyFill="1" applyBorder="1" applyAlignment="1">
      <alignment horizontal="center" vertical="top"/>
    </xf>
    <xf numFmtId="164" fontId="2" fillId="10" borderId="34" xfId="0" applyNumberFormat="1" applyFont="1" applyFill="1" applyBorder="1" applyAlignment="1">
      <alignment horizontal="center" vertical="top"/>
    </xf>
    <xf numFmtId="164" fontId="2" fillId="10" borderId="26" xfId="0" applyNumberFormat="1" applyFont="1" applyFill="1" applyBorder="1" applyAlignment="1">
      <alignment horizontal="center" vertical="top"/>
    </xf>
    <xf numFmtId="164" fontId="1" fillId="10" borderId="46" xfId="0" applyNumberFormat="1" applyFont="1" applyFill="1" applyBorder="1" applyAlignment="1">
      <alignment horizontal="center" vertical="top" wrapText="1"/>
    </xf>
    <xf numFmtId="164" fontId="1" fillId="10" borderId="36" xfId="0" applyNumberFormat="1" applyFont="1" applyFill="1" applyBorder="1" applyAlignment="1">
      <alignment horizontal="center" vertical="top" wrapText="1"/>
    </xf>
    <xf numFmtId="49" fontId="2" fillId="10" borderId="27" xfId="0" applyNumberFormat="1" applyFont="1" applyFill="1" applyBorder="1" applyAlignment="1">
      <alignment horizontal="right" vertical="top"/>
    </xf>
    <xf numFmtId="164" fontId="2" fillId="10" borderId="49" xfId="0" applyNumberFormat="1" applyFont="1" applyFill="1" applyBorder="1" applyAlignment="1">
      <alignment horizontal="center" vertical="top"/>
    </xf>
    <xf numFmtId="164" fontId="2" fillId="10" borderId="52" xfId="0" applyNumberFormat="1" applyFont="1" applyFill="1" applyBorder="1" applyAlignment="1">
      <alignment horizontal="center" vertical="top"/>
    </xf>
    <xf numFmtId="164" fontId="1" fillId="10" borderId="37" xfId="0" applyNumberFormat="1" applyFont="1" applyFill="1" applyBorder="1" applyAlignment="1">
      <alignment horizontal="center" vertical="top" wrapText="1"/>
    </xf>
    <xf numFmtId="164" fontId="1" fillId="10" borderId="18" xfId="0" applyNumberFormat="1" applyFont="1" applyFill="1" applyBorder="1" applyAlignment="1">
      <alignment horizontal="center" vertical="top" wrapText="1"/>
    </xf>
    <xf numFmtId="164" fontId="1" fillId="10" borderId="13" xfId="0" applyNumberFormat="1" applyFont="1" applyFill="1" applyBorder="1" applyAlignment="1">
      <alignment horizontal="center" vertical="top" wrapText="1"/>
    </xf>
    <xf numFmtId="0" fontId="1" fillId="10" borderId="46" xfId="0" applyFont="1" applyFill="1" applyBorder="1" applyAlignment="1">
      <alignment vertical="top"/>
    </xf>
    <xf numFmtId="0" fontId="1" fillId="10" borderId="36" xfId="0" applyFont="1" applyFill="1" applyBorder="1" applyAlignment="1">
      <alignment vertical="top"/>
    </xf>
    <xf numFmtId="0" fontId="1" fillId="10" borderId="37" xfId="0" applyFont="1" applyFill="1" applyBorder="1" applyAlignment="1">
      <alignment vertical="top"/>
    </xf>
    <xf numFmtId="164" fontId="8" fillId="10" borderId="39" xfId="0" applyNumberFormat="1" applyFont="1" applyFill="1" applyBorder="1" applyAlignment="1">
      <alignment horizontal="center" vertical="top" wrapText="1"/>
    </xf>
    <xf numFmtId="164" fontId="8" fillId="10" borderId="40" xfId="0" applyNumberFormat="1" applyFont="1" applyFill="1" applyBorder="1" applyAlignment="1">
      <alignment horizontal="center" vertical="top" wrapText="1"/>
    </xf>
    <xf numFmtId="164" fontId="8" fillId="10" borderId="38" xfId="0" applyNumberFormat="1" applyFont="1" applyFill="1" applyBorder="1" applyAlignment="1">
      <alignment horizontal="center" vertical="top" wrapText="1"/>
    </xf>
    <xf numFmtId="0" fontId="6" fillId="10" borderId="10" xfId="0" applyFont="1" applyFill="1" applyBorder="1"/>
    <xf numFmtId="0" fontId="6" fillId="10" borderId="61" xfId="0" applyFont="1" applyFill="1" applyBorder="1"/>
    <xf numFmtId="0" fontId="6" fillId="10" borderId="0" xfId="0" applyFont="1" applyFill="1" applyBorder="1"/>
    <xf numFmtId="0" fontId="6" fillId="10" borderId="71" xfId="0" applyFont="1" applyFill="1" applyBorder="1"/>
    <xf numFmtId="164" fontId="8" fillId="10" borderId="25" xfId="0" applyNumberFormat="1" applyFont="1" applyFill="1" applyBorder="1" applyAlignment="1">
      <alignment horizontal="center" vertical="top" wrapText="1"/>
    </xf>
    <xf numFmtId="164" fontId="8" fillId="10" borderId="23" xfId="0" applyNumberFormat="1" applyFont="1" applyFill="1" applyBorder="1" applyAlignment="1">
      <alignment horizontal="center" vertical="top" wrapText="1"/>
    </xf>
    <xf numFmtId="164" fontId="8" fillId="10" borderId="56" xfId="0" applyNumberFormat="1" applyFont="1" applyFill="1" applyBorder="1" applyAlignment="1">
      <alignment horizontal="center" vertical="top" wrapText="1"/>
    </xf>
    <xf numFmtId="164" fontId="1" fillId="10" borderId="41" xfId="0" applyNumberFormat="1" applyFont="1" applyFill="1" applyBorder="1" applyAlignment="1">
      <alignment horizontal="center" vertical="top"/>
    </xf>
    <xf numFmtId="164" fontId="1" fillId="10" borderId="42" xfId="0" applyNumberFormat="1" applyFont="1" applyFill="1" applyBorder="1" applyAlignment="1">
      <alignment horizontal="center" vertical="top"/>
    </xf>
    <xf numFmtId="164" fontId="1" fillId="10" borderId="43" xfId="0" applyNumberFormat="1" applyFont="1" applyFill="1" applyBorder="1" applyAlignment="1">
      <alignment horizontal="center" vertical="top"/>
    </xf>
    <xf numFmtId="164" fontId="1" fillId="10" borderId="37" xfId="0" applyNumberFormat="1" applyFont="1" applyFill="1" applyBorder="1" applyAlignment="1">
      <alignment horizontal="center" vertical="top"/>
    </xf>
    <xf numFmtId="164" fontId="3" fillId="10" borderId="15" xfId="0" applyNumberFormat="1" applyFont="1" applyFill="1" applyBorder="1" applyAlignment="1">
      <alignment horizontal="center" vertical="top"/>
    </xf>
    <xf numFmtId="164" fontId="3" fillId="10" borderId="23" xfId="0" applyNumberFormat="1" applyFont="1" applyFill="1" applyBorder="1" applyAlignment="1">
      <alignment horizontal="center" vertical="top"/>
    </xf>
    <xf numFmtId="164" fontId="3" fillId="10" borderId="26" xfId="0" applyNumberFormat="1" applyFont="1" applyFill="1" applyBorder="1" applyAlignment="1">
      <alignment horizontal="center" vertical="top"/>
    </xf>
    <xf numFmtId="164" fontId="3" fillId="10" borderId="24" xfId="0" applyNumberFormat="1" applyFont="1" applyFill="1" applyBorder="1" applyAlignment="1">
      <alignment horizontal="center" vertical="top"/>
    </xf>
    <xf numFmtId="0" fontId="2" fillId="10" borderId="27" xfId="0" applyFont="1" applyFill="1" applyBorder="1" applyAlignment="1">
      <alignment horizontal="right" vertical="top"/>
    </xf>
    <xf numFmtId="164" fontId="1" fillId="10" borderId="52" xfId="0" applyNumberFormat="1" applyFont="1" applyFill="1" applyBorder="1" applyAlignment="1">
      <alignment horizontal="center" vertical="top" wrapText="1"/>
    </xf>
    <xf numFmtId="0" fontId="8" fillId="10" borderId="29" xfId="0" applyFont="1" applyFill="1" applyBorder="1" applyAlignment="1">
      <alignment horizontal="center" vertical="top"/>
    </xf>
    <xf numFmtId="164" fontId="8" fillId="10" borderId="57" xfId="0" applyNumberFormat="1" applyFont="1" applyFill="1" applyBorder="1" applyAlignment="1">
      <alignment horizontal="center" vertical="top" wrapText="1"/>
    </xf>
    <xf numFmtId="0" fontId="8" fillId="10" borderId="25" xfId="0" applyFont="1" applyFill="1" applyBorder="1" applyAlignment="1">
      <alignment horizontal="center" vertical="top"/>
    </xf>
    <xf numFmtId="164" fontId="8" fillId="10" borderId="27" xfId="0" applyNumberFormat="1" applyFont="1" applyFill="1" applyBorder="1" applyAlignment="1">
      <alignment horizontal="center" vertical="top" wrapText="1"/>
    </xf>
    <xf numFmtId="164" fontId="3" fillId="10" borderId="49" xfId="0" applyNumberFormat="1" applyFont="1" applyFill="1" applyBorder="1" applyAlignment="1">
      <alignment horizontal="center" vertical="top"/>
    </xf>
    <xf numFmtId="164" fontId="3" fillId="10" borderId="52" xfId="0" applyNumberFormat="1" applyFont="1" applyFill="1" applyBorder="1" applyAlignment="1">
      <alignment horizontal="center" vertical="top"/>
    </xf>
    <xf numFmtId="164" fontId="1" fillId="10" borderId="7" xfId="0" applyNumberFormat="1" applyFont="1" applyFill="1" applyBorder="1" applyAlignment="1">
      <alignment horizontal="center" vertical="top"/>
    </xf>
    <xf numFmtId="164" fontId="2" fillId="10" borderId="11" xfId="0" applyNumberFormat="1" applyFont="1" applyFill="1" applyBorder="1" applyAlignment="1">
      <alignment horizontal="right" vertical="top"/>
    </xf>
    <xf numFmtId="164" fontId="2" fillId="10" borderId="6" xfId="0" applyNumberFormat="1" applyFont="1" applyFill="1" applyBorder="1" applyAlignment="1">
      <alignment horizontal="right" vertical="top"/>
    </xf>
    <xf numFmtId="164" fontId="2" fillId="10" borderId="40" xfId="0" applyNumberFormat="1" applyFont="1" applyFill="1" applyBorder="1" applyAlignment="1">
      <alignment horizontal="right" vertical="top"/>
    </xf>
    <xf numFmtId="164" fontId="2" fillId="10" borderId="34" xfId="0" applyNumberFormat="1" applyFont="1" applyFill="1" applyBorder="1" applyAlignment="1">
      <alignment horizontal="right" vertical="top"/>
    </xf>
    <xf numFmtId="164" fontId="8" fillId="10" borderId="10" xfId="0" applyNumberFormat="1" applyFont="1" applyFill="1" applyBorder="1" applyAlignment="1">
      <alignment horizontal="center" vertical="top"/>
    </xf>
    <xf numFmtId="164" fontId="8" fillId="10" borderId="13" xfId="0" applyNumberFormat="1" applyFont="1" applyFill="1" applyBorder="1" applyAlignment="1">
      <alignment horizontal="center" vertical="top"/>
    </xf>
    <xf numFmtId="164" fontId="8" fillId="10" borderId="13" xfId="0" applyNumberFormat="1" applyFont="1" applyFill="1" applyBorder="1" applyAlignment="1">
      <alignment horizontal="right" vertical="top"/>
    </xf>
    <xf numFmtId="164" fontId="8" fillId="10" borderId="48" xfId="0" applyNumberFormat="1" applyFont="1" applyFill="1" applyBorder="1" applyAlignment="1">
      <alignment horizontal="right" vertical="top"/>
    </xf>
    <xf numFmtId="164" fontId="8" fillId="10" borderId="25" xfId="0" applyNumberFormat="1" applyFont="1" applyFill="1" applyBorder="1" applyAlignment="1">
      <alignment horizontal="center" vertical="top"/>
    </xf>
    <xf numFmtId="164" fontId="8" fillId="10" borderId="23" xfId="0" applyNumberFormat="1" applyFont="1" applyFill="1" applyBorder="1" applyAlignment="1">
      <alignment horizontal="center" vertical="top"/>
    </xf>
    <xf numFmtId="164" fontId="8" fillId="10" borderId="23" xfId="0" applyNumberFormat="1" applyFont="1" applyFill="1" applyBorder="1" applyAlignment="1">
      <alignment horizontal="right" vertical="top"/>
    </xf>
    <xf numFmtId="164" fontId="8" fillId="10" borderId="28" xfId="0" applyNumberFormat="1" applyFont="1" applyFill="1" applyBorder="1" applyAlignment="1">
      <alignment horizontal="right" vertical="top"/>
    </xf>
    <xf numFmtId="164" fontId="8" fillId="10" borderId="29" xfId="0" applyNumberFormat="1" applyFont="1" applyFill="1" applyBorder="1" applyAlignment="1">
      <alignment horizontal="center" vertical="top"/>
    </xf>
    <xf numFmtId="164" fontId="8" fillId="10" borderId="65" xfId="0" applyNumberFormat="1" applyFont="1" applyFill="1" applyBorder="1" applyAlignment="1">
      <alignment horizontal="center" vertical="top"/>
    </xf>
    <xf numFmtId="164" fontId="8" fillId="10" borderId="24" xfId="0" applyNumberFormat="1" applyFont="1" applyFill="1" applyBorder="1" applyAlignment="1">
      <alignment horizontal="center" vertical="top"/>
    </xf>
    <xf numFmtId="164" fontId="1" fillId="10" borderId="20" xfId="0" applyNumberFormat="1" applyFont="1" applyFill="1" applyBorder="1" applyAlignment="1">
      <alignment horizontal="center" vertical="top"/>
    </xf>
    <xf numFmtId="49" fontId="8" fillId="10" borderId="27" xfId="0" applyNumberFormat="1" applyFont="1" applyFill="1" applyBorder="1" applyAlignment="1">
      <alignment horizontal="center" vertical="top"/>
    </xf>
    <xf numFmtId="164" fontId="8" fillId="10" borderId="54" xfId="0" applyNumberFormat="1" applyFont="1" applyFill="1" applyBorder="1" applyAlignment="1">
      <alignment horizontal="center" vertical="top"/>
    </xf>
    <xf numFmtId="49" fontId="8" fillId="10" borderId="57" xfId="0" applyNumberFormat="1" applyFont="1" applyFill="1" applyBorder="1" applyAlignment="1">
      <alignment horizontal="center" vertical="top"/>
    </xf>
    <xf numFmtId="164" fontId="5" fillId="10" borderId="2" xfId="0" applyNumberFormat="1" applyFont="1" applyFill="1" applyBorder="1" applyAlignment="1">
      <alignment horizontal="center" vertical="top" wrapText="1"/>
    </xf>
    <xf numFmtId="164" fontId="5" fillId="10" borderId="29" xfId="0" applyNumberFormat="1" applyFont="1" applyFill="1" applyBorder="1" applyAlignment="1">
      <alignment horizontal="center" vertical="top" wrapText="1"/>
    </xf>
    <xf numFmtId="164" fontId="5" fillId="10" borderId="57" xfId="0" applyNumberFormat="1" applyFont="1" applyFill="1" applyBorder="1" applyAlignment="1">
      <alignment horizontal="center" vertical="top" wrapText="1"/>
    </xf>
    <xf numFmtId="164" fontId="8" fillId="10" borderId="27" xfId="0" applyNumberFormat="1" applyFont="1" applyFill="1" applyBorder="1" applyAlignment="1">
      <alignment horizontal="center" vertical="top"/>
    </xf>
    <xf numFmtId="164" fontId="5" fillId="8" borderId="29" xfId="0" applyNumberFormat="1" applyFont="1" applyFill="1" applyBorder="1" applyAlignment="1">
      <alignment horizontal="center" vertical="top"/>
    </xf>
    <xf numFmtId="164" fontId="5" fillId="8" borderId="65" xfId="0" applyNumberFormat="1" applyFont="1" applyFill="1" applyBorder="1" applyAlignment="1">
      <alignment horizontal="center" vertical="top"/>
    </xf>
    <xf numFmtId="164" fontId="5" fillId="0" borderId="39" xfId="0" applyNumberFormat="1" applyFont="1" applyBorder="1" applyAlignment="1">
      <alignment horizontal="center" vertical="top"/>
    </xf>
    <xf numFmtId="164" fontId="5" fillId="0" borderId="40" xfId="0" applyNumberFormat="1" applyFont="1" applyBorder="1" applyAlignment="1">
      <alignment horizontal="center" vertical="top"/>
    </xf>
    <xf numFmtId="164" fontId="8" fillId="9" borderId="39" xfId="0" applyNumberFormat="1" applyFont="1" applyFill="1" applyBorder="1" applyAlignment="1">
      <alignment horizontal="center" vertical="top"/>
    </xf>
    <xf numFmtId="164" fontId="8" fillId="9" borderId="40" xfId="0" applyNumberFormat="1" applyFont="1" applyFill="1" applyBorder="1" applyAlignment="1">
      <alignment horizontal="center" vertical="top"/>
    </xf>
    <xf numFmtId="164" fontId="1" fillId="9" borderId="65" xfId="0" applyNumberFormat="1" applyFont="1" applyFill="1" applyBorder="1" applyAlignment="1">
      <alignment horizontal="center" vertical="top"/>
    </xf>
    <xf numFmtId="164" fontId="1" fillId="9" borderId="59"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65" xfId="0" applyNumberFormat="1" applyFont="1" applyFill="1" applyBorder="1" applyAlignment="1">
      <alignment horizontal="center" vertical="top"/>
    </xf>
    <xf numFmtId="0" fontId="5" fillId="9" borderId="61" xfId="0" applyFont="1" applyFill="1" applyBorder="1" applyAlignment="1">
      <alignment horizontal="center" vertical="top"/>
    </xf>
    <xf numFmtId="0" fontId="5" fillId="9" borderId="62" xfId="0" applyFont="1" applyFill="1" applyBorder="1" applyAlignment="1">
      <alignment horizontal="center" vertical="top"/>
    </xf>
    <xf numFmtId="0" fontId="5" fillId="9" borderId="46" xfId="0" applyFont="1" applyFill="1" applyBorder="1" applyAlignment="1">
      <alignment horizontal="center" vertical="top"/>
    </xf>
    <xf numFmtId="0" fontId="5" fillId="9" borderId="36" xfId="0" applyFont="1" applyFill="1" applyBorder="1" applyAlignment="1">
      <alignment horizontal="center" vertical="top"/>
    </xf>
    <xf numFmtId="0" fontId="5" fillId="9" borderId="37" xfId="0" applyFont="1" applyFill="1" applyBorder="1" applyAlignment="1">
      <alignment horizontal="center" vertical="top"/>
    </xf>
    <xf numFmtId="0" fontId="5" fillId="9" borderId="39" xfId="0" applyFont="1" applyFill="1" applyBorder="1" applyAlignment="1">
      <alignment horizontal="center" vertical="top"/>
    </xf>
    <xf numFmtId="0" fontId="5" fillId="9" borderId="60" xfId="0" applyFont="1" applyFill="1" applyBorder="1" applyAlignment="1">
      <alignment horizontal="center" vertical="top"/>
    </xf>
    <xf numFmtId="0" fontId="5" fillId="9" borderId="18" xfId="0" applyFont="1" applyFill="1" applyBorder="1" applyAlignment="1">
      <alignment horizontal="center" vertical="top"/>
    </xf>
    <xf numFmtId="0" fontId="5" fillId="9" borderId="13" xfId="0" applyFont="1" applyFill="1" applyBorder="1" applyAlignment="1">
      <alignment horizontal="center" vertical="top"/>
    </xf>
    <xf numFmtId="0" fontId="5" fillId="9" borderId="21" xfId="0" applyFont="1" applyFill="1" applyBorder="1" applyAlignment="1">
      <alignment horizontal="center" vertical="top"/>
    </xf>
    <xf numFmtId="0" fontId="5" fillId="9" borderId="44" xfId="0" applyFont="1" applyFill="1" applyBorder="1" applyAlignment="1">
      <alignment horizontal="center" vertical="top"/>
    </xf>
    <xf numFmtId="164" fontId="2" fillId="9" borderId="11" xfId="0" applyNumberFormat="1" applyFont="1" applyFill="1" applyBorder="1" applyAlignment="1">
      <alignment horizontal="center" vertical="top"/>
    </xf>
    <xf numFmtId="0" fontId="6" fillId="9" borderId="43" xfId="0" applyFont="1" applyFill="1" applyBorder="1"/>
    <xf numFmtId="0" fontId="6" fillId="9" borderId="20" xfId="0" applyFont="1" applyFill="1" applyBorder="1"/>
    <xf numFmtId="164" fontId="2" fillId="3" borderId="9" xfId="0" applyNumberFormat="1" applyFont="1" applyFill="1" applyBorder="1" applyAlignment="1">
      <alignment horizontal="center" vertical="top"/>
    </xf>
    <xf numFmtId="164" fontId="2" fillId="3" borderId="5" xfId="0" applyNumberFormat="1" applyFont="1" applyFill="1" applyBorder="1" applyAlignment="1">
      <alignment horizontal="center" vertical="top"/>
    </xf>
    <xf numFmtId="164" fontId="3" fillId="2" borderId="35" xfId="0" applyNumberFormat="1" applyFont="1" applyFill="1" applyBorder="1" applyAlignment="1">
      <alignment horizontal="center" vertical="top"/>
    </xf>
    <xf numFmtId="164" fontId="3" fillId="4" borderId="32" xfId="0" applyNumberFormat="1" applyFont="1" applyFill="1" applyBorder="1" applyAlignment="1">
      <alignment horizontal="center" vertical="top"/>
    </xf>
    <xf numFmtId="164" fontId="2" fillId="3" borderId="35" xfId="0" applyNumberFormat="1" applyFont="1" applyFill="1" applyBorder="1" applyAlignment="1">
      <alignment horizontal="center" vertical="top"/>
    </xf>
    <xf numFmtId="164" fontId="22" fillId="8" borderId="46" xfId="0" applyNumberFormat="1" applyFont="1" applyFill="1" applyBorder="1" applyAlignment="1">
      <alignment horizontal="center" vertical="top"/>
    </xf>
    <xf numFmtId="164" fontId="22" fillId="8" borderId="36" xfId="0" applyNumberFormat="1" applyFont="1" applyFill="1" applyBorder="1" applyAlignment="1">
      <alignment horizontal="center" vertical="top"/>
    </xf>
    <xf numFmtId="164" fontId="22" fillId="8" borderId="17" xfId="0" applyNumberFormat="1" applyFont="1" applyFill="1" applyBorder="1" applyAlignment="1">
      <alignment horizontal="center" vertical="top" wrapText="1"/>
    </xf>
    <xf numFmtId="164" fontId="22" fillId="8" borderId="11" xfId="0" applyNumberFormat="1" applyFont="1" applyFill="1" applyBorder="1" applyAlignment="1">
      <alignment horizontal="center" vertical="top" wrapText="1"/>
    </xf>
    <xf numFmtId="164" fontId="23" fillId="8" borderId="39" xfId="0" applyNumberFormat="1" applyFont="1" applyFill="1" applyBorder="1" applyAlignment="1">
      <alignment horizontal="center" vertical="top"/>
    </xf>
    <xf numFmtId="0" fontId="23" fillId="0" borderId="20" xfId="0" applyFont="1" applyBorder="1" applyAlignment="1">
      <alignment horizontal="center" vertical="top"/>
    </xf>
    <xf numFmtId="0" fontId="5" fillId="8" borderId="36" xfId="0" applyFont="1" applyFill="1" applyBorder="1" applyAlignment="1">
      <alignment horizontal="center" vertical="top"/>
    </xf>
    <xf numFmtId="164" fontId="22" fillId="8" borderId="41" xfId="0" applyNumberFormat="1" applyFont="1" applyFill="1" applyBorder="1" applyAlignment="1">
      <alignment horizontal="center" vertical="top" wrapText="1"/>
    </xf>
    <xf numFmtId="164" fontId="22" fillId="8" borderId="42" xfId="0" applyNumberFormat="1" applyFont="1" applyFill="1" applyBorder="1" applyAlignment="1">
      <alignment horizontal="center" vertical="top" wrapText="1"/>
    </xf>
    <xf numFmtId="164" fontId="22" fillId="8" borderId="43" xfId="0" applyNumberFormat="1" applyFont="1" applyFill="1" applyBorder="1" applyAlignment="1">
      <alignment horizontal="center" vertical="top" wrapText="1"/>
    </xf>
    <xf numFmtId="164" fontId="5" fillId="0" borderId="46" xfId="0" applyNumberFormat="1" applyFont="1" applyBorder="1" applyAlignment="1">
      <alignment horizontal="center"/>
    </xf>
    <xf numFmtId="0" fontId="5" fillId="0" borderId="36" xfId="0" applyFont="1" applyBorder="1" applyAlignment="1">
      <alignment horizontal="center"/>
    </xf>
    <xf numFmtId="164" fontId="5" fillId="0" borderId="37" xfId="0" applyNumberFormat="1" applyFont="1" applyBorder="1" applyAlignment="1">
      <alignment horizontal="center"/>
    </xf>
    <xf numFmtId="164" fontId="8" fillId="9" borderId="22" xfId="0" applyNumberFormat="1" applyFont="1" applyFill="1" applyBorder="1" applyAlignment="1">
      <alignment horizontal="center"/>
    </xf>
    <xf numFmtId="0" fontId="8" fillId="9" borderId="23" xfId="0" applyFont="1" applyFill="1" applyBorder="1" applyAlignment="1">
      <alignment horizontal="center"/>
    </xf>
    <xf numFmtId="164" fontId="8" fillId="9" borderId="24" xfId="0" applyNumberFormat="1" applyFont="1" applyFill="1" applyBorder="1" applyAlignment="1">
      <alignment horizontal="center"/>
    </xf>
    <xf numFmtId="164" fontId="23" fillId="0" borderId="41" xfId="0" applyNumberFormat="1" applyFont="1" applyBorder="1" applyAlignment="1">
      <alignment horizontal="center"/>
    </xf>
    <xf numFmtId="0" fontId="23" fillId="0" borderId="42" xfId="0" applyFont="1" applyBorder="1" applyAlignment="1">
      <alignment horizontal="center"/>
    </xf>
    <xf numFmtId="164" fontId="23" fillId="0" borderId="43" xfId="0" applyNumberFormat="1" applyFont="1" applyBorder="1" applyAlignment="1">
      <alignment horizontal="center"/>
    </xf>
    <xf numFmtId="164" fontId="22" fillId="8" borderId="18" xfId="0" applyNumberFormat="1" applyFont="1" applyFill="1" applyBorder="1" applyAlignment="1">
      <alignment horizontal="center" vertical="top" wrapText="1"/>
    </xf>
    <xf numFmtId="164" fontId="22" fillId="8" borderId="13" xfId="0" applyNumberFormat="1" applyFont="1" applyFill="1" applyBorder="1" applyAlignment="1">
      <alignment horizontal="center" vertical="top" wrapText="1"/>
    </xf>
    <xf numFmtId="164" fontId="22" fillId="8" borderId="21" xfId="0" applyNumberFormat="1" applyFont="1" applyFill="1" applyBorder="1" applyAlignment="1">
      <alignment horizontal="center" vertical="top" wrapText="1"/>
    </xf>
    <xf numFmtId="164" fontId="23" fillId="0" borderId="46" xfId="0" applyNumberFormat="1" applyFont="1" applyBorder="1" applyAlignment="1">
      <alignment horizontal="center"/>
    </xf>
    <xf numFmtId="0" fontId="23" fillId="0" borderId="36" xfId="0" applyFont="1" applyBorder="1" applyAlignment="1">
      <alignment horizontal="center"/>
    </xf>
    <xf numFmtId="164" fontId="23" fillId="0" borderId="37" xfId="0" applyNumberFormat="1" applyFont="1" applyBorder="1" applyAlignment="1">
      <alignment horizontal="center"/>
    </xf>
    <xf numFmtId="164" fontId="3" fillId="3" borderId="3" xfId="0" applyNumberFormat="1" applyFont="1" applyFill="1" applyBorder="1" applyAlignment="1">
      <alignment horizontal="center" vertical="center"/>
    </xf>
    <xf numFmtId="164" fontId="3" fillId="3" borderId="77"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3" borderId="51" xfId="0" applyNumberFormat="1" applyFont="1" applyFill="1" applyBorder="1" applyAlignment="1">
      <alignment horizontal="center" vertical="center"/>
    </xf>
    <xf numFmtId="164" fontId="8" fillId="12" borderId="9" xfId="0" applyNumberFormat="1" applyFont="1" applyFill="1" applyBorder="1" applyAlignment="1">
      <alignment horizontal="center"/>
    </xf>
    <xf numFmtId="164" fontId="8" fillId="12" borderId="4" xfId="0" applyNumberFormat="1" applyFont="1" applyFill="1" applyBorder="1"/>
    <xf numFmtId="0" fontId="8" fillId="12" borderId="5" xfId="0" applyFont="1" applyFill="1" applyBorder="1"/>
    <xf numFmtId="164" fontId="8" fillId="12" borderId="9" xfId="0" applyNumberFormat="1" applyFont="1" applyFill="1" applyBorder="1"/>
    <xf numFmtId="164" fontId="22" fillId="8" borderId="46" xfId="0" applyNumberFormat="1" applyFont="1" applyFill="1" applyBorder="1" applyAlignment="1">
      <alignment horizontal="center" vertical="top" wrapText="1"/>
    </xf>
    <xf numFmtId="164" fontId="22" fillId="8" borderId="36" xfId="0" applyNumberFormat="1" applyFont="1" applyFill="1" applyBorder="1" applyAlignment="1">
      <alignment horizontal="center" vertical="top" wrapText="1"/>
    </xf>
    <xf numFmtId="0" fontId="25" fillId="8" borderId="37" xfId="0" applyFont="1" applyFill="1" applyBorder="1"/>
    <xf numFmtId="0" fontId="10" fillId="0" borderId="39" xfId="0" applyFont="1" applyFill="1" applyBorder="1" applyAlignment="1">
      <alignment vertical="top" wrapText="1"/>
    </xf>
    <xf numFmtId="0" fontId="17" fillId="0" borderId="40" xfId="0" applyFont="1" applyFill="1" applyBorder="1" applyAlignment="1">
      <alignment vertical="top" wrapText="1"/>
    </xf>
    <xf numFmtId="164" fontId="6" fillId="0" borderId="0" xfId="0" applyNumberFormat="1" applyFont="1"/>
    <xf numFmtId="0" fontId="1" fillId="0" borderId="20" xfId="0" applyNumberFormat="1" applyFont="1" applyBorder="1" applyAlignment="1">
      <alignment horizontal="center" vertical="top"/>
    </xf>
    <xf numFmtId="49" fontId="2" fillId="2" borderId="8" xfId="0" applyNumberFormat="1" applyFont="1" applyFill="1" applyBorder="1" applyAlignment="1">
      <alignment horizontal="center" vertical="top"/>
    </xf>
    <xf numFmtId="49" fontId="2" fillId="3" borderId="11" xfId="0" applyNumberFormat="1" applyFont="1" applyFill="1" applyBorder="1" applyAlignment="1">
      <alignment horizontal="center" vertical="top"/>
    </xf>
    <xf numFmtId="49" fontId="2" fillId="3" borderId="12" xfId="0" applyNumberFormat="1" applyFont="1" applyFill="1" applyBorder="1" applyAlignment="1">
      <alignment horizontal="center" vertical="top"/>
    </xf>
    <xf numFmtId="0" fontId="8" fillId="5" borderId="0" xfId="0" applyNumberFormat="1" applyFont="1" applyFill="1" applyBorder="1" applyAlignment="1">
      <alignment horizontal="center" vertical="center" wrapText="1"/>
    </xf>
    <xf numFmtId="0" fontId="10" fillId="5" borderId="0" xfId="0" applyNumberFormat="1" applyFont="1" applyFill="1" applyBorder="1" applyAlignment="1">
      <alignment horizontal="center" vertical="top" wrapText="1"/>
    </xf>
    <xf numFmtId="0" fontId="9" fillId="5" borderId="0" xfId="0" applyNumberFormat="1" applyFont="1" applyFill="1" applyBorder="1" applyAlignment="1">
      <alignment horizontal="center" vertical="top" wrapText="1"/>
    </xf>
    <xf numFmtId="0" fontId="8" fillId="5" borderId="0" xfId="0" applyNumberFormat="1" applyFont="1" applyFill="1" applyBorder="1" applyAlignment="1">
      <alignment horizontal="center" vertical="top"/>
    </xf>
    <xf numFmtId="0" fontId="2" fillId="10" borderId="25" xfId="0" applyFont="1" applyFill="1" applyBorder="1" applyAlignment="1">
      <alignment horizontal="right" vertical="top"/>
    </xf>
    <xf numFmtId="0" fontId="2" fillId="10" borderId="28" xfId="0" applyFont="1" applyFill="1" applyBorder="1" applyAlignment="1">
      <alignment horizontal="right" vertical="top"/>
    </xf>
    <xf numFmtId="164" fontId="2" fillId="10" borderId="22" xfId="0" applyNumberFormat="1" applyFont="1" applyFill="1" applyBorder="1" applyAlignment="1">
      <alignment horizontal="center" vertical="top"/>
    </xf>
    <xf numFmtId="164" fontId="2" fillId="10" borderId="23" xfId="0" applyNumberFormat="1" applyFont="1" applyFill="1" applyBorder="1" applyAlignment="1">
      <alignment horizontal="center" vertical="top"/>
    </xf>
    <xf numFmtId="164" fontId="2" fillId="10" borderId="24" xfId="0" applyNumberFormat="1" applyFont="1" applyFill="1" applyBorder="1" applyAlignment="1">
      <alignment horizontal="center" vertical="top"/>
    </xf>
    <xf numFmtId="164" fontId="8" fillId="10" borderId="65" xfId="0" applyNumberFormat="1" applyFont="1" applyFill="1" applyBorder="1" applyAlignment="1">
      <alignment horizontal="center" vertical="top" wrapText="1"/>
    </xf>
    <xf numFmtId="164" fontId="5" fillId="10" borderId="47" xfId="0" applyNumberFormat="1" applyFont="1" applyFill="1" applyBorder="1" applyAlignment="1">
      <alignment horizontal="center" vertical="top" wrapText="1"/>
    </xf>
    <xf numFmtId="0" fontId="1" fillId="0" borderId="11" xfId="0" applyNumberFormat="1" applyFont="1" applyFill="1" applyBorder="1" applyAlignment="1">
      <alignment horizontal="center" vertical="top"/>
    </xf>
    <xf numFmtId="0" fontId="1" fillId="0" borderId="20"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5" fillId="0" borderId="18" xfId="0" applyNumberFormat="1" applyFont="1" applyFill="1" applyBorder="1" applyAlignment="1">
      <alignment horizontal="center" vertical="center" textRotation="90" wrapText="1"/>
    </xf>
    <xf numFmtId="164" fontId="1" fillId="0" borderId="18" xfId="0" applyNumberFormat="1" applyFont="1" applyFill="1" applyBorder="1" applyAlignment="1">
      <alignment horizontal="left" vertical="top" wrapText="1"/>
    </xf>
    <xf numFmtId="49" fontId="5" fillId="5" borderId="21" xfId="0" applyNumberFormat="1" applyFont="1" applyFill="1" applyBorder="1" applyAlignment="1">
      <alignment horizontal="left" vertical="top" wrapText="1"/>
    </xf>
    <xf numFmtId="0" fontId="1" fillId="0" borderId="13" xfId="0" applyNumberFormat="1" applyFont="1" applyFill="1" applyBorder="1" applyAlignment="1">
      <alignment horizontal="center" vertical="top" wrapText="1"/>
    </xf>
    <xf numFmtId="0" fontId="1" fillId="0" borderId="21" xfId="0" applyNumberFormat="1" applyFont="1" applyBorder="1" applyAlignment="1">
      <alignment horizontal="center" vertical="top" wrapText="1"/>
    </xf>
    <xf numFmtId="164" fontId="2" fillId="3" borderId="3" xfId="0" applyNumberFormat="1" applyFont="1" applyFill="1" applyBorder="1" applyAlignment="1">
      <alignment horizontal="center" vertical="center"/>
    </xf>
    <xf numFmtId="164" fontId="2" fillId="3" borderId="3" xfId="0" applyNumberFormat="1" applyFont="1" applyFill="1" applyBorder="1" applyAlignment="1">
      <alignment horizontal="center" vertical="top"/>
    </xf>
    <xf numFmtId="49" fontId="2" fillId="0" borderId="18"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48" xfId="0" applyNumberFormat="1" applyFont="1" applyBorder="1" applyAlignment="1">
      <alignment horizontal="center" vertical="top"/>
    </xf>
    <xf numFmtId="49" fontId="2" fillId="2" borderId="10" xfId="0" applyNumberFormat="1" applyFont="1" applyFill="1" applyBorder="1" applyAlignment="1">
      <alignment horizontal="center" vertical="top"/>
    </xf>
    <xf numFmtId="49" fontId="2" fillId="3" borderId="13" xfId="0" applyNumberFormat="1" applyFont="1" applyFill="1" applyBorder="1" applyAlignment="1">
      <alignment horizontal="center" vertical="top"/>
    </xf>
    <xf numFmtId="0" fontId="1" fillId="0" borderId="0" xfId="0" applyFont="1" applyAlignment="1">
      <alignment horizontal="center" vertical="top"/>
    </xf>
    <xf numFmtId="0" fontId="1" fillId="0" borderId="0" xfId="0" applyFont="1" applyAlignment="1">
      <alignment horizontal="center" vertical="top"/>
    </xf>
    <xf numFmtId="0" fontId="2" fillId="0" borderId="0" xfId="0" applyFont="1" applyAlignment="1">
      <alignment horizontal="center" vertical="top" wrapText="1"/>
    </xf>
    <xf numFmtId="0" fontId="7" fillId="0" borderId="0" xfId="0" applyFont="1" applyAlignment="1">
      <alignment horizontal="center" vertical="top" wrapText="1"/>
    </xf>
    <xf numFmtId="0" fontId="8" fillId="0" borderId="0" xfId="0" applyFont="1" applyAlignment="1">
      <alignment horizontal="right" vertical="top" wrapText="1"/>
    </xf>
    <xf numFmtId="49" fontId="2" fillId="7" borderId="3" xfId="0" applyNumberFormat="1" applyFont="1" applyFill="1" applyBorder="1" applyAlignment="1">
      <alignment horizontal="left" vertical="top" wrapText="1"/>
    </xf>
    <xf numFmtId="49" fontId="2" fillId="7" borderId="51" xfId="0" applyNumberFormat="1" applyFont="1" applyFill="1" applyBorder="1" applyAlignment="1">
      <alignment horizontal="left" vertical="top" wrapText="1"/>
    </xf>
    <xf numFmtId="49" fontId="2" fillId="7" borderId="53" xfId="0" applyNumberFormat="1" applyFont="1" applyFill="1" applyBorder="1" applyAlignment="1">
      <alignment horizontal="left" vertical="top" wrapText="1"/>
    </xf>
    <xf numFmtId="0" fontId="8" fillId="10" borderId="7"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5" fillId="0" borderId="1"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1" fillId="0" borderId="14"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4" xfId="0" applyFont="1" applyBorder="1" applyAlignment="1">
      <alignment horizontal="center" vertical="center" textRotation="90" wrapText="1"/>
    </xf>
    <xf numFmtId="0" fontId="1" fillId="0" borderId="70" xfId="0" applyFont="1" applyBorder="1" applyAlignment="1">
      <alignment horizontal="center" vertical="center" textRotation="90" wrapText="1"/>
    </xf>
    <xf numFmtId="0" fontId="1" fillId="0" borderId="74" xfId="0" applyFont="1" applyBorder="1" applyAlignment="1">
      <alignment horizontal="center" vertical="center" textRotation="90" wrapText="1"/>
    </xf>
    <xf numFmtId="0" fontId="5" fillId="10" borderId="36" xfId="0" applyFont="1" applyFill="1" applyBorder="1" applyAlignment="1">
      <alignment horizontal="center" vertical="center"/>
    </xf>
    <xf numFmtId="0" fontId="10" fillId="10" borderId="38" xfId="0" applyFont="1" applyFill="1" applyBorder="1" applyAlignment="1">
      <alignment horizontal="center" vertical="center" textRotation="90" wrapText="1"/>
    </xf>
    <xf numFmtId="0" fontId="10" fillId="10" borderId="16" xfId="0" applyFont="1" applyFill="1" applyBorder="1" applyAlignment="1">
      <alignment horizontal="center" vertical="center" textRotation="90" wrapText="1"/>
    </xf>
    <xf numFmtId="0" fontId="1" fillId="0" borderId="39" xfId="0" applyFont="1" applyBorder="1" applyAlignment="1">
      <alignment horizontal="center" vertical="center" wrapText="1"/>
    </xf>
    <xf numFmtId="0" fontId="1" fillId="0" borderId="15" xfId="0" applyFont="1" applyBorder="1" applyAlignment="1">
      <alignment horizontal="center" vertical="center" wrapText="1"/>
    </xf>
    <xf numFmtId="0" fontId="5" fillId="0" borderId="70" xfId="0" applyNumberFormat="1" applyFont="1" applyBorder="1" applyAlignment="1">
      <alignment horizontal="center" vertical="center"/>
    </xf>
    <xf numFmtId="0" fontId="5" fillId="0" borderId="59" xfId="0" applyNumberFormat="1" applyFont="1" applyBorder="1" applyAlignment="1">
      <alignment horizontal="center" vertical="center"/>
    </xf>
    <xf numFmtId="0" fontId="5" fillId="0" borderId="33" xfId="0" applyNumberFormat="1" applyFont="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textRotation="90" wrapText="1"/>
    </xf>
    <xf numFmtId="0" fontId="1" fillId="0" borderId="13" xfId="0" applyFont="1" applyBorder="1" applyAlignment="1">
      <alignment horizontal="center" vertical="center" textRotation="90" wrapText="1"/>
    </xf>
    <xf numFmtId="0" fontId="1" fillId="0" borderId="12" xfId="0" applyFont="1" applyBorder="1" applyAlignment="1">
      <alignment horizontal="center" vertical="center" textRotation="90" wrapText="1"/>
    </xf>
    <xf numFmtId="0" fontId="5" fillId="10" borderId="39" xfId="0" applyFont="1" applyFill="1" applyBorder="1" applyAlignment="1">
      <alignment horizontal="center" vertical="center" textRotation="90" wrapText="1"/>
    </xf>
    <xf numFmtId="0" fontId="5" fillId="10" borderId="15"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1" fillId="0" borderId="52" xfId="0" applyFont="1" applyBorder="1" applyAlignment="1">
      <alignment horizontal="center" vertical="center" textRotation="90" wrapText="1"/>
    </xf>
    <xf numFmtId="0" fontId="1" fillId="0" borderId="1" xfId="0" applyNumberFormat="1" applyFont="1" applyBorder="1" applyAlignment="1">
      <alignment horizontal="center" vertical="center" textRotation="90" wrapText="1"/>
    </xf>
    <xf numFmtId="0" fontId="1" fillId="0" borderId="19" xfId="0" applyNumberFormat="1" applyFont="1" applyBorder="1" applyAlignment="1">
      <alignment horizontal="center" vertical="center" textRotation="90" wrapText="1"/>
    </xf>
    <xf numFmtId="0" fontId="1" fillId="0" borderId="52" xfId="0" applyNumberFormat="1" applyFont="1" applyBorder="1" applyAlignment="1">
      <alignment horizontal="center" vertical="center" textRotation="90" wrapText="1"/>
    </xf>
    <xf numFmtId="0" fontId="1" fillId="0" borderId="41" xfId="0" applyFont="1" applyBorder="1" applyAlignment="1">
      <alignment horizontal="center" vertical="center" textRotation="90" wrapText="1"/>
    </xf>
    <xf numFmtId="0" fontId="1" fillId="0" borderId="46" xfId="0" applyFont="1" applyBorder="1" applyAlignment="1">
      <alignment horizontal="center" vertical="center" textRotation="90" wrapText="1"/>
    </xf>
    <xf numFmtId="0" fontId="1" fillId="0" borderId="22" xfId="0" applyFont="1" applyBorder="1" applyAlignment="1">
      <alignment horizontal="center" vertical="center" textRotation="90" wrapText="1"/>
    </xf>
    <xf numFmtId="0" fontId="1" fillId="0" borderId="42" xfId="0" applyFont="1" applyBorder="1" applyAlignment="1">
      <alignment horizontal="center" vertical="center" textRotation="90" wrapText="1"/>
    </xf>
    <xf numFmtId="0" fontId="1" fillId="0" borderId="36" xfId="0" applyFont="1" applyBorder="1" applyAlignment="1">
      <alignment horizontal="center" vertical="center" textRotation="90" wrapText="1"/>
    </xf>
    <xf numFmtId="0" fontId="1" fillId="0" borderId="23" xfId="0" applyFont="1" applyBorder="1" applyAlignment="1">
      <alignment horizontal="center" vertical="center" textRotation="90" wrapText="1"/>
    </xf>
    <xf numFmtId="0" fontId="11" fillId="4" borderId="63" xfId="0" applyFont="1" applyFill="1" applyBorder="1" applyAlignment="1">
      <alignment horizontal="left" vertical="top" wrapText="1"/>
    </xf>
    <xf numFmtId="0" fontId="11" fillId="4" borderId="73" xfId="0" applyFont="1" applyFill="1" applyBorder="1" applyAlignment="1">
      <alignment horizontal="left" vertical="top" wrapText="1"/>
    </xf>
    <xf numFmtId="0" fontId="11" fillId="4" borderId="69" xfId="0" applyFont="1" applyFill="1" applyBorder="1" applyAlignment="1">
      <alignment horizontal="left" vertical="top" wrapText="1"/>
    </xf>
    <xf numFmtId="49" fontId="2" fillId="2" borderId="51" xfId="0" applyNumberFormat="1" applyFont="1" applyFill="1" applyBorder="1" applyAlignment="1">
      <alignment horizontal="left" vertical="top" wrapText="1"/>
    </xf>
    <xf numFmtId="0" fontId="6" fillId="0" borderId="51" xfId="0" applyFont="1" applyBorder="1" applyAlignment="1">
      <alignment horizontal="left" vertical="top" wrapText="1"/>
    </xf>
    <xf numFmtId="0" fontId="6" fillId="0" borderId="53" xfId="0" applyFont="1" applyBorder="1" applyAlignment="1">
      <alignment horizontal="left" vertical="top" wrapText="1"/>
    </xf>
    <xf numFmtId="0" fontId="2" fillId="3" borderId="50"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2" borderId="7" xfId="0" applyNumberFormat="1" applyFont="1" applyFill="1" applyBorder="1" applyAlignment="1">
      <alignment horizontal="center" vertical="top"/>
    </xf>
    <xf numFmtId="49" fontId="2" fillId="2" borderId="8" xfId="0" applyNumberFormat="1" applyFont="1" applyFill="1" applyBorder="1" applyAlignment="1">
      <alignment horizontal="center" vertical="top"/>
    </xf>
    <xf numFmtId="49" fontId="2" fillId="3" borderId="11" xfId="0" applyNumberFormat="1" applyFont="1" applyFill="1" applyBorder="1" applyAlignment="1">
      <alignment horizontal="center" vertical="top"/>
    </xf>
    <xf numFmtId="49" fontId="2" fillId="3" borderId="12" xfId="0" applyNumberFormat="1" applyFont="1" applyFill="1" applyBorder="1" applyAlignment="1">
      <alignment horizontal="center" vertical="top"/>
    </xf>
    <xf numFmtId="49" fontId="2" fillId="5" borderId="50" xfId="0" applyNumberFormat="1" applyFont="1" applyFill="1" applyBorder="1" applyAlignment="1">
      <alignment horizontal="center" vertical="top"/>
    </xf>
    <xf numFmtId="49" fontId="2" fillId="5" borderId="49" xfId="0" applyNumberFormat="1" applyFont="1" applyFill="1" applyBorder="1" applyAlignment="1">
      <alignment horizontal="center" vertical="top"/>
    </xf>
    <xf numFmtId="0" fontId="1" fillId="0" borderId="30" xfId="0" applyFont="1" applyFill="1" applyBorder="1" applyAlignment="1">
      <alignment horizontal="left" vertical="top" wrapText="1"/>
    </xf>
    <xf numFmtId="0" fontId="1" fillId="0" borderId="32" xfId="0" applyFont="1" applyFill="1" applyBorder="1" applyAlignment="1">
      <alignment horizontal="left" vertical="top" wrapText="1"/>
    </xf>
    <xf numFmtId="0" fontId="1" fillId="0" borderId="20" xfId="0" applyNumberFormat="1" applyFont="1" applyBorder="1" applyAlignment="1">
      <alignment horizontal="center" vertical="top"/>
    </xf>
    <xf numFmtId="0" fontId="1" fillId="0" borderId="16" xfId="0" applyNumberFormat="1" applyFont="1" applyBorder="1" applyAlignment="1">
      <alignment horizontal="center" vertical="top"/>
    </xf>
    <xf numFmtId="49" fontId="2" fillId="2" borderId="10" xfId="0" applyNumberFormat="1" applyFont="1" applyFill="1" applyBorder="1" applyAlignment="1">
      <alignment horizontal="center" vertical="top"/>
    </xf>
    <xf numFmtId="49" fontId="2" fillId="3" borderId="13" xfId="0" applyNumberFormat="1" applyFont="1" applyFill="1" applyBorder="1" applyAlignment="1">
      <alignment horizontal="center" vertical="top"/>
    </xf>
    <xf numFmtId="49" fontId="2" fillId="5" borderId="0" xfId="0" applyNumberFormat="1" applyFont="1" applyFill="1" applyBorder="1" applyAlignment="1">
      <alignment horizontal="center" vertical="top"/>
    </xf>
    <xf numFmtId="164" fontId="1" fillId="0" borderId="7" xfId="0" applyNumberFormat="1" applyFont="1" applyBorder="1" applyAlignment="1">
      <alignment horizontal="left" vertical="top" wrapText="1"/>
    </xf>
    <xf numFmtId="164" fontId="1" fillId="0" borderId="8" xfId="0" applyNumberFormat="1" applyFont="1" applyBorder="1" applyAlignment="1">
      <alignment horizontal="left" vertical="top" wrapText="1"/>
    </xf>
    <xf numFmtId="0" fontId="1" fillId="0" borderId="50" xfId="0" applyNumberFormat="1" applyFont="1" applyBorder="1" applyAlignment="1">
      <alignment horizontal="center" vertical="top"/>
    </xf>
    <xf numFmtId="0" fontId="1" fillId="0" borderId="49" xfId="0" applyNumberFormat="1" applyFont="1" applyBorder="1" applyAlignment="1">
      <alignment horizontal="center" vertical="top"/>
    </xf>
    <xf numFmtId="49" fontId="2" fillId="0" borderId="72"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0" fontId="5" fillId="0" borderId="41" xfId="0" applyFont="1" applyFill="1" applyBorder="1" applyAlignment="1">
      <alignment horizontal="center" vertical="center" textRotation="90" wrapText="1"/>
    </xf>
    <xf numFmtId="0" fontId="5" fillId="0" borderId="22" xfId="0" applyFont="1" applyFill="1" applyBorder="1" applyAlignment="1">
      <alignment horizontal="center" vertical="center" textRotation="90" wrapText="1"/>
    </xf>
    <xf numFmtId="49" fontId="1" fillId="0" borderId="64" xfId="0" applyNumberFormat="1" applyFont="1" applyFill="1" applyBorder="1" applyAlignment="1">
      <alignment horizontal="center" vertical="top"/>
    </xf>
    <xf numFmtId="49" fontId="1" fillId="0" borderId="74" xfId="0" applyNumberFormat="1" applyFont="1" applyFill="1" applyBorder="1" applyAlignment="1">
      <alignment horizontal="center" vertical="top"/>
    </xf>
    <xf numFmtId="0" fontId="8" fillId="0" borderId="41" xfId="0" applyFont="1" applyFill="1" applyBorder="1" applyAlignment="1">
      <alignment horizontal="center" vertical="center" textRotation="90" wrapText="1"/>
    </xf>
    <xf numFmtId="0" fontId="8" fillId="0" borderId="18" xfId="0" applyFont="1" applyFill="1" applyBorder="1" applyAlignment="1">
      <alignment horizontal="center" vertical="center" textRotation="90" wrapText="1"/>
    </xf>
    <xf numFmtId="0" fontId="8" fillId="0" borderId="39" xfId="0" applyFont="1" applyFill="1" applyBorder="1" applyAlignment="1">
      <alignment horizontal="center" vertical="center" textRotation="90" wrapText="1"/>
    </xf>
    <xf numFmtId="49" fontId="1" fillId="0" borderId="31" xfId="0" applyNumberFormat="1" applyFont="1" applyFill="1" applyBorder="1" applyAlignment="1">
      <alignment horizontal="center" vertical="top"/>
    </xf>
    <xf numFmtId="49" fontId="1" fillId="0" borderId="60" xfId="0" applyNumberFormat="1" applyFont="1" applyFill="1" applyBorder="1" applyAlignment="1">
      <alignment horizontal="center" vertical="top"/>
    </xf>
    <xf numFmtId="49" fontId="2" fillId="8" borderId="31" xfId="0" applyNumberFormat="1" applyFont="1" applyFill="1" applyBorder="1" applyAlignment="1">
      <alignment horizontal="center" vertical="top"/>
    </xf>
    <xf numFmtId="49" fontId="2" fillId="8" borderId="32" xfId="0" applyNumberFormat="1" applyFont="1" applyFill="1" applyBorder="1" applyAlignment="1">
      <alignment horizontal="center" vertical="top"/>
    </xf>
    <xf numFmtId="49" fontId="1" fillId="0" borderId="31" xfId="0" applyNumberFormat="1" applyFont="1" applyFill="1" applyBorder="1" applyAlignment="1">
      <alignment horizontal="left" vertical="top" wrapText="1"/>
    </xf>
    <xf numFmtId="49" fontId="1" fillId="0" borderId="32" xfId="0" applyNumberFormat="1" applyFont="1" applyFill="1" applyBorder="1" applyAlignment="1">
      <alignment horizontal="left" vertical="top" wrapText="1"/>
    </xf>
    <xf numFmtId="49" fontId="2" fillId="0" borderId="10" xfId="0" applyNumberFormat="1" applyFont="1" applyFill="1" applyBorder="1" applyAlignment="1">
      <alignment horizontal="center" vertical="center" textRotation="90"/>
    </xf>
    <xf numFmtId="49" fontId="2" fillId="0" borderId="8" xfId="0" applyNumberFormat="1" applyFont="1" applyFill="1" applyBorder="1" applyAlignment="1">
      <alignment horizontal="center" vertical="center" textRotation="90"/>
    </xf>
    <xf numFmtId="164" fontId="1" fillId="0" borderId="18" xfId="0" applyNumberFormat="1" applyFont="1" applyFill="1" applyBorder="1" applyAlignment="1">
      <alignment horizontal="left" vertical="top" wrapText="1"/>
    </xf>
    <xf numFmtId="164" fontId="1" fillId="0" borderId="15" xfId="0" applyNumberFormat="1" applyFont="1" applyFill="1" applyBorder="1" applyAlignment="1">
      <alignment horizontal="left" vertical="top" wrapText="1"/>
    </xf>
    <xf numFmtId="49" fontId="1" fillId="0" borderId="20" xfId="0" applyNumberFormat="1" applyFont="1" applyBorder="1" applyAlignment="1">
      <alignment horizontal="center" vertical="top" wrapText="1"/>
    </xf>
    <xf numFmtId="49" fontId="1" fillId="0" borderId="16"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49" fontId="2" fillId="0" borderId="52" xfId="0" applyNumberFormat="1" applyFont="1" applyBorder="1" applyAlignment="1">
      <alignment horizontal="center" vertical="top" wrapText="1"/>
    </xf>
    <xf numFmtId="164" fontId="2" fillId="3" borderId="3" xfId="0" applyNumberFormat="1" applyFont="1" applyFill="1" applyBorder="1" applyAlignment="1">
      <alignment horizontal="center" vertical="top"/>
    </xf>
    <xf numFmtId="164" fontId="2" fillId="3" borderId="51" xfId="0" applyNumberFormat="1" applyFont="1" applyFill="1" applyBorder="1" applyAlignment="1">
      <alignment horizontal="center" vertical="top"/>
    </xf>
    <xf numFmtId="164" fontId="2" fillId="3" borderId="53" xfId="0" applyNumberFormat="1" applyFont="1" applyFill="1" applyBorder="1" applyAlignment="1">
      <alignment horizontal="center" vertical="top"/>
    </xf>
    <xf numFmtId="0" fontId="2" fillId="3" borderId="3" xfId="0" applyFont="1" applyFill="1" applyBorder="1" applyAlignment="1">
      <alignment horizontal="left" vertical="top" wrapText="1"/>
    </xf>
    <xf numFmtId="0" fontId="2" fillId="3" borderId="51" xfId="0" applyFont="1" applyFill="1" applyBorder="1" applyAlignment="1">
      <alignment horizontal="left" vertical="top" wrapText="1"/>
    </xf>
    <xf numFmtId="0" fontId="2" fillId="3" borderId="53" xfId="0" applyFont="1" applyFill="1" applyBorder="1" applyAlignment="1">
      <alignment horizontal="left" vertical="top" wrapText="1"/>
    </xf>
    <xf numFmtId="49" fontId="2" fillId="3" borderId="3" xfId="0" applyNumberFormat="1" applyFont="1" applyFill="1" applyBorder="1" applyAlignment="1">
      <alignment horizontal="right" vertical="top"/>
    </xf>
    <xf numFmtId="49" fontId="2" fillId="3" borderId="51" xfId="0" applyNumberFormat="1" applyFont="1" applyFill="1" applyBorder="1" applyAlignment="1">
      <alignment horizontal="right" vertical="top"/>
    </xf>
    <xf numFmtId="49" fontId="2" fillId="3" borderId="53" xfId="0" applyNumberFormat="1" applyFont="1" applyFill="1" applyBorder="1" applyAlignment="1">
      <alignment horizontal="right" vertical="top"/>
    </xf>
    <xf numFmtId="49" fontId="1" fillId="0" borderId="0" xfId="0" applyNumberFormat="1" applyFont="1" applyFill="1" applyBorder="1" applyAlignment="1">
      <alignment horizontal="left" vertical="top" wrapText="1"/>
    </xf>
    <xf numFmtId="49" fontId="1" fillId="0" borderId="49" xfId="0" applyNumberFormat="1" applyFont="1" applyFill="1" applyBorder="1" applyAlignment="1">
      <alignment horizontal="left" vertical="top" wrapText="1"/>
    </xf>
    <xf numFmtId="49" fontId="2" fillId="0" borderId="18"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1" fillId="0" borderId="21" xfId="0" applyNumberFormat="1" applyFont="1" applyBorder="1" applyAlignment="1">
      <alignment horizontal="center" vertical="top"/>
    </xf>
    <xf numFmtId="49" fontId="1" fillId="0" borderId="16"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4" xfId="0" applyNumberFormat="1" applyFont="1" applyBorder="1" applyAlignment="1">
      <alignment horizontal="center" vertical="top"/>
    </xf>
    <xf numFmtId="49" fontId="3" fillId="5" borderId="50" xfId="0" applyNumberFormat="1" applyFont="1" applyFill="1" applyBorder="1" applyAlignment="1">
      <alignment vertical="top" wrapText="1"/>
    </xf>
    <xf numFmtId="0" fontId="12" fillId="5" borderId="49" xfId="0" applyFont="1" applyFill="1" applyBorder="1" applyAlignment="1">
      <alignment vertical="top" wrapText="1"/>
    </xf>
    <xf numFmtId="0" fontId="5" fillId="0" borderId="20" xfId="0" applyFont="1" applyFill="1" applyBorder="1" applyAlignment="1">
      <alignment horizontal="left" vertical="top" wrapText="1"/>
    </xf>
    <xf numFmtId="0" fontId="5" fillId="0" borderId="16" xfId="0" applyFont="1" applyFill="1" applyBorder="1" applyAlignment="1">
      <alignment horizontal="left" vertical="top" wrapText="1"/>
    </xf>
    <xf numFmtId="164" fontId="2" fillId="0" borderId="50" xfId="0" applyNumberFormat="1" applyFont="1" applyFill="1" applyBorder="1" applyAlignment="1">
      <alignment horizontal="center" vertical="center" textRotation="90" wrapText="1"/>
    </xf>
    <xf numFmtId="164" fontId="2" fillId="0" borderId="49" xfId="0" applyNumberFormat="1" applyFont="1" applyFill="1" applyBorder="1" applyAlignment="1">
      <alignment horizontal="center" vertical="center" textRotation="90" wrapText="1"/>
    </xf>
    <xf numFmtId="164" fontId="1" fillId="0" borderId="17"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textRotation="90"/>
    </xf>
    <xf numFmtId="49" fontId="2" fillId="0" borderId="18" xfId="0" applyNumberFormat="1" applyFont="1" applyFill="1" applyBorder="1" applyAlignment="1">
      <alignment horizontal="center" vertical="center" textRotation="90"/>
    </xf>
    <xf numFmtId="0" fontId="10" fillId="0" borderId="18" xfId="0" applyFont="1" applyFill="1" applyBorder="1" applyAlignment="1">
      <alignment horizontal="left" vertical="top" wrapText="1"/>
    </xf>
    <xf numFmtId="49" fontId="2" fillId="3" borderId="49" xfId="0" applyNumberFormat="1" applyFont="1" applyFill="1" applyBorder="1" applyAlignment="1">
      <alignment horizontal="right" vertical="top"/>
    </xf>
    <xf numFmtId="164" fontId="2" fillId="3" borderId="3" xfId="0" applyNumberFormat="1" applyFont="1" applyFill="1" applyBorder="1" applyAlignment="1">
      <alignment horizontal="center" vertical="center"/>
    </xf>
    <xf numFmtId="164" fontId="2" fillId="3" borderId="51" xfId="0" applyNumberFormat="1" applyFont="1" applyFill="1" applyBorder="1" applyAlignment="1">
      <alignment horizontal="center" vertical="center"/>
    </xf>
    <xf numFmtId="164" fontId="2" fillId="3" borderId="53" xfId="0" applyNumberFormat="1" applyFont="1" applyFill="1" applyBorder="1" applyAlignment="1">
      <alignment horizontal="center" vertical="center"/>
    </xf>
    <xf numFmtId="49" fontId="2" fillId="3" borderId="51" xfId="0" applyNumberFormat="1" applyFont="1" applyFill="1" applyBorder="1" applyAlignment="1">
      <alignment horizontal="left" vertical="top" wrapText="1"/>
    </xf>
    <xf numFmtId="49" fontId="2" fillId="3" borderId="50" xfId="0" applyNumberFormat="1" applyFont="1" applyFill="1" applyBorder="1" applyAlignment="1">
      <alignment horizontal="left" vertical="top" wrapText="1"/>
    </xf>
    <xf numFmtId="49" fontId="2" fillId="3" borderId="53" xfId="0" applyNumberFormat="1" applyFont="1" applyFill="1" applyBorder="1" applyAlignment="1">
      <alignment horizontal="left" vertical="top" wrapText="1"/>
    </xf>
    <xf numFmtId="49" fontId="3" fillId="8" borderId="11" xfId="0" applyNumberFormat="1" applyFont="1" applyFill="1" applyBorder="1" applyAlignment="1">
      <alignment vertical="top" wrapText="1"/>
    </xf>
    <xf numFmtId="49" fontId="3" fillId="8" borderId="13" xfId="0" applyNumberFormat="1" applyFont="1" applyFill="1" applyBorder="1" applyAlignment="1">
      <alignment vertical="top" wrapText="1"/>
    </xf>
    <xf numFmtId="49" fontId="3" fillId="8" borderId="12" xfId="0" applyNumberFormat="1" applyFont="1" applyFill="1" applyBorder="1" applyAlignment="1">
      <alignment vertical="top" wrapText="1"/>
    </xf>
    <xf numFmtId="49" fontId="8" fillId="0" borderId="21" xfId="0" applyNumberFormat="1"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16" xfId="0" applyFont="1" applyFill="1" applyBorder="1" applyAlignment="1">
      <alignment horizontal="left" vertical="top" wrapText="1"/>
    </xf>
    <xf numFmtId="164" fontId="1" fillId="0" borderId="17" xfId="0" applyNumberFormat="1" applyFont="1" applyBorder="1" applyAlignment="1">
      <alignment horizontal="left" vertical="top" wrapText="1"/>
    </xf>
    <xf numFmtId="164" fontId="1" fillId="0" borderId="18" xfId="0" applyNumberFormat="1" applyFont="1" applyBorder="1" applyAlignment="1">
      <alignment horizontal="left" vertical="top" wrapText="1"/>
    </xf>
    <xf numFmtId="164" fontId="1" fillId="0" borderId="15" xfId="0" applyNumberFormat="1" applyFont="1" applyBorder="1" applyAlignment="1">
      <alignment horizontal="left" vertical="top" wrapText="1"/>
    </xf>
    <xf numFmtId="0" fontId="2" fillId="0" borderId="6"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54" xfId="0" applyFont="1" applyFill="1" applyBorder="1" applyAlignment="1">
      <alignment horizontal="left" vertical="top" wrapText="1"/>
    </xf>
    <xf numFmtId="164" fontId="5" fillId="0" borderId="7" xfId="0" applyNumberFormat="1" applyFont="1" applyFill="1" applyBorder="1" applyAlignment="1">
      <alignment horizontal="center" vertical="center" textRotation="90" wrapText="1"/>
    </xf>
    <xf numFmtId="164" fontId="5" fillId="0" borderId="10" xfId="0" applyNumberFormat="1" applyFont="1" applyFill="1" applyBorder="1" applyAlignment="1">
      <alignment horizontal="center" vertical="center" textRotation="90" wrapText="1"/>
    </xf>
    <xf numFmtId="164" fontId="5" fillId="0" borderId="8" xfId="0" applyNumberFormat="1" applyFont="1" applyFill="1" applyBorder="1" applyAlignment="1">
      <alignment horizontal="center" vertical="center" textRotation="90" wrapText="1"/>
    </xf>
    <xf numFmtId="49" fontId="1" fillId="0" borderId="21"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48" xfId="0" applyNumberFormat="1" applyFont="1" applyBorder="1" applyAlignment="1">
      <alignment horizontal="center" vertical="top" wrapText="1"/>
    </xf>
    <xf numFmtId="49" fontId="2" fillId="0" borderId="54" xfId="0" applyNumberFormat="1" applyFont="1" applyBorder="1" applyAlignment="1">
      <alignment horizontal="center" vertical="top" wrapText="1"/>
    </xf>
    <xf numFmtId="49" fontId="2" fillId="2" borderId="14" xfId="0" applyNumberFormat="1" applyFont="1" applyFill="1" applyBorder="1" applyAlignment="1">
      <alignment horizontal="center" vertical="top"/>
    </xf>
    <xf numFmtId="49" fontId="2" fillId="2" borderId="47" xfId="0" applyNumberFormat="1" applyFont="1" applyFill="1" applyBorder="1" applyAlignment="1">
      <alignment horizontal="center" vertical="top"/>
    </xf>
    <xf numFmtId="49" fontId="2" fillId="2" borderId="25" xfId="0" applyNumberFormat="1" applyFont="1" applyFill="1" applyBorder="1" applyAlignment="1">
      <alignment horizontal="center" vertical="top"/>
    </xf>
    <xf numFmtId="49" fontId="2" fillId="3" borderId="42" xfId="0" applyNumberFormat="1" applyFont="1" applyFill="1" applyBorder="1" applyAlignment="1">
      <alignment horizontal="center" vertical="top"/>
    </xf>
    <xf numFmtId="49" fontId="2" fillId="3" borderId="36" xfId="0" applyNumberFormat="1" applyFont="1" applyFill="1" applyBorder="1" applyAlignment="1">
      <alignment horizontal="center" vertical="top"/>
    </xf>
    <xf numFmtId="49" fontId="2" fillId="3" borderId="23" xfId="0" applyNumberFormat="1" applyFont="1" applyFill="1" applyBorder="1" applyAlignment="1">
      <alignment horizontal="center" vertical="top"/>
    </xf>
    <xf numFmtId="49" fontId="2" fillId="8" borderId="75" xfId="0" applyNumberFormat="1" applyFont="1" applyFill="1" applyBorder="1" applyAlignment="1">
      <alignment horizontal="center" vertical="top"/>
    </xf>
    <xf numFmtId="49" fontId="2" fillId="8" borderId="59" xfId="0" applyNumberFormat="1" applyFont="1" applyFill="1" applyBorder="1" applyAlignment="1">
      <alignment horizontal="center" vertical="top"/>
    </xf>
    <xf numFmtId="49" fontId="2" fillId="8" borderId="56" xfId="0" applyNumberFormat="1" applyFont="1" applyFill="1" applyBorder="1" applyAlignment="1">
      <alignment horizontal="center" vertical="top"/>
    </xf>
    <xf numFmtId="0" fontId="5" fillId="0" borderId="10" xfId="0" applyFont="1" applyBorder="1" applyAlignment="1">
      <alignment horizontal="left" vertical="center"/>
    </xf>
    <xf numFmtId="0" fontId="5" fillId="0" borderId="0" xfId="0" applyFont="1" applyBorder="1" applyAlignment="1">
      <alignment horizontal="left" vertical="center"/>
    </xf>
    <xf numFmtId="0" fontId="1" fillId="0" borderId="13" xfId="0" applyNumberFormat="1" applyFont="1" applyFill="1" applyBorder="1" applyAlignment="1">
      <alignment horizontal="center" vertical="top" wrapText="1"/>
    </xf>
    <xf numFmtId="0" fontId="1" fillId="0" borderId="21" xfId="0" applyNumberFormat="1" applyFont="1" applyBorder="1" applyAlignment="1">
      <alignment horizontal="center" vertical="top" wrapText="1"/>
    </xf>
    <xf numFmtId="49" fontId="5" fillId="0" borderId="21" xfId="0" applyNumberFormat="1" applyFont="1" applyFill="1" applyBorder="1" applyAlignment="1">
      <alignment horizontal="left" vertical="top" wrapText="1"/>
    </xf>
    <xf numFmtId="49" fontId="5" fillId="0" borderId="62" xfId="0" applyNumberFormat="1" applyFont="1" applyFill="1" applyBorder="1" applyAlignment="1">
      <alignment horizontal="left" vertical="top" wrapText="1"/>
    </xf>
    <xf numFmtId="49" fontId="1" fillId="0" borderId="21" xfId="0" applyNumberFormat="1" applyFont="1" applyFill="1" applyBorder="1" applyAlignment="1">
      <alignment horizontal="center" vertical="top" wrapText="1"/>
    </xf>
    <xf numFmtId="49" fontId="8" fillId="0" borderId="39" xfId="0" applyNumberFormat="1" applyFont="1" applyFill="1" applyBorder="1" applyAlignment="1">
      <alignment horizontal="center" vertical="center" textRotation="90" wrapText="1"/>
    </xf>
    <xf numFmtId="49" fontId="8" fillId="0" borderId="18" xfId="0" applyNumberFormat="1" applyFont="1" applyFill="1" applyBorder="1" applyAlignment="1">
      <alignment horizontal="center" vertical="center" textRotation="90" wrapText="1"/>
    </xf>
    <xf numFmtId="49" fontId="8" fillId="0" borderId="15" xfId="0" applyNumberFormat="1" applyFont="1" applyFill="1" applyBorder="1" applyAlignment="1">
      <alignment horizontal="center" vertical="center" textRotation="90" wrapText="1"/>
    </xf>
    <xf numFmtId="0" fontId="2" fillId="3" borderId="5" xfId="0" applyFont="1" applyFill="1" applyBorder="1" applyAlignment="1">
      <alignment horizontal="left" vertical="top" wrapText="1"/>
    </xf>
    <xf numFmtId="0" fontId="2" fillId="3" borderId="35" xfId="0" applyFont="1" applyFill="1" applyBorder="1" applyAlignment="1">
      <alignment horizontal="left" vertical="top" wrapText="1"/>
    </xf>
    <xf numFmtId="0" fontId="2" fillId="3" borderId="9" xfId="0" applyFont="1" applyFill="1" applyBorder="1" applyAlignment="1">
      <alignment horizontal="left" vertical="top" wrapText="1"/>
    </xf>
    <xf numFmtId="49" fontId="1" fillId="0" borderId="70"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0" fontId="1" fillId="0" borderId="42"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0" borderId="23" xfId="0" applyFont="1" applyFill="1" applyBorder="1" applyAlignment="1">
      <alignment horizontal="left" vertical="top" wrapText="1"/>
    </xf>
    <xf numFmtId="164" fontId="8" fillId="0" borderId="42" xfId="0" applyNumberFormat="1" applyFont="1" applyFill="1" applyBorder="1" applyAlignment="1">
      <alignment horizontal="center" vertical="center" textRotation="90" wrapText="1"/>
    </xf>
    <xf numFmtId="164" fontId="8" fillId="0" borderId="36" xfId="0" applyNumberFormat="1" applyFont="1" applyFill="1" applyBorder="1" applyAlignment="1">
      <alignment horizontal="center" vertical="center" textRotation="90" wrapText="1"/>
    </xf>
    <xf numFmtId="164" fontId="8" fillId="0" borderId="23" xfId="0" applyNumberFormat="1" applyFont="1" applyFill="1" applyBorder="1" applyAlignment="1">
      <alignment horizontal="center" vertical="center" textRotation="90" wrapText="1"/>
    </xf>
    <xf numFmtId="49" fontId="5" fillId="0" borderId="17" xfId="0" applyNumberFormat="1" applyFont="1" applyFill="1" applyBorder="1" applyAlignment="1">
      <alignment horizontal="center" vertical="center" textRotation="90" wrapText="1"/>
    </xf>
    <xf numFmtId="49" fontId="5" fillId="0" borderId="18" xfId="0" applyNumberFormat="1" applyFont="1" applyFill="1" applyBorder="1" applyAlignment="1">
      <alignment horizontal="center" vertical="center" textRotation="90" wrapText="1"/>
    </xf>
    <xf numFmtId="49" fontId="5" fillId="0" borderId="15" xfId="0" applyNumberFormat="1" applyFont="1" applyFill="1" applyBorder="1" applyAlignment="1">
      <alignment horizontal="center" vertical="center" textRotation="90" wrapText="1"/>
    </xf>
    <xf numFmtId="49" fontId="5" fillId="5" borderId="21" xfId="0" applyNumberFormat="1" applyFont="1" applyFill="1" applyBorder="1" applyAlignment="1">
      <alignment horizontal="left" vertical="top" wrapText="1"/>
    </xf>
    <xf numFmtId="49" fontId="5" fillId="0" borderId="48" xfId="0" applyNumberFormat="1" applyFont="1" applyFill="1" applyBorder="1" applyAlignment="1">
      <alignment horizontal="left" vertical="top" wrapText="1"/>
    </xf>
    <xf numFmtId="49" fontId="5" fillId="0" borderId="54" xfId="0" applyNumberFormat="1" applyFont="1" applyFill="1" applyBorder="1" applyAlignment="1">
      <alignment horizontal="left" vertical="top" wrapText="1"/>
    </xf>
    <xf numFmtId="164" fontId="1" fillId="0" borderId="39" xfId="0" applyNumberFormat="1" applyFont="1" applyFill="1" applyBorder="1" applyAlignment="1">
      <alignment horizontal="left" vertical="top" wrapText="1"/>
    </xf>
    <xf numFmtId="0" fontId="1" fillId="0" borderId="40" xfId="0" applyNumberFormat="1" applyFont="1" applyFill="1" applyBorder="1" applyAlignment="1">
      <alignment horizontal="center" vertical="top"/>
    </xf>
    <xf numFmtId="0" fontId="1" fillId="0" borderId="12" xfId="0" applyNumberFormat="1" applyFont="1" applyFill="1" applyBorder="1" applyAlignment="1">
      <alignment horizontal="center" vertical="top"/>
    </xf>
    <xf numFmtId="0" fontId="1" fillId="0" borderId="34" xfId="0" applyNumberFormat="1" applyFont="1" applyFill="1" applyBorder="1" applyAlignment="1">
      <alignment horizontal="center" vertical="top"/>
    </xf>
    <xf numFmtId="0" fontId="1" fillId="0" borderId="54" xfId="0" applyNumberFormat="1" applyFont="1" applyFill="1" applyBorder="1" applyAlignment="1">
      <alignment horizontal="center" vertical="top"/>
    </xf>
    <xf numFmtId="0" fontId="5" fillId="0" borderId="39" xfId="0" applyFont="1" applyFill="1" applyBorder="1" applyAlignment="1">
      <alignment horizontal="left" vertical="top" wrapText="1"/>
    </xf>
    <xf numFmtId="0" fontId="5" fillId="0" borderId="44" xfId="0" applyFont="1" applyFill="1" applyBorder="1" applyAlignment="1">
      <alignment horizontal="left" vertical="top" wrapText="1"/>
    </xf>
    <xf numFmtId="16" fontId="5" fillId="0" borderId="40" xfId="0" applyNumberFormat="1" applyFont="1" applyFill="1" applyBorder="1" applyAlignment="1">
      <alignment horizontal="center" vertical="top"/>
    </xf>
    <xf numFmtId="0" fontId="5" fillId="0" borderId="61" xfId="0" applyNumberFormat="1" applyFont="1" applyFill="1" applyBorder="1" applyAlignment="1">
      <alignment horizontal="center" vertical="top"/>
    </xf>
    <xf numFmtId="0" fontId="5" fillId="0" borderId="40" xfId="0" applyNumberFormat="1" applyFont="1" applyFill="1" applyBorder="1" applyAlignment="1">
      <alignment horizontal="center" vertical="top"/>
    </xf>
    <xf numFmtId="0" fontId="5" fillId="0" borderId="38" xfId="0" applyNumberFormat="1" applyFont="1" applyFill="1" applyBorder="1" applyAlignment="1">
      <alignment horizontal="center" vertical="top"/>
    </xf>
    <xf numFmtId="0" fontId="5" fillId="0" borderId="62" xfId="0" applyNumberFormat="1" applyFont="1" applyFill="1" applyBorder="1" applyAlignment="1">
      <alignment horizontal="center" vertical="top"/>
    </xf>
    <xf numFmtId="164" fontId="5" fillId="10" borderId="47" xfId="0" applyNumberFormat="1" applyFont="1" applyFill="1" applyBorder="1" applyAlignment="1">
      <alignment horizontal="center" vertical="top" wrapText="1"/>
    </xf>
    <xf numFmtId="164" fontId="5" fillId="10" borderId="59" xfId="0" applyNumberFormat="1" applyFont="1" applyFill="1" applyBorder="1" applyAlignment="1">
      <alignment horizontal="center" vertical="top" wrapText="1"/>
    </xf>
    <xf numFmtId="0" fontId="1" fillId="0" borderId="46" xfId="0" applyFont="1" applyBorder="1" applyAlignment="1">
      <alignment horizontal="left" vertical="top"/>
    </xf>
    <xf numFmtId="0" fontId="1" fillId="0" borderId="36" xfId="0" applyFont="1" applyBorder="1" applyAlignment="1">
      <alignment horizontal="left" vertical="top"/>
    </xf>
    <xf numFmtId="0" fontId="1" fillId="0" borderId="37" xfId="0" applyFont="1" applyBorder="1" applyAlignment="1">
      <alignment horizontal="left" vertical="top"/>
    </xf>
    <xf numFmtId="164" fontId="1" fillId="0" borderId="46" xfId="0" applyNumberFormat="1" applyFont="1" applyBorder="1" applyAlignment="1">
      <alignment horizontal="center" vertical="top"/>
    </xf>
    <xf numFmtId="0" fontId="6" fillId="0" borderId="36" xfId="0" applyFont="1" applyBorder="1"/>
    <xf numFmtId="0" fontId="6" fillId="0" borderId="37" xfId="0" applyFont="1" applyBorder="1"/>
    <xf numFmtId="0" fontId="10" fillId="5" borderId="0" xfId="0" applyNumberFormat="1" applyFont="1" applyFill="1" applyBorder="1" applyAlignment="1">
      <alignment horizontal="center" vertical="top" wrapText="1"/>
    </xf>
    <xf numFmtId="49" fontId="5" fillId="0" borderId="6"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center" vertical="top" wrapText="1"/>
    </xf>
    <xf numFmtId="49" fontId="2" fillId="2" borderId="35" xfId="0" applyNumberFormat="1" applyFont="1" applyFill="1" applyBorder="1" applyAlignment="1">
      <alignment horizontal="right" vertical="top"/>
    </xf>
    <xf numFmtId="49" fontId="2" fillId="2" borderId="51" xfId="0" applyNumberFormat="1" applyFont="1" applyFill="1" applyBorder="1" applyAlignment="1">
      <alignment horizontal="right" vertical="top"/>
    </xf>
    <xf numFmtId="49" fontId="2" fillId="4" borderId="35" xfId="0" applyNumberFormat="1" applyFont="1" applyFill="1" applyBorder="1" applyAlignment="1">
      <alignment horizontal="right" vertical="top"/>
    </xf>
    <xf numFmtId="49" fontId="2" fillId="4" borderId="51" xfId="0" applyNumberFormat="1" applyFont="1" applyFill="1" applyBorder="1" applyAlignment="1">
      <alignment horizontal="right" vertical="top"/>
    </xf>
    <xf numFmtId="0" fontId="1" fillId="0" borderId="11" xfId="0" applyNumberFormat="1" applyFont="1" applyFill="1" applyBorder="1" applyAlignment="1">
      <alignment horizontal="center" vertical="top"/>
    </xf>
    <xf numFmtId="0" fontId="1" fillId="0" borderId="20" xfId="0" applyNumberFormat="1" applyFont="1" applyFill="1" applyBorder="1" applyAlignment="1">
      <alignment horizontal="center" vertical="top"/>
    </xf>
    <xf numFmtId="0" fontId="1" fillId="0" borderId="16" xfId="0" applyNumberFormat="1" applyFont="1" applyFill="1" applyBorder="1" applyAlignment="1">
      <alignment horizontal="center" vertical="top"/>
    </xf>
    <xf numFmtId="0" fontId="17" fillId="0" borderId="50" xfId="0" applyNumberFormat="1" applyFont="1" applyBorder="1" applyAlignment="1">
      <alignment vertical="top" wrapText="1"/>
    </xf>
    <xf numFmtId="49" fontId="2" fillId="8" borderId="11" xfId="0" applyNumberFormat="1" applyFont="1" applyFill="1" applyBorder="1" applyAlignment="1">
      <alignment horizontal="center" vertical="top"/>
    </xf>
    <xf numFmtId="49" fontId="2" fillId="8" borderId="12"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1" fillId="0" borderId="20" xfId="0" applyNumberFormat="1" applyFont="1" applyBorder="1" applyAlignment="1">
      <alignment horizontal="center" vertical="top"/>
    </xf>
    <xf numFmtId="49" fontId="1" fillId="0" borderId="50" xfId="0" applyNumberFormat="1" applyFont="1" applyFill="1" applyBorder="1" applyAlignment="1">
      <alignment horizontal="left" vertical="top" wrapText="1"/>
    </xf>
    <xf numFmtId="49" fontId="2" fillId="0" borderId="7"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0" fontId="8" fillId="5" borderId="0" xfId="0" applyNumberFormat="1" applyFont="1" applyFill="1" applyBorder="1" applyAlignment="1">
      <alignment horizontal="center" vertical="top"/>
    </xf>
    <xf numFmtId="0" fontId="2" fillId="10" borderId="25" xfId="0" applyFont="1" applyFill="1" applyBorder="1" applyAlignment="1">
      <alignment horizontal="right" vertical="top"/>
    </xf>
    <xf numFmtId="0" fontId="2" fillId="10" borderId="56" xfId="0" applyFont="1" applyFill="1" applyBorder="1" applyAlignment="1">
      <alignment horizontal="right" vertical="top"/>
    </xf>
    <xf numFmtId="0" fontId="2" fillId="10" borderId="28" xfId="0" applyFont="1" applyFill="1" applyBorder="1" applyAlignment="1">
      <alignment horizontal="right" vertical="top"/>
    </xf>
    <xf numFmtId="164" fontId="2" fillId="10" borderId="22" xfId="0" applyNumberFormat="1" applyFont="1" applyFill="1" applyBorder="1" applyAlignment="1">
      <alignment horizontal="center" vertical="top"/>
    </xf>
    <xf numFmtId="164" fontId="2" fillId="10" borderId="23" xfId="0" applyNumberFormat="1" applyFont="1" applyFill="1" applyBorder="1" applyAlignment="1">
      <alignment horizontal="center" vertical="top"/>
    </xf>
    <xf numFmtId="164" fontId="2" fillId="10" borderId="24" xfId="0" applyNumberFormat="1" applyFont="1" applyFill="1" applyBorder="1" applyAlignment="1">
      <alignment horizontal="center" vertical="top"/>
    </xf>
    <xf numFmtId="0" fontId="9" fillId="5" borderId="0" xfId="0" applyNumberFormat="1" applyFont="1" applyFill="1" applyBorder="1" applyAlignment="1">
      <alignment horizontal="center" vertical="top" wrapText="1"/>
    </xf>
    <xf numFmtId="0" fontId="1" fillId="0" borderId="47" xfId="0" applyFont="1" applyBorder="1" applyAlignment="1">
      <alignment horizontal="left" vertical="top" wrapText="1"/>
    </xf>
    <xf numFmtId="0" fontId="1" fillId="0" borderId="59" xfId="0" applyFont="1" applyBorder="1" applyAlignment="1">
      <alignment horizontal="left" vertical="top" wrapText="1"/>
    </xf>
    <xf numFmtId="0" fontId="1" fillId="0" borderId="33" xfId="0" applyFont="1" applyBorder="1" applyAlignment="1">
      <alignment horizontal="left" vertical="top" wrapText="1"/>
    </xf>
    <xf numFmtId="164" fontId="1" fillId="0" borderId="47" xfId="0" applyNumberFormat="1" applyFont="1" applyBorder="1" applyAlignment="1">
      <alignment horizontal="center" vertical="top" wrapText="1"/>
    </xf>
    <xf numFmtId="164" fontId="1" fillId="0" borderId="59" xfId="0" applyNumberFormat="1" applyFont="1" applyBorder="1" applyAlignment="1">
      <alignment horizontal="center" vertical="top" wrapText="1"/>
    </xf>
    <xf numFmtId="164" fontId="1" fillId="0" borderId="33" xfId="0" applyNumberFormat="1" applyFont="1" applyBorder="1" applyAlignment="1">
      <alignment horizontal="center" vertical="top" wrapText="1"/>
    </xf>
    <xf numFmtId="0" fontId="8" fillId="10" borderId="47" xfId="0" applyFont="1" applyFill="1" applyBorder="1" applyAlignment="1">
      <alignment horizontal="left" vertical="top" wrapText="1"/>
    </xf>
    <xf numFmtId="0" fontId="8" fillId="10" borderId="59" xfId="0" applyFont="1" applyFill="1" applyBorder="1" applyAlignment="1">
      <alignment horizontal="left" vertical="top" wrapText="1"/>
    </xf>
    <xf numFmtId="0" fontId="8" fillId="10" borderId="33" xfId="0" applyFont="1" applyFill="1" applyBorder="1" applyAlignment="1">
      <alignment horizontal="left" vertical="top" wrapText="1"/>
    </xf>
    <xf numFmtId="164" fontId="8" fillId="10" borderId="29" xfId="0" applyNumberFormat="1" applyFont="1" applyFill="1" applyBorder="1" applyAlignment="1">
      <alignment horizontal="center" vertical="top" wrapText="1"/>
    </xf>
    <xf numFmtId="164" fontId="8" fillId="10" borderId="65" xfId="0" applyNumberFormat="1" applyFont="1" applyFill="1" applyBorder="1" applyAlignment="1">
      <alignment horizontal="center" vertical="top" wrapText="1"/>
    </xf>
    <xf numFmtId="0" fontId="2" fillId="4" borderId="47" xfId="0" applyFont="1" applyFill="1" applyBorder="1" applyAlignment="1">
      <alignment horizontal="right" vertical="top"/>
    </xf>
    <xf numFmtId="0" fontId="2" fillId="4" borderId="59" xfId="0" applyFont="1" applyFill="1" applyBorder="1" applyAlignment="1">
      <alignment horizontal="right" vertical="top"/>
    </xf>
    <xf numFmtId="0" fontId="2" fillId="4" borderId="33" xfId="0" applyFont="1" applyFill="1" applyBorder="1" applyAlignment="1">
      <alignment horizontal="right" vertical="top"/>
    </xf>
    <xf numFmtId="164" fontId="2" fillId="4" borderId="46" xfId="0" applyNumberFormat="1" applyFont="1" applyFill="1" applyBorder="1" applyAlignment="1">
      <alignment horizontal="center" vertical="top"/>
    </xf>
    <xf numFmtId="164" fontId="1" fillId="0" borderId="47" xfId="0" applyNumberFormat="1" applyFont="1" applyBorder="1" applyAlignment="1">
      <alignment horizontal="center" vertical="top"/>
    </xf>
    <xf numFmtId="164" fontId="1" fillId="0" borderId="59" xfId="0" applyNumberFormat="1" applyFont="1" applyBorder="1" applyAlignment="1">
      <alignment horizontal="center" vertical="top"/>
    </xf>
    <xf numFmtId="164" fontId="1" fillId="0" borderId="33" xfId="0" applyNumberFormat="1" applyFont="1" applyBorder="1" applyAlignment="1">
      <alignment horizontal="center" vertical="top"/>
    </xf>
    <xf numFmtId="0" fontId="1" fillId="0" borderId="47" xfId="0" applyFont="1" applyBorder="1" applyAlignment="1">
      <alignment horizontal="left" vertical="top"/>
    </xf>
    <xf numFmtId="0" fontId="1" fillId="0" borderId="59" xfId="0" applyFont="1" applyBorder="1" applyAlignment="1">
      <alignment horizontal="left" vertical="top"/>
    </xf>
    <xf numFmtId="0" fontId="1" fillId="0" borderId="33" xfId="0" applyFont="1" applyBorder="1" applyAlignment="1">
      <alignment horizontal="left" vertical="top"/>
    </xf>
    <xf numFmtId="0" fontId="8" fillId="0" borderId="22" xfId="0" applyFont="1" applyFill="1" applyBorder="1" applyAlignment="1">
      <alignment horizontal="center" vertical="center" textRotation="90"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8" fillId="0" borderId="3"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3" xfId="0" applyFont="1" applyBorder="1" applyAlignment="1">
      <alignment horizontal="center" vertical="center" wrapText="1"/>
    </xf>
    <xf numFmtId="0" fontId="8" fillId="5" borderId="0" xfId="0" applyNumberFormat="1" applyFont="1" applyFill="1" applyBorder="1" applyAlignment="1">
      <alignment horizontal="center" vertical="center" wrapText="1"/>
    </xf>
    <xf numFmtId="0" fontId="1" fillId="0" borderId="46" xfId="0" applyFont="1" applyBorder="1" applyAlignment="1">
      <alignment horizontal="left" vertical="top"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164" fontId="5" fillId="0" borderId="46" xfId="0" applyNumberFormat="1" applyFont="1" applyBorder="1" applyAlignment="1">
      <alignment horizontal="center" vertical="top" wrapText="1"/>
    </xf>
    <xf numFmtId="0" fontId="2" fillId="4" borderId="63" xfId="0" applyFont="1" applyFill="1" applyBorder="1" applyAlignment="1">
      <alignment horizontal="right" vertical="top"/>
    </xf>
    <xf numFmtId="0" fontId="2" fillId="4" borderId="73" xfId="0" applyFont="1" applyFill="1" applyBorder="1" applyAlignment="1">
      <alignment horizontal="right" vertical="top"/>
    </xf>
    <xf numFmtId="0" fontId="2" fillId="4" borderId="69" xfId="0" applyFont="1" applyFill="1" applyBorder="1" applyAlignment="1">
      <alignment horizontal="right" vertical="top"/>
    </xf>
    <xf numFmtId="164" fontId="2" fillId="4" borderId="46"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164" fontId="2" fillId="4" borderId="37" xfId="0" applyNumberFormat="1" applyFont="1" applyFill="1" applyBorder="1" applyAlignment="1">
      <alignment horizontal="center" vertical="top" wrapText="1"/>
    </xf>
    <xf numFmtId="0" fontId="26" fillId="0" borderId="0" xfId="0" applyFont="1" applyAlignment="1">
      <alignment horizontal="center" vertical="top"/>
    </xf>
    <xf numFmtId="0" fontId="8" fillId="11" borderId="47" xfId="0" applyFont="1" applyFill="1" applyBorder="1" applyAlignment="1">
      <alignment horizontal="center" vertical="top"/>
    </xf>
    <xf numFmtId="0" fontId="8" fillId="11" borderId="59" xfId="0" applyFont="1" applyFill="1" applyBorder="1" applyAlignment="1">
      <alignment horizontal="center" vertical="top"/>
    </xf>
    <xf numFmtId="0" fontId="8" fillId="11" borderId="33" xfId="0" applyFont="1" applyFill="1" applyBorder="1" applyAlignment="1">
      <alignment horizontal="center" vertical="top"/>
    </xf>
    <xf numFmtId="0" fontId="8" fillId="14" borderId="47" xfId="0" applyFont="1" applyFill="1" applyBorder="1" applyAlignment="1">
      <alignment horizontal="center"/>
    </xf>
    <xf numFmtId="0" fontId="8" fillId="14" borderId="59" xfId="0" applyFont="1" applyFill="1" applyBorder="1" applyAlignment="1">
      <alignment horizontal="center"/>
    </xf>
    <xf numFmtId="0" fontId="8" fillId="14" borderId="33" xfId="0" applyFont="1" applyFill="1" applyBorder="1" applyAlignment="1">
      <alignment horizontal="center"/>
    </xf>
    <xf numFmtId="0" fontId="5" fillId="0" borderId="47" xfId="0" applyFont="1" applyBorder="1" applyAlignment="1">
      <alignment horizontal="center"/>
    </xf>
    <xf numFmtId="0" fontId="5" fillId="0" borderId="59" xfId="0" applyFont="1" applyBorder="1" applyAlignment="1">
      <alignment horizontal="center"/>
    </xf>
    <xf numFmtId="0" fontId="5" fillId="0" borderId="33" xfId="0" applyFont="1" applyBorder="1" applyAlignment="1">
      <alignment horizontal="center"/>
    </xf>
    <xf numFmtId="0" fontId="8" fillId="11" borderId="25" xfId="0" applyFont="1" applyFill="1" applyBorder="1" applyAlignment="1">
      <alignment horizontal="center"/>
    </xf>
    <xf numFmtId="0" fontId="8" fillId="11" borderId="56" xfId="0" applyFont="1" applyFill="1" applyBorder="1" applyAlignment="1">
      <alignment horizontal="center"/>
    </xf>
    <xf numFmtId="0" fontId="8" fillId="11" borderId="28" xfId="0" applyFont="1" applyFill="1" applyBorder="1" applyAlignment="1">
      <alignment horizontal="center"/>
    </xf>
    <xf numFmtId="0" fontId="8" fillId="14" borderId="63" xfId="0" applyFont="1" applyFill="1" applyBorder="1" applyAlignment="1">
      <alignment horizontal="center"/>
    </xf>
    <xf numFmtId="0" fontId="8" fillId="14" borderId="73" xfId="0" applyFont="1" applyFill="1" applyBorder="1" applyAlignment="1">
      <alignment horizontal="center"/>
    </xf>
    <xf numFmtId="0" fontId="8" fillId="14" borderId="69" xfId="0" applyFont="1" applyFill="1" applyBorder="1" applyAlignment="1">
      <alignment horizontal="center"/>
    </xf>
    <xf numFmtId="164" fontId="8" fillId="11" borderId="47" xfId="0" applyNumberFormat="1" applyFont="1" applyFill="1" applyBorder="1" applyAlignment="1">
      <alignment horizontal="center" vertical="top"/>
    </xf>
    <xf numFmtId="164" fontId="8" fillId="14" borderId="47" xfId="0" applyNumberFormat="1" applyFont="1" applyFill="1" applyBorder="1" applyAlignment="1">
      <alignment horizontal="center"/>
    </xf>
    <xf numFmtId="164" fontId="5" fillId="0" borderId="47" xfId="0" applyNumberFormat="1" applyFont="1" applyBorder="1" applyAlignment="1">
      <alignment horizontal="center"/>
    </xf>
    <xf numFmtId="164" fontId="8" fillId="11" borderId="25" xfId="0" applyNumberFormat="1" applyFont="1" applyFill="1" applyBorder="1" applyAlignment="1">
      <alignment horizontal="center"/>
    </xf>
    <xf numFmtId="164" fontId="8" fillId="14" borderId="63" xfId="0" applyNumberFormat="1" applyFont="1" applyFill="1" applyBorder="1" applyAlignment="1">
      <alignment horizontal="center"/>
    </xf>
    <xf numFmtId="164" fontId="5" fillId="0" borderId="59" xfId="0" applyNumberFormat="1" applyFont="1" applyBorder="1" applyAlignment="1">
      <alignment horizontal="center"/>
    </xf>
    <xf numFmtId="164" fontId="5" fillId="0" borderId="33" xfId="0" applyNumberFormat="1" applyFont="1" applyBorder="1" applyAlignment="1">
      <alignment horizontal="center"/>
    </xf>
    <xf numFmtId="164" fontId="8" fillId="6" borderId="47" xfId="0" applyNumberFormat="1" applyFont="1" applyFill="1" applyBorder="1" applyAlignment="1">
      <alignment horizontal="center" vertical="top" wrapText="1"/>
    </xf>
    <xf numFmtId="164" fontId="8" fillId="6" borderId="59" xfId="0" applyNumberFormat="1" applyFont="1" applyFill="1" applyBorder="1" applyAlignment="1">
      <alignment horizontal="center" vertical="top" wrapText="1"/>
    </xf>
    <xf numFmtId="0" fontId="6" fillId="0" borderId="70" xfId="0" applyFont="1" applyBorder="1"/>
    <xf numFmtId="0" fontId="8" fillId="0" borderId="49" xfId="0" applyFont="1" applyBorder="1" applyAlignment="1">
      <alignment horizontal="right" vertical="top" wrapText="1"/>
    </xf>
    <xf numFmtId="49" fontId="2" fillId="3" borderId="35" xfId="0" applyNumberFormat="1" applyFont="1" applyFill="1" applyBorder="1" applyAlignment="1">
      <alignment horizontal="lef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49" fontId="4" fillId="0" borderId="49" xfId="0" applyNumberFormat="1" applyFont="1" applyFill="1" applyBorder="1" applyAlignment="1">
      <alignment horizontal="center" vertical="top" wrapText="1"/>
    </xf>
    <xf numFmtId="0" fontId="17" fillId="0" borderId="50" xfId="0" applyNumberFormat="1" applyFont="1" applyBorder="1" applyAlignment="1">
      <alignment horizontal="left" vertical="top" wrapText="1"/>
    </xf>
    <xf numFmtId="0" fontId="8" fillId="0" borderId="7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1" fillId="0" borderId="36" xfId="0" applyFont="1" applyBorder="1" applyAlignment="1">
      <alignment horizontal="center" vertical="center"/>
    </xf>
    <xf numFmtId="0" fontId="20" fillId="0" borderId="37" xfId="0" applyFont="1" applyFill="1" applyBorder="1" applyAlignment="1">
      <alignment horizontal="center" vertical="center" textRotation="90" wrapText="1"/>
    </xf>
    <xf numFmtId="0" fontId="20" fillId="0" borderId="38" xfId="0" applyFont="1" applyFill="1" applyBorder="1" applyAlignment="1">
      <alignment horizontal="center" vertical="center" textRotation="90" wrapText="1"/>
    </xf>
    <xf numFmtId="0" fontId="5" fillId="0" borderId="66" xfId="0" applyFont="1" applyBorder="1" applyAlignment="1">
      <alignment horizontal="center" vertical="center" textRotation="90" wrapText="1"/>
    </xf>
    <xf numFmtId="0" fontId="5" fillId="0" borderId="45" xfId="0" applyFont="1" applyBorder="1" applyAlignment="1">
      <alignment horizontal="center" vertical="center" textRotation="90" wrapText="1"/>
    </xf>
    <xf numFmtId="0" fontId="5" fillId="0" borderId="36" xfId="0" applyFont="1" applyBorder="1" applyAlignment="1">
      <alignment horizontal="center" vertical="center"/>
    </xf>
    <xf numFmtId="0" fontId="10" fillId="0" borderId="38" xfId="0" applyFont="1" applyFill="1" applyBorder="1" applyAlignment="1">
      <alignment horizontal="center" vertical="center" textRotation="90" wrapText="1"/>
    </xf>
    <xf numFmtId="0" fontId="10" fillId="0" borderId="21" xfId="0" applyFont="1" applyFill="1" applyBorder="1" applyAlignment="1">
      <alignment horizontal="center" vertical="center" textRotation="90" wrapText="1"/>
    </xf>
    <xf numFmtId="49" fontId="2" fillId="0" borderId="10"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0" fontId="8" fillId="9" borderId="7"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5" fillId="9" borderId="39" xfId="0" applyFont="1" applyFill="1" applyBorder="1" applyAlignment="1">
      <alignment horizontal="center" vertical="center" textRotation="90" wrapText="1"/>
    </xf>
    <xf numFmtId="0" fontId="5" fillId="9" borderId="18" xfId="0" applyFont="1" applyFill="1" applyBorder="1" applyAlignment="1">
      <alignment horizontal="center" vertical="center" textRotation="90" wrapText="1"/>
    </xf>
    <xf numFmtId="0" fontId="5" fillId="9" borderId="36" xfId="0" applyFont="1" applyFill="1" applyBorder="1" applyAlignment="1">
      <alignment horizontal="center" vertical="center"/>
    </xf>
    <xf numFmtId="0" fontId="10" fillId="9" borderId="38" xfId="0" applyFont="1" applyFill="1" applyBorder="1" applyAlignment="1">
      <alignment horizontal="center" vertical="center" textRotation="90" wrapText="1"/>
    </xf>
    <xf numFmtId="0" fontId="10" fillId="9" borderId="21" xfId="0" applyFont="1" applyFill="1" applyBorder="1" applyAlignment="1">
      <alignment horizontal="center" vertical="center" textRotation="90" wrapText="1"/>
    </xf>
    <xf numFmtId="0" fontId="2" fillId="6" borderId="25" xfId="0" applyFont="1" applyFill="1" applyBorder="1" applyAlignment="1">
      <alignment horizontal="right" vertical="top"/>
    </xf>
    <xf numFmtId="0" fontId="2" fillId="6" borderId="56" xfId="0" applyFont="1" applyFill="1" applyBorder="1" applyAlignment="1">
      <alignment horizontal="right" vertical="top"/>
    </xf>
    <xf numFmtId="0" fontId="2" fillId="6" borderId="28" xfId="0" applyFont="1" applyFill="1" applyBorder="1" applyAlignment="1">
      <alignment horizontal="right" vertical="top"/>
    </xf>
    <xf numFmtId="164" fontId="2" fillId="6" borderId="22" xfId="0" applyNumberFormat="1" applyFont="1" applyFill="1" applyBorder="1" applyAlignment="1">
      <alignment horizontal="center" vertical="top"/>
    </xf>
    <xf numFmtId="164" fontId="2" fillId="6" borderId="23" xfId="0" applyNumberFormat="1" applyFont="1" applyFill="1" applyBorder="1" applyAlignment="1">
      <alignment horizontal="center" vertical="top"/>
    </xf>
    <xf numFmtId="164" fontId="2" fillId="6" borderId="74" xfId="0" applyNumberFormat="1" applyFont="1" applyFill="1" applyBorder="1" applyAlignment="1">
      <alignment horizontal="center" vertical="top"/>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49" fontId="2" fillId="7" borderId="7" xfId="0" applyNumberFormat="1" applyFont="1" applyFill="1" applyBorder="1" applyAlignment="1">
      <alignment horizontal="left" vertical="top" wrapText="1"/>
    </xf>
    <xf numFmtId="49" fontId="2" fillId="7" borderId="50" xfId="0" applyNumberFormat="1" applyFont="1" applyFill="1" applyBorder="1" applyAlignment="1">
      <alignment horizontal="left" vertical="top" wrapText="1"/>
    </xf>
    <xf numFmtId="49" fontId="2" fillId="7" borderId="6" xfId="0" applyNumberFormat="1" applyFont="1" applyFill="1" applyBorder="1" applyAlignment="1">
      <alignment horizontal="left" vertical="top" wrapText="1"/>
    </xf>
    <xf numFmtId="0" fontId="11" fillId="4" borderId="47" xfId="0" applyFont="1" applyFill="1" applyBorder="1" applyAlignment="1">
      <alignment horizontal="left" vertical="top" wrapText="1"/>
    </xf>
    <xf numFmtId="0" fontId="11" fillId="4" borderId="59" xfId="0" applyFont="1" applyFill="1" applyBorder="1" applyAlignment="1">
      <alignment horizontal="left" vertical="top" wrapText="1"/>
    </xf>
    <xf numFmtId="0" fontId="11" fillId="4" borderId="33" xfId="0" applyFont="1" applyFill="1" applyBorder="1" applyAlignment="1">
      <alignment horizontal="left" vertical="top" wrapText="1"/>
    </xf>
    <xf numFmtId="49" fontId="2" fillId="2" borderId="31" xfId="0" applyNumberFormat="1" applyFont="1" applyFill="1" applyBorder="1" applyAlignment="1">
      <alignment horizontal="left" vertical="top" wrapText="1"/>
    </xf>
    <xf numFmtId="49" fontId="2" fillId="2" borderId="0" xfId="0" applyNumberFormat="1" applyFont="1" applyFill="1" applyBorder="1" applyAlignment="1">
      <alignment horizontal="left" vertical="top" wrapText="1"/>
    </xf>
    <xf numFmtId="49" fontId="2" fillId="2" borderId="48" xfId="0" applyNumberFormat="1" applyFont="1" applyFill="1" applyBorder="1" applyAlignment="1">
      <alignment horizontal="left" vertical="top" wrapText="1"/>
    </xf>
    <xf numFmtId="0" fontId="2" fillId="3" borderId="74" xfId="0" applyFont="1" applyFill="1" applyBorder="1" applyAlignment="1">
      <alignment horizontal="left" vertical="top" wrapText="1"/>
    </xf>
    <xf numFmtId="0" fontId="2" fillId="3" borderId="56" xfId="0" applyFont="1" applyFill="1" applyBorder="1" applyAlignment="1">
      <alignment horizontal="left" vertical="top" wrapText="1"/>
    </xf>
    <xf numFmtId="0" fontId="2" fillId="3" borderId="28" xfId="0" applyFont="1" applyFill="1" applyBorder="1" applyAlignment="1">
      <alignment horizontal="left" vertical="top" wrapText="1"/>
    </xf>
    <xf numFmtId="0" fontId="8" fillId="6" borderId="47" xfId="0" applyFont="1" applyFill="1" applyBorder="1" applyAlignment="1">
      <alignment horizontal="left" vertical="top" wrapText="1"/>
    </xf>
    <xf numFmtId="0" fontId="8" fillId="6" borderId="59" xfId="0" applyFont="1" applyFill="1" applyBorder="1" applyAlignment="1">
      <alignment horizontal="left" vertical="top" wrapText="1"/>
    </xf>
    <xf numFmtId="0" fontId="8" fillId="6" borderId="33" xfId="0" applyFont="1" applyFill="1" applyBorder="1" applyAlignment="1">
      <alignment horizontal="left" vertical="top" wrapText="1"/>
    </xf>
    <xf numFmtId="164" fontId="8" fillId="6" borderId="29" xfId="0" applyNumberFormat="1" applyFont="1" applyFill="1" applyBorder="1" applyAlignment="1">
      <alignment horizontal="center" vertical="top" wrapText="1"/>
    </xf>
    <xf numFmtId="164" fontId="8" fillId="6" borderId="65" xfId="0" applyNumberFormat="1" applyFont="1" applyFill="1" applyBorder="1" applyAlignment="1">
      <alignment horizontal="center" vertical="top" wrapText="1"/>
    </xf>
    <xf numFmtId="0" fontId="1" fillId="0" borderId="39" xfId="0" applyFont="1" applyBorder="1" applyAlignment="1">
      <alignment horizontal="center" vertical="center" textRotation="90" wrapText="1"/>
    </xf>
    <xf numFmtId="49" fontId="3" fillId="5" borderId="0" xfId="0" applyNumberFormat="1" applyFont="1" applyFill="1" applyBorder="1" applyAlignment="1">
      <alignment vertical="top" wrapText="1"/>
    </xf>
    <xf numFmtId="0" fontId="2" fillId="0" borderId="21" xfId="0" applyFont="1" applyFill="1" applyBorder="1" applyAlignment="1">
      <alignment horizontal="left" vertical="top" wrapText="1"/>
    </xf>
    <xf numFmtId="164" fontId="2" fillId="0" borderId="0" xfId="0" applyNumberFormat="1" applyFont="1" applyFill="1" applyBorder="1" applyAlignment="1">
      <alignment horizontal="center" vertical="center" textRotation="90" wrapText="1"/>
    </xf>
    <xf numFmtId="49" fontId="2" fillId="0" borderId="7" xfId="0" applyNumberFormat="1" applyFont="1" applyBorder="1" applyAlignment="1">
      <alignment horizontal="center" vertical="top" wrapText="1"/>
    </xf>
    <xf numFmtId="49" fontId="2" fillId="0" borderId="10"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0" fontId="1" fillId="0" borderId="40" xfId="0" applyFont="1" applyBorder="1" applyAlignment="1">
      <alignment horizontal="center" vertical="center" textRotation="90" wrapText="1"/>
    </xf>
    <xf numFmtId="0" fontId="1" fillId="0" borderId="60" xfId="0" applyFont="1" applyBorder="1" applyAlignment="1">
      <alignment horizontal="center" vertical="center" textRotation="90" wrapText="1"/>
    </xf>
    <xf numFmtId="0" fontId="5" fillId="0" borderId="18" xfId="0" applyFont="1" applyFill="1" applyBorder="1" applyAlignment="1">
      <alignment horizontal="center" vertical="center" textRotation="90" wrapText="1"/>
    </xf>
    <xf numFmtId="0" fontId="5" fillId="0" borderId="39" xfId="0" applyFont="1" applyFill="1" applyBorder="1" applyAlignment="1">
      <alignment horizontal="center" vertical="center" textRotation="90" wrapText="1"/>
    </xf>
    <xf numFmtId="164" fontId="2" fillId="4" borderId="70" xfId="0" applyNumberFormat="1" applyFont="1" applyFill="1" applyBorder="1" applyAlignment="1">
      <alignment horizontal="center" vertical="top" wrapText="1"/>
    </xf>
    <xf numFmtId="0" fontId="21" fillId="0" borderId="36" xfId="0" applyFont="1" applyBorder="1" applyAlignment="1">
      <alignment horizontal="center" vertical="center"/>
    </xf>
    <xf numFmtId="0" fontId="5" fillId="0" borderId="0" xfId="0" applyFont="1" applyFill="1" applyBorder="1" applyAlignment="1">
      <alignment horizontal="left" vertical="top" wrapText="1"/>
    </xf>
    <xf numFmtId="164" fontId="5" fillId="10" borderId="39" xfId="0" applyNumberFormat="1" applyFont="1" applyFill="1" applyBorder="1" applyAlignment="1">
      <alignment horizontal="center" vertical="top"/>
    </xf>
    <xf numFmtId="164" fontId="2" fillId="10" borderId="37" xfId="0" applyNumberFormat="1" applyFont="1" applyFill="1" applyBorder="1" applyAlignment="1">
      <alignment horizontal="center" vertical="top"/>
    </xf>
    <xf numFmtId="164" fontId="1" fillId="10" borderId="20" xfId="0" applyNumberFormat="1" applyFont="1" applyFill="1" applyBorder="1" applyAlignment="1">
      <alignment horizontal="center" vertical="top" wrapText="1"/>
    </xf>
    <xf numFmtId="164" fontId="1" fillId="10" borderId="41" xfId="0" applyNumberFormat="1" applyFont="1" applyFill="1" applyBorder="1" applyAlignment="1">
      <alignment horizontal="center" vertical="top" wrapText="1"/>
    </xf>
    <xf numFmtId="164" fontId="1" fillId="10" borderId="42" xfId="0" applyNumberFormat="1" applyFont="1" applyFill="1" applyBorder="1" applyAlignment="1">
      <alignment horizontal="center" vertical="top" wrapText="1"/>
    </xf>
    <xf numFmtId="164" fontId="1" fillId="10" borderId="43" xfId="0" applyNumberFormat="1" applyFont="1" applyFill="1" applyBorder="1" applyAlignment="1">
      <alignment horizontal="center" vertical="top" wrapText="1"/>
    </xf>
    <xf numFmtId="164" fontId="1" fillId="10" borderId="21" xfId="0" applyNumberFormat="1" applyFont="1" applyFill="1" applyBorder="1" applyAlignment="1">
      <alignment horizontal="center" vertical="top" wrapText="1"/>
    </xf>
  </cellXfs>
  <cellStyles count="3">
    <cellStyle name="Followed Hyperlink" xfId="1"/>
    <cellStyle name="Hyperlink" xfId="2"/>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96"/>
  <sheetViews>
    <sheetView tabSelected="1" zoomScaleNormal="100" zoomScaleSheetLayoutView="80" workbookViewId="0">
      <selection activeCell="D5" sqref="D5:D7"/>
    </sheetView>
  </sheetViews>
  <sheetFormatPr defaultRowHeight="12.75" x14ac:dyDescent="0.2"/>
  <cols>
    <col min="1" max="3" width="2.7109375" style="13" customWidth="1"/>
    <col min="4" max="4" width="38.7109375" style="13" customWidth="1"/>
    <col min="5" max="5" width="3.5703125" style="738" customWidth="1"/>
    <col min="6" max="6" width="3.28515625" style="738" customWidth="1"/>
    <col min="7" max="7" width="2.85546875" style="738" customWidth="1"/>
    <col min="8" max="8" width="6.5703125" style="13" customWidth="1"/>
    <col min="9" max="10" width="7.42578125" style="13" customWidth="1"/>
    <col min="11" max="12" width="6.28515625" style="13" customWidth="1"/>
    <col min="13" max="14" width="7.140625" style="13" customWidth="1"/>
    <col min="15" max="15" width="30.42578125" style="45" customWidth="1"/>
    <col min="16" max="18" width="4.5703125" style="106" customWidth="1"/>
    <col min="19" max="24" width="9.140625" style="8" hidden="1" customWidth="1"/>
    <col min="25" max="16384" width="9.140625" style="8"/>
  </cols>
  <sheetData>
    <row r="1" spans="1:27" x14ac:dyDescent="0.2">
      <c r="A1" s="739" t="s">
        <v>90</v>
      </c>
      <c r="B1" s="739"/>
      <c r="C1" s="739"/>
      <c r="D1" s="739"/>
      <c r="E1" s="739"/>
      <c r="F1" s="739"/>
      <c r="G1" s="739"/>
      <c r="H1" s="739"/>
      <c r="I1" s="739"/>
      <c r="J1" s="739"/>
      <c r="K1" s="739"/>
      <c r="L1" s="739"/>
      <c r="M1" s="739"/>
      <c r="N1" s="739"/>
      <c r="O1" s="739"/>
      <c r="P1" s="739"/>
      <c r="Q1" s="739"/>
      <c r="R1" s="739"/>
    </row>
    <row r="2" spans="1:27" x14ac:dyDescent="0.2">
      <c r="A2" s="740" t="s">
        <v>33</v>
      </c>
      <c r="B2" s="740"/>
      <c r="C2" s="740"/>
      <c r="D2" s="740"/>
      <c r="E2" s="740"/>
      <c r="F2" s="740"/>
      <c r="G2" s="740"/>
      <c r="H2" s="740"/>
      <c r="I2" s="740"/>
      <c r="J2" s="740"/>
      <c r="K2" s="740"/>
      <c r="L2" s="740"/>
      <c r="M2" s="740"/>
      <c r="N2" s="740"/>
      <c r="O2" s="740"/>
      <c r="P2" s="740"/>
      <c r="Q2" s="740"/>
      <c r="R2" s="740"/>
    </row>
    <row r="3" spans="1:27" x14ac:dyDescent="0.2">
      <c r="A3" s="741" t="s">
        <v>49</v>
      </c>
      <c r="B3" s="741"/>
      <c r="C3" s="741"/>
      <c r="D3" s="741"/>
      <c r="E3" s="741"/>
      <c r="F3" s="741"/>
      <c r="G3" s="741"/>
      <c r="H3" s="741"/>
      <c r="I3" s="741"/>
      <c r="J3" s="741"/>
      <c r="K3" s="741"/>
      <c r="L3" s="741"/>
      <c r="M3" s="741"/>
      <c r="N3" s="741"/>
      <c r="O3" s="741"/>
      <c r="P3" s="741"/>
      <c r="Q3" s="741"/>
      <c r="R3" s="741"/>
    </row>
    <row r="4" spans="1:27" ht="13.5" thickBot="1" x14ac:dyDescent="0.25">
      <c r="A4" s="742" t="s">
        <v>24</v>
      </c>
      <c r="B4" s="742"/>
      <c r="C4" s="742"/>
      <c r="D4" s="742"/>
      <c r="E4" s="742"/>
      <c r="F4" s="742"/>
      <c r="G4" s="742"/>
      <c r="H4" s="742"/>
      <c r="I4" s="742"/>
      <c r="J4" s="742"/>
      <c r="K4" s="742"/>
      <c r="L4" s="742"/>
      <c r="M4" s="742"/>
      <c r="N4" s="742"/>
      <c r="O4" s="742"/>
      <c r="P4" s="742"/>
      <c r="Q4" s="742"/>
      <c r="R4" s="742"/>
    </row>
    <row r="5" spans="1:27" ht="13.5" customHeight="1" x14ac:dyDescent="0.2">
      <c r="A5" s="780" t="s">
        <v>2</v>
      </c>
      <c r="B5" s="783" t="s">
        <v>3</v>
      </c>
      <c r="C5" s="783" t="s">
        <v>4</v>
      </c>
      <c r="D5" s="766" t="s">
        <v>28</v>
      </c>
      <c r="E5" s="769" t="s">
        <v>5</v>
      </c>
      <c r="F5" s="755" t="s">
        <v>79</v>
      </c>
      <c r="G5" s="777" t="s">
        <v>6</v>
      </c>
      <c r="H5" s="774" t="s">
        <v>7</v>
      </c>
      <c r="I5" s="746" t="s">
        <v>88</v>
      </c>
      <c r="J5" s="747"/>
      <c r="K5" s="747"/>
      <c r="L5" s="748"/>
      <c r="M5" s="749" t="s">
        <v>57</v>
      </c>
      <c r="N5" s="749" t="s">
        <v>58</v>
      </c>
      <c r="O5" s="752" t="s">
        <v>91</v>
      </c>
      <c r="P5" s="753"/>
      <c r="Q5" s="753"/>
      <c r="R5" s="754"/>
    </row>
    <row r="6" spans="1:27" ht="12.75" customHeight="1" x14ac:dyDescent="0.2">
      <c r="A6" s="781"/>
      <c r="B6" s="784"/>
      <c r="C6" s="784"/>
      <c r="D6" s="767"/>
      <c r="E6" s="770"/>
      <c r="F6" s="756"/>
      <c r="G6" s="778"/>
      <c r="H6" s="775"/>
      <c r="I6" s="772" t="s">
        <v>8</v>
      </c>
      <c r="J6" s="758" t="s">
        <v>9</v>
      </c>
      <c r="K6" s="758"/>
      <c r="L6" s="759" t="s">
        <v>31</v>
      </c>
      <c r="M6" s="750"/>
      <c r="N6" s="750"/>
      <c r="O6" s="761" t="s">
        <v>28</v>
      </c>
      <c r="P6" s="763" t="s">
        <v>59</v>
      </c>
      <c r="Q6" s="764"/>
      <c r="R6" s="765"/>
    </row>
    <row r="7" spans="1:27" ht="111.75" customHeight="1" thickBot="1" x14ac:dyDescent="0.25">
      <c r="A7" s="782"/>
      <c r="B7" s="785"/>
      <c r="C7" s="785"/>
      <c r="D7" s="768"/>
      <c r="E7" s="771"/>
      <c r="F7" s="757"/>
      <c r="G7" s="779"/>
      <c r="H7" s="776"/>
      <c r="I7" s="773"/>
      <c r="J7" s="521" t="s">
        <v>8</v>
      </c>
      <c r="K7" s="521" t="s">
        <v>29</v>
      </c>
      <c r="L7" s="760"/>
      <c r="M7" s="751"/>
      <c r="N7" s="751"/>
      <c r="O7" s="762"/>
      <c r="P7" s="76" t="s">
        <v>60</v>
      </c>
      <c r="Q7" s="76" t="s">
        <v>61</v>
      </c>
      <c r="R7" s="77" t="s">
        <v>62</v>
      </c>
      <c r="U7" s="42"/>
    </row>
    <row r="8" spans="1:27" ht="13.5" thickBot="1" x14ac:dyDescent="0.25">
      <c r="A8" s="743" t="s">
        <v>30</v>
      </c>
      <c r="B8" s="744"/>
      <c r="C8" s="744"/>
      <c r="D8" s="744"/>
      <c r="E8" s="744"/>
      <c r="F8" s="744"/>
      <c r="G8" s="744"/>
      <c r="H8" s="744"/>
      <c r="I8" s="744"/>
      <c r="J8" s="744"/>
      <c r="K8" s="744"/>
      <c r="L8" s="744"/>
      <c r="M8" s="744"/>
      <c r="N8" s="744"/>
      <c r="O8" s="744"/>
      <c r="P8" s="744"/>
      <c r="Q8" s="744"/>
      <c r="R8" s="745"/>
      <c r="U8" s="42"/>
    </row>
    <row r="9" spans="1:27" ht="13.5" thickBot="1" x14ac:dyDescent="0.25">
      <c r="A9" s="786" t="s">
        <v>27</v>
      </c>
      <c r="B9" s="787"/>
      <c r="C9" s="787"/>
      <c r="D9" s="787"/>
      <c r="E9" s="787"/>
      <c r="F9" s="787"/>
      <c r="G9" s="787"/>
      <c r="H9" s="787"/>
      <c r="I9" s="787"/>
      <c r="J9" s="787"/>
      <c r="K9" s="787"/>
      <c r="L9" s="787"/>
      <c r="M9" s="787"/>
      <c r="N9" s="787"/>
      <c r="O9" s="787"/>
      <c r="P9" s="787"/>
      <c r="Q9" s="787"/>
      <c r="R9" s="788"/>
    </row>
    <row r="10" spans="1:27" ht="15" customHeight="1" thickBot="1" x14ac:dyDescent="0.25">
      <c r="A10" s="5" t="s">
        <v>10</v>
      </c>
      <c r="B10" s="789" t="s">
        <v>47</v>
      </c>
      <c r="C10" s="789"/>
      <c r="D10" s="789"/>
      <c r="E10" s="789"/>
      <c r="F10" s="789"/>
      <c r="G10" s="789"/>
      <c r="H10" s="789"/>
      <c r="I10" s="790"/>
      <c r="J10" s="790"/>
      <c r="K10" s="790"/>
      <c r="L10" s="790"/>
      <c r="M10" s="790"/>
      <c r="N10" s="790"/>
      <c r="O10" s="790"/>
      <c r="P10" s="790"/>
      <c r="Q10" s="790"/>
      <c r="R10" s="791"/>
    </row>
    <row r="11" spans="1:27" ht="13.5" thickBot="1" x14ac:dyDescent="0.25">
      <c r="A11" s="736" t="s">
        <v>10</v>
      </c>
      <c r="B11" s="108" t="s">
        <v>10</v>
      </c>
      <c r="C11" s="792" t="s">
        <v>0</v>
      </c>
      <c r="D11" s="792"/>
      <c r="E11" s="792"/>
      <c r="F11" s="792"/>
      <c r="G11" s="792"/>
      <c r="H11" s="792"/>
      <c r="I11" s="792"/>
      <c r="J11" s="792"/>
      <c r="K11" s="792"/>
      <c r="L11" s="792"/>
      <c r="M11" s="792"/>
      <c r="N11" s="792"/>
      <c r="O11" s="792"/>
      <c r="P11" s="792"/>
      <c r="Q11" s="792"/>
      <c r="R11" s="793"/>
      <c r="U11" s="42"/>
    </row>
    <row r="12" spans="1:27" ht="27" customHeight="1" x14ac:dyDescent="0.2">
      <c r="A12" s="794" t="s">
        <v>10</v>
      </c>
      <c r="B12" s="796" t="s">
        <v>10</v>
      </c>
      <c r="C12" s="798" t="s">
        <v>10</v>
      </c>
      <c r="D12" s="800" t="s">
        <v>38</v>
      </c>
      <c r="E12" s="813"/>
      <c r="F12" s="815" t="s">
        <v>11</v>
      </c>
      <c r="G12" s="811" t="s">
        <v>36</v>
      </c>
      <c r="H12" s="128" t="s">
        <v>12</v>
      </c>
      <c r="I12" s="522">
        <f t="shared" ref="I12:I19" si="0">J12+L12</f>
        <v>170</v>
      </c>
      <c r="J12" s="523">
        <v>170</v>
      </c>
      <c r="K12" s="524"/>
      <c r="L12" s="525"/>
      <c r="M12" s="58">
        <v>170</v>
      </c>
      <c r="N12" s="58">
        <v>170</v>
      </c>
      <c r="O12" s="807" t="s">
        <v>63</v>
      </c>
      <c r="P12" s="81">
        <v>2.7</v>
      </c>
      <c r="Q12" s="809">
        <v>2.8</v>
      </c>
      <c r="R12" s="802">
        <v>2.9</v>
      </c>
      <c r="AA12" s="42"/>
    </row>
    <row r="13" spans="1:27" ht="13.5" thickBot="1" x14ac:dyDescent="0.25">
      <c r="A13" s="795"/>
      <c r="B13" s="797"/>
      <c r="C13" s="799"/>
      <c r="D13" s="801"/>
      <c r="E13" s="814"/>
      <c r="F13" s="816"/>
      <c r="G13" s="812"/>
      <c r="H13" s="715" t="s">
        <v>13</v>
      </c>
      <c r="I13" s="526">
        <f t="shared" si="0"/>
        <v>170</v>
      </c>
      <c r="J13" s="718">
        <f>SUM(J12)</f>
        <v>170</v>
      </c>
      <c r="K13" s="718"/>
      <c r="L13" s="527"/>
      <c r="M13" s="537">
        <f>SUM(M12)</f>
        <v>170</v>
      </c>
      <c r="N13" s="537">
        <f>SUM(N12)</f>
        <v>170</v>
      </c>
      <c r="O13" s="808"/>
      <c r="P13" s="129"/>
      <c r="Q13" s="810"/>
      <c r="R13" s="803"/>
      <c r="AA13" s="42"/>
    </row>
    <row r="14" spans="1:27" ht="27" customHeight="1" x14ac:dyDescent="0.2">
      <c r="A14" s="794" t="s">
        <v>10</v>
      </c>
      <c r="B14" s="796" t="s">
        <v>10</v>
      </c>
      <c r="C14" s="798" t="s">
        <v>14</v>
      </c>
      <c r="D14" s="321" t="s">
        <v>80</v>
      </c>
      <c r="E14" s="817" t="s">
        <v>138</v>
      </c>
      <c r="F14" s="815" t="s">
        <v>11</v>
      </c>
      <c r="G14" s="177">
        <v>2</v>
      </c>
      <c r="H14" s="128" t="s">
        <v>12</v>
      </c>
      <c r="I14" s="528">
        <f t="shared" si="0"/>
        <v>219.7</v>
      </c>
      <c r="J14" s="529">
        <v>206.7</v>
      </c>
      <c r="K14" s="529"/>
      <c r="L14" s="530">
        <v>13</v>
      </c>
      <c r="M14" s="58"/>
      <c r="N14" s="58"/>
      <c r="O14" s="200" t="s">
        <v>64</v>
      </c>
      <c r="P14" s="130">
        <v>3.5</v>
      </c>
      <c r="Q14" s="131"/>
      <c r="R14" s="707"/>
      <c r="Z14" s="42"/>
    </row>
    <row r="15" spans="1:27" ht="27.75" customHeight="1" x14ac:dyDescent="0.2">
      <c r="A15" s="804"/>
      <c r="B15" s="805"/>
      <c r="C15" s="806"/>
      <c r="D15" s="320" t="s">
        <v>112</v>
      </c>
      <c r="E15" s="818"/>
      <c r="F15" s="820"/>
      <c r="G15" s="239" t="s">
        <v>81</v>
      </c>
      <c r="H15" s="3" t="s">
        <v>12</v>
      </c>
      <c r="I15" s="528">
        <f t="shared" si="0"/>
        <v>108.3</v>
      </c>
      <c r="J15" s="531">
        <f>80.3+28</f>
        <v>108.3</v>
      </c>
      <c r="K15" s="531"/>
      <c r="L15" s="532"/>
      <c r="M15" s="64"/>
      <c r="N15" s="64"/>
      <c r="O15" s="133" t="s">
        <v>65</v>
      </c>
      <c r="P15" s="337">
        <v>10</v>
      </c>
      <c r="Q15" s="134"/>
      <c r="R15" s="135"/>
      <c r="AA15" s="42"/>
    </row>
    <row r="16" spans="1:27" ht="27.75" customHeight="1" x14ac:dyDescent="0.2">
      <c r="A16" s="804"/>
      <c r="B16" s="805"/>
      <c r="C16" s="806"/>
      <c r="D16" s="320"/>
      <c r="E16" s="818"/>
      <c r="F16" s="820"/>
      <c r="G16" s="248"/>
      <c r="H16" s="501" t="s">
        <v>32</v>
      </c>
      <c r="I16" s="533">
        <f>J16+L16</f>
        <v>194.6</v>
      </c>
      <c r="J16" s="529">
        <v>23.7</v>
      </c>
      <c r="K16" s="529"/>
      <c r="L16" s="530">
        <v>170.9</v>
      </c>
      <c r="M16" s="132"/>
      <c r="N16" s="132"/>
      <c r="O16" s="133"/>
      <c r="P16" s="337"/>
      <c r="Q16" s="134"/>
      <c r="R16" s="135"/>
      <c r="AA16" s="42"/>
    </row>
    <row r="17" spans="1:27" ht="13.5" thickBot="1" x14ac:dyDescent="0.25">
      <c r="A17" s="804"/>
      <c r="B17" s="805"/>
      <c r="C17" s="806"/>
      <c r="D17" s="320" t="s">
        <v>131</v>
      </c>
      <c r="E17" s="819"/>
      <c r="F17" s="821"/>
      <c r="G17" s="725"/>
      <c r="H17" s="538" t="s">
        <v>13</v>
      </c>
      <c r="I17" s="534">
        <f>J17+L17</f>
        <v>522.6</v>
      </c>
      <c r="J17" s="535">
        <f>SUM(J14:J16)</f>
        <v>338.7</v>
      </c>
      <c r="K17" s="535"/>
      <c r="L17" s="536">
        <f>SUM(L14:L16)</f>
        <v>183.9</v>
      </c>
      <c r="M17" s="539"/>
      <c r="N17" s="539"/>
      <c r="O17" s="133"/>
      <c r="P17" s="136"/>
      <c r="Q17" s="134"/>
      <c r="R17" s="135"/>
    </row>
    <row r="18" spans="1:27" ht="19.5" customHeight="1" x14ac:dyDescent="0.2">
      <c r="A18" s="794" t="s">
        <v>10</v>
      </c>
      <c r="B18" s="796" t="s">
        <v>10</v>
      </c>
      <c r="C18" s="798" t="s">
        <v>15</v>
      </c>
      <c r="D18" s="800" t="s">
        <v>72</v>
      </c>
      <c r="E18" s="817" t="s">
        <v>138</v>
      </c>
      <c r="F18" s="815" t="s">
        <v>11</v>
      </c>
      <c r="G18" s="811" t="s">
        <v>36</v>
      </c>
      <c r="H18" s="128" t="s">
        <v>12</v>
      </c>
      <c r="I18" s="522">
        <f t="shared" si="0"/>
        <v>120</v>
      </c>
      <c r="J18" s="523">
        <v>120</v>
      </c>
      <c r="K18" s="524"/>
      <c r="L18" s="525"/>
      <c r="M18" s="58"/>
      <c r="N18" s="58"/>
      <c r="O18" s="353" t="s">
        <v>73</v>
      </c>
      <c r="P18" s="78">
        <v>0.6</v>
      </c>
      <c r="Q18" s="809"/>
      <c r="R18" s="802"/>
    </row>
    <row r="19" spans="1:27" ht="13.5" thickBot="1" x14ac:dyDescent="0.25">
      <c r="A19" s="795"/>
      <c r="B19" s="797"/>
      <c r="C19" s="799"/>
      <c r="D19" s="801"/>
      <c r="E19" s="992"/>
      <c r="F19" s="816"/>
      <c r="G19" s="812"/>
      <c r="H19" s="715" t="s">
        <v>13</v>
      </c>
      <c r="I19" s="526">
        <f t="shared" si="0"/>
        <v>120</v>
      </c>
      <c r="J19" s="718">
        <f>SUM(J18)</f>
        <v>120</v>
      </c>
      <c r="K19" s="718"/>
      <c r="L19" s="527"/>
      <c r="M19" s="537">
        <f>SUM(M18)</f>
        <v>0</v>
      </c>
      <c r="N19" s="537">
        <f>SUM(N18)</f>
        <v>0</v>
      </c>
      <c r="O19" s="318"/>
      <c r="P19" s="729"/>
      <c r="Q19" s="810"/>
      <c r="R19" s="803"/>
      <c r="AA19" s="42"/>
    </row>
    <row r="20" spans="1:27" ht="13.5" thickBot="1" x14ac:dyDescent="0.25">
      <c r="A20" s="4" t="s">
        <v>10</v>
      </c>
      <c r="B20" s="175" t="s">
        <v>10</v>
      </c>
      <c r="C20" s="840" t="s">
        <v>18</v>
      </c>
      <c r="D20" s="841"/>
      <c r="E20" s="841"/>
      <c r="F20" s="841"/>
      <c r="G20" s="841"/>
      <c r="H20" s="842"/>
      <c r="I20" s="732">
        <f>I17+I13+I19</f>
        <v>812.6</v>
      </c>
      <c r="J20" s="732">
        <f>J17+J13+J19</f>
        <v>628.70000000000005</v>
      </c>
      <c r="K20" s="732">
        <f>K17+K13</f>
        <v>0</v>
      </c>
      <c r="L20" s="732">
        <f>L17+L13</f>
        <v>183.9</v>
      </c>
      <c r="M20" s="732">
        <f>M17+M13</f>
        <v>170</v>
      </c>
      <c r="N20" s="732">
        <f>N17+N13</f>
        <v>170</v>
      </c>
      <c r="O20" s="834"/>
      <c r="P20" s="835"/>
      <c r="Q20" s="835"/>
      <c r="R20" s="836"/>
    </row>
    <row r="21" spans="1:27" ht="13.5" thickBot="1" x14ac:dyDescent="0.25">
      <c r="A21" s="4" t="s">
        <v>10</v>
      </c>
      <c r="B21" s="46" t="s">
        <v>14</v>
      </c>
      <c r="C21" s="837" t="s">
        <v>45</v>
      </c>
      <c r="D21" s="838"/>
      <c r="E21" s="838"/>
      <c r="F21" s="838"/>
      <c r="G21" s="838"/>
      <c r="H21" s="838"/>
      <c r="I21" s="838"/>
      <c r="J21" s="838"/>
      <c r="K21" s="838"/>
      <c r="L21" s="838"/>
      <c r="M21" s="838"/>
      <c r="N21" s="838"/>
      <c r="O21" s="838"/>
      <c r="P21" s="838"/>
      <c r="Q21" s="838"/>
      <c r="R21" s="839"/>
      <c r="U21" s="42"/>
    </row>
    <row r="22" spans="1:27" s="36" customFormat="1" ht="15" customHeight="1" x14ac:dyDescent="0.2">
      <c r="A22" s="35" t="s">
        <v>10</v>
      </c>
      <c r="B22" s="709" t="s">
        <v>14</v>
      </c>
      <c r="C22" s="187" t="s">
        <v>10</v>
      </c>
      <c r="D22" s="197" t="s">
        <v>85</v>
      </c>
      <c r="E22" s="154"/>
      <c r="F22" s="170" t="s">
        <v>11</v>
      </c>
      <c r="G22" s="199">
        <v>2</v>
      </c>
      <c r="H22" s="338" t="s">
        <v>12</v>
      </c>
      <c r="I22" s="540">
        <f>J22+L22</f>
        <v>11510.299999999997</v>
      </c>
      <c r="J22" s="541">
        <f>11220.3-72.2+26.5+331.8</f>
        <v>11506.399999999998</v>
      </c>
      <c r="K22" s="541">
        <f>7036.8+61.2+237</f>
        <v>7335</v>
      </c>
      <c r="L22" s="542">
        <f>30.4-26.5</f>
        <v>3.8999999999999986</v>
      </c>
      <c r="M22" s="339">
        <v>11510.3</v>
      </c>
      <c r="N22" s="339">
        <v>11510.3</v>
      </c>
      <c r="O22" s="857" t="s">
        <v>132</v>
      </c>
      <c r="P22" s="176">
        <v>3836</v>
      </c>
      <c r="Q22" s="176">
        <v>3862</v>
      </c>
      <c r="R22" s="238">
        <v>3728</v>
      </c>
    </row>
    <row r="23" spans="1:27" s="36" customFormat="1" x14ac:dyDescent="0.2">
      <c r="A23" s="37"/>
      <c r="B23" s="737"/>
      <c r="C23" s="188"/>
      <c r="D23" s="198" t="s">
        <v>107</v>
      </c>
      <c r="E23" s="155"/>
      <c r="F23" s="171"/>
      <c r="G23" s="195"/>
      <c r="H23" s="189" t="s">
        <v>89</v>
      </c>
      <c r="I23" s="1107">
        <f>J23+L23</f>
        <v>756.59999999999991</v>
      </c>
      <c r="J23" s="543">
        <f>618.3+54.8</f>
        <v>673.09999999999991</v>
      </c>
      <c r="K23" s="543"/>
      <c r="L23" s="544">
        <v>83.5</v>
      </c>
      <c r="M23" s="190">
        <v>659.2</v>
      </c>
      <c r="N23" s="190">
        <v>659.2</v>
      </c>
      <c r="O23" s="828"/>
      <c r="P23" s="234"/>
      <c r="Q23" s="153"/>
      <c r="R23" s="235"/>
    </row>
    <row r="24" spans="1:27" s="36" customFormat="1" ht="15" customHeight="1" x14ac:dyDescent="0.2">
      <c r="A24" s="37"/>
      <c r="B24" s="737"/>
      <c r="C24" s="188"/>
      <c r="D24" s="198" t="s">
        <v>108</v>
      </c>
      <c r="E24" s="155"/>
      <c r="F24" s="171"/>
      <c r="G24" s="195"/>
      <c r="H24" s="322" t="s">
        <v>125</v>
      </c>
      <c r="I24" s="545">
        <f>J24+L24</f>
        <v>17.3</v>
      </c>
      <c r="J24" s="546">
        <v>17.3</v>
      </c>
      <c r="K24" s="546"/>
      <c r="L24" s="547"/>
      <c r="M24" s="326"/>
      <c r="N24" s="326"/>
      <c r="O24" s="860" t="s">
        <v>130</v>
      </c>
      <c r="P24" s="491">
        <v>12.5</v>
      </c>
      <c r="Q24" s="234">
        <v>13</v>
      </c>
      <c r="R24" s="492">
        <v>13.5</v>
      </c>
    </row>
    <row r="25" spans="1:27" s="36" customFormat="1" ht="15.75" customHeight="1" x14ac:dyDescent="0.2">
      <c r="A25" s="37"/>
      <c r="B25" s="737"/>
      <c r="C25" s="188"/>
      <c r="D25" s="198" t="s">
        <v>109</v>
      </c>
      <c r="E25" s="155"/>
      <c r="F25" s="171"/>
      <c r="G25" s="195"/>
      <c r="H25" s="502" t="s">
        <v>32</v>
      </c>
      <c r="I25" s="548">
        <f>J25+L25</f>
        <v>39.9</v>
      </c>
      <c r="J25" s="549">
        <v>39.9</v>
      </c>
      <c r="K25" s="549"/>
      <c r="L25" s="1108"/>
      <c r="M25" s="64"/>
      <c r="N25" s="64"/>
      <c r="O25" s="860"/>
      <c r="P25" s="234"/>
      <c r="Q25" s="234"/>
      <c r="R25" s="236"/>
    </row>
    <row r="26" spans="1:27" s="36" customFormat="1" ht="25.5" x14ac:dyDescent="0.2">
      <c r="A26" s="37"/>
      <c r="B26" s="737"/>
      <c r="C26" s="188"/>
      <c r="D26" s="198" t="s">
        <v>110</v>
      </c>
      <c r="E26" s="155"/>
      <c r="F26" s="171"/>
      <c r="G26" s="195"/>
      <c r="H26" s="169"/>
      <c r="I26" s="550"/>
      <c r="J26" s="551"/>
      <c r="K26" s="551"/>
      <c r="L26" s="552"/>
      <c r="M26" s="137"/>
      <c r="N26" s="137"/>
      <c r="O26" s="133"/>
      <c r="P26" s="234"/>
      <c r="Q26" s="153"/>
      <c r="R26" s="237"/>
    </row>
    <row r="27" spans="1:27" s="36" customFormat="1" ht="13.5" customHeight="1" x14ac:dyDescent="0.2">
      <c r="A27" s="37"/>
      <c r="B27" s="737"/>
      <c r="C27" s="188"/>
      <c r="D27" s="198" t="s">
        <v>111</v>
      </c>
      <c r="E27" s="155"/>
      <c r="F27" s="171"/>
      <c r="G27" s="195"/>
      <c r="H27" s="169"/>
      <c r="I27" s="550"/>
      <c r="J27" s="551"/>
      <c r="K27" s="551"/>
      <c r="L27" s="553"/>
      <c r="M27" s="137"/>
      <c r="N27" s="137"/>
      <c r="O27" s="133"/>
      <c r="P27" s="234"/>
      <c r="Q27" s="153"/>
      <c r="R27" s="237"/>
    </row>
    <row r="28" spans="1:27" ht="16.5" customHeight="1" x14ac:dyDescent="0.2">
      <c r="A28" s="736"/>
      <c r="B28" s="335"/>
      <c r="C28" s="822"/>
      <c r="D28" s="824" t="s">
        <v>37</v>
      </c>
      <c r="E28" s="826"/>
      <c r="F28" s="171"/>
      <c r="G28" s="195"/>
      <c r="H28" s="126"/>
      <c r="I28" s="554"/>
      <c r="J28" s="555"/>
      <c r="K28" s="555"/>
      <c r="L28" s="556"/>
      <c r="M28" s="69"/>
      <c r="N28" s="69"/>
      <c r="O28" s="828"/>
      <c r="P28" s="729"/>
      <c r="Q28" s="729"/>
      <c r="R28" s="127"/>
    </row>
    <row r="29" spans="1:27" s="36" customFormat="1" ht="14.25" customHeight="1" thickBot="1" x14ac:dyDescent="0.25">
      <c r="A29" s="160"/>
      <c r="B29" s="710"/>
      <c r="C29" s="823"/>
      <c r="D29" s="825"/>
      <c r="E29" s="827"/>
      <c r="F29" s="336"/>
      <c r="G29" s="196"/>
      <c r="H29" s="255" t="s">
        <v>13</v>
      </c>
      <c r="I29" s="526">
        <f>SUM(I22:I28)</f>
        <v>12324.099999999997</v>
      </c>
      <c r="J29" s="718">
        <f>SUM(J22:J28)</f>
        <v>12236.699999999997</v>
      </c>
      <c r="K29" s="718">
        <f t="shared" ref="K29:N29" si="1">SUM(K22:K23)</f>
        <v>7335</v>
      </c>
      <c r="L29" s="557">
        <f t="shared" si="1"/>
        <v>87.4</v>
      </c>
      <c r="M29" s="717">
        <f t="shared" si="1"/>
        <v>12169.5</v>
      </c>
      <c r="N29" s="717">
        <f t="shared" si="1"/>
        <v>12169.5</v>
      </c>
      <c r="O29" s="829"/>
      <c r="P29" s="161"/>
      <c r="Q29" s="162"/>
      <c r="R29" s="163"/>
    </row>
    <row r="30" spans="1:27" ht="17.25" customHeight="1" x14ac:dyDescent="0.2">
      <c r="A30" s="9" t="s">
        <v>10</v>
      </c>
      <c r="B30" s="23" t="s">
        <v>14</v>
      </c>
      <c r="C30" s="851" t="s">
        <v>14</v>
      </c>
      <c r="D30" s="853" t="s">
        <v>127</v>
      </c>
      <c r="E30" s="855"/>
      <c r="F30" s="830" t="s">
        <v>11</v>
      </c>
      <c r="G30" s="832" t="s">
        <v>36</v>
      </c>
      <c r="H30" s="128" t="s">
        <v>12</v>
      </c>
      <c r="I30" s="558">
        <f>J30+L30</f>
        <v>100</v>
      </c>
      <c r="J30" s="559"/>
      <c r="K30" s="559"/>
      <c r="L30" s="560">
        <v>100</v>
      </c>
      <c r="M30" s="332"/>
      <c r="N30" s="331"/>
      <c r="O30" s="229" t="s">
        <v>123</v>
      </c>
      <c r="P30" s="78">
        <v>1</v>
      </c>
      <c r="Q30" s="81"/>
      <c r="R30" s="143"/>
    </row>
    <row r="31" spans="1:27" ht="13.5" thickBot="1" x14ac:dyDescent="0.25">
      <c r="A31" s="10"/>
      <c r="B31" s="24"/>
      <c r="C31" s="852"/>
      <c r="D31" s="854"/>
      <c r="E31" s="856"/>
      <c r="F31" s="831"/>
      <c r="G31" s="833"/>
      <c r="H31" s="715" t="s">
        <v>13</v>
      </c>
      <c r="I31" s="717">
        <f>J31+L31</f>
        <v>100</v>
      </c>
      <c r="J31" s="718">
        <f>SUM(J30:J30)</f>
        <v>0</v>
      </c>
      <c r="K31" s="718">
        <f>SUM(K30:K30)</f>
        <v>0</v>
      </c>
      <c r="L31" s="561">
        <f>SUM(L30:L30)</f>
        <v>100</v>
      </c>
      <c r="M31" s="526"/>
      <c r="N31" s="537"/>
      <c r="O31" s="333"/>
      <c r="P31" s="319"/>
      <c r="Q31" s="83"/>
      <c r="R31" s="84"/>
    </row>
    <row r="32" spans="1:27" ht="25.5" customHeight="1" x14ac:dyDescent="0.2">
      <c r="A32" s="109" t="s">
        <v>10</v>
      </c>
      <c r="B32" s="110" t="s">
        <v>14</v>
      </c>
      <c r="C32" s="206" t="s">
        <v>15</v>
      </c>
      <c r="D32" s="204" t="s">
        <v>46</v>
      </c>
      <c r="E32" s="858" t="s">
        <v>138</v>
      </c>
      <c r="F32" s="202" t="s">
        <v>11</v>
      </c>
      <c r="G32" s="735" t="s">
        <v>36</v>
      </c>
      <c r="H32" s="139" t="s">
        <v>12</v>
      </c>
      <c r="I32" s="562">
        <f>J32+L32</f>
        <v>457.4</v>
      </c>
      <c r="J32" s="563">
        <v>457.4</v>
      </c>
      <c r="K32" s="564"/>
      <c r="L32" s="565"/>
      <c r="M32" s="314">
        <v>457.4</v>
      </c>
      <c r="N32" s="140">
        <v>457.4</v>
      </c>
      <c r="O32" s="211" t="s">
        <v>66</v>
      </c>
      <c r="P32" s="212">
        <v>74</v>
      </c>
      <c r="Q32" s="213">
        <v>74</v>
      </c>
      <c r="R32" s="214">
        <v>74</v>
      </c>
      <c r="AA32" s="42"/>
    </row>
    <row r="33" spans="1:26" x14ac:dyDescent="0.2">
      <c r="A33" s="109"/>
      <c r="B33" s="110"/>
      <c r="C33" s="194"/>
      <c r="D33" s="205" t="s">
        <v>113</v>
      </c>
      <c r="E33" s="859"/>
      <c r="F33" s="203"/>
      <c r="G33" s="735"/>
      <c r="H33" s="3"/>
      <c r="I33" s="528"/>
      <c r="J33" s="566"/>
      <c r="K33" s="567"/>
      <c r="L33" s="568"/>
      <c r="M33" s="113"/>
      <c r="N33" s="138"/>
      <c r="O33" s="318"/>
      <c r="P33" s="729"/>
      <c r="Q33" s="249"/>
      <c r="R33" s="250"/>
    </row>
    <row r="34" spans="1:26" x14ac:dyDescent="0.2">
      <c r="A34" s="109"/>
      <c r="B34" s="110"/>
      <c r="C34" s="194"/>
      <c r="D34" s="205" t="s">
        <v>114</v>
      </c>
      <c r="E34" s="859"/>
      <c r="F34" s="203"/>
      <c r="G34" s="735"/>
      <c r="H34" s="139"/>
      <c r="I34" s="528"/>
      <c r="J34" s="569"/>
      <c r="K34" s="570"/>
      <c r="L34" s="571"/>
      <c r="M34" s="314"/>
      <c r="N34" s="140"/>
      <c r="O34" s="318"/>
      <c r="P34" s="729"/>
      <c r="Q34" s="249"/>
      <c r="R34" s="250"/>
    </row>
    <row r="35" spans="1:26" ht="25.5" x14ac:dyDescent="0.2">
      <c r="A35" s="109"/>
      <c r="B35" s="110"/>
      <c r="C35" s="194"/>
      <c r="D35" s="205" t="s">
        <v>128</v>
      </c>
      <c r="E35" s="490" t="s">
        <v>135</v>
      </c>
      <c r="F35" s="203"/>
      <c r="G35" s="735"/>
      <c r="H35" s="3"/>
      <c r="I35" s="528"/>
      <c r="J35" s="566"/>
      <c r="K35" s="567"/>
      <c r="L35" s="568"/>
      <c r="M35" s="113"/>
      <c r="N35" s="138"/>
      <c r="O35" s="318"/>
      <c r="P35" s="729"/>
      <c r="Q35" s="249"/>
      <c r="R35" s="250"/>
    </row>
    <row r="36" spans="1:26" ht="25.5" x14ac:dyDescent="0.2">
      <c r="A36" s="109"/>
      <c r="B36" s="110"/>
      <c r="C36" s="194"/>
      <c r="D36" s="205" t="s">
        <v>115</v>
      </c>
      <c r="E36" s="733"/>
      <c r="F36" s="203"/>
      <c r="G36" s="735"/>
      <c r="H36" s="139"/>
      <c r="I36" s="572"/>
      <c r="J36" s="569"/>
      <c r="K36" s="570"/>
      <c r="L36" s="571"/>
      <c r="M36" s="314"/>
      <c r="N36" s="140"/>
      <c r="O36" s="318"/>
      <c r="P36" s="729"/>
      <c r="Q36" s="249"/>
      <c r="R36" s="250"/>
    </row>
    <row r="37" spans="1:26" ht="27.75" customHeight="1" x14ac:dyDescent="0.2">
      <c r="A37" s="109"/>
      <c r="B37" s="110"/>
      <c r="C37" s="194"/>
      <c r="D37" s="205" t="s">
        <v>116</v>
      </c>
      <c r="E37" s="733"/>
      <c r="F37" s="203"/>
      <c r="G37" s="735"/>
      <c r="H37" s="151"/>
      <c r="I37" s="573"/>
      <c r="J37" s="574"/>
      <c r="K37" s="575"/>
      <c r="L37" s="576"/>
      <c r="M37" s="315"/>
      <c r="N37" s="152"/>
      <c r="O37" s="318"/>
      <c r="P37" s="729"/>
      <c r="Q37" s="249"/>
      <c r="R37" s="250"/>
    </row>
    <row r="38" spans="1:26" ht="25.5" x14ac:dyDescent="0.2">
      <c r="A38" s="109"/>
      <c r="B38" s="110"/>
      <c r="C38" s="194"/>
      <c r="D38" s="205" t="s">
        <v>117</v>
      </c>
      <c r="E38" s="733"/>
      <c r="F38" s="203"/>
      <c r="G38" s="735"/>
      <c r="H38" s="3"/>
      <c r="I38" s="528"/>
      <c r="J38" s="531"/>
      <c r="K38" s="567"/>
      <c r="L38" s="568"/>
      <c r="M38" s="113"/>
      <c r="N38" s="138"/>
      <c r="O38" s="215"/>
      <c r="P38" s="729"/>
      <c r="Q38" s="249"/>
      <c r="R38" s="250"/>
    </row>
    <row r="39" spans="1:26" ht="25.5" x14ac:dyDescent="0.2">
      <c r="A39" s="109"/>
      <c r="B39" s="110"/>
      <c r="C39" s="194"/>
      <c r="D39" s="205" t="s">
        <v>118</v>
      </c>
      <c r="E39" s="733"/>
      <c r="F39" s="203"/>
      <c r="G39" s="735"/>
      <c r="H39" s="139"/>
      <c r="I39" s="572"/>
      <c r="J39" s="569"/>
      <c r="K39" s="570"/>
      <c r="L39" s="571"/>
      <c r="M39" s="314"/>
      <c r="N39" s="140"/>
      <c r="O39" s="318"/>
      <c r="P39" s="729"/>
      <c r="Q39" s="249"/>
      <c r="R39" s="250"/>
      <c r="Z39" s="42"/>
    </row>
    <row r="40" spans="1:26" ht="15" customHeight="1" x14ac:dyDescent="0.2">
      <c r="A40" s="109"/>
      <c r="B40" s="110"/>
      <c r="C40" s="194"/>
      <c r="D40" s="843" t="s">
        <v>50</v>
      </c>
      <c r="E40" s="845"/>
      <c r="F40" s="847"/>
      <c r="G40" s="849"/>
      <c r="H40" s="3"/>
      <c r="I40" s="528"/>
      <c r="J40" s="566"/>
      <c r="K40" s="567"/>
      <c r="L40" s="568"/>
      <c r="M40" s="113"/>
      <c r="N40" s="138"/>
      <c r="O40" s="318"/>
      <c r="P40" s="729"/>
      <c r="Q40" s="249"/>
      <c r="R40" s="250"/>
    </row>
    <row r="41" spans="1:26" ht="13.5" thickBot="1" x14ac:dyDescent="0.25">
      <c r="A41" s="111"/>
      <c r="B41" s="112"/>
      <c r="C41" s="207"/>
      <c r="D41" s="844"/>
      <c r="E41" s="846"/>
      <c r="F41" s="848"/>
      <c r="G41" s="850"/>
      <c r="H41" s="580" t="s">
        <v>13</v>
      </c>
      <c r="I41" s="717">
        <f>J41+L41</f>
        <v>457.4</v>
      </c>
      <c r="J41" s="577">
        <f>SUM(J32:J40)</f>
        <v>457.4</v>
      </c>
      <c r="K41" s="577"/>
      <c r="L41" s="557"/>
      <c r="M41" s="537">
        <f>SUM(M32:M40)</f>
        <v>457.4</v>
      </c>
      <c r="N41" s="527">
        <f>SUM(N32:N40)</f>
        <v>457.4</v>
      </c>
      <c r="O41" s="141"/>
      <c r="P41" s="252"/>
      <c r="Q41" s="142"/>
      <c r="R41" s="216"/>
    </row>
    <row r="42" spans="1:26" ht="17.25" customHeight="1" x14ac:dyDescent="0.2">
      <c r="A42" s="9" t="s">
        <v>10</v>
      </c>
      <c r="B42" s="23" t="s">
        <v>14</v>
      </c>
      <c r="C42" s="851" t="s">
        <v>16</v>
      </c>
      <c r="D42" s="872" t="s">
        <v>52</v>
      </c>
      <c r="E42" s="855"/>
      <c r="F42" s="830" t="s">
        <v>11</v>
      </c>
      <c r="G42" s="832" t="s">
        <v>36</v>
      </c>
      <c r="H42" s="128" t="s">
        <v>12</v>
      </c>
      <c r="I42" s="558">
        <f>J42+L42</f>
        <v>186.4</v>
      </c>
      <c r="J42" s="559">
        <f>28+158.4</f>
        <v>186.4</v>
      </c>
      <c r="K42" s="559">
        <f>6.2+34.7</f>
        <v>40.900000000000006</v>
      </c>
      <c r="L42" s="1109"/>
      <c r="M42" s="65"/>
      <c r="N42" s="63"/>
      <c r="O42" s="208" t="s">
        <v>68</v>
      </c>
      <c r="P42" s="209">
        <v>23</v>
      </c>
      <c r="Q42" s="82"/>
      <c r="R42" s="210"/>
    </row>
    <row r="43" spans="1:26" ht="16.5" customHeight="1" thickBot="1" x14ac:dyDescent="0.25">
      <c r="A43" s="10"/>
      <c r="B43" s="24"/>
      <c r="C43" s="852"/>
      <c r="D43" s="873"/>
      <c r="E43" s="856"/>
      <c r="F43" s="831"/>
      <c r="G43" s="833"/>
      <c r="H43" s="715" t="s">
        <v>13</v>
      </c>
      <c r="I43" s="717">
        <f>J43+L43</f>
        <v>186.4</v>
      </c>
      <c r="J43" s="718">
        <f>SUM(J42:J42)</f>
        <v>186.4</v>
      </c>
      <c r="K43" s="718">
        <f>SUM(K42:K42)</f>
        <v>40.900000000000006</v>
      </c>
      <c r="L43" s="719"/>
      <c r="M43" s="581"/>
      <c r="N43" s="582"/>
      <c r="O43" s="704" t="s">
        <v>67</v>
      </c>
      <c r="P43" s="705">
        <v>100</v>
      </c>
      <c r="Q43" s="144"/>
      <c r="R43" s="84"/>
    </row>
    <row r="44" spans="1:26" ht="13.5" thickBot="1" x14ac:dyDescent="0.25">
      <c r="A44" s="4" t="s">
        <v>10</v>
      </c>
      <c r="B44" s="21" t="s">
        <v>14</v>
      </c>
      <c r="C44" s="841" t="s">
        <v>18</v>
      </c>
      <c r="D44" s="861"/>
      <c r="E44" s="841"/>
      <c r="F44" s="841"/>
      <c r="G44" s="841"/>
      <c r="H44" s="841"/>
      <c r="I44" s="731">
        <f>I43+I41+I29+I31</f>
        <v>13067.899999999996</v>
      </c>
      <c r="J44" s="731">
        <f>J43+J41+J29</f>
        <v>12880.499999999996</v>
      </c>
      <c r="K44" s="731">
        <f>K43+K41+K29</f>
        <v>7375.9</v>
      </c>
      <c r="L44" s="731">
        <f>L43+L41+L29+L31</f>
        <v>187.4</v>
      </c>
      <c r="M44" s="731">
        <f>M43+M41+M29</f>
        <v>12626.9</v>
      </c>
      <c r="N44" s="731">
        <f>N43+N41+N29</f>
        <v>12626.9</v>
      </c>
      <c r="O44" s="862"/>
      <c r="P44" s="863"/>
      <c r="Q44" s="863"/>
      <c r="R44" s="864"/>
      <c r="Z44" s="42"/>
    </row>
    <row r="45" spans="1:26" ht="13.5" thickBot="1" x14ac:dyDescent="0.25">
      <c r="A45" s="18" t="s">
        <v>10</v>
      </c>
      <c r="B45" s="22" t="s">
        <v>15</v>
      </c>
      <c r="C45" s="865" t="s">
        <v>1</v>
      </c>
      <c r="D45" s="865"/>
      <c r="E45" s="865"/>
      <c r="F45" s="865"/>
      <c r="G45" s="866"/>
      <c r="H45" s="865"/>
      <c r="I45" s="866"/>
      <c r="J45" s="866"/>
      <c r="K45" s="866"/>
      <c r="L45" s="866"/>
      <c r="M45" s="866"/>
      <c r="N45" s="866"/>
      <c r="O45" s="865"/>
      <c r="P45" s="865"/>
      <c r="Q45" s="865"/>
      <c r="R45" s="867"/>
    </row>
    <row r="46" spans="1:26" ht="14.25" customHeight="1" x14ac:dyDescent="0.2">
      <c r="A46" s="9" t="s">
        <v>10</v>
      </c>
      <c r="B46" s="23" t="s">
        <v>15</v>
      </c>
      <c r="C46" s="868" t="s">
        <v>10</v>
      </c>
      <c r="D46" s="877" t="s">
        <v>51</v>
      </c>
      <c r="E46" s="880"/>
      <c r="F46" s="830" t="s">
        <v>11</v>
      </c>
      <c r="G46" s="884">
        <v>5</v>
      </c>
      <c r="H46" s="346" t="s">
        <v>12</v>
      </c>
      <c r="I46" s="1110">
        <f>J46+L46</f>
        <v>1234</v>
      </c>
      <c r="J46" s="1111"/>
      <c r="K46" s="1111"/>
      <c r="L46" s="1112">
        <f>866+368</f>
        <v>1234</v>
      </c>
      <c r="M46" s="331">
        <v>1254.4000000000001</v>
      </c>
      <c r="N46" s="63"/>
      <c r="O46" s="874" t="s">
        <v>133</v>
      </c>
      <c r="P46" s="81"/>
      <c r="Q46" s="85"/>
      <c r="R46" s="86"/>
    </row>
    <row r="47" spans="1:26" ht="14.25" customHeight="1" x14ac:dyDescent="0.2">
      <c r="A47" s="38"/>
      <c r="B47" s="39"/>
      <c r="C47" s="869"/>
      <c r="D47" s="878"/>
      <c r="E47" s="881"/>
      <c r="F47" s="883"/>
      <c r="G47" s="885"/>
      <c r="H47" s="149" t="s">
        <v>84</v>
      </c>
      <c r="I47" s="578">
        <f>J47+L47</f>
        <v>728.4</v>
      </c>
      <c r="J47" s="579"/>
      <c r="K47" s="579"/>
      <c r="L47" s="583">
        <f>578.4+150</f>
        <v>728.4</v>
      </c>
      <c r="M47" s="66"/>
      <c r="N47" s="66"/>
      <c r="O47" s="875"/>
      <c r="P47" s="82"/>
      <c r="Q47" s="87"/>
      <c r="R47" s="730"/>
    </row>
    <row r="48" spans="1:26" ht="14.25" customHeight="1" x14ac:dyDescent="0.2">
      <c r="A48" s="38"/>
      <c r="B48" s="39"/>
      <c r="C48" s="869"/>
      <c r="D48" s="878"/>
      <c r="E48" s="881"/>
      <c r="F48" s="883"/>
      <c r="G48" s="885"/>
      <c r="H48" s="150" t="s">
        <v>32</v>
      </c>
      <c r="I48" s="584">
        <f>J48+L48</f>
        <v>800</v>
      </c>
      <c r="J48" s="585"/>
      <c r="K48" s="585"/>
      <c r="L48" s="1113">
        <f>500+300</f>
        <v>800</v>
      </c>
      <c r="M48" s="69"/>
      <c r="N48" s="66"/>
      <c r="O48" s="875"/>
      <c r="P48" s="82"/>
      <c r="Q48" s="87">
        <v>100</v>
      </c>
      <c r="R48" s="730"/>
    </row>
    <row r="49" spans="1:27" ht="14.25" customHeight="1" thickBot="1" x14ac:dyDescent="0.25">
      <c r="A49" s="10"/>
      <c r="B49" s="24"/>
      <c r="C49" s="870"/>
      <c r="D49" s="879"/>
      <c r="E49" s="882"/>
      <c r="F49" s="831"/>
      <c r="G49" s="886"/>
      <c r="H49" s="607" t="s">
        <v>13</v>
      </c>
      <c r="I49" s="717">
        <f>J49+L49</f>
        <v>2762.4</v>
      </c>
      <c r="J49" s="718"/>
      <c r="K49" s="718"/>
      <c r="L49" s="719">
        <f>SUM(L46:L48)</f>
        <v>2762.4</v>
      </c>
      <c r="M49" s="582">
        <f>SUM(M46:M48)</f>
        <v>1254.4000000000001</v>
      </c>
      <c r="N49" s="608"/>
      <c r="O49" s="876"/>
      <c r="P49" s="129"/>
      <c r="Q49" s="347"/>
      <c r="R49" s="334"/>
    </row>
    <row r="50" spans="1:27" ht="12.75" customHeight="1" x14ac:dyDescent="0.2">
      <c r="A50" s="340" t="s">
        <v>10</v>
      </c>
      <c r="B50" s="341" t="s">
        <v>15</v>
      </c>
      <c r="C50" s="342" t="s">
        <v>14</v>
      </c>
      <c r="D50" s="871" t="s">
        <v>53</v>
      </c>
      <c r="E50" s="726"/>
      <c r="F50" s="73" t="s">
        <v>11</v>
      </c>
      <c r="G50" s="41" t="s">
        <v>35</v>
      </c>
      <c r="H50" s="126" t="s">
        <v>12</v>
      </c>
      <c r="I50" s="554">
        <f t="shared" ref="I50:I52" si="2">J50+L50</f>
        <v>102.7</v>
      </c>
      <c r="J50" s="555">
        <v>2.7</v>
      </c>
      <c r="K50" s="555"/>
      <c r="L50" s="556">
        <v>100</v>
      </c>
      <c r="M50" s="343">
        <v>6.1</v>
      </c>
      <c r="N50" s="344"/>
      <c r="O50" s="47"/>
      <c r="P50" s="729"/>
      <c r="Q50" s="92"/>
      <c r="R50" s="345"/>
    </row>
    <row r="51" spans="1:27" x14ac:dyDescent="0.2">
      <c r="A51" s="20"/>
      <c r="B51" s="26"/>
      <c r="C51" s="220"/>
      <c r="D51" s="871"/>
      <c r="E51" s="904" t="s">
        <v>139</v>
      </c>
      <c r="F51" s="73"/>
      <c r="G51" s="41"/>
      <c r="H51" s="72" t="s">
        <v>25</v>
      </c>
      <c r="I51" s="578">
        <f t="shared" si="2"/>
        <v>14.9</v>
      </c>
      <c r="J51" s="579">
        <v>14.9</v>
      </c>
      <c r="K51" s="579"/>
      <c r="L51" s="583"/>
      <c r="M51" s="221">
        <v>34.799999999999997</v>
      </c>
      <c r="N51" s="66"/>
      <c r="O51" s="47"/>
      <c r="P51" s="729"/>
      <c r="Q51" s="92"/>
      <c r="R51" s="730"/>
      <c r="W51" s="42"/>
    </row>
    <row r="52" spans="1:27" ht="12.75" customHeight="1" x14ac:dyDescent="0.2">
      <c r="A52" s="20"/>
      <c r="B52" s="26"/>
      <c r="C52" s="220"/>
      <c r="D52" s="900" t="s">
        <v>74</v>
      </c>
      <c r="E52" s="904"/>
      <c r="F52" s="73"/>
      <c r="G52" s="41"/>
      <c r="H52" s="231" t="s">
        <v>54</v>
      </c>
      <c r="I52" s="578">
        <f t="shared" si="2"/>
        <v>200</v>
      </c>
      <c r="J52" s="579"/>
      <c r="K52" s="579"/>
      <c r="L52" s="583">
        <v>200</v>
      </c>
      <c r="M52" s="71">
        <v>1500</v>
      </c>
      <c r="N52" s="66"/>
      <c r="O52" s="222"/>
      <c r="P52" s="729"/>
      <c r="Q52" s="92"/>
      <c r="R52" s="730"/>
      <c r="S52" s="896"/>
      <c r="T52" s="897"/>
      <c r="U52" s="897"/>
      <c r="V52" s="897"/>
      <c r="W52" s="897"/>
      <c r="X52" s="897"/>
      <c r="AA52" s="42"/>
    </row>
    <row r="53" spans="1:27" x14ac:dyDescent="0.2">
      <c r="A53" s="20"/>
      <c r="B53" s="26"/>
      <c r="C53" s="220"/>
      <c r="D53" s="900"/>
      <c r="E53" s="904"/>
      <c r="F53" s="73"/>
      <c r="G53" s="41"/>
      <c r="I53" s="586"/>
      <c r="J53" s="587"/>
      <c r="K53" s="587"/>
      <c r="L53" s="588"/>
      <c r="N53" s="66"/>
      <c r="O53" s="727" t="s">
        <v>75</v>
      </c>
      <c r="P53" s="729"/>
      <c r="Q53" s="251">
        <v>1</v>
      </c>
      <c r="R53" s="730"/>
      <c r="S53" s="125"/>
      <c r="AA53" s="42"/>
    </row>
    <row r="54" spans="1:27" ht="13.5" customHeight="1" x14ac:dyDescent="0.2">
      <c r="A54" s="20"/>
      <c r="B54" s="26"/>
      <c r="C54" s="220"/>
      <c r="D54" s="900" t="s">
        <v>124</v>
      </c>
      <c r="E54" s="903" t="s">
        <v>140</v>
      </c>
      <c r="F54" s="73"/>
      <c r="G54" s="41"/>
      <c r="H54" s="72"/>
      <c r="I54" s="578"/>
      <c r="J54" s="579"/>
      <c r="K54" s="579"/>
      <c r="L54" s="583"/>
      <c r="M54" s="71"/>
      <c r="N54" s="66"/>
      <c r="O54" s="828" t="s">
        <v>76</v>
      </c>
      <c r="P54" s="898"/>
      <c r="Q54" s="898">
        <v>1</v>
      </c>
      <c r="R54" s="899"/>
      <c r="S54" s="125"/>
      <c r="Z54" s="42"/>
    </row>
    <row r="55" spans="1:27" ht="13.5" customHeight="1" x14ac:dyDescent="0.2">
      <c r="A55" s="20"/>
      <c r="B55" s="26"/>
      <c r="C55" s="220"/>
      <c r="D55" s="900"/>
      <c r="E55" s="904"/>
      <c r="F55" s="902"/>
      <c r="G55" s="41"/>
      <c r="I55" s="586"/>
      <c r="J55" s="587"/>
      <c r="K55" s="587"/>
      <c r="L55" s="588"/>
      <c r="N55" s="66"/>
      <c r="O55" s="828"/>
      <c r="P55" s="898"/>
      <c r="Q55" s="898"/>
      <c r="R55" s="899"/>
      <c r="S55" s="125"/>
    </row>
    <row r="56" spans="1:27" ht="13.5" thickBot="1" x14ac:dyDescent="0.25">
      <c r="A56" s="20"/>
      <c r="B56" s="26"/>
      <c r="C56" s="220"/>
      <c r="D56" s="901"/>
      <c r="E56" s="905"/>
      <c r="F56" s="902"/>
      <c r="G56" s="41"/>
      <c r="H56" s="609" t="s">
        <v>13</v>
      </c>
      <c r="I56" s="589">
        <f>J56+L56</f>
        <v>317.60000000000002</v>
      </c>
      <c r="J56" s="590">
        <f>SUM(J50:J55)</f>
        <v>17.600000000000001</v>
      </c>
      <c r="K56" s="590"/>
      <c r="L56" s="591">
        <f>SUM(L50:L55)</f>
        <v>300</v>
      </c>
      <c r="M56" s="720">
        <f>SUM(M50:M55)</f>
        <v>1540.9</v>
      </c>
      <c r="N56" s="610"/>
      <c r="O56" s="828"/>
      <c r="P56" s="898"/>
      <c r="Q56" s="898"/>
      <c r="R56" s="899"/>
    </row>
    <row r="57" spans="1:27" ht="30" customHeight="1" x14ac:dyDescent="0.2">
      <c r="A57" s="19" t="s">
        <v>10</v>
      </c>
      <c r="B57" s="25" t="s">
        <v>15</v>
      </c>
      <c r="C57" s="219" t="s">
        <v>15</v>
      </c>
      <c r="D57" s="247" t="s">
        <v>55</v>
      </c>
      <c r="E57" s="917"/>
      <c r="F57" s="223" t="s">
        <v>11</v>
      </c>
      <c r="G57" s="7" t="s">
        <v>81</v>
      </c>
      <c r="H57" s="226" t="s">
        <v>12</v>
      </c>
      <c r="I57" s="558">
        <f>J57+L57</f>
        <v>72.2</v>
      </c>
      <c r="J57" s="559">
        <v>72.2</v>
      </c>
      <c r="K57" s="559"/>
      <c r="L57" s="560"/>
      <c r="M57" s="63">
        <v>20</v>
      </c>
      <c r="N57" s="67"/>
      <c r="O57" s="229" t="s">
        <v>119</v>
      </c>
      <c r="P57" s="78">
        <v>1</v>
      </c>
      <c r="Q57" s="90">
        <v>2</v>
      </c>
      <c r="R57" s="91"/>
    </row>
    <row r="58" spans="1:27" ht="40.5" customHeight="1" x14ac:dyDescent="0.2">
      <c r="A58" s="20"/>
      <c r="B58" s="26"/>
      <c r="C58" s="220"/>
      <c r="D58" s="728" t="s">
        <v>121</v>
      </c>
      <c r="E58" s="918"/>
      <c r="F58" s="73"/>
      <c r="G58" s="228"/>
      <c r="H58" s="42"/>
      <c r="I58" s="592"/>
      <c r="J58" s="593"/>
      <c r="K58" s="594"/>
      <c r="L58" s="595"/>
      <c r="M58" s="228"/>
      <c r="N58" s="68"/>
      <c r="O58" s="74"/>
      <c r="P58" s="173"/>
      <c r="Q58" s="729"/>
      <c r="R58" s="730"/>
    </row>
    <row r="59" spans="1:27" ht="15" customHeight="1" x14ac:dyDescent="0.2">
      <c r="A59" s="20"/>
      <c r="B59" s="26"/>
      <c r="C59" s="220"/>
      <c r="D59" s="920" t="s">
        <v>122</v>
      </c>
      <c r="E59" s="918"/>
      <c r="F59" s="73"/>
      <c r="G59" s="41"/>
      <c r="H59" s="227"/>
      <c r="I59" s="578"/>
      <c r="J59" s="579"/>
      <c r="K59" s="579"/>
      <c r="L59" s="549"/>
      <c r="M59" s="66"/>
      <c r="N59" s="66"/>
      <c r="O59" s="75"/>
      <c r="P59" s="174"/>
      <c r="Q59" s="79"/>
      <c r="R59" s="93"/>
    </row>
    <row r="60" spans="1:27" ht="15" customHeight="1" x14ac:dyDescent="0.2">
      <c r="A60" s="20"/>
      <c r="B60" s="26"/>
      <c r="C60" s="220"/>
      <c r="D60" s="920"/>
      <c r="E60" s="918"/>
      <c r="F60" s="73"/>
      <c r="G60" s="41"/>
      <c r="H60" s="243"/>
      <c r="I60" s="584"/>
      <c r="J60" s="585"/>
      <c r="K60" s="585"/>
      <c r="L60" s="551"/>
      <c r="M60" s="68"/>
      <c r="N60" s="68"/>
      <c r="O60" s="240"/>
      <c r="P60" s="173"/>
      <c r="Q60" s="729"/>
      <c r="R60" s="730"/>
    </row>
    <row r="61" spans="1:27" ht="15" customHeight="1" thickBot="1" x14ac:dyDescent="0.25">
      <c r="A61" s="20"/>
      <c r="B61" s="26"/>
      <c r="C61" s="220"/>
      <c r="D61" s="244" t="s">
        <v>120</v>
      </c>
      <c r="E61" s="919"/>
      <c r="F61" s="224"/>
      <c r="G61" s="225"/>
      <c r="H61" s="611" t="s">
        <v>13</v>
      </c>
      <c r="I61" s="596">
        <f>SUM(I57:I60)</f>
        <v>72.2</v>
      </c>
      <c r="J61" s="597">
        <f t="shared" ref="J61:L61" si="3">SUM(J57:J60)</f>
        <v>72.2</v>
      </c>
      <c r="K61" s="597">
        <f t="shared" si="3"/>
        <v>0</v>
      </c>
      <c r="L61" s="598">
        <f t="shared" si="3"/>
        <v>0</v>
      </c>
      <c r="M61" s="612">
        <f>SUM(M57:M59)</f>
        <v>20</v>
      </c>
      <c r="N61" s="612">
        <f>SUM(N58:N59)</f>
        <v>0</v>
      </c>
      <c r="O61" s="241"/>
      <c r="P61" s="245"/>
      <c r="Q61" s="246"/>
      <c r="R61" s="242"/>
      <c r="AA61" s="42"/>
    </row>
    <row r="62" spans="1:27" ht="12.75" customHeight="1" x14ac:dyDescent="0.2">
      <c r="A62" s="887" t="s">
        <v>10</v>
      </c>
      <c r="B62" s="890" t="s">
        <v>15</v>
      </c>
      <c r="C62" s="893" t="s">
        <v>16</v>
      </c>
      <c r="D62" s="911" t="s">
        <v>56</v>
      </c>
      <c r="E62" s="914" t="s">
        <v>141</v>
      </c>
      <c r="F62" s="815" t="s">
        <v>11</v>
      </c>
      <c r="G62" s="811" t="s">
        <v>35</v>
      </c>
      <c r="H62" s="148" t="s">
        <v>25</v>
      </c>
      <c r="I62" s="599"/>
      <c r="J62" s="600"/>
      <c r="K62" s="600"/>
      <c r="L62" s="601"/>
      <c r="M62" s="70"/>
      <c r="N62" s="58">
        <v>2037.2</v>
      </c>
      <c r="O62" s="857" t="s">
        <v>134</v>
      </c>
      <c r="P62" s="78"/>
      <c r="Q62" s="94"/>
      <c r="R62" s="723">
        <v>1</v>
      </c>
    </row>
    <row r="63" spans="1:27" x14ac:dyDescent="0.2">
      <c r="A63" s="888"/>
      <c r="B63" s="891"/>
      <c r="C63" s="894"/>
      <c r="D63" s="912"/>
      <c r="E63" s="915"/>
      <c r="F63" s="909"/>
      <c r="G63" s="910"/>
      <c r="H63" s="43" t="s">
        <v>43</v>
      </c>
      <c r="I63" s="572"/>
      <c r="J63" s="531"/>
      <c r="K63" s="531"/>
      <c r="L63" s="602"/>
      <c r="M63" s="50"/>
      <c r="N63" s="64">
        <v>359.5</v>
      </c>
      <c r="O63" s="828"/>
      <c r="P63" s="145"/>
      <c r="Q63" s="95"/>
      <c r="R63" s="96"/>
      <c r="AA63" s="42"/>
    </row>
    <row r="64" spans="1:27" ht="13.5" thickBot="1" x14ac:dyDescent="0.25">
      <c r="A64" s="889"/>
      <c r="B64" s="892"/>
      <c r="C64" s="895"/>
      <c r="D64" s="913"/>
      <c r="E64" s="916"/>
      <c r="F64" s="816"/>
      <c r="G64" s="812"/>
      <c r="H64" s="716" t="s">
        <v>13</v>
      </c>
      <c r="I64" s="603">
        <f>J64+L64</f>
        <v>0</v>
      </c>
      <c r="J64" s="604"/>
      <c r="K64" s="605"/>
      <c r="L64" s="606">
        <f>SUM(L62:L63)</f>
        <v>0</v>
      </c>
      <c r="M64" s="613"/>
      <c r="N64" s="614">
        <f>SUM(N62:N63)</f>
        <v>2396.6999999999998</v>
      </c>
      <c r="O64" s="172"/>
      <c r="P64" s="249"/>
      <c r="Q64" s="95"/>
      <c r="R64" s="96"/>
    </row>
    <row r="65" spans="1:24" ht="13.5" thickBot="1" x14ac:dyDescent="0.25">
      <c r="A65" s="708" t="s">
        <v>10</v>
      </c>
      <c r="B65" s="710" t="s">
        <v>15</v>
      </c>
      <c r="C65" s="861" t="s">
        <v>18</v>
      </c>
      <c r="D65" s="861"/>
      <c r="E65" s="861"/>
      <c r="F65" s="861"/>
      <c r="G65" s="861"/>
      <c r="H65" s="842"/>
      <c r="I65" s="28">
        <f>I64+I61+I56+I49</f>
        <v>3152.2000000000003</v>
      </c>
      <c r="J65" s="28">
        <f>J64+J61+J56+J49</f>
        <v>89.800000000000011</v>
      </c>
      <c r="K65" s="28">
        <f>K64+K61+K56+K49</f>
        <v>0</v>
      </c>
      <c r="L65" s="28">
        <f>L64+L61+L56+L49</f>
        <v>3062.4</v>
      </c>
      <c r="M65" s="28">
        <f>M64+M61+M56+M49</f>
        <v>2815.3</v>
      </c>
      <c r="N65" s="28">
        <f>N64+N61+N56</f>
        <v>2396.6999999999998</v>
      </c>
      <c r="O65" s="146"/>
      <c r="P65" s="147"/>
      <c r="Q65" s="88"/>
      <c r="R65" s="89"/>
    </row>
    <row r="66" spans="1:24" ht="13.5" thickBot="1" x14ac:dyDescent="0.25">
      <c r="A66" s="48" t="s">
        <v>10</v>
      </c>
      <c r="B66" s="21" t="s">
        <v>16</v>
      </c>
      <c r="C66" s="906" t="s">
        <v>39</v>
      </c>
      <c r="D66" s="906"/>
      <c r="E66" s="906"/>
      <c r="F66" s="906"/>
      <c r="G66" s="906"/>
      <c r="H66" s="906"/>
      <c r="I66" s="906"/>
      <c r="J66" s="906"/>
      <c r="K66" s="906"/>
      <c r="L66" s="906"/>
      <c r="M66" s="906"/>
      <c r="N66" s="906"/>
      <c r="O66" s="906"/>
      <c r="P66" s="907"/>
      <c r="Q66" s="907"/>
      <c r="R66" s="908"/>
    </row>
    <row r="67" spans="1:24" ht="25.5" x14ac:dyDescent="0.2">
      <c r="A67" s="107" t="s">
        <v>10</v>
      </c>
      <c r="B67" s="108" t="s">
        <v>16</v>
      </c>
      <c r="C67" s="206" t="s">
        <v>10</v>
      </c>
      <c r="D67" s="168" t="s">
        <v>48</v>
      </c>
      <c r="E67" s="349" t="s">
        <v>135</v>
      </c>
      <c r="F67" s="164" t="s">
        <v>11</v>
      </c>
      <c r="G67" s="724" t="s">
        <v>36</v>
      </c>
      <c r="H67" s="230" t="s">
        <v>12</v>
      </c>
      <c r="I67" s="615">
        <f>J67+L67</f>
        <v>700</v>
      </c>
      <c r="J67" s="523">
        <v>700</v>
      </c>
      <c r="K67" s="616"/>
      <c r="L67" s="617"/>
      <c r="M67" s="182">
        <v>200</v>
      </c>
      <c r="N67" s="49"/>
      <c r="O67" s="353"/>
      <c r="P67" s="102"/>
      <c r="Q67" s="722"/>
      <c r="R67" s="80"/>
    </row>
    <row r="68" spans="1:24" ht="13.5" customHeight="1" x14ac:dyDescent="0.2">
      <c r="A68" s="109"/>
      <c r="B68" s="110"/>
      <c r="C68" s="194"/>
      <c r="D68" s="921" t="s">
        <v>106</v>
      </c>
      <c r="E68" s="733"/>
      <c r="F68" s="165"/>
      <c r="G68" s="248"/>
      <c r="H68" s="313"/>
      <c r="I68" s="533"/>
      <c r="J68" s="529"/>
      <c r="K68" s="618"/>
      <c r="L68" s="619"/>
      <c r="M68" s="114"/>
      <c r="N68" s="114"/>
      <c r="O68" s="928" t="s">
        <v>69</v>
      </c>
      <c r="P68" s="930" t="s">
        <v>82</v>
      </c>
      <c r="Q68" s="932" t="s">
        <v>82</v>
      </c>
      <c r="R68" s="933" t="s">
        <v>82</v>
      </c>
    </row>
    <row r="69" spans="1:24" ht="13.5" customHeight="1" x14ac:dyDescent="0.2">
      <c r="A69" s="109"/>
      <c r="B69" s="110"/>
      <c r="C69" s="194"/>
      <c r="D69" s="921"/>
      <c r="E69" s="733"/>
      <c r="F69" s="165"/>
      <c r="G69" s="248"/>
      <c r="H69" s="310"/>
      <c r="I69" s="620"/>
      <c r="J69" s="621"/>
      <c r="K69" s="622"/>
      <c r="L69" s="623"/>
      <c r="M69" s="311"/>
      <c r="N69" s="312"/>
      <c r="O69" s="929"/>
      <c r="P69" s="931"/>
      <c r="Q69" s="931"/>
      <c r="R69" s="934"/>
    </row>
    <row r="70" spans="1:24" x14ac:dyDescent="0.2">
      <c r="A70" s="109"/>
      <c r="B70" s="110"/>
      <c r="C70" s="194"/>
      <c r="D70" s="921" t="s">
        <v>129</v>
      </c>
      <c r="E70" s="733"/>
      <c r="F70" s="165"/>
      <c r="G70" s="248"/>
      <c r="H70" s="44"/>
      <c r="I70" s="533"/>
      <c r="J70" s="529"/>
      <c r="K70" s="618"/>
      <c r="L70" s="619"/>
      <c r="M70" s="113"/>
      <c r="N70" s="115"/>
      <c r="O70" s="923" t="s">
        <v>70</v>
      </c>
      <c r="P70" s="103" t="s">
        <v>83</v>
      </c>
      <c r="Q70" s="924">
        <v>1</v>
      </c>
      <c r="R70" s="926">
        <v>1</v>
      </c>
    </row>
    <row r="71" spans="1:24" ht="15.75" customHeight="1" thickBot="1" x14ac:dyDescent="0.25">
      <c r="A71" s="111"/>
      <c r="B71" s="112"/>
      <c r="C71" s="207"/>
      <c r="D71" s="922"/>
      <c r="E71" s="734"/>
      <c r="F71" s="232"/>
      <c r="G71" s="725"/>
      <c r="H71" s="632" t="s">
        <v>13</v>
      </c>
      <c r="I71" s="624">
        <f>SUM(I67:I70)</f>
        <v>700</v>
      </c>
      <c r="J71" s="625">
        <f>SUM(J67:J70)</f>
        <v>700</v>
      </c>
      <c r="K71" s="626"/>
      <c r="L71" s="627"/>
      <c r="M71" s="633">
        <f>SUM(M67:M70)</f>
        <v>200</v>
      </c>
      <c r="N71" s="633">
        <f>SUM(N70)</f>
        <v>0</v>
      </c>
      <c r="O71" s="829"/>
      <c r="P71" s="233"/>
      <c r="Q71" s="925"/>
      <c r="R71" s="927"/>
    </row>
    <row r="72" spans="1:24" ht="15" customHeight="1" x14ac:dyDescent="0.2">
      <c r="A72" s="107" t="s">
        <v>10</v>
      </c>
      <c r="B72" s="108" t="s">
        <v>16</v>
      </c>
      <c r="C72" s="206" t="s">
        <v>14</v>
      </c>
      <c r="D72" s="944" t="s">
        <v>102</v>
      </c>
      <c r="E72" s="217" t="s">
        <v>135</v>
      </c>
      <c r="F72" s="164" t="s">
        <v>11</v>
      </c>
      <c r="G72" s="724" t="s">
        <v>36</v>
      </c>
      <c r="H72" s="230" t="s">
        <v>12</v>
      </c>
      <c r="I72" s="615">
        <f>J72+L72</f>
        <v>552.79999999999995</v>
      </c>
      <c r="J72" s="523">
        <f>672.8-120</f>
        <v>552.79999999999995</v>
      </c>
      <c r="K72" s="616"/>
      <c r="L72" s="617"/>
      <c r="M72" s="182">
        <v>672.8</v>
      </c>
      <c r="N72" s="182">
        <v>672.8</v>
      </c>
      <c r="O72" s="857" t="s">
        <v>103</v>
      </c>
      <c r="P72" s="102">
        <v>4</v>
      </c>
      <c r="Q72" s="951">
        <v>4</v>
      </c>
      <c r="R72" s="952">
        <v>4</v>
      </c>
    </row>
    <row r="73" spans="1:24" ht="15" customHeight="1" thickBot="1" x14ac:dyDescent="0.25">
      <c r="A73" s="109"/>
      <c r="B73" s="110"/>
      <c r="C73" s="194"/>
      <c r="D73" s="922"/>
      <c r="E73" s="350"/>
      <c r="F73" s="165"/>
      <c r="G73" s="248"/>
      <c r="H73" s="634" t="s">
        <v>13</v>
      </c>
      <c r="I73" s="628">
        <f>I72</f>
        <v>552.79999999999995</v>
      </c>
      <c r="J73" s="625">
        <f t="shared" ref="J73:N73" si="4">J72</f>
        <v>552.79999999999995</v>
      </c>
      <c r="K73" s="629">
        <f t="shared" si="4"/>
        <v>0</v>
      </c>
      <c r="L73" s="630">
        <f t="shared" si="4"/>
        <v>0</v>
      </c>
      <c r="M73" s="628">
        <f t="shared" si="4"/>
        <v>672.8</v>
      </c>
      <c r="N73" s="628">
        <f t="shared" si="4"/>
        <v>672.8</v>
      </c>
      <c r="O73" s="829"/>
      <c r="P73" s="104"/>
      <c r="Q73" s="925"/>
      <c r="R73" s="953"/>
    </row>
    <row r="74" spans="1:24" ht="28.5" customHeight="1" x14ac:dyDescent="0.2">
      <c r="A74" s="794" t="s">
        <v>10</v>
      </c>
      <c r="B74" s="796" t="s">
        <v>16</v>
      </c>
      <c r="C74" s="955" t="s">
        <v>15</v>
      </c>
      <c r="D74" s="960" t="s">
        <v>34</v>
      </c>
      <c r="E74" s="961" t="s">
        <v>135</v>
      </c>
      <c r="F74" s="959" t="s">
        <v>11</v>
      </c>
      <c r="G74" s="957" t="s">
        <v>36</v>
      </c>
      <c r="H74" s="2" t="s">
        <v>12</v>
      </c>
      <c r="I74" s="522">
        <f t="shared" ref="I74" si="5">J74+L74</f>
        <v>45</v>
      </c>
      <c r="J74" s="523">
        <v>45</v>
      </c>
      <c r="K74" s="523"/>
      <c r="L74" s="631"/>
      <c r="M74" s="58">
        <v>45</v>
      </c>
      <c r="N74" s="55">
        <v>45</v>
      </c>
      <c r="O74" s="116" t="s">
        <v>71</v>
      </c>
      <c r="P74" s="102">
        <v>20</v>
      </c>
      <c r="Q74" s="722">
        <v>20</v>
      </c>
      <c r="R74" s="80">
        <v>20</v>
      </c>
    </row>
    <row r="75" spans="1:24" ht="13.5" thickBot="1" x14ac:dyDescent="0.25">
      <c r="A75" s="795"/>
      <c r="B75" s="797"/>
      <c r="C75" s="956"/>
      <c r="D75" s="844"/>
      <c r="E75" s="962"/>
      <c r="F75" s="848"/>
      <c r="G75" s="958"/>
      <c r="H75" s="580" t="s">
        <v>13</v>
      </c>
      <c r="I75" s="717">
        <f>SUM(I74)</f>
        <v>45</v>
      </c>
      <c r="J75" s="718">
        <f>SUM(J74)</f>
        <v>45</v>
      </c>
      <c r="K75" s="718"/>
      <c r="L75" s="719"/>
      <c r="M75" s="537">
        <f>SUM(M74:M74)</f>
        <v>45</v>
      </c>
      <c r="N75" s="557">
        <f>SUM(N74:N74)</f>
        <v>45</v>
      </c>
      <c r="O75" s="348"/>
      <c r="P75" s="105"/>
      <c r="Q75" s="83"/>
      <c r="R75" s="84"/>
      <c r="V75" s="42"/>
    </row>
    <row r="76" spans="1:24" ht="13.5" thickBot="1" x14ac:dyDescent="0.25">
      <c r="A76" s="4" t="s">
        <v>10</v>
      </c>
      <c r="B76" s="6" t="s">
        <v>16</v>
      </c>
      <c r="C76" s="841" t="s">
        <v>18</v>
      </c>
      <c r="D76" s="841"/>
      <c r="E76" s="841"/>
      <c r="F76" s="841"/>
      <c r="G76" s="841"/>
      <c r="H76" s="841"/>
      <c r="I76" s="40">
        <f t="shared" ref="I76:N76" si="6">I75+I73+I71</f>
        <v>1297.8</v>
      </c>
      <c r="J76" s="40">
        <f t="shared" si="6"/>
        <v>1297.8</v>
      </c>
      <c r="K76" s="40">
        <f t="shared" si="6"/>
        <v>0</v>
      </c>
      <c r="L76" s="40">
        <f t="shared" si="6"/>
        <v>0</v>
      </c>
      <c r="M76" s="40">
        <f t="shared" si="6"/>
        <v>917.8</v>
      </c>
      <c r="N76" s="40">
        <f t="shared" si="6"/>
        <v>717.8</v>
      </c>
      <c r="O76" s="493"/>
      <c r="P76" s="97"/>
      <c r="Q76" s="97"/>
      <c r="R76" s="494"/>
    </row>
    <row r="77" spans="1:24" ht="13.5" thickBot="1" x14ac:dyDescent="0.25">
      <c r="A77" s="4" t="s">
        <v>10</v>
      </c>
      <c r="B77" s="947" t="s">
        <v>19</v>
      </c>
      <c r="C77" s="948"/>
      <c r="D77" s="948"/>
      <c r="E77" s="948"/>
      <c r="F77" s="948"/>
      <c r="G77" s="948"/>
      <c r="H77" s="948"/>
      <c r="I77" s="32">
        <f>J77+L77</f>
        <v>18330.499999999996</v>
      </c>
      <c r="J77" s="33">
        <f>J76+J65+J44+J20</f>
        <v>14896.799999999997</v>
      </c>
      <c r="K77" s="33">
        <f>K76+K65+K44+K20</f>
        <v>7375.9</v>
      </c>
      <c r="L77" s="34">
        <f>L76+L65+L44+L20</f>
        <v>3433.7000000000003</v>
      </c>
      <c r="M77" s="61">
        <f>M76+M65+M44+M20</f>
        <v>16530</v>
      </c>
      <c r="N77" s="59">
        <f>N76+N65+N44+N20</f>
        <v>15911.4</v>
      </c>
      <c r="O77" s="56"/>
      <c r="P77" s="98"/>
      <c r="Q77" s="98"/>
      <c r="R77" s="99"/>
      <c r="U77" s="42"/>
    </row>
    <row r="78" spans="1:24" ht="13.5" customHeight="1" thickBot="1" x14ac:dyDescent="0.25">
      <c r="A78" s="11" t="s">
        <v>17</v>
      </c>
      <c r="B78" s="949" t="s">
        <v>20</v>
      </c>
      <c r="C78" s="950"/>
      <c r="D78" s="950"/>
      <c r="E78" s="950"/>
      <c r="F78" s="950"/>
      <c r="G78" s="950"/>
      <c r="H78" s="950"/>
      <c r="I78" s="29">
        <f>J78+L78</f>
        <v>18330.499999999996</v>
      </c>
      <c r="J78" s="30">
        <f>J77</f>
        <v>14896.799999999997</v>
      </c>
      <c r="K78" s="30">
        <f>K77</f>
        <v>7375.9</v>
      </c>
      <c r="L78" s="31">
        <f>L77</f>
        <v>3433.7000000000003</v>
      </c>
      <c r="M78" s="62">
        <f>M77</f>
        <v>16530</v>
      </c>
      <c r="N78" s="60">
        <f>N77</f>
        <v>15911.4</v>
      </c>
      <c r="O78" s="57"/>
      <c r="P78" s="100"/>
      <c r="Q78" s="100"/>
      <c r="R78" s="101"/>
    </row>
    <row r="79" spans="1:24" s="119" customFormat="1" ht="27.75" customHeight="1" x14ac:dyDescent="0.2">
      <c r="A79" s="954" t="s">
        <v>92</v>
      </c>
      <c r="B79" s="954"/>
      <c r="C79" s="954"/>
      <c r="D79" s="954"/>
      <c r="E79" s="954"/>
      <c r="F79" s="954"/>
      <c r="G79" s="954"/>
      <c r="H79" s="954"/>
      <c r="I79" s="954"/>
      <c r="J79" s="954"/>
      <c r="K79" s="954"/>
      <c r="L79" s="954"/>
      <c r="M79" s="954"/>
      <c r="N79" s="954"/>
      <c r="O79" s="954"/>
      <c r="P79" s="954"/>
      <c r="Q79" s="954"/>
      <c r="R79" s="954"/>
      <c r="S79" s="118"/>
      <c r="T79" s="118"/>
      <c r="U79" s="118"/>
      <c r="V79" s="118"/>
      <c r="W79" s="118"/>
      <c r="X79" s="118"/>
    </row>
    <row r="80" spans="1:24" s="27" customFormat="1" ht="11.25" customHeight="1" x14ac:dyDescent="0.2">
      <c r="A80" s="945"/>
      <c r="B80" s="945"/>
      <c r="C80" s="945"/>
      <c r="D80" s="945"/>
      <c r="E80" s="945"/>
      <c r="F80" s="945"/>
      <c r="G80" s="945"/>
      <c r="H80" s="945"/>
      <c r="I80" s="945"/>
      <c r="J80" s="945"/>
      <c r="K80" s="945"/>
      <c r="L80" s="945"/>
      <c r="M80" s="945"/>
      <c r="N80" s="945"/>
      <c r="O80" s="945"/>
      <c r="P80" s="945"/>
      <c r="Q80" s="945"/>
      <c r="R80" s="945"/>
    </row>
    <row r="81" spans="1:18" ht="16.5" customHeight="1" thickBot="1" x14ac:dyDescent="0.25">
      <c r="A81" s="12"/>
      <c r="C81" s="14"/>
      <c r="D81" s="946" t="s">
        <v>26</v>
      </c>
      <c r="E81" s="946"/>
      <c r="F81" s="946"/>
      <c r="G81" s="946"/>
      <c r="H81" s="946"/>
      <c r="I81" s="946"/>
      <c r="J81" s="946"/>
      <c r="K81" s="946"/>
      <c r="L81" s="946"/>
      <c r="M81" s="946"/>
      <c r="N81" s="946"/>
      <c r="O81" s="14"/>
      <c r="P81" s="14"/>
      <c r="Q81" s="14"/>
      <c r="R81" s="14"/>
    </row>
    <row r="82" spans="1:18" ht="31.5" customHeight="1" thickBot="1" x14ac:dyDescent="0.25">
      <c r="C82" s="15"/>
      <c r="D82" s="993" t="s">
        <v>21</v>
      </c>
      <c r="E82" s="994"/>
      <c r="F82" s="994"/>
      <c r="G82" s="994"/>
      <c r="H82" s="995"/>
      <c r="I82" s="996" t="s">
        <v>88</v>
      </c>
      <c r="J82" s="997"/>
      <c r="K82" s="997"/>
      <c r="L82" s="998"/>
      <c r="M82" s="117" t="s">
        <v>104</v>
      </c>
      <c r="N82" s="117" t="s">
        <v>105</v>
      </c>
      <c r="O82" s="51"/>
      <c r="P82" s="711"/>
      <c r="Q82" s="999"/>
      <c r="R82" s="999"/>
    </row>
    <row r="83" spans="1:18" ht="13.5" customHeight="1" x14ac:dyDescent="0.2">
      <c r="C83" s="16"/>
      <c r="D83" s="1004" t="s">
        <v>22</v>
      </c>
      <c r="E83" s="1005"/>
      <c r="F83" s="1005"/>
      <c r="G83" s="1005"/>
      <c r="H83" s="1006"/>
      <c r="I83" s="1007">
        <f>I84+I90</f>
        <v>17281.099999999999</v>
      </c>
      <c r="J83" s="1008"/>
      <c r="K83" s="1008"/>
      <c r="L83" s="1009"/>
      <c r="M83" s="166">
        <f>SUM(M85:M89)</f>
        <v>16495.199999999997</v>
      </c>
      <c r="N83" s="166">
        <f>SUM(N85:N89)</f>
        <v>13874.199999999999</v>
      </c>
      <c r="O83" s="52"/>
      <c r="P83" s="713"/>
      <c r="Q83" s="970"/>
      <c r="R83" s="970"/>
    </row>
    <row r="84" spans="1:18" s="158" customFormat="1" ht="13.5" customHeight="1" x14ac:dyDescent="0.2">
      <c r="A84" s="156"/>
      <c r="B84" s="156"/>
      <c r="C84" s="157"/>
      <c r="D84" s="977" t="s">
        <v>86</v>
      </c>
      <c r="E84" s="978"/>
      <c r="F84" s="978"/>
      <c r="G84" s="978"/>
      <c r="H84" s="979"/>
      <c r="I84" s="935">
        <f>SUM(I85:L89)</f>
        <v>16552.699999999997</v>
      </c>
      <c r="J84" s="936"/>
      <c r="K84" s="936"/>
      <c r="L84" s="936"/>
      <c r="M84" s="721">
        <f>SUM(M85:M87)</f>
        <v>14995.199999999999</v>
      </c>
      <c r="N84" s="635">
        <f>SUM(N85:N87)</f>
        <v>13874.199999999999</v>
      </c>
      <c r="O84" s="54"/>
      <c r="P84" s="714"/>
      <c r="Q84" s="714"/>
      <c r="R84" s="714"/>
    </row>
    <row r="85" spans="1:18" ht="12.75" customHeight="1" x14ac:dyDescent="0.2">
      <c r="C85" s="17"/>
      <c r="D85" s="937" t="s">
        <v>40</v>
      </c>
      <c r="E85" s="938"/>
      <c r="F85" s="938"/>
      <c r="G85" s="938"/>
      <c r="H85" s="939"/>
      <c r="I85" s="940">
        <f>SUMIF(H12:H74,"sb",I12:I75)</f>
        <v>15578.799999999997</v>
      </c>
      <c r="J85" s="941"/>
      <c r="K85" s="941"/>
      <c r="L85" s="942"/>
      <c r="M85" s="122">
        <f>SUMIF(H12:H74,"sb",M12:M74)</f>
        <v>14335.999999999998</v>
      </c>
      <c r="N85" s="122">
        <f>SUMIF(H12:H74,"sb",N12:N74)</f>
        <v>12855.499999999998</v>
      </c>
      <c r="O85" s="53"/>
      <c r="P85" s="712"/>
      <c r="Q85" s="943"/>
      <c r="R85" s="943"/>
    </row>
    <row r="86" spans="1:18" ht="15" customHeight="1" x14ac:dyDescent="0.2">
      <c r="C86" s="1"/>
      <c r="D86" s="1000" t="s">
        <v>41</v>
      </c>
      <c r="E86" s="1001"/>
      <c r="F86" s="1001"/>
      <c r="G86" s="1001"/>
      <c r="H86" s="1002"/>
      <c r="I86" s="1003">
        <f>SUMIF(H12:H74,"sb(sp)",I12:I75)</f>
        <v>756.59999999999991</v>
      </c>
      <c r="J86" s="941"/>
      <c r="K86" s="941"/>
      <c r="L86" s="942"/>
      <c r="M86" s="167">
        <f>SUMIF(H12:H74,H23,M12:M74)</f>
        <v>659.2</v>
      </c>
      <c r="N86" s="167">
        <f>SUMIF(H12:H74,H23,N12:N74)</f>
        <v>659.2</v>
      </c>
      <c r="O86" s="53"/>
      <c r="P86" s="712"/>
      <c r="Q86" s="943"/>
      <c r="R86" s="943"/>
    </row>
    <row r="87" spans="1:18" ht="12.75" customHeight="1" x14ac:dyDescent="0.2">
      <c r="C87" s="1"/>
      <c r="D87" s="971" t="s">
        <v>44</v>
      </c>
      <c r="E87" s="972"/>
      <c r="F87" s="972"/>
      <c r="G87" s="972"/>
      <c r="H87" s="973"/>
      <c r="I87" s="974">
        <f>SUMIF(H12:H74,"sb(p)",I12:I74)</f>
        <v>0</v>
      </c>
      <c r="J87" s="975"/>
      <c r="K87" s="975"/>
      <c r="L87" s="976"/>
      <c r="M87" s="120">
        <f>SUMIF(H12:H74,#REF!,M12:M74)</f>
        <v>0</v>
      </c>
      <c r="N87" s="120">
        <f>SUMIF(H12:H74,"sb(p)",N12:N74)</f>
        <v>359.5</v>
      </c>
      <c r="O87" s="53"/>
      <c r="P87" s="712"/>
      <c r="Q87" s="943"/>
      <c r="R87" s="943"/>
    </row>
    <row r="88" spans="1:18" ht="12.75" customHeight="1" x14ac:dyDescent="0.2">
      <c r="C88" s="1"/>
      <c r="D88" s="971" t="s">
        <v>126</v>
      </c>
      <c r="E88" s="972"/>
      <c r="F88" s="972"/>
      <c r="G88" s="972"/>
      <c r="H88" s="973"/>
      <c r="I88" s="974">
        <f>SUMIF(H12:H74,H24,I12:I74)</f>
        <v>17.3</v>
      </c>
      <c r="J88" s="975"/>
      <c r="K88" s="975"/>
      <c r="L88" s="976"/>
      <c r="M88" s="121"/>
      <c r="N88" s="121"/>
      <c r="O88" s="53"/>
      <c r="P88" s="712"/>
      <c r="Q88" s="712"/>
      <c r="R88" s="712"/>
    </row>
    <row r="89" spans="1:18" ht="15" customHeight="1" x14ac:dyDescent="0.2">
      <c r="C89" s="1"/>
      <c r="D89" s="971" t="s">
        <v>77</v>
      </c>
      <c r="E89" s="972"/>
      <c r="F89" s="972"/>
      <c r="G89" s="972"/>
      <c r="H89" s="973"/>
      <c r="I89" s="974">
        <f>SUMIF(H12:H74,H52,I12:I74)</f>
        <v>200</v>
      </c>
      <c r="J89" s="975"/>
      <c r="K89" s="975"/>
      <c r="L89" s="976"/>
      <c r="M89" s="121">
        <f>SUMIF(H12:H74,H52,M12:M74)</f>
        <v>1500</v>
      </c>
      <c r="N89" s="121">
        <f>SUMIF(H12:H74,H52,N12:N74)</f>
        <v>0</v>
      </c>
      <c r="O89" s="53"/>
      <c r="P89" s="712"/>
      <c r="Q89" s="712"/>
      <c r="R89" s="712"/>
    </row>
    <row r="90" spans="1:18" s="156" customFormat="1" ht="13.5" customHeight="1" x14ac:dyDescent="0.2">
      <c r="C90" s="157"/>
      <c r="D90" s="977" t="s">
        <v>87</v>
      </c>
      <c r="E90" s="978"/>
      <c r="F90" s="978"/>
      <c r="G90" s="978"/>
      <c r="H90" s="979"/>
      <c r="I90" s="980">
        <f>SUMIF(H12:H74,"pf",I12:I74)</f>
        <v>728.4</v>
      </c>
      <c r="J90" s="981"/>
      <c r="K90" s="981"/>
      <c r="L90" s="981"/>
      <c r="M90" s="636"/>
      <c r="N90" s="637"/>
      <c r="P90" s="159"/>
      <c r="Q90" s="159"/>
      <c r="R90" s="159"/>
    </row>
    <row r="91" spans="1:18" ht="13.5" customHeight="1" x14ac:dyDescent="0.2">
      <c r="C91" s="16"/>
      <c r="D91" s="982" t="s">
        <v>23</v>
      </c>
      <c r="E91" s="983"/>
      <c r="F91" s="983"/>
      <c r="G91" s="983"/>
      <c r="H91" s="984"/>
      <c r="I91" s="985">
        <f ca="1">SUM(I92:L93)</f>
        <v>1049.4000000000001</v>
      </c>
      <c r="J91" s="941"/>
      <c r="K91" s="941"/>
      <c r="L91" s="942"/>
      <c r="M91" s="124">
        <f>SUM(M92:M92)</f>
        <v>34.799999999999997</v>
      </c>
      <c r="N91" s="124">
        <f>N92</f>
        <v>0</v>
      </c>
      <c r="O91" s="52"/>
      <c r="P91" s="713"/>
      <c r="Q91" s="970"/>
      <c r="R91" s="970"/>
    </row>
    <row r="92" spans="1:18" ht="12.75" customHeight="1" x14ac:dyDescent="0.2">
      <c r="C92" s="17"/>
      <c r="D92" s="937" t="s">
        <v>42</v>
      </c>
      <c r="E92" s="938"/>
      <c r="F92" s="938"/>
      <c r="G92" s="938"/>
      <c r="H92" s="939"/>
      <c r="I92" s="940">
        <f>SUMIF(H10:H77,"es",I10:I77)</f>
        <v>14.9</v>
      </c>
      <c r="J92" s="941"/>
      <c r="K92" s="941"/>
      <c r="L92" s="942"/>
      <c r="M92" s="122">
        <f>SUMIF(H12:H74,"es",M12:M74)</f>
        <v>34.799999999999997</v>
      </c>
      <c r="N92" s="122">
        <f>SUMIF(H12:H74,#REF!,N12:N74)</f>
        <v>0</v>
      </c>
      <c r="O92" s="53"/>
      <c r="P92" s="712"/>
      <c r="Q92" s="943"/>
      <c r="R92" s="943"/>
    </row>
    <row r="93" spans="1:18" ht="12.75" customHeight="1" x14ac:dyDescent="0.2">
      <c r="C93" s="17"/>
      <c r="D93" s="989" t="s">
        <v>78</v>
      </c>
      <c r="E93" s="990"/>
      <c r="F93" s="990"/>
      <c r="G93" s="990"/>
      <c r="H93" s="991"/>
      <c r="I93" s="986">
        <f ca="1">SUMIF(H12:I74,"kt",I12:I74)</f>
        <v>1034.5</v>
      </c>
      <c r="J93" s="987"/>
      <c r="K93" s="987"/>
      <c r="L93" s="988"/>
      <c r="M93" s="123"/>
      <c r="N93" s="123"/>
      <c r="O93" s="53"/>
      <c r="P93" s="712"/>
      <c r="Q93" s="712"/>
      <c r="R93" s="712"/>
    </row>
    <row r="94" spans="1:18" ht="13.5" thickBot="1" x14ac:dyDescent="0.25">
      <c r="A94" s="8"/>
      <c r="B94" s="8"/>
      <c r="C94" s="16"/>
      <c r="D94" s="964" t="s">
        <v>13</v>
      </c>
      <c r="E94" s="965"/>
      <c r="F94" s="965"/>
      <c r="G94" s="965"/>
      <c r="H94" s="966"/>
      <c r="I94" s="967">
        <f ca="1">I91+I83</f>
        <v>18330.5</v>
      </c>
      <c r="J94" s="968"/>
      <c r="K94" s="968">
        <f>K91+K83</f>
        <v>0</v>
      </c>
      <c r="L94" s="969"/>
      <c r="M94" s="638">
        <f>M91+M83</f>
        <v>16529.999999999996</v>
      </c>
      <c r="N94" s="638">
        <f>N91+N83</f>
        <v>13874.199999999999</v>
      </c>
      <c r="O94" s="54"/>
      <c r="P94" s="714"/>
      <c r="Q94" s="963"/>
      <c r="R94" s="963"/>
    </row>
    <row r="96" spans="1:18" x14ac:dyDescent="0.2">
      <c r="I96" s="309"/>
      <c r="J96" s="309"/>
      <c r="K96" s="309"/>
      <c r="L96" s="309"/>
    </row>
  </sheetData>
  <mergeCells count="165">
    <mergeCell ref="D88:H88"/>
    <mergeCell ref="I88:L88"/>
    <mergeCell ref="R18:R19"/>
    <mergeCell ref="A18:A19"/>
    <mergeCell ref="B18:B19"/>
    <mergeCell ref="C18:C19"/>
    <mergeCell ref="D18:D19"/>
    <mergeCell ref="E18:E19"/>
    <mergeCell ref="F18:F19"/>
    <mergeCell ref="G18:G19"/>
    <mergeCell ref="Q18:Q19"/>
    <mergeCell ref="D82:H82"/>
    <mergeCell ref="I82:L82"/>
    <mergeCell ref="Q82:R82"/>
    <mergeCell ref="D86:H86"/>
    <mergeCell ref="I86:L86"/>
    <mergeCell ref="Q86:R86"/>
    <mergeCell ref="D87:H87"/>
    <mergeCell ref="I87:L87"/>
    <mergeCell ref="Q87:R87"/>
    <mergeCell ref="D83:H83"/>
    <mergeCell ref="I83:L83"/>
    <mergeCell ref="Q83:R83"/>
    <mergeCell ref="D84:H84"/>
    <mergeCell ref="Q94:R94"/>
    <mergeCell ref="D94:H94"/>
    <mergeCell ref="I94:L94"/>
    <mergeCell ref="Q91:R91"/>
    <mergeCell ref="D92:H92"/>
    <mergeCell ref="I92:L92"/>
    <mergeCell ref="Q92:R92"/>
    <mergeCell ref="D89:H89"/>
    <mergeCell ref="I89:L89"/>
    <mergeCell ref="D90:H90"/>
    <mergeCell ref="I90:L90"/>
    <mergeCell ref="D91:H91"/>
    <mergeCell ref="I91:L91"/>
    <mergeCell ref="I93:L93"/>
    <mergeCell ref="D93:H93"/>
    <mergeCell ref="I84:L84"/>
    <mergeCell ref="D85:H85"/>
    <mergeCell ref="I85:L85"/>
    <mergeCell ref="Q85:R85"/>
    <mergeCell ref="D72:D73"/>
    <mergeCell ref="A80:R80"/>
    <mergeCell ref="D81:N81"/>
    <mergeCell ref="C76:H76"/>
    <mergeCell ref="B77:H77"/>
    <mergeCell ref="B78:H78"/>
    <mergeCell ref="O72:O73"/>
    <mergeCell ref="Q72:Q73"/>
    <mergeCell ref="R72:R73"/>
    <mergeCell ref="A79:R79"/>
    <mergeCell ref="A74:A75"/>
    <mergeCell ref="B74:B75"/>
    <mergeCell ref="C74:C75"/>
    <mergeCell ref="G74:G75"/>
    <mergeCell ref="F74:F75"/>
    <mergeCell ref="D74:D75"/>
    <mergeCell ref="E74:E75"/>
    <mergeCell ref="D68:D69"/>
    <mergeCell ref="D70:D71"/>
    <mergeCell ref="O70:O71"/>
    <mergeCell ref="Q70:Q71"/>
    <mergeCell ref="R70:R71"/>
    <mergeCell ref="O68:O69"/>
    <mergeCell ref="P68:P69"/>
    <mergeCell ref="Q68:Q69"/>
    <mergeCell ref="R68:R69"/>
    <mergeCell ref="C65:H65"/>
    <mergeCell ref="C66:R66"/>
    <mergeCell ref="F62:F64"/>
    <mergeCell ref="G62:G64"/>
    <mergeCell ref="D62:D64"/>
    <mergeCell ref="E62:E64"/>
    <mergeCell ref="E57:E61"/>
    <mergeCell ref="O62:O63"/>
    <mergeCell ref="D59:D60"/>
    <mergeCell ref="A62:A64"/>
    <mergeCell ref="B62:B64"/>
    <mergeCell ref="C62:C64"/>
    <mergeCell ref="S52:X52"/>
    <mergeCell ref="O54:O56"/>
    <mergeCell ref="P54:P56"/>
    <mergeCell ref="Q54:Q56"/>
    <mergeCell ref="R54:R56"/>
    <mergeCell ref="D52:D53"/>
    <mergeCell ref="D54:D56"/>
    <mergeCell ref="F55:F56"/>
    <mergeCell ref="E54:E56"/>
    <mergeCell ref="E51:E53"/>
    <mergeCell ref="C44:H44"/>
    <mergeCell ref="O44:R44"/>
    <mergeCell ref="C45:R45"/>
    <mergeCell ref="C46:C49"/>
    <mergeCell ref="D50:D51"/>
    <mergeCell ref="D42:D43"/>
    <mergeCell ref="E42:E43"/>
    <mergeCell ref="O46:O49"/>
    <mergeCell ref="C42:C43"/>
    <mergeCell ref="D46:D49"/>
    <mergeCell ref="E46:E49"/>
    <mergeCell ref="F46:F49"/>
    <mergeCell ref="G46:G49"/>
    <mergeCell ref="C28:C29"/>
    <mergeCell ref="D28:D29"/>
    <mergeCell ref="E28:E29"/>
    <mergeCell ref="O28:O29"/>
    <mergeCell ref="F42:F43"/>
    <mergeCell ref="G42:G43"/>
    <mergeCell ref="O20:R20"/>
    <mergeCell ref="C21:R21"/>
    <mergeCell ref="C20:H20"/>
    <mergeCell ref="D40:D41"/>
    <mergeCell ref="E40:E41"/>
    <mergeCell ref="F40:F41"/>
    <mergeCell ref="G40:G41"/>
    <mergeCell ref="C30:C31"/>
    <mergeCell ref="D30:D31"/>
    <mergeCell ref="E30:E31"/>
    <mergeCell ref="F30:F31"/>
    <mergeCell ref="G30:G31"/>
    <mergeCell ref="O22:O23"/>
    <mergeCell ref="E32:E34"/>
    <mergeCell ref="O24:O25"/>
    <mergeCell ref="A14:A17"/>
    <mergeCell ref="B14:B17"/>
    <mergeCell ref="C14:C17"/>
    <mergeCell ref="O12:O13"/>
    <mergeCell ref="Q12:Q13"/>
    <mergeCell ref="G12:G13"/>
    <mergeCell ref="E12:E13"/>
    <mergeCell ref="F12:F13"/>
    <mergeCell ref="E14:E17"/>
    <mergeCell ref="F14:F17"/>
    <mergeCell ref="A9:R9"/>
    <mergeCell ref="B10:R10"/>
    <mergeCell ref="C11:R11"/>
    <mergeCell ref="A12:A13"/>
    <mergeCell ref="B12:B13"/>
    <mergeCell ref="C12:C13"/>
    <mergeCell ref="D12:D13"/>
    <mergeCell ref="R12:R13"/>
    <mergeCell ref="C5:C7"/>
    <mergeCell ref="A1:R1"/>
    <mergeCell ref="A2:R2"/>
    <mergeCell ref="A3:R3"/>
    <mergeCell ref="A4:R4"/>
    <mergeCell ref="A8:R8"/>
    <mergeCell ref="I5:L5"/>
    <mergeCell ref="M5:M7"/>
    <mergeCell ref="N5:N7"/>
    <mergeCell ref="O5:R5"/>
    <mergeCell ref="F5:F7"/>
    <mergeCell ref="J6:K6"/>
    <mergeCell ref="L6:L7"/>
    <mergeCell ref="O6:O7"/>
    <mergeCell ref="P6:R6"/>
    <mergeCell ref="D5:D7"/>
    <mergeCell ref="E5:E7"/>
    <mergeCell ref="I6:I7"/>
    <mergeCell ref="H5:H7"/>
    <mergeCell ref="G5:G7"/>
    <mergeCell ref="A5:A7"/>
    <mergeCell ref="B5:B7"/>
  </mergeCells>
  <phoneticPr fontId="18" type="noConversion"/>
  <printOptions horizontalCentered="1"/>
  <pageMargins left="0" right="0" top="0.55118110236220474" bottom="0.19685039370078741" header="0.31496062992125984" footer="0.31496062992125984"/>
  <pageSetup paperSize="9" scale="95" orientation="landscape" r:id="rId1"/>
  <rowBreaks count="2" manualBreakCount="2">
    <brk id="29" max="23" man="1"/>
    <brk id="49" max="2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0"/>
  <sheetViews>
    <sheetView zoomScale="110" zoomScaleNormal="110" zoomScaleSheetLayoutView="90" workbookViewId="0">
      <selection sqref="A1:R1"/>
    </sheetView>
  </sheetViews>
  <sheetFormatPr defaultRowHeight="12.75" x14ac:dyDescent="0.2"/>
  <cols>
    <col min="1" max="3" width="2.7109375" style="13" customWidth="1"/>
    <col min="4" max="4" width="37.7109375" style="13" customWidth="1"/>
    <col min="5" max="5" width="3.5703125" style="503" customWidth="1"/>
    <col min="6" max="6" width="3.28515625" style="503" customWidth="1"/>
    <col min="7" max="7" width="2.85546875" style="503" customWidth="1"/>
    <col min="8" max="8" width="7.5703125" style="13" customWidth="1"/>
    <col min="9" max="10" width="7.28515625" style="13" customWidth="1"/>
    <col min="11" max="12" width="7" style="13" customWidth="1"/>
    <col min="13" max="13" width="12" style="8" customWidth="1"/>
    <col min="14" max="14" width="7.42578125" style="8" customWidth="1"/>
    <col min="15" max="20" width="7" style="8" customWidth="1"/>
    <col min="21" max="16384" width="9.140625" style="8"/>
  </cols>
  <sheetData>
    <row r="1" spans="1:20" ht="13.5" x14ac:dyDescent="0.2">
      <c r="A1" s="739" t="s">
        <v>90</v>
      </c>
      <c r="B1" s="739"/>
      <c r="C1" s="739"/>
      <c r="D1" s="739"/>
      <c r="E1" s="739"/>
      <c r="F1" s="739"/>
      <c r="G1" s="739"/>
      <c r="H1" s="739"/>
      <c r="I1" s="739"/>
      <c r="J1" s="739"/>
      <c r="K1" s="739"/>
      <c r="L1" s="739"/>
      <c r="M1" s="739"/>
      <c r="N1" s="739"/>
      <c r="O1" s="739"/>
      <c r="P1" s="739"/>
      <c r="Q1" s="739"/>
      <c r="R1" s="739"/>
      <c r="S1" s="1010" t="s">
        <v>142</v>
      </c>
      <c r="T1" s="1010"/>
    </row>
    <row r="2" spans="1:20" ht="12.75" customHeight="1" x14ac:dyDescent="0.2">
      <c r="A2" s="740" t="s">
        <v>33</v>
      </c>
      <c r="B2" s="740"/>
      <c r="C2" s="740"/>
      <c r="D2" s="740"/>
      <c r="E2" s="740"/>
      <c r="F2" s="740"/>
      <c r="G2" s="740"/>
      <c r="H2" s="740"/>
      <c r="I2" s="740"/>
      <c r="J2" s="740"/>
      <c r="K2" s="740"/>
      <c r="L2" s="740"/>
      <c r="M2" s="740"/>
      <c r="N2" s="740"/>
      <c r="O2" s="740"/>
      <c r="P2" s="740"/>
      <c r="Q2" s="740"/>
      <c r="R2" s="740"/>
      <c r="S2" s="740"/>
      <c r="T2" s="740"/>
    </row>
    <row r="3" spans="1:20" ht="12.75" customHeight="1" x14ac:dyDescent="0.2">
      <c r="A3" s="741" t="s">
        <v>49</v>
      </c>
      <c r="B3" s="741"/>
      <c r="C3" s="741"/>
      <c r="D3" s="741"/>
      <c r="E3" s="741"/>
      <c r="F3" s="741"/>
      <c r="G3" s="741"/>
      <c r="H3" s="741"/>
      <c r="I3" s="741"/>
      <c r="J3" s="741"/>
      <c r="K3" s="741"/>
      <c r="L3" s="741"/>
      <c r="M3" s="741"/>
      <c r="N3" s="741"/>
      <c r="O3" s="741"/>
      <c r="P3" s="741"/>
      <c r="Q3" s="741"/>
      <c r="R3" s="741"/>
      <c r="S3" s="741"/>
      <c r="T3" s="741"/>
    </row>
    <row r="4" spans="1:20" ht="13.5" customHeight="1" thickBot="1" x14ac:dyDescent="0.25">
      <c r="A4" s="1036" t="s">
        <v>24</v>
      </c>
      <c r="B4" s="1036"/>
      <c r="C4" s="1036"/>
      <c r="D4" s="1036"/>
      <c r="E4" s="1036"/>
      <c r="F4" s="1036"/>
      <c r="G4" s="1036"/>
      <c r="H4" s="1036"/>
      <c r="I4" s="1036"/>
      <c r="J4" s="1036"/>
      <c r="K4" s="1036"/>
      <c r="L4" s="1036"/>
      <c r="M4" s="1036"/>
      <c r="N4" s="1036"/>
      <c r="O4" s="1036"/>
      <c r="P4" s="1036"/>
      <c r="Q4" s="1036"/>
      <c r="R4" s="1036"/>
      <c r="S4" s="1036"/>
      <c r="T4" s="1036"/>
    </row>
    <row r="5" spans="1:20" ht="28.5" customHeight="1" x14ac:dyDescent="0.2">
      <c r="A5" s="780" t="s">
        <v>2</v>
      </c>
      <c r="B5" s="783" t="s">
        <v>3</v>
      </c>
      <c r="C5" s="783" t="s">
        <v>4</v>
      </c>
      <c r="D5" s="766" t="s">
        <v>28</v>
      </c>
      <c r="E5" s="769" t="s">
        <v>5</v>
      </c>
      <c r="F5" s="755" t="s">
        <v>79</v>
      </c>
      <c r="G5" s="777" t="s">
        <v>6</v>
      </c>
      <c r="H5" s="774" t="s">
        <v>7</v>
      </c>
      <c r="I5" s="1059" t="s">
        <v>88</v>
      </c>
      <c r="J5" s="1060"/>
      <c r="K5" s="1060"/>
      <c r="L5" s="1061"/>
      <c r="M5" s="1073" t="s">
        <v>137</v>
      </c>
      <c r="N5" s="1074"/>
      <c r="O5" s="1074"/>
      <c r="P5" s="1075"/>
      <c r="Q5" s="1046" t="s">
        <v>136</v>
      </c>
      <c r="R5" s="1047"/>
      <c r="S5" s="1047"/>
      <c r="T5" s="1048"/>
    </row>
    <row r="6" spans="1:20" ht="12.75" customHeight="1" x14ac:dyDescent="0.2">
      <c r="A6" s="781"/>
      <c r="B6" s="784"/>
      <c r="C6" s="784"/>
      <c r="D6" s="767"/>
      <c r="E6" s="770"/>
      <c r="F6" s="756"/>
      <c r="G6" s="778"/>
      <c r="H6" s="775"/>
      <c r="I6" s="1062" t="s">
        <v>8</v>
      </c>
      <c r="J6" s="1064" t="s">
        <v>9</v>
      </c>
      <c r="K6" s="1064"/>
      <c r="L6" s="1065" t="s">
        <v>31</v>
      </c>
      <c r="M6" s="781" t="s">
        <v>8</v>
      </c>
      <c r="N6" s="1049" t="s">
        <v>9</v>
      </c>
      <c r="O6" s="1049"/>
      <c r="P6" s="1050" t="s">
        <v>31</v>
      </c>
      <c r="Q6" s="1052" t="s">
        <v>8</v>
      </c>
      <c r="R6" s="1054" t="s">
        <v>9</v>
      </c>
      <c r="S6" s="1054"/>
      <c r="T6" s="1055" t="s">
        <v>31</v>
      </c>
    </row>
    <row r="7" spans="1:20" ht="111.75" customHeight="1" thickBot="1" x14ac:dyDescent="0.25">
      <c r="A7" s="1093"/>
      <c r="B7" s="1100"/>
      <c r="C7" s="1100"/>
      <c r="D7" s="767"/>
      <c r="E7" s="770"/>
      <c r="F7" s="1101"/>
      <c r="G7" s="778"/>
      <c r="H7" s="775"/>
      <c r="I7" s="1063"/>
      <c r="J7" s="359" t="s">
        <v>8</v>
      </c>
      <c r="K7" s="359" t="s">
        <v>29</v>
      </c>
      <c r="L7" s="1066"/>
      <c r="M7" s="1093"/>
      <c r="N7" s="520" t="s">
        <v>8</v>
      </c>
      <c r="O7" s="360" t="s">
        <v>29</v>
      </c>
      <c r="P7" s="1051"/>
      <c r="Q7" s="1053"/>
      <c r="R7" s="361" t="s">
        <v>8</v>
      </c>
      <c r="S7" s="362" t="s">
        <v>29</v>
      </c>
      <c r="T7" s="1056"/>
    </row>
    <row r="8" spans="1:20" ht="13.5" customHeight="1" x14ac:dyDescent="0.2">
      <c r="A8" s="1076" t="s">
        <v>30</v>
      </c>
      <c r="B8" s="1077"/>
      <c r="C8" s="1077"/>
      <c r="D8" s="1077"/>
      <c r="E8" s="1077"/>
      <c r="F8" s="1077"/>
      <c r="G8" s="1077"/>
      <c r="H8" s="1077"/>
      <c r="I8" s="1077"/>
      <c r="J8" s="1077"/>
      <c r="K8" s="1077"/>
      <c r="L8" s="1077"/>
      <c r="M8" s="1077"/>
      <c r="N8" s="1077"/>
      <c r="O8" s="1077"/>
      <c r="P8" s="1077"/>
      <c r="Q8" s="1077"/>
      <c r="R8" s="1077"/>
      <c r="S8" s="1077"/>
      <c r="T8" s="1078"/>
    </row>
    <row r="9" spans="1:20" ht="13.5" customHeight="1" x14ac:dyDescent="0.2">
      <c r="A9" s="1079" t="s">
        <v>27</v>
      </c>
      <c r="B9" s="1080"/>
      <c r="C9" s="1080"/>
      <c r="D9" s="1080"/>
      <c r="E9" s="1080"/>
      <c r="F9" s="1080"/>
      <c r="G9" s="1080"/>
      <c r="H9" s="1080"/>
      <c r="I9" s="1080"/>
      <c r="J9" s="1080"/>
      <c r="K9" s="1080"/>
      <c r="L9" s="1080"/>
      <c r="M9" s="1080"/>
      <c r="N9" s="1080"/>
      <c r="O9" s="1080"/>
      <c r="P9" s="1080"/>
      <c r="Q9" s="1080"/>
      <c r="R9" s="1080"/>
      <c r="S9" s="1080"/>
      <c r="T9" s="1081"/>
    </row>
    <row r="10" spans="1:20" ht="15" customHeight="1" thickBot="1" x14ac:dyDescent="0.25">
      <c r="A10" s="414" t="s">
        <v>10</v>
      </c>
      <c r="B10" s="1082" t="s">
        <v>47</v>
      </c>
      <c r="C10" s="1083"/>
      <c r="D10" s="1083"/>
      <c r="E10" s="1083"/>
      <c r="F10" s="1083"/>
      <c r="G10" s="1083"/>
      <c r="H10" s="1083"/>
      <c r="I10" s="1083"/>
      <c r="J10" s="1083"/>
      <c r="K10" s="1083"/>
      <c r="L10" s="1083"/>
      <c r="M10" s="1083"/>
      <c r="N10" s="1083"/>
      <c r="O10" s="1083"/>
      <c r="P10" s="1083"/>
      <c r="Q10" s="1083"/>
      <c r="R10" s="1083"/>
      <c r="S10" s="1083"/>
      <c r="T10" s="1084"/>
    </row>
    <row r="11" spans="1:20" ht="13.5" customHeight="1" thickBot="1" x14ac:dyDescent="0.25">
      <c r="A11" s="506" t="s">
        <v>10</v>
      </c>
      <c r="B11" s="108" t="s">
        <v>10</v>
      </c>
      <c r="C11" s="1085" t="s">
        <v>0</v>
      </c>
      <c r="D11" s="1086"/>
      <c r="E11" s="1086"/>
      <c r="F11" s="1086"/>
      <c r="G11" s="1086"/>
      <c r="H11" s="1086"/>
      <c r="I11" s="1086"/>
      <c r="J11" s="1086"/>
      <c r="K11" s="1086"/>
      <c r="L11" s="1086"/>
      <c r="M11" s="1086"/>
      <c r="N11" s="1086"/>
      <c r="O11" s="1086"/>
      <c r="P11" s="1086"/>
      <c r="Q11" s="1086"/>
      <c r="R11" s="1086"/>
      <c r="S11" s="1086"/>
      <c r="T11" s="1087"/>
    </row>
    <row r="12" spans="1:20" ht="27" customHeight="1" x14ac:dyDescent="0.2">
      <c r="A12" s="794" t="s">
        <v>10</v>
      </c>
      <c r="B12" s="796" t="s">
        <v>10</v>
      </c>
      <c r="C12" s="798" t="s">
        <v>10</v>
      </c>
      <c r="D12" s="800" t="s">
        <v>38</v>
      </c>
      <c r="E12" s="813"/>
      <c r="F12" s="815" t="s">
        <v>11</v>
      </c>
      <c r="G12" s="811" t="s">
        <v>36</v>
      </c>
      <c r="H12" s="128" t="s">
        <v>12</v>
      </c>
      <c r="I12" s="256">
        <f t="shared" ref="I12:I15" si="0">J12+L12</f>
        <v>170</v>
      </c>
      <c r="J12" s="257">
        <v>170</v>
      </c>
      <c r="K12" s="258"/>
      <c r="L12" s="259"/>
      <c r="M12" s="421">
        <f t="shared" ref="M12:M15" si="1">N12+P12</f>
        <v>170</v>
      </c>
      <c r="N12" s="422">
        <v>170</v>
      </c>
      <c r="O12" s="423"/>
      <c r="P12" s="424"/>
      <c r="Q12" s="429"/>
      <c r="R12" s="430"/>
      <c r="S12" s="431"/>
      <c r="T12" s="432"/>
    </row>
    <row r="13" spans="1:20" ht="13.5" thickBot="1" x14ac:dyDescent="0.25">
      <c r="A13" s="795"/>
      <c r="B13" s="797"/>
      <c r="C13" s="799"/>
      <c r="D13" s="801"/>
      <c r="E13" s="814"/>
      <c r="F13" s="816"/>
      <c r="G13" s="812"/>
      <c r="H13" s="351" t="s">
        <v>13</v>
      </c>
      <c r="I13" s="201">
        <f t="shared" si="0"/>
        <v>170</v>
      </c>
      <c r="J13" s="355">
        <f>SUM(J12)</f>
        <v>170</v>
      </c>
      <c r="K13" s="355"/>
      <c r="L13" s="260"/>
      <c r="M13" s="201">
        <f t="shared" si="1"/>
        <v>170</v>
      </c>
      <c r="N13" s="355">
        <f>SUM(N12)</f>
        <v>170</v>
      </c>
      <c r="O13" s="355"/>
      <c r="P13" s="260"/>
      <c r="Q13" s="433"/>
      <c r="R13" s="434"/>
      <c r="S13" s="435"/>
      <c r="T13" s="436"/>
    </row>
    <row r="14" spans="1:20" ht="27" customHeight="1" x14ac:dyDescent="0.2">
      <c r="A14" s="794" t="s">
        <v>10</v>
      </c>
      <c r="B14" s="796" t="s">
        <v>10</v>
      </c>
      <c r="C14" s="798" t="s">
        <v>14</v>
      </c>
      <c r="D14" s="321" t="s">
        <v>80</v>
      </c>
      <c r="E14" s="813"/>
      <c r="F14" s="815" t="s">
        <v>11</v>
      </c>
      <c r="G14" s="177">
        <v>2</v>
      </c>
      <c r="H14" s="128" t="s">
        <v>12</v>
      </c>
      <c r="I14" s="261">
        <f>J14+L14</f>
        <v>219.7</v>
      </c>
      <c r="J14" s="299">
        <v>206.7</v>
      </c>
      <c r="K14" s="299"/>
      <c r="L14" s="645">
        <v>13</v>
      </c>
      <c r="M14" s="425">
        <f t="shared" si="1"/>
        <v>219.7</v>
      </c>
      <c r="N14" s="426">
        <v>206.7</v>
      </c>
      <c r="O14" s="426"/>
      <c r="P14" s="427">
        <v>13</v>
      </c>
      <c r="Q14" s="429"/>
      <c r="R14" s="430"/>
      <c r="S14" s="431"/>
      <c r="T14" s="432"/>
    </row>
    <row r="15" spans="1:20" ht="27.75" customHeight="1" x14ac:dyDescent="0.2">
      <c r="A15" s="804"/>
      <c r="B15" s="805"/>
      <c r="C15" s="806"/>
      <c r="D15" s="320" t="s">
        <v>112</v>
      </c>
      <c r="E15" s="1102"/>
      <c r="F15" s="820"/>
      <c r="G15" s="239" t="s">
        <v>81</v>
      </c>
      <c r="H15" s="3" t="s">
        <v>12</v>
      </c>
      <c r="I15" s="261">
        <f t="shared" si="0"/>
        <v>80.3</v>
      </c>
      <c r="J15" s="254">
        <v>80.3</v>
      </c>
      <c r="K15" s="254"/>
      <c r="L15" s="646"/>
      <c r="M15" s="668">
        <f t="shared" si="1"/>
        <v>108.3</v>
      </c>
      <c r="N15" s="669">
        <f>80.3+28</f>
        <v>108.3</v>
      </c>
      <c r="O15" s="183"/>
      <c r="P15" s="488"/>
      <c r="Q15" s="672">
        <f>M15-I15</f>
        <v>28</v>
      </c>
      <c r="R15" s="372">
        <f>N15-J15</f>
        <v>28</v>
      </c>
      <c r="S15" s="674"/>
      <c r="T15" s="496"/>
    </row>
    <row r="16" spans="1:20" ht="15.75" customHeight="1" x14ac:dyDescent="0.2">
      <c r="A16" s="804"/>
      <c r="B16" s="805"/>
      <c r="C16" s="806"/>
      <c r="D16" s="320"/>
      <c r="E16" s="1102"/>
      <c r="F16" s="820"/>
      <c r="G16" s="248"/>
      <c r="H16" s="501" t="s">
        <v>32</v>
      </c>
      <c r="I16" s="647">
        <f>J16+L16</f>
        <v>194.6</v>
      </c>
      <c r="J16" s="192">
        <v>23.7</v>
      </c>
      <c r="K16" s="192"/>
      <c r="L16" s="648">
        <v>170.9</v>
      </c>
      <c r="M16" s="639">
        <f>N16+P16</f>
        <v>194.6</v>
      </c>
      <c r="N16" s="438">
        <v>23.7</v>
      </c>
      <c r="O16" s="438"/>
      <c r="P16" s="640">
        <v>170.9</v>
      </c>
      <c r="Q16" s="641">
        <f>M16-I16</f>
        <v>0</v>
      </c>
      <c r="R16" s="642">
        <f>N16-J16</f>
        <v>0</v>
      </c>
      <c r="S16" s="375"/>
      <c r="T16" s="376">
        <f>P16-L16</f>
        <v>0</v>
      </c>
    </row>
    <row r="17" spans="1:20" ht="17.25" customHeight="1" thickBot="1" x14ac:dyDescent="0.25">
      <c r="A17" s="804"/>
      <c r="B17" s="805"/>
      <c r="C17" s="806"/>
      <c r="D17" s="320" t="s">
        <v>131</v>
      </c>
      <c r="E17" s="1103"/>
      <c r="F17" s="821"/>
      <c r="G17" s="519"/>
      <c r="H17" s="262" t="s">
        <v>13</v>
      </c>
      <c r="I17" s="394">
        <f>SUM(I14:I16)</f>
        <v>494.6</v>
      </c>
      <c r="J17" s="303">
        <f>SUM(J14:J16)</f>
        <v>310.7</v>
      </c>
      <c r="K17" s="395"/>
      <c r="L17" s="317">
        <f>SUM(L14:L16)</f>
        <v>183.9</v>
      </c>
      <c r="M17" s="394">
        <f>SUM(M14:M16)</f>
        <v>522.6</v>
      </c>
      <c r="N17" s="303">
        <f>SUM(N14:N16)</f>
        <v>338.7</v>
      </c>
      <c r="O17" s="395"/>
      <c r="P17" s="317">
        <f>SUM(P14:P16)</f>
        <v>183.9</v>
      </c>
      <c r="Q17" s="394">
        <f>SUM(Q15:Q16)</f>
        <v>28</v>
      </c>
      <c r="R17" s="303">
        <f>SUM(R15:R16)</f>
        <v>28</v>
      </c>
      <c r="S17" s="395"/>
      <c r="T17" s="317">
        <f>SUM(T16)</f>
        <v>0</v>
      </c>
    </row>
    <row r="18" spans="1:20" ht="19.5" customHeight="1" x14ac:dyDescent="0.2">
      <c r="A18" s="794" t="s">
        <v>10</v>
      </c>
      <c r="B18" s="796" t="s">
        <v>10</v>
      </c>
      <c r="C18" s="798" t="s">
        <v>15</v>
      </c>
      <c r="D18" s="800" t="s">
        <v>72</v>
      </c>
      <c r="E18" s="813"/>
      <c r="F18" s="815" t="s">
        <v>11</v>
      </c>
      <c r="G18" s="811" t="s">
        <v>36</v>
      </c>
      <c r="H18" s="128" t="s">
        <v>12</v>
      </c>
      <c r="I18" s="256">
        <f t="shared" ref="I18:I19" si="2">J18+L18</f>
        <v>120</v>
      </c>
      <c r="J18" s="257">
        <v>120</v>
      </c>
      <c r="K18" s="649"/>
      <c r="L18" s="650"/>
      <c r="M18" s="421">
        <f t="shared" ref="M18:M19" si="3">N18+P18</f>
        <v>120</v>
      </c>
      <c r="N18" s="422">
        <v>120</v>
      </c>
      <c r="O18" s="389"/>
      <c r="P18" s="390"/>
      <c r="Q18" s="437"/>
      <c r="R18" s="438"/>
      <c r="S18" s="389"/>
      <c r="T18" s="390"/>
    </row>
    <row r="19" spans="1:20" ht="13.5" thickBot="1" x14ac:dyDescent="0.25">
      <c r="A19" s="795"/>
      <c r="B19" s="797"/>
      <c r="C19" s="799"/>
      <c r="D19" s="801"/>
      <c r="E19" s="814"/>
      <c r="F19" s="816"/>
      <c r="G19" s="812"/>
      <c r="H19" s="351" t="s">
        <v>13</v>
      </c>
      <c r="I19" s="201">
        <f t="shared" si="2"/>
        <v>120</v>
      </c>
      <c r="J19" s="355">
        <f>SUM(J18)</f>
        <v>120</v>
      </c>
      <c r="K19" s="399"/>
      <c r="L19" s="400"/>
      <c r="M19" s="201">
        <f t="shared" si="3"/>
        <v>120</v>
      </c>
      <c r="N19" s="355">
        <f>SUM(N18)</f>
        <v>120</v>
      </c>
      <c r="O19" s="399"/>
      <c r="P19" s="400"/>
      <c r="Q19" s="394"/>
      <c r="R19" s="303"/>
      <c r="S19" s="399"/>
      <c r="T19" s="400"/>
    </row>
    <row r="20" spans="1:20" ht="13.5" thickBot="1" x14ac:dyDescent="0.25">
      <c r="A20" s="4" t="s">
        <v>10</v>
      </c>
      <c r="B20" s="175" t="s">
        <v>10</v>
      </c>
      <c r="C20" s="840" t="s">
        <v>18</v>
      </c>
      <c r="D20" s="841"/>
      <c r="E20" s="841"/>
      <c r="F20" s="841"/>
      <c r="G20" s="841"/>
      <c r="H20" s="842"/>
      <c r="I20" s="508">
        <f>I17+I13+I19</f>
        <v>784.6</v>
      </c>
      <c r="J20" s="508">
        <f>J17+J13+J19</f>
        <v>600.70000000000005</v>
      </c>
      <c r="K20" s="508">
        <f>K17+K13</f>
        <v>0</v>
      </c>
      <c r="L20" s="508">
        <f>L17+L13</f>
        <v>183.9</v>
      </c>
      <c r="M20" s="401">
        <f>N20+P20</f>
        <v>812.6</v>
      </c>
      <c r="N20" s="402">
        <f>N17+N19+N13</f>
        <v>628.70000000000005</v>
      </c>
      <c r="O20" s="403"/>
      <c r="P20" s="404">
        <f>P17</f>
        <v>183.9</v>
      </c>
      <c r="Q20" s="401">
        <f>Q17</f>
        <v>28</v>
      </c>
      <c r="R20" s="402">
        <f>R19+R17+R13</f>
        <v>28</v>
      </c>
      <c r="S20" s="403"/>
      <c r="T20" s="404">
        <f>T17</f>
        <v>0</v>
      </c>
    </row>
    <row r="21" spans="1:20" ht="13.5" customHeight="1" thickBot="1" x14ac:dyDescent="0.25">
      <c r="A21" s="4" t="s">
        <v>10</v>
      </c>
      <c r="B21" s="46" t="s">
        <v>14</v>
      </c>
      <c r="C21" s="837" t="s">
        <v>45</v>
      </c>
      <c r="D21" s="838"/>
      <c r="E21" s="838"/>
      <c r="F21" s="838"/>
      <c r="G21" s="838"/>
      <c r="H21" s="838"/>
      <c r="I21" s="838"/>
      <c r="J21" s="838"/>
      <c r="K21" s="838"/>
      <c r="L21" s="838"/>
      <c r="M21" s="838"/>
      <c r="N21" s="838"/>
      <c r="O21" s="838"/>
      <c r="P21" s="838"/>
      <c r="Q21" s="838"/>
      <c r="R21" s="838"/>
      <c r="S21" s="838"/>
      <c r="T21" s="839"/>
    </row>
    <row r="22" spans="1:20" s="36" customFormat="1" ht="15" customHeight="1" x14ac:dyDescent="0.2">
      <c r="A22" s="35" t="s">
        <v>10</v>
      </c>
      <c r="B22" s="504" t="s">
        <v>14</v>
      </c>
      <c r="C22" s="187" t="s">
        <v>10</v>
      </c>
      <c r="D22" s="197" t="s">
        <v>85</v>
      </c>
      <c r="E22" s="154"/>
      <c r="F22" s="170" t="s">
        <v>11</v>
      </c>
      <c r="G22" s="199">
        <v>2</v>
      </c>
      <c r="H22" s="338" t="s">
        <v>12</v>
      </c>
      <c r="I22" s="263">
        <f>J22+L22</f>
        <v>11510.299999999997</v>
      </c>
      <c r="J22" s="264">
        <f>11220.3-72.2+26.5+331.8</f>
        <v>11506.399999999998</v>
      </c>
      <c r="K22" s="264">
        <f>7036.8+61.2+237</f>
        <v>7335</v>
      </c>
      <c r="L22" s="265">
        <f>30.4-26.5</f>
        <v>3.8999999999999986</v>
      </c>
      <c r="M22" s="439">
        <f>N22+P22</f>
        <v>11510.299999999997</v>
      </c>
      <c r="N22" s="440">
        <f>11220.3-72.2+26.5+331.8</f>
        <v>11506.399999999998</v>
      </c>
      <c r="O22" s="440">
        <f>7036.8+61.2+237</f>
        <v>7335</v>
      </c>
      <c r="P22" s="441">
        <f>30.4-26.5</f>
        <v>3.8999999999999986</v>
      </c>
      <c r="Q22" s="448"/>
      <c r="R22" s="447"/>
      <c r="S22" s="447"/>
      <c r="T22" s="446"/>
    </row>
    <row r="23" spans="1:20" s="36" customFormat="1" x14ac:dyDescent="0.2">
      <c r="A23" s="37"/>
      <c r="B23" s="507"/>
      <c r="C23" s="188"/>
      <c r="D23" s="198" t="s">
        <v>107</v>
      </c>
      <c r="E23" s="155"/>
      <c r="F23" s="171"/>
      <c r="G23" s="195"/>
      <c r="H23" s="189" t="s">
        <v>89</v>
      </c>
      <c r="I23" s="191">
        <f>J23+L23</f>
        <v>701.8</v>
      </c>
      <c r="J23" s="192">
        <v>618.29999999999995</v>
      </c>
      <c r="K23" s="192"/>
      <c r="L23" s="193">
        <v>83.5</v>
      </c>
      <c r="M23" s="672">
        <f>N23+P23</f>
        <v>756.59999999999991</v>
      </c>
      <c r="N23" s="372">
        <f>618.3+54.8</f>
        <v>673.09999999999991</v>
      </c>
      <c r="O23" s="438"/>
      <c r="P23" s="442">
        <v>83.5</v>
      </c>
      <c r="Q23" s="379">
        <f>M23-I23</f>
        <v>54.799999999999955</v>
      </c>
      <c r="R23" s="380">
        <f>N23-J23</f>
        <v>54.799999999999955</v>
      </c>
      <c r="S23" s="375"/>
      <c r="T23" s="376">
        <f>P23-L23</f>
        <v>0</v>
      </c>
    </row>
    <row r="24" spans="1:20" s="36" customFormat="1" ht="15" customHeight="1" x14ac:dyDescent="0.2">
      <c r="A24" s="37"/>
      <c r="B24" s="507"/>
      <c r="C24" s="188"/>
      <c r="D24" s="198" t="s">
        <v>108</v>
      </c>
      <c r="E24" s="155"/>
      <c r="F24" s="171"/>
      <c r="G24" s="195"/>
      <c r="H24" s="322" t="s">
        <v>125</v>
      </c>
      <c r="I24" s="323">
        <f>J24+L24</f>
        <v>17.3</v>
      </c>
      <c r="J24" s="324">
        <v>17.3</v>
      </c>
      <c r="K24" s="324"/>
      <c r="L24" s="325"/>
      <c r="M24" s="443">
        <f>N24+P24</f>
        <v>17.3</v>
      </c>
      <c r="N24" s="444">
        <v>17.3</v>
      </c>
      <c r="O24" s="444"/>
      <c r="P24" s="445"/>
      <c r="Q24" s="373"/>
      <c r="R24" s="374"/>
      <c r="S24" s="375"/>
      <c r="T24" s="378"/>
    </row>
    <row r="25" spans="1:20" s="36" customFormat="1" ht="15.75" customHeight="1" x14ac:dyDescent="0.2">
      <c r="A25" s="37"/>
      <c r="B25" s="507"/>
      <c r="C25" s="188"/>
      <c r="D25" s="198" t="s">
        <v>109</v>
      </c>
      <c r="E25" s="155"/>
      <c r="F25" s="171"/>
      <c r="G25" s="195"/>
      <c r="H25" s="502" t="s">
        <v>32</v>
      </c>
      <c r="I25" s="651">
        <f>J25+L25</f>
        <v>39.9</v>
      </c>
      <c r="J25" s="652">
        <v>39.9</v>
      </c>
      <c r="K25" s="652"/>
      <c r="L25" s="653"/>
      <c r="M25" s="377">
        <f>N25+P25</f>
        <v>39.9</v>
      </c>
      <c r="N25" s="375">
        <v>39.9</v>
      </c>
      <c r="O25" s="375"/>
      <c r="P25" s="378"/>
      <c r="Q25" s="373"/>
      <c r="R25" s="374"/>
      <c r="S25" s="375"/>
      <c r="T25" s="378"/>
    </row>
    <row r="26" spans="1:20" s="36" customFormat="1" ht="25.5" x14ac:dyDescent="0.2">
      <c r="A26" s="37"/>
      <c r="B26" s="507"/>
      <c r="C26" s="188"/>
      <c r="D26" s="198" t="s">
        <v>110</v>
      </c>
      <c r="E26" s="155"/>
      <c r="F26" s="171"/>
      <c r="G26" s="195"/>
      <c r="H26" s="169"/>
      <c r="I26" s="654"/>
      <c r="J26" s="655"/>
      <c r="K26" s="399"/>
      <c r="L26" s="400"/>
      <c r="M26" s="381"/>
      <c r="N26" s="382"/>
      <c r="O26" s="383"/>
      <c r="P26" s="384"/>
      <c r="Q26" s="381"/>
      <c r="R26" s="383"/>
      <c r="S26" s="383"/>
      <c r="T26" s="384"/>
    </row>
    <row r="27" spans="1:20" s="36" customFormat="1" ht="13.5" customHeight="1" x14ac:dyDescent="0.2">
      <c r="A27" s="37"/>
      <c r="B27" s="507"/>
      <c r="C27" s="188"/>
      <c r="D27" s="198" t="s">
        <v>111</v>
      </c>
      <c r="E27" s="155"/>
      <c r="F27" s="171"/>
      <c r="G27" s="195"/>
      <c r="H27" s="169"/>
      <c r="I27" s="656"/>
      <c r="J27" s="657"/>
      <c r="K27" s="657"/>
      <c r="L27" s="658"/>
      <c r="M27" s="385"/>
      <c r="N27" s="386"/>
      <c r="O27" s="386"/>
      <c r="P27" s="387"/>
      <c r="Q27" s="385"/>
      <c r="R27" s="386"/>
      <c r="S27" s="386"/>
      <c r="T27" s="387"/>
    </row>
    <row r="28" spans="1:20" ht="16.5" customHeight="1" x14ac:dyDescent="0.2">
      <c r="A28" s="506"/>
      <c r="B28" s="335"/>
      <c r="C28" s="822"/>
      <c r="D28" s="824" t="s">
        <v>37</v>
      </c>
      <c r="E28" s="826"/>
      <c r="F28" s="171"/>
      <c r="G28" s="195"/>
      <c r="H28" s="126"/>
      <c r="I28" s="659"/>
      <c r="J28" s="649"/>
      <c r="K28" s="649"/>
      <c r="L28" s="650"/>
      <c r="M28" s="388"/>
      <c r="N28" s="389"/>
      <c r="O28" s="389"/>
      <c r="P28" s="390"/>
      <c r="Q28" s="388"/>
      <c r="R28" s="389"/>
      <c r="S28" s="389"/>
      <c r="T28" s="390"/>
    </row>
    <row r="29" spans="1:20" s="36" customFormat="1" ht="14.25" customHeight="1" thickBot="1" x14ac:dyDescent="0.25">
      <c r="A29" s="160"/>
      <c r="B29" s="505"/>
      <c r="C29" s="823"/>
      <c r="D29" s="825"/>
      <c r="E29" s="827"/>
      <c r="F29" s="336"/>
      <c r="G29" s="196"/>
      <c r="H29" s="368" t="s">
        <v>13</v>
      </c>
      <c r="I29" s="201">
        <f>J29+L29</f>
        <v>12269.299999999996</v>
      </c>
      <c r="J29" s="355">
        <f>SUM(J22:J28)</f>
        <v>12181.899999999996</v>
      </c>
      <c r="K29" s="355">
        <f>SUM(K22:K23)</f>
        <v>7335</v>
      </c>
      <c r="L29" s="186">
        <f>SUM(L22:L23)</f>
        <v>87.4</v>
      </c>
      <c r="M29" s="201">
        <f>N29+P29</f>
        <v>12324.099999999997</v>
      </c>
      <c r="N29" s="355">
        <f>SUM(N22:N28)</f>
        <v>12236.699999999997</v>
      </c>
      <c r="O29" s="355">
        <f>SUM(O22:O23)</f>
        <v>7335</v>
      </c>
      <c r="P29" s="186">
        <f>SUM(P22:P23)</f>
        <v>87.4</v>
      </c>
      <c r="Q29" s="394">
        <f>SUM(Q23:Q28)</f>
        <v>54.799999999999955</v>
      </c>
      <c r="R29" s="303">
        <f>SUM(R23:R28)</f>
        <v>54.799999999999955</v>
      </c>
      <c r="S29" s="395"/>
      <c r="T29" s="398"/>
    </row>
    <row r="30" spans="1:20" ht="17.25" customHeight="1" x14ac:dyDescent="0.2">
      <c r="A30" s="9" t="s">
        <v>10</v>
      </c>
      <c r="B30" s="23" t="s">
        <v>14</v>
      </c>
      <c r="C30" s="851" t="s">
        <v>14</v>
      </c>
      <c r="D30" s="853" t="s">
        <v>127</v>
      </c>
      <c r="E30" s="855"/>
      <c r="F30" s="830" t="s">
        <v>11</v>
      </c>
      <c r="G30" s="832" t="s">
        <v>36</v>
      </c>
      <c r="H30" s="128" t="s">
        <v>12</v>
      </c>
      <c r="I30" s="270">
        <f>J30+L30</f>
        <v>100</v>
      </c>
      <c r="J30" s="271"/>
      <c r="K30" s="271"/>
      <c r="L30" s="292">
        <v>100</v>
      </c>
      <c r="M30" s="456">
        <f>N30+P30</f>
        <v>100</v>
      </c>
      <c r="N30" s="457"/>
      <c r="O30" s="457"/>
      <c r="P30" s="461">
        <v>100</v>
      </c>
      <c r="Q30" s="428"/>
      <c r="R30" s="389"/>
      <c r="S30" s="389"/>
      <c r="T30" s="462"/>
    </row>
    <row r="31" spans="1:20" ht="13.5" thickBot="1" x14ac:dyDescent="0.25">
      <c r="A31" s="10"/>
      <c r="B31" s="24"/>
      <c r="C31" s="852"/>
      <c r="D31" s="854"/>
      <c r="E31" s="856"/>
      <c r="F31" s="831"/>
      <c r="G31" s="833"/>
      <c r="H31" s="351" t="s">
        <v>13</v>
      </c>
      <c r="I31" s="354">
        <f>J31+L31</f>
        <v>100</v>
      </c>
      <c r="J31" s="355">
        <f>SUM(J30:J30)</f>
        <v>0</v>
      </c>
      <c r="K31" s="355">
        <f>SUM(K30:K30)</f>
        <v>0</v>
      </c>
      <c r="L31" s="330">
        <f>SUM(L30:L30)</f>
        <v>100</v>
      </c>
      <c r="M31" s="354">
        <f>N31+P31</f>
        <v>100</v>
      </c>
      <c r="N31" s="355">
        <f>SUM(N30:N30)</f>
        <v>0</v>
      </c>
      <c r="O31" s="355">
        <f>SUM(O30:O30)</f>
        <v>0</v>
      </c>
      <c r="P31" s="330">
        <f>SUM(P30:P30)</f>
        <v>100</v>
      </c>
      <c r="Q31" s="394"/>
      <c r="R31" s="395"/>
      <c r="S31" s="395"/>
      <c r="T31" s="317"/>
    </row>
    <row r="32" spans="1:20" ht="25.5" customHeight="1" x14ac:dyDescent="0.2">
      <c r="A32" s="109" t="s">
        <v>10</v>
      </c>
      <c r="B32" s="110" t="s">
        <v>14</v>
      </c>
      <c r="C32" s="206" t="s">
        <v>15</v>
      </c>
      <c r="D32" s="204" t="s">
        <v>46</v>
      </c>
      <c r="E32" s="217" t="s">
        <v>135</v>
      </c>
      <c r="F32" s="202" t="s">
        <v>11</v>
      </c>
      <c r="G32" s="512" t="s">
        <v>36</v>
      </c>
      <c r="H32" s="139" t="s">
        <v>12</v>
      </c>
      <c r="I32" s="256">
        <f>J32+L32</f>
        <v>457.4</v>
      </c>
      <c r="J32" s="257">
        <v>457.4</v>
      </c>
      <c r="K32" s="660"/>
      <c r="L32" s="661"/>
      <c r="M32" s="421">
        <f>N32+P32</f>
        <v>457.4</v>
      </c>
      <c r="N32" s="422">
        <v>457.4</v>
      </c>
      <c r="O32" s="460"/>
      <c r="P32" s="366"/>
      <c r="Q32" s="448"/>
      <c r="R32" s="447"/>
      <c r="S32" s="396"/>
      <c r="T32" s="397"/>
    </row>
    <row r="33" spans="1:20" x14ac:dyDescent="0.2">
      <c r="A33" s="109"/>
      <c r="B33" s="110"/>
      <c r="C33" s="194"/>
      <c r="D33" s="205" t="s">
        <v>113</v>
      </c>
      <c r="E33" s="510"/>
      <c r="F33" s="203"/>
      <c r="G33" s="512"/>
      <c r="H33" s="3"/>
      <c r="I33" s="261"/>
      <c r="J33" s="275"/>
      <c r="K33" s="276"/>
      <c r="L33" s="363"/>
      <c r="M33" s="425"/>
      <c r="N33" s="184"/>
      <c r="O33" s="449"/>
      <c r="P33" s="517"/>
      <c r="Q33" s="377"/>
      <c r="R33" s="375"/>
      <c r="S33" s="375"/>
      <c r="T33" s="378"/>
    </row>
    <row r="34" spans="1:20" x14ac:dyDescent="0.2">
      <c r="A34" s="109"/>
      <c r="B34" s="110"/>
      <c r="C34" s="194"/>
      <c r="D34" s="205" t="s">
        <v>114</v>
      </c>
      <c r="E34" s="510"/>
      <c r="F34" s="203"/>
      <c r="G34" s="512"/>
      <c r="H34" s="139"/>
      <c r="I34" s="261"/>
      <c r="J34" s="277"/>
      <c r="K34" s="278"/>
      <c r="L34" s="363"/>
      <c r="M34" s="425"/>
      <c r="N34" s="450"/>
      <c r="O34" s="451"/>
      <c r="P34" s="517"/>
      <c r="Q34" s="377"/>
      <c r="R34" s="375"/>
      <c r="S34" s="375"/>
      <c r="T34" s="378"/>
    </row>
    <row r="35" spans="1:20" ht="25.5" x14ac:dyDescent="0.2">
      <c r="A35" s="109"/>
      <c r="B35" s="110"/>
      <c r="C35" s="194"/>
      <c r="D35" s="205" t="s">
        <v>128</v>
      </c>
      <c r="E35" s="510"/>
      <c r="F35" s="203"/>
      <c r="G35" s="512"/>
      <c r="H35" s="3"/>
      <c r="I35" s="261"/>
      <c r="J35" s="275"/>
      <c r="K35" s="276"/>
      <c r="L35" s="363"/>
      <c r="M35" s="425"/>
      <c r="N35" s="184"/>
      <c r="O35" s="449"/>
      <c r="P35" s="517"/>
      <c r="Q35" s="377"/>
      <c r="R35" s="375"/>
      <c r="S35" s="375"/>
      <c r="T35" s="378"/>
    </row>
    <row r="36" spans="1:20" ht="25.5" x14ac:dyDescent="0.2">
      <c r="A36" s="109"/>
      <c r="B36" s="110"/>
      <c r="C36" s="194"/>
      <c r="D36" s="205" t="s">
        <v>115</v>
      </c>
      <c r="E36" s="510"/>
      <c r="F36" s="203"/>
      <c r="G36" s="512"/>
      <c r="H36" s="139"/>
      <c r="I36" s="279"/>
      <c r="J36" s="277"/>
      <c r="K36" s="278"/>
      <c r="L36" s="363"/>
      <c r="M36" s="452"/>
      <c r="N36" s="450"/>
      <c r="O36" s="451"/>
      <c r="P36" s="517"/>
      <c r="Q36" s="377"/>
      <c r="R36" s="375"/>
      <c r="S36" s="375"/>
      <c r="T36" s="378"/>
    </row>
    <row r="37" spans="1:20" ht="38.25" x14ac:dyDescent="0.2">
      <c r="A37" s="109"/>
      <c r="B37" s="110"/>
      <c r="C37" s="194"/>
      <c r="D37" s="205" t="s">
        <v>116</v>
      </c>
      <c r="E37" s="510"/>
      <c r="F37" s="203"/>
      <c r="G37" s="512"/>
      <c r="H37" s="151"/>
      <c r="I37" s="280"/>
      <c r="J37" s="281"/>
      <c r="K37" s="282"/>
      <c r="L37" s="363"/>
      <c r="M37" s="453"/>
      <c r="N37" s="454"/>
      <c r="O37" s="455"/>
      <c r="P37" s="517"/>
      <c r="Q37" s="377"/>
      <c r="R37" s="375"/>
      <c r="S37" s="375"/>
      <c r="T37" s="378"/>
    </row>
    <row r="38" spans="1:20" ht="25.5" x14ac:dyDescent="0.2">
      <c r="A38" s="109"/>
      <c r="B38" s="110"/>
      <c r="C38" s="194"/>
      <c r="D38" s="205" t="s">
        <v>117</v>
      </c>
      <c r="E38" s="510"/>
      <c r="F38" s="203"/>
      <c r="G38" s="512"/>
      <c r="H38" s="3"/>
      <c r="I38" s="261"/>
      <c r="J38" s="254"/>
      <c r="K38" s="276"/>
      <c r="L38" s="363"/>
      <c r="M38" s="425"/>
      <c r="N38" s="183"/>
      <c r="O38" s="449"/>
      <c r="P38" s="517"/>
      <c r="Q38" s="377"/>
      <c r="R38" s="375"/>
      <c r="S38" s="375"/>
      <c r="T38" s="378"/>
    </row>
    <row r="39" spans="1:20" ht="25.5" x14ac:dyDescent="0.2">
      <c r="A39" s="109"/>
      <c r="B39" s="110"/>
      <c r="C39" s="194"/>
      <c r="D39" s="205" t="s">
        <v>118</v>
      </c>
      <c r="E39" s="510"/>
      <c r="F39" s="203"/>
      <c r="G39" s="512"/>
      <c r="H39" s="139"/>
      <c r="I39" s="279"/>
      <c r="J39" s="277"/>
      <c r="K39" s="278"/>
      <c r="L39" s="363"/>
      <c r="M39" s="452"/>
      <c r="N39" s="450"/>
      <c r="O39" s="451"/>
      <c r="P39" s="517"/>
      <c r="Q39" s="377"/>
      <c r="R39" s="375"/>
      <c r="S39" s="375"/>
      <c r="T39" s="378"/>
    </row>
    <row r="40" spans="1:20" x14ac:dyDescent="0.2">
      <c r="A40" s="109"/>
      <c r="B40" s="110"/>
      <c r="C40" s="194"/>
      <c r="D40" s="843" t="s">
        <v>50</v>
      </c>
      <c r="E40" s="1057"/>
      <c r="F40" s="847"/>
      <c r="G40" s="849"/>
      <c r="H40" s="3"/>
      <c r="I40" s="261"/>
      <c r="J40" s="275"/>
      <c r="K40" s="276"/>
      <c r="L40" s="363"/>
      <c r="M40" s="425"/>
      <c r="N40" s="184"/>
      <c r="O40" s="449"/>
      <c r="P40" s="517"/>
      <c r="Q40" s="377"/>
      <c r="R40" s="375"/>
      <c r="S40" s="375"/>
      <c r="T40" s="378"/>
    </row>
    <row r="41" spans="1:20" ht="13.5" thickBot="1" x14ac:dyDescent="0.25">
      <c r="A41" s="111"/>
      <c r="B41" s="112"/>
      <c r="C41" s="207"/>
      <c r="D41" s="844"/>
      <c r="E41" s="1058"/>
      <c r="F41" s="848"/>
      <c r="G41" s="850"/>
      <c r="H41" s="185" t="s">
        <v>13</v>
      </c>
      <c r="I41" s="354">
        <f>J41+L41</f>
        <v>457.4</v>
      </c>
      <c r="J41" s="352">
        <f>SUM(J32:J40)</f>
        <v>457.4</v>
      </c>
      <c r="K41" s="352"/>
      <c r="L41" s="407"/>
      <c r="M41" s="354">
        <f>N41+P41</f>
        <v>457.4</v>
      </c>
      <c r="N41" s="352">
        <f>SUM(N32:N40)</f>
        <v>457.4</v>
      </c>
      <c r="O41" s="352"/>
      <c r="P41" s="407"/>
      <c r="Q41" s="394"/>
      <c r="R41" s="303"/>
      <c r="S41" s="395"/>
      <c r="T41" s="398"/>
    </row>
    <row r="42" spans="1:20" x14ac:dyDescent="0.2">
      <c r="A42" s="9" t="s">
        <v>10</v>
      </c>
      <c r="B42" s="23" t="s">
        <v>14</v>
      </c>
      <c r="C42" s="851" t="s">
        <v>16</v>
      </c>
      <c r="D42" s="872" t="s">
        <v>52</v>
      </c>
      <c r="E42" s="855"/>
      <c r="F42" s="830" t="s">
        <v>11</v>
      </c>
      <c r="G42" s="1097" t="s">
        <v>36</v>
      </c>
      <c r="H42" s="128" t="s">
        <v>12</v>
      </c>
      <c r="I42" s="270">
        <f>J42+L42</f>
        <v>90.8</v>
      </c>
      <c r="J42" s="271">
        <f>20+70.8</f>
        <v>90.8</v>
      </c>
      <c r="K42" s="271">
        <v>6.2</v>
      </c>
      <c r="L42" s="662"/>
      <c r="M42" s="670">
        <f>N42+P42</f>
        <v>186.4</v>
      </c>
      <c r="N42" s="671">
        <f>28+158.4</f>
        <v>186.4</v>
      </c>
      <c r="O42" s="671">
        <f>6.2+34.7</f>
        <v>40.900000000000006</v>
      </c>
      <c r="P42" s="495"/>
      <c r="Q42" s="500">
        <f t="shared" ref="Q42:S43" si="4">M42-I42</f>
        <v>95.600000000000009</v>
      </c>
      <c r="R42" s="499">
        <f t="shared" si="4"/>
        <v>95.600000000000009</v>
      </c>
      <c r="S42" s="499">
        <f t="shared" si="4"/>
        <v>34.700000000000003</v>
      </c>
      <c r="T42" s="673"/>
    </row>
    <row r="43" spans="1:20" x14ac:dyDescent="0.2">
      <c r="A43" s="38"/>
      <c r="B43" s="39"/>
      <c r="C43" s="1094"/>
      <c r="D43" s="1095"/>
      <c r="E43" s="1096"/>
      <c r="F43" s="883"/>
      <c r="G43" s="1098"/>
      <c r="H43" s="3" t="s">
        <v>25</v>
      </c>
      <c r="I43" s="272">
        <f>J43+L43</f>
        <v>158.4</v>
      </c>
      <c r="J43" s="273">
        <v>158.4</v>
      </c>
      <c r="K43" s="273">
        <v>34.700000000000003</v>
      </c>
      <c r="L43" s="363"/>
      <c r="M43" s="701">
        <f>N43+P43</f>
        <v>0</v>
      </c>
      <c r="N43" s="702">
        <v>0</v>
      </c>
      <c r="O43" s="702">
        <v>0</v>
      </c>
      <c r="P43" s="703"/>
      <c r="Q43" s="379">
        <f t="shared" si="4"/>
        <v>-158.4</v>
      </c>
      <c r="R43" s="380">
        <f t="shared" si="4"/>
        <v>-158.4</v>
      </c>
      <c r="S43" s="380">
        <f t="shared" si="4"/>
        <v>-34.700000000000003</v>
      </c>
      <c r="T43" s="378"/>
    </row>
    <row r="44" spans="1:20" ht="13.5" thickBot="1" x14ac:dyDescent="0.25">
      <c r="A44" s="10"/>
      <c r="B44" s="24"/>
      <c r="C44" s="852"/>
      <c r="D44" s="873"/>
      <c r="E44" s="856"/>
      <c r="F44" s="831"/>
      <c r="G44" s="1099"/>
      <c r="H44" s="218" t="s">
        <v>13</v>
      </c>
      <c r="I44" s="354">
        <f>J44+L44</f>
        <v>249.2</v>
      </c>
      <c r="J44" s="355">
        <f>SUM(J42:J43)</f>
        <v>249.2</v>
      </c>
      <c r="K44" s="355">
        <f>SUM(K42:K43)</f>
        <v>40.900000000000006</v>
      </c>
      <c r="L44" s="393"/>
      <c r="M44" s="354">
        <f>N44+P44</f>
        <v>186.4</v>
      </c>
      <c r="N44" s="355">
        <f>SUM(N42:N43)</f>
        <v>186.4</v>
      </c>
      <c r="O44" s="355">
        <f>SUM(O42:O43)</f>
        <v>40.900000000000006</v>
      </c>
      <c r="P44" s="393"/>
      <c r="Q44" s="643">
        <f t="shared" ref="Q44" si="5">M44-I44</f>
        <v>-62.799999999999983</v>
      </c>
      <c r="R44" s="644">
        <f>N44-J44</f>
        <v>-62.799999999999983</v>
      </c>
      <c r="S44" s="644">
        <f>O44-K44</f>
        <v>0</v>
      </c>
      <c r="T44" s="463"/>
    </row>
    <row r="45" spans="1:20" ht="13.5" thickBot="1" x14ac:dyDescent="0.25">
      <c r="A45" s="4" t="s">
        <v>10</v>
      </c>
      <c r="B45" s="21" t="s">
        <v>14</v>
      </c>
      <c r="C45" s="841" t="s">
        <v>18</v>
      </c>
      <c r="D45" s="861"/>
      <c r="E45" s="841"/>
      <c r="F45" s="841"/>
      <c r="G45" s="841"/>
      <c r="H45" s="841"/>
      <c r="I45" s="408">
        <f>I29+I44+I41+I31</f>
        <v>13075.899999999996</v>
      </c>
      <c r="J45" s="410">
        <f>J29+J31+J41+J44</f>
        <v>12888.499999999996</v>
      </c>
      <c r="K45" s="410">
        <f>K44+K41+K31+K29</f>
        <v>7375.9</v>
      </c>
      <c r="L45" s="697">
        <f>L44+L41+L31+L29</f>
        <v>187.4</v>
      </c>
      <c r="M45" s="408">
        <f>M29+M44+M41+M31</f>
        <v>13067.899999999996</v>
      </c>
      <c r="N45" s="410">
        <f>N29+N31+N41+N44</f>
        <v>12880.499999999996</v>
      </c>
      <c r="O45" s="410">
        <f>O44+O41+O31+O29</f>
        <v>7375.9</v>
      </c>
      <c r="P45" s="409"/>
      <c r="Q45" s="401">
        <f>Q29+Q44</f>
        <v>-8.0000000000000284</v>
      </c>
      <c r="R45" s="402">
        <f>R29+R44</f>
        <v>-8.0000000000000284</v>
      </c>
      <c r="S45" s="402">
        <f>O45-K45</f>
        <v>0</v>
      </c>
      <c r="T45" s="464"/>
    </row>
    <row r="46" spans="1:20" ht="13.5" customHeight="1" thickBot="1" x14ac:dyDescent="0.25">
      <c r="A46" s="18" t="s">
        <v>10</v>
      </c>
      <c r="B46" s="22" t="s">
        <v>15</v>
      </c>
      <c r="C46" s="1037" t="s">
        <v>1</v>
      </c>
      <c r="D46" s="865"/>
      <c r="E46" s="865"/>
      <c r="F46" s="865"/>
      <c r="G46" s="865"/>
      <c r="H46" s="865"/>
      <c r="I46" s="865"/>
      <c r="J46" s="865"/>
      <c r="K46" s="865"/>
      <c r="L46" s="865"/>
      <c r="M46" s="865"/>
      <c r="N46" s="865"/>
      <c r="O46" s="865"/>
      <c r="P46" s="865"/>
      <c r="Q46" s="865"/>
      <c r="R46" s="865"/>
      <c r="S46" s="865"/>
      <c r="T46" s="867"/>
    </row>
    <row r="47" spans="1:20" ht="12.75" customHeight="1" x14ac:dyDescent="0.2">
      <c r="A47" s="9" t="s">
        <v>10</v>
      </c>
      <c r="B47" s="23" t="s">
        <v>15</v>
      </c>
      <c r="C47" s="868" t="s">
        <v>10</v>
      </c>
      <c r="D47" s="877" t="s">
        <v>51</v>
      </c>
      <c r="E47" s="880"/>
      <c r="F47" s="830" t="s">
        <v>11</v>
      </c>
      <c r="G47" s="884">
        <v>5</v>
      </c>
      <c r="H47" s="346" t="s">
        <v>12</v>
      </c>
      <c r="I47" s="283">
        <f>J47+L47</f>
        <v>866</v>
      </c>
      <c r="J47" s="284"/>
      <c r="K47" s="284"/>
      <c r="L47" s="285">
        <v>866</v>
      </c>
      <c r="M47" s="675">
        <f>N47+P47</f>
        <v>1234</v>
      </c>
      <c r="N47" s="676"/>
      <c r="O47" s="676"/>
      <c r="P47" s="677">
        <f>866+368</f>
        <v>1234</v>
      </c>
      <c r="Q47" s="684">
        <f>M47-I47</f>
        <v>368</v>
      </c>
      <c r="R47" s="685"/>
      <c r="S47" s="685"/>
      <c r="T47" s="686">
        <f>P47-L47</f>
        <v>368</v>
      </c>
    </row>
    <row r="48" spans="1:20" x14ac:dyDescent="0.2">
      <c r="A48" s="38"/>
      <c r="B48" s="39"/>
      <c r="C48" s="869"/>
      <c r="D48" s="878"/>
      <c r="E48" s="881"/>
      <c r="F48" s="883"/>
      <c r="G48" s="885"/>
      <c r="H48" s="149" t="s">
        <v>84</v>
      </c>
      <c r="I48" s="272">
        <f>J48+L48</f>
        <v>728.4</v>
      </c>
      <c r="J48" s="273"/>
      <c r="K48" s="273"/>
      <c r="L48" s="274">
        <f>578.4+150</f>
        <v>728.4</v>
      </c>
      <c r="M48" s="458">
        <f>N48+P48</f>
        <v>728.4</v>
      </c>
      <c r="N48" s="459"/>
      <c r="O48" s="459"/>
      <c r="P48" s="178">
        <f>578.4+150</f>
        <v>728.4</v>
      </c>
      <c r="Q48" s="678"/>
      <c r="R48" s="679"/>
      <c r="S48" s="679"/>
      <c r="T48" s="680"/>
    </row>
    <row r="49" spans="1:20" x14ac:dyDescent="0.2">
      <c r="A49" s="38"/>
      <c r="B49" s="39"/>
      <c r="C49" s="869"/>
      <c r="D49" s="878"/>
      <c r="E49" s="881"/>
      <c r="F49" s="883"/>
      <c r="G49" s="885"/>
      <c r="H49" s="150" t="s">
        <v>32</v>
      </c>
      <c r="I49" s="267">
        <f>J49+L49</f>
        <v>500</v>
      </c>
      <c r="J49" s="268"/>
      <c r="K49" s="268"/>
      <c r="L49" s="269">
        <v>500</v>
      </c>
      <c r="M49" s="687">
        <f>N49+P49</f>
        <v>800</v>
      </c>
      <c r="N49" s="688"/>
      <c r="O49" s="688"/>
      <c r="P49" s="689">
        <f>500+300</f>
        <v>800</v>
      </c>
      <c r="Q49" s="690">
        <f>M49-I49</f>
        <v>300</v>
      </c>
      <c r="R49" s="691"/>
      <c r="S49" s="691"/>
      <c r="T49" s="692">
        <f>P49-L49</f>
        <v>300</v>
      </c>
    </row>
    <row r="50" spans="1:20" ht="14.25" customHeight="1" thickBot="1" x14ac:dyDescent="0.25">
      <c r="A50" s="10"/>
      <c r="B50" s="24"/>
      <c r="C50" s="870"/>
      <c r="D50" s="879"/>
      <c r="E50" s="882"/>
      <c r="F50" s="831"/>
      <c r="G50" s="886"/>
      <c r="H50" s="218" t="s">
        <v>13</v>
      </c>
      <c r="I50" s="354">
        <f>J50+L50</f>
        <v>2094.4</v>
      </c>
      <c r="J50" s="355"/>
      <c r="K50" s="355"/>
      <c r="L50" s="356">
        <f>SUM(L47:L49)</f>
        <v>2094.4</v>
      </c>
      <c r="M50" s="354">
        <f>N50+P50</f>
        <v>2762.4</v>
      </c>
      <c r="N50" s="355"/>
      <c r="O50" s="355"/>
      <c r="P50" s="356">
        <f>SUM(P47:P49)</f>
        <v>2762.4</v>
      </c>
      <c r="Q50" s="681">
        <f>SUM(Q47:Q49)</f>
        <v>668</v>
      </c>
      <c r="R50" s="682"/>
      <c r="S50" s="682"/>
      <c r="T50" s="683">
        <f>SUM(T47:T49)</f>
        <v>668</v>
      </c>
    </row>
    <row r="51" spans="1:20" ht="12.75" customHeight="1" x14ac:dyDescent="0.2">
      <c r="A51" s="340" t="s">
        <v>10</v>
      </c>
      <c r="B51" s="341" t="s">
        <v>15</v>
      </c>
      <c r="C51" s="342" t="s">
        <v>14</v>
      </c>
      <c r="D51" s="871" t="s">
        <v>53</v>
      </c>
      <c r="E51" s="513"/>
      <c r="F51" s="73" t="s">
        <v>11</v>
      </c>
      <c r="G51" s="41" t="s">
        <v>35</v>
      </c>
      <c r="H51" s="126" t="s">
        <v>12</v>
      </c>
      <c r="I51" s="327">
        <f t="shared" ref="I51:I53" si="6">J51+L51</f>
        <v>102.7</v>
      </c>
      <c r="J51" s="328">
        <v>2.7</v>
      </c>
      <c r="K51" s="328"/>
      <c r="L51" s="329">
        <v>100</v>
      </c>
      <c r="M51" s="470">
        <f t="shared" ref="M51:M53" si="7">N51+P51</f>
        <v>102.7</v>
      </c>
      <c r="N51" s="471">
        <v>2.7</v>
      </c>
      <c r="O51" s="471"/>
      <c r="P51" s="472">
        <v>100</v>
      </c>
      <c r="Q51" s="369"/>
      <c r="R51" s="370"/>
      <c r="S51" s="370"/>
      <c r="T51" s="371"/>
    </row>
    <row r="52" spans="1:20" x14ac:dyDescent="0.2">
      <c r="A52" s="20"/>
      <c r="B52" s="26"/>
      <c r="C52" s="220"/>
      <c r="D52" s="871"/>
      <c r="E52" s="918"/>
      <c r="F52" s="73"/>
      <c r="G52" s="41"/>
      <c r="H52" s="72" t="s">
        <v>25</v>
      </c>
      <c r="I52" s="272">
        <f t="shared" si="6"/>
        <v>14.9</v>
      </c>
      <c r="J52" s="273">
        <v>14.9</v>
      </c>
      <c r="K52" s="273"/>
      <c r="L52" s="274"/>
      <c r="M52" s="458">
        <f t="shared" si="7"/>
        <v>14.9</v>
      </c>
      <c r="N52" s="459">
        <v>14.9</v>
      </c>
      <c r="O52" s="459"/>
      <c r="P52" s="178"/>
      <c r="Q52" s="367"/>
      <c r="R52" s="516"/>
      <c r="S52" s="516"/>
      <c r="T52" s="517"/>
    </row>
    <row r="53" spans="1:20" ht="12.75" customHeight="1" x14ac:dyDescent="0.2">
      <c r="A53" s="20"/>
      <c r="B53" s="26"/>
      <c r="C53" s="220"/>
      <c r="D53" s="900" t="s">
        <v>74</v>
      </c>
      <c r="E53" s="918"/>
      <c r="F53" s="73"/>
      <c r="G53" s="41"/>
      <c r="H53" s="231" t="s">
        <v>54</v>
      </c>
      <c r="I53" s="272">
        <f t="shared" si="6"/>
        <v>200</v>
      </c>
      <c r="J53" s="273"/>
      <c r="K53" s="273"/>
      <c r="L53" s="274">
        <v>200</v>
      </c>
      <c r="M53" s="458">
        <f t="shared" si="7"/>
        <v>200</v>
      </c>
      <c r="N53" s="459"/>
      <c r="O53" s="459"/>
      <c r="P53" s="178">
        <v>200</v>
      </c>
      <c r="Q53" s="367"/>
      <c r="R53" s="516"/>
      <c r="S53" s="516"/>
      <c r="T53" s="517"/>
    </row>
    <row r="54" spans="1:20" x14ac:dyDescent="0.2">
      <c r="A54" s="20"/>
      <c r="B54" s="26"/>
      <c r="C54" s="220"/>
      <c r="D54" s="900"/>
      <c r="E54" s="918"/>
      <c r="F54" s="73"/>
      <c r="G54" s="41"/>
      <c r="H54" s="36"/>
      <c r="I54" s="286"/>
      <c r="J54" s="287"/>
      <c r="K54" s="287"/>
      <c r="L54" s="288"/>
      <c r="M54" s="473"/>
      <c r="N54" s="474"/>
      <c r="O54" s="474"/>
      <c r="P54" s="475"/>
      <c r="Q54" s="367"/>
      <c r="R54" s="516"/>
      <c r="S54" s="516"/>
      <c r="T54" s="517"/>
    </row>
    <row r="55" spans="1:20" ht="13.5" customHeight="1" x14ac:dyDescent="0.2">
      <c r="A55" s="20"/>
      <c r="B55" s="26"/>
      <c r="C55" s="220"/>
      <c r="D55" s="900" t="s">
        <v>124</v>
      </c>
      <c r="E55" s="918"/>
      <c r="F55" s="73"/>
      <c r="G55" s="41"/>
      <c r="H55" s="72"/>
      <c r="I55" s="272"/>
      <c r="J55" s="273"/>
      <c r="K55" s="273"/>
      <c r="L55" s="274"/>
      <c r="M55" s="458"/>
      <c r="N55" s="459"/>
      <c r="O55" s="459"/>
      <c r="P55" s="178"/>
      <c r="Q55" s="367"/>
      <c r="R55" s="516"/>
      <c r="S55" s="516"/>
      <c r="T55" s="517"/>
    </row>
    <row r="56" spans="1:20" ht="13.5" customHeight="1" x14ac:dyDescent="0.2">
      <c r="A56" s="20"/>
      <c r="B56" s="26"/>
      <c r="C56" s="220"/>
      <c r="D56" s="900"/>
      <c r="E56" s="918"/>
      <c r="F56" s="902"/>
      <c r="G56" s="41"/>
      <c r="H56" s="36"/>
      <c r="I56" s="286"/>
      <c r="J56" s="287"/>
      <c r="K56" s="287"/>
      <c r="L56" s="288"/>
      <c r="M56" s="473"/>
      <c r="N56" s="474"/>
      <c r="O56" s="474"/>
      <c r="P56" s="475"/>
      <c r="Q56" s="367"/>
      <c r="R56" s="516"/>
      <c r="S56" s="516"/>
      <c r="T56" s="517"/>
    </row>
    <row r="57" spans="1:20" ht="13.5" thickBot="1" x14ac:dyDescent="0.25">
      <c r="A57" s="20"/>
      <c r="B57" s="26"/>
      <c r="C57" s="220"/>
      <c r="D57" s="901"/>
      <c r="E57" s="919"/>
      <c r="F57" s="902"/>
      <c r="G57" s="41"/>
      <c r="H57" s="294" t="s">
        <v>13</v>
      </c>
      <c r="I57" s="289">
        <f>J57+L57</f>
        <v>317.60000000000002</v>
      </c>
      <c r="J57" s="290">
        <f>SUM(J51:J56)</f>
        <v>17.600000000000001</v>
      </c>
      <c r="K57" s="290"/>
      <c r="L57" s="291">
        <f>SUM(L51:L56)</f>
        <v>300</v>
      </c>
      <c r="M57" s="289">
        <f>N57+P57</f>
        <v>317.60000000000002</v>
      </c>
      <c r="N57" s="290">
        <f>SUM(N51:N56)</f>
        <v>17.600000000000001</v>
      </c>
      <c r="O57" s="290"/>
      <c r="P57" s="291">
        <f>SUM(P51:P56)</f>
        <v>300</v>
      </c>
      <c r="Q57" s="391"/>
      <c r="R57" s="392"/>
      <c r="S57" s="392"/>
      <c r="T57" s="393"/>
    </row>
    <row r="58" spans="1:20" ht="30" customHeight="1" x14ac:dyDescent="0.2">
      <c r="A58" s="19" t="s">
        <v>10</v>
      </c>
      <c r="B58" s="25" t="s">
        <v>15</v>
      </c>
      <c r="C58" s="219" t="s">
        <v>15</v>
      </c>
      <c r="D58" s="247" t="s">
        <v>55</v>
      </c>
      <c r="E58" s="917"/>
      <c r="F58" s="223" t="s">
        <v>11</v>
      </c>
      <c r="G58" s="7" t="s">
        <v>81</v>
      </c>
      <c r="H58" s="226" t="s">
        <v>12</v>
      </c>
      <c r="I58" s="270">
        <f>J58+L58</f>
        <v>72.2</v>
      </c>
      <c r="J58" s="271">
        <v>72.2</v>
      </c>
      <c r="K58" s="271"/>
      <c r="L58" s="292"/>
      <c r="M58" s="456">
        <f>N58+P58</f>
        <v>72.2</v>
      </c>
      <c r="N58" s="457">
        <v>72.2</v>
      </c>
      <c r="O58" s="457"/>
      <c r="P58" s="461"/>
      <c r="Q58" s="364"/>
      <c r="R58" s="365"/>
      <c r="S58" s="365"/>
      <c r="T58" s="366"/>
    </row>
    <row r="59" spans="1:20" ht="40.5" customHeight="1" x14ac:dyDescent="0.2">
      <c r="A59" s="20"/>
      <c r="B59" s="26"/>
      <c r="C59" s="220"/>
      <c r="D59" s="514" t="s">
        <v>121</v>
      </c>
      <c r="E59" s="918"/>
      <c r="F59" s="73"/>
      <c r="G59" s="228"/>
      <c r="H59" s="465"/>
      <c r="I59" s="466"/>
      <c r="J59" s="357"/>
      <c r="K59" s="467"/>
      <c r="L59" s="363"/>
      <c r="M59" s="476"/>
      <c r="N59" s="358"/>
      <c r="O59" s="477"/>
      <c r="P59" s="478"/>
      <c r="Q59" s="367"/>
      <c r="R59" s="516"/>
      <c r="S59" s="516"/>
      <c r="T59" s="517"/>
    </row>
    <row r="60" spans="1:20" ht="15" customHeight="1" x14ac:dyDescent="0.2">
      <c r="A60" s="20"/>
      <c r="B60" s="26"/>
      <c r="C60" s="220"/>
      <c r="D60" s="920" t="s">
        <v>122</v>
      </c>
      <c r="E60" s="918"/>
      <c r="F60" s="73"/>
      <c r="G60" s="41"/>
      <c r="H60" s="227"/>
      <c r="I60" s="272"/>
      <c r="J60" s="273"/>
      <c r="K60" s="273"/>
      <c r="L60" s="293"/>
      <c r="M60" s="458"/>
      <c r="N60" s="459"/>
      <c r="O60" s="459"/>
      <c r="P60" s="479"/>
      <c r="Q60" s="367"/>
      <c r="R60" s="516"/>
      <c r="S60" s="516"/>
      <c r="T60" s="517"/>
    </row>
    <row r="61" spans="1:20" ht="15" customHeight="1" x14ac:dyDescent="0.2">
      <c r="A61" s="20"/>
      <c r="B61" s="26"/>
      <c r="C61" s="220"/>
      <c r="D61" s="920"/>
      <c r="E61" s="918"/>
      <c r="F61" s="73"/>
      <c r="G61" s="41"/>
      <c r="H61" s="243"/>
      <c r="I61" s="267"/>
      <c r="J61" s="268"/>
      <c r="K61" s="268"/>
      <c r="L61" s="266"/>
      <c r="M61" s="468"/>
      <c r="N61" s="469"/>
      <c r="O61" s="469"/>
      <c r="P61" s="480"/>
      <c r="Q61" s="367"/>
      <c r="R61" s="516"/>
      <c r="S61" s="516"/>
      <c r="T61" s="517"/>
    </row>
    <row r="62" spans="1:20" ht="28.5" customHeight="1" thickBot="1" x14ac:dyDescent="0.25">
      <c r="A62" s="20"/>
      <c r="B62" s="26"/>
      <c r="C62" s="220"/>
      <c r="D62" s="497" t="s">
        <v>120</v>
      </c>
      <c r="E62" s="918"/>
      <c r="F62" s="73"/>
      <c r="G62" s="41"/>
      <c r="H62" s="294" t="s">
        <v>13</v>
      </c>
      <c r="I62" s="498">
        <f>SUM(I58:I61)</f>
        <v>72.2</v>
      </c>
      <c r="J62" s="290">
        <f t="shared" ref="J62" si="8">SUM(J58:J61)</f>
        <v>72.2</v>
      </c>
      <c r="K62" s="290"/>
      <c r="L62" s="253"/>
      <c r="M62" s="498">
        <f>SUM(M58:M61)</f>
        <v>72.2</v>
      </c>
      <c r="N62" s="290">
        <f t="shared" ref="N62" si="9">SUM(N58:N61)</f>
        <v>72.2</v>
      </c>
      <c r="O62" s="290"/>
      <c r="P62" s="253"/>
      <c r="Q62" s="391"/>
      <c r="R62" s="392"/>
      <c r="S62" s="392"/>
      <c r="T62" s="393"/>
    </row>
    <row r="63" spans="1:20" ht="13.5" thickBot="1" x14ac:dyDescent="0.25">
      <c r="A63" s="4" t="s">
        <v>10</v>
      </c>
      <c r="B63" s="21" t="s">
        <v>15</v>
      </c>
      <c r="C63" s="841" t="s">
        <v>18</v>
      </c>
      <c r="D63" s="841"/>
      <c r="E63" s="841"/>
      <c r="F63" s="841"/>
      <c r="G63" s="841"/>
      <c r="H63" s="842"/>
      <c r="I63" s="693">
        <f>I62+I57+I50</f>
        <v>2484.2000000000003</v>
      </c>
      <c r="J63" s="695">
        <f>J62+J57+J50</f>
        <v>89.800000000000011</v>
      </c>
      <c r="K63" s="696"/>
      <c r="L63" s="695">
        <f>L62+L57+L50</f>
        <v>2394.4</v>
      </c>
      <c r="M63" s="28">
        <f t="shared" ref="M63:N63" si="10">M62+M57+M50</f>
        <v>3152.2000000000003</v>
      </c>
      <c r="N63" s="696">
        <f t="shared" si="10"/>
        <v>89.800000000000011</v>
      </c>
      <c r="O63" s="695"/>
      <c r="P63" s="694">
        <f>P62+P57+P50</f>
        <v>3062.4</v>
      </c>
      <c r="Q63" s="698">
        <f>Q62+Q57+Q50</f>
        <v>668</v>
      </c>
      <c r="R63" s="699"/>
      <c r="S63" s="699"/>
      <c r="T63" s="700">
        <f>T62+T57+T50</f>
        <v>668</v>
      </c>
    </row>
    <row r="64" spans="1:20" ht="13.5" customHeight="1" thickBot="1" x14ac:dyDescent="0.25">
      <c r="A64" s="48" t="s">
        <v>10</v>
      </c>
      <c r="B64" s="21" t="s">
        <v>16</v>
      </c>
      <c r="C64" s="907" t="s">
        <v>39</v>
      </c>
      <c r="D64" s="838"/>
      <c r="E64" s="838"/>
      <c r="F64" s="838"/>
      <c r="G64" s="838"/>
      <c r="H64" s="838"/>
      <c r="I64" s="838"/>
      <c r="J64" s="838"/>
      <c r="K64" s="838"/>
      <c r="L64" s="838"/>
      <c r="M64" s="838"/>
      <c r="N64" s="838"/>
      <c r="O64" s="838"/>
      <c r="P64" s="838"/>
      <c r="Q64" s="838"/>
      <c r="R64" s="838"/>
      <c r="S64" s="838"/>
      <c r="T64" s="839"/>
    </row>
    <row r="65" spans="1:20" ht="39.75" customHeight="1" x14ac:dyDescent="0.2">
      <c r="A65" s="107" t="s">
        <v>10</v>
      </c>
      <c r="B65" s="108" t="s">
        <v>16</v>
      </c>
      <c r="C65" s="206" t="s">
        <v>10</v>
      </c>
      <c r="D65" s="168" t="s">
        <v>48</v>
      </c>
      <c r="E65" s="349" t="s">
        <v>135</v>
      </c>
      <c r="F65" s="164" t="s">
        <v>11</v>
      </c>
      <c r="G65" s="518" t="s">
        <v>36</v>
      </c>
      <c r="H65" s="230" t="s">
        <v>12</v>
      </c>
      <c r="I65" s="295">
        <f>J65+L65</f>
        <v>700</v>
      </c>
      <c r="J65" s="257">
        <v>700</v>
      </c>
      <c r="K65" s="296"/>
      <c r="L65" s="297"/>
      <c r="M65" s="481">
        <f>N65+P65</f>
        <v>700</v>
      </c>
      <c r="N65" s="422">
        <v>700</v>
      </c>
      <c r="O65" s="482"/>
      <c r="P65" s="483"/>
      <c r="Q65" s="364"/>
      <c r="R65" s="365"/>
      <c r="S65" s="365"/>
      <c r="T65" s="366"/>
    </row>
    <row r="66" spans="1:20" ht="15" customHeight="1" x14ac:dyDescent="0.2">
      <c r="A66" s="109"/>
      <c r="B66" s="110"/>
      <c r="C66" s="194"/>
      <c r="D66" s="515" t="s">
        <v>106</v>
      </c>
      <c r="E66" s="510"/>
      <c r="F66" s="165"/>
      <c r="G66" s="248"/>
      <c r="H66" s="313"/>
      <c r="I66" s="298"/>
      <c r="J66" s="299"/>
      <c r="K66" s="300"/>
      <c r="L66" s="301"/>
      <c r="M66" s="484"/>
      <c r="N66" s="426"/>
      <c r="O66" s="485"/>
      <c r="P66" s="486"/>
      <c r="Q66" s="367"/>
      <c r="R66" s="516"/>
      <c r="S66" s="516"/>
      <c r="T66" s="517"/>
    </row>
    <row r="67" spans="1:20" ht="15" customHeight="1" thickBot="1" x14ac:dyDescent="0.25">
      <c r="A67" s="111"/>
      <c r="B67" s="112"/>
      <c r="C67" s="207"/>
      <c r="D67" s="489" t="s">
        <v>129</v>
      </c>
      <c r="E67" s="511"/>
      <c r="F67" s="232"/>
      <c r="G67" s="519"/>
      <c r="H67" s="307" t="s">
        <v>13</v>
      </c>
      <c r="I67" s="302">
        <f>SUM(I65:I66)</f>
        <v>700</v>
      </c>
      <c r="J67" s="303">
        <f>SUM(J65:J66)</f>
        <v>700</v>
      </c>
      <c r="K67" s="304"/>
      <c r="L67" s="305"/>
      <c r="M67" s="302">
        <f>SUM(M65:M66)</f>
        <v>700</v>
      </c>
      <c r="N67" s="303">
        <f>SUM(N65:N66)</f>
        <v>700</v>
      </c>
      <c r="O67" s="304"/>
      <c r="P67" s="305"/>
      <c r="Q67" s="405"/>
      <c r="R67" s="406"/>
      <c r="S67" s="406"/>
      <c r="T67" s="407"/>
    </row>
    <row r="68" spans="1:20" x14ac:dyDescent="0.2">
      <c r="A68" s="107" t="s">
        <v>10</v>
      </c>
      <c r="B68" s="108" t="s">
        <v>16</v>
      </c>
      <c r="C68" s="206" t="s">
        <v>14</v>
      </c>
      <c r="D68" s="944" t="s">
        <v>102</v>
      </c>
      <c r="E68" s="217" t="s">
        <v>135</v>
      </c>
      <c r="F68" s="164" t="s">
        <v>11</v>
      </c>
      <c r="G68" s="518" t="s">
        <v>36</v>
      </c>
      <c r="H68" s="230" t="s">
        <v>12</v>
      </c>
      <c r="I68" s="295">
        <f>J68+L68</f>
        <v>552.79999999999995</v>
      </c>
      <c r="J68" s="257">
        <f>672.8-120</f>
        <v>552.79999999999995</v>
      </c>
      <c r="K68" s="296"/>
      <c r="L68" s="297"/>
      <c r="M68" s="481">
        <f>N68+P68</f>
        <v>552.79999999999995</v>
      </c>
      <c r="N68" s="422">
        <f>672.8-120</f>
        <v>552.79999999999995</v>
      </c>
      <c r="O68" s="482"/>
      <c r="P68" s="483"/>
      <c r="Q68" s="369"/>
      <c r="R68" s="370"/>
      <c r="S68" s="370"/>
      <c r="T68" s="371"/>
    </row>
    <row r="69" spans="1:20" ht="13.5" thickBot="1" x14ac:dyDescent="0.25">
      <c r="A69" s="109"/>
      <c r="B69" s="110"/>
      <c r="C69" s="194"/>
      <c r="D69" s="922"/>
      <c r="E69" s="350"/>
      <c r="F69" s="165"/>
      <c r="G69" s="248"/>
      <c r="H69" s="308" t="s">
        <v>13</v>
      </c>
      <c r="I69" s="394">
        <f>J69+L69</f>
        <v>552.79999999999995</v>
      </c>
      <c r="J69" s="303">
        <f t="shared" ref="J69" si="11">J68</f>
        <v>552.79999999999995</v>
      </c>
      <c r="K69" s="316"/>
      <c r="L69" s="317"/>
      <c r="M69" s="394">
        <f>N69+P69</f>
        <v>552.79999999999995</v>
      </c>
      <c r="N69" s="303">
        <f t="shared" ref="N69" si="12">N68</f>
        <v>552.79999999999995</v>
      </c>
      <c r="O69" s="316"/>
      <c r="P69" s="317"/>
      <c r="Q69" s="391"/>
      <c r="R69" s="392"/>
      <c r="S69" s="392"/>
      <c r="T69" s="393"/>
    </row>
    <row r="70" spans="1:20" ht="29.25" customHeight="1" x14ac:dyDescent="0.2">
      <c r="A70" s="794" t="s">
        <v>10</v>
      </c>
      <c r="B70" s="796" t="s">
        <v>16</v>
      </c>
      <c r="C70" s="955" t="s">
        <v>15</v>
      </c>
      <c r="D70" s="960" t="s">
        <v>34</v>
      </c>
      <c r="E70" s="961" t="s">
        <v>135</v>
      </c>
      <c r="F70" s="959" t="s">
        <v>11</v>
      </c>
      <c r="G70" s="957" t="s">
        <v>36</v>
      </c>
      <c r="H70" s="2" t="s">
        <v>12</v>
      </c>
      <c r="I70" s="256">
        <f t="shared" ref="I70" si="13">J70+L70</f>
        <v>45</v>
      </c>
      <c r="J70" s="257">
        <v>45</v>
      </c>
      <c r="K70" s="257"/>
      <c r="L70" s="306"/>
      <c r="M70" s="421">
        <f t="shared" ref="M70" si="14">N70+P70</f>
        <v>45</v>
      </c>
      <c r="N70" s="422">
        <v>45</v>
      </c>
      <c r="O70" s="422"/>
      <c r="P70" s="487"/>
      <c r="Q70" s="364"/>
      <c r="R70" s="365"/>
      <c r="S70" s="365"/>
      <c r="T70" s="366"/>
    </row>
    <row r="71" spans="1:20" ht="13.5" thickBot="1" x14ac:dyDescent="0.25">
      <c r="A71" s="795"/>
      <c r="B71" s="797"/>
      <c r="C71" s="956"/>
      <c r="D71" s="844"/>
      <c r="E71" s="962"/>
      <c r="F71" s="848"/>
      <c r="G71" s="958"/>
      <c r="H71" s="185" t="s">
        <v>13</v>
      </c>
      <c r="I71" s="354">
        <f>SUM(I70)</f>
        <v>45</v>
      </c>
      <c r="J71" s="355">
        <f>SUM(J70)</f>
        <v>45</v>
      </c>
      <c r="K71" s="355"/>
      <c r="L71" s="356"/>
      <c r="M71" s="354">
        <f>SUM(M70)</f>
        <v>45</v>
      </c>
      <c r="N71" s="355">
        <f>SUM(N70)</f>
        <v>45</v>
      </c>
      <c r="O71" s="355"/>
      <c r="P71" s="356"/>
      <c r="Q71" s="405"/>
      <c r="R71" s="406"/>
      <c r="S71" s="406"/>
      <c r="T71" s="407"/>
    </row>
    <row r="72" spans="1:20" ht="13.5" thickBot="1" x14ac:dyDescent="0.25">
      <c r="A72" s="4" t="s">
        <v>10</v>
      </c>
      <c r="B72" s="6" t="s">
        <v>16</v>
      </c>
      <c r="C72" s="841" t="s">
        <v>18</v>
      </c>
      <c r="D72" s="841"/>
      <c r="E72" s="841"/>
      <c r="F72" s="841"/>
      <c r="G72" s="841"/>
      <c r="H72" s="841"/>
      <c r="I72" s="508">
        <f>I71+I69+I67</f>
        <v>1297.8</v>
      </c>
      <c r="J72" s="664">
        <f>J71+J69+J67</f>
        <v>1297.8</v>
      </c>
      <c r="K72" s="509"/>
      <c r="L72" s="664"/>
      <c r="M72" s="40">
        <f>M71+M69+M67</f>
        <v>1297.8</v>
      </c>
      <c r="N72" s="509">
        <f>N71+N69+N67</f>
        <v>1297.8</v>
      </c>
      <c r="O72" s="667"/>
      <c r="P72" s="663"/>
      <c r="Q72" s="411"/>
      <c r="R72" s="412"/>
      <c r="S72" s="412"/>
      <c r="T72" s="413"/>
    </row>
    <row r="73" spans="1:20" ht="13.5" thickBot="1" x14ac:dyDescent="0.25">
      <c r="A73" s="4" t="s">
        <v>10</v>
      </c>
      <c r="B73" s="947" t="s">
        <v>19</v>
      </c>
      <c r="C73" s="948"/>
      <c r="D73" s="948"/>
      <c r="E73" s="948"/>
      <c r="F73" s="948"/>
      <c r="G73" s="948"/>
      <c r="H73" s="948"/>
      <c r="I73" s="32">
        <f t="shared" ref="I73:R73" si="15">I72+I63+I45+I20</f>
        <v>17642.499999999993</v>
      </c>
      <c r="J73" s="33">
        <f t="shared" si="15"/>
        <v>14876.799999999997</v>
      </c>
      <c r="K73" s="33">
        <f t="shared" si="15"/>
        <v>7375.9</v>
      </c>
      <c r="L73" s="34">
        <f t="shared" si="15"/>
        <v>2765.7000000000003</v>
      </c>
      <c r="M73" s="665">
        <f t="shared" si="15"/>
        <v>18330.499999999993</v>
      </c>
      <c r="N73" s="33">
        <f t="shared" si="15"/>
        <v>14896.799999999997</v>
      </c>
      <c r="O73" s="33">
        <f t="shared" si="15"/>
        <v>7375.9</v>
      </c>
      <c r="P73" s="34">
        <f t="shared" si="15"/>
        <v>3246.3</v>
      </c>
      <c r="Q73" s="415">
        <f t="shared" si="15"/>
        <v>688</v>
      </c>
      <c r="R73" s="416">
        <f t="shared" si="15"/>
        <v>19.999999999999972</v>
      </c>
      <c r="S73" s="416">
        <f>S45</f>
        <v>0</v>
      </c>
      <c r="T73" s="417">
        <f>T72+T63+T45+T20</f>
        <v>668</v>
      </c>
    </row>
    <row r="74" spans="1:20" ht="13.5" thickBot="1" x14ac:dyDescent="0.25">
      <c r="A74" s="11" t="s">
        <v>17</v>
      </c>
      <c r="B74" s="949" t="s">
        <v>20</v>
      </c>
      <c r="C74" s="950"/>
      <c r="D74" s="950"/>
      <c r="E74" s="950"/>
      <c r="F74" s="950"/>
      <c r="G74" s="950"/>
      <c r="H74" s="950"/>
      <c r="I74" s="29">
        <f>J74+L74</f>
        <v>17642.499999999996</v>
      </c>
      <c r="J74" s="30">
        <f t="shared" ref="J74:R74" si="16">J73</f>
        <v>14876.799999999997</v>
      </c>
      <c r="K74" s="30">
        <f t="shared" si="16"/>
        <v>7375.9</v>
      </c>
      <c r="L74" s="31">
        <f t="shared" si="16"/>
        <v>2765.7000000000003</v>
      </c>
      <c r="M74" s="666">
        <f t="shared" si="16"/>
        <v>18330.499999999993</v>
      </c>
      <c r="N74" s="30">
        <f t="shared" si="16"/>
        <v>14896.799999999997</v>
      </c>
      <c r="O74" s="30">
        <f t="shared" si="16"/>
        <v>7375.9</v>
      </c>
      <c r="P74" s="31">
        <f t="shared" si="16"/>
        <v>3246.3</v>
      </c>
      <c r="Q74" s="418">
        <f t="shared" si="16"/>
        <v>688</v>
      </c>
      <c r="R74" s="419">
        <f t="shared" si="16"/>
        <v>19.999999999999972</v>
      </c>
      <c r="S74" s="419">
        <f>S45</f>
        <v>0</v>
      </c>
      <c r="T74" s="420">
        <f>T73</f>
        <v>668</v>
      </c>
    </row>
    <row r="75" spans="1:20" s="119" customFormat="1" ht="29.25" customHeight="1" x14ac:dyDescent="0.2">
      <c r="A75" s="1045" t="s">
        <v>92</v>
      </c>
      <c r="B75" s="1045"/>
      <c r="C75" s="1045"/>
      <c r="D75" s="1045"/>
      <c r="E75" s="1045"/>
      <c r="F75" s="1045"/>
      <c r="G75" s="1045"/>
      <c r="H75" s="1045"/>
      <c r="I75" s="1045"/>
      <c r="J75" s="1045"/>
      <c r="K75" s="1045"/>
      <c r="L75" s="1045"/>
      <c r="M75" s="1045"/>
      <c r="N75" s="1045"/>
      <c r="O75" s="1045"/>
      <c r="P75" s="1045"/>
      <c r="Q75" s="1045"/>
      <c r="R75" s="1045"/>
      <c r="S75" s="1045"/>
      <c r="T75" s="1045"/>
    </row>
    <row r="76" spans="1:20" ht="15" thickBot="1" x14ac:dyDescent="0.25">
      <c r="A76" s="12"/>
      <c r="C76" s="14"/>
      <c r="D76" s="1044" t="s">
        <v>26</v>
      </c>
      <c r="E76" s="1044"/>
      <c r="F76" s="1044"/>
      <c r="G76" s="1044"/>
      <c r="H76" s="1044"/>
      <c r="I76" s="1044"/>
      <c r="J76" s="1044"/>
      <c r="K76" s="1044"/>
      <c r="L76" s="1044"/>
      <c r="M76" s="1044"/>
      <c r="N76" s="1044"/>
      <c r="O76" s="1044"/>
      <c r="P76" s="1044"/>
      <c r="Q76" s="1044"/>
      <c r="R76" s="1044"/>
      <c r="S76" s="1044"/>
      <c r="T76" s="1044"/>
    </row>
    <row r="77" spans="1:20" ht="33" customHeight="1" thickBot="1" x14ac:dyDescent="0.25">
      <c r="C77" s="15"/>
      <c r="D77" s="993" t="s">
        <v>21</v>
      </c>
      <c r="E77" s="994"/>
      <c r="F77" s="994"/>
      <c r="G77" s="994"/>
      <c r="H77" s="995"/>
      <c r="I77" s="996" t="s">
        <v>88</v>
      </c>
      <c r="J77" s="997"/>
      <c r="K77" s="997"/>
      <c r="L77" s="997"/>
      <c r="M77" s="1038" t="s">
        <v>137</v>
      </c>
      <c r="N77" s="1039"/>
      <c r="O77" s="1039"/>
      <c r="P77" s="1040"/>
      <c r="Q77" s="1041" t="s">
        <v>136</v>
      </c>
      <c r="R77" s="1042"/>
      <c r="S77" s="1042"/>
      <c r="T77" s="1043"/>
    </row>
    <row r="78" spans="1:20" x14ac:dyDescent="0.2">
      <c r="C78" s="16"/>
      <c r="D78" s="1004" t="s">
        <v>22</v>
      </c>
      <c r="E78" s="1005"/>
      <c r="F78" s="1005"/>
      <c r="G78" s="1005"/>
      <c r="H78" s="1006"/>
      <c r="I78" s="1007">
        <f>I79+I84</f>
        <v>16734.699999999997</v>
      </c>
      <c r="J78" s="1008"/>
      <c r="K78" s="1008"/>
      <c r="L78" s="1104"/>
      <c r="M78" s="1023">
        <f>M79+M84</f>
        <v>17281.099999999999</v>
      </c>
      <c r="N78" s="1024"/>
      <c r="O78" s="1024"/>
      <c r="P78" s="1025"/>
      <c r="Q78" s="1030">
        <f>Q79+Q84</f>
        <v>546.40000000000032</v>
      </c>
      <c r="R78" s="1024"/>
      <c r="S78" s="1024"/>
      <c r="T78" s="1025"/>
    </row>
    <row r="79" spans="1:20" s="158" customFormat="1" x14ac:dyDescent="0.2">
      <c r="A79" s="156"/>
      <c r="B79" s="156"/>
      <c r="C79" s="157"/>
      <c r="D79" s="1088" t="s">
        <v>86</v>
      </c>
      <c r="E79" s="1089"/>
      <c r="F79" s="1089"/>
      <c r="G79" s="1089"/>
      <c r="H79" s="1090"/>
      <c r="I79" s="1033">
        <f>SUM(I80:L83)</f>
        <v>16006.299999999996</v>
      </c>
      <c r="J79" s="1034"/>
      <c r="K79" s="1034"/>
      <c r="L79" s="1034"/>
      <c r="M79" s="1011">
        <f>SUM(M80:P83)</f>
        <v>16552.699999999997</v>
      </c>
      <c r="N79" s="1012"/>
      <c r="O79" s="1012"/>
      <c r="P79" s="1013"/>
      <c r="Q79" s="1026">
        <f>SUM(Q80:T83)</f>
        <v>546.40000000000032</v>
      </c>
      <c r="R79" s="1012"/>
      <c r="S79" s="1012"/>
      <c r="T79" s="1013"/>
    </row>
    <row r="80" spans="1:20" x14ac:dyDescent="0.2">
      <c r="C80" s="17"/>
      <c r="D80" s="937" t="s">
        <v>40</v>
      </c>
      <c r="E80" s="938"/>
      <c r="F80" s="938"/>
      <c r="G80" s="938"/>
      <c r="H80" s="939"/>
      <c r="I80" s="940">
        <f>SUMIF(H12:H70,"sb",I12:I71)</f>
        <v>15087.199999999997</v>
      </c>
      <c r="J80" s="941"/>
      <c r="K80" s="941"/>
      <c r="L80" s="1035"/>
      <c r="M80" s="1017">
        <f>SUMIF(H12:H70,H12,M12:M70)</f>
        <v>15578.799999999997</v>
      </c>
      <c r="N80" s="1018"/>
      <c r="O80" s="1018"/>
      <c r="P80" s="1019"/>
      <c r="Q80" s="1028">
        <f>M80-I80</f>
        <v>491.60000000000036</v>
      </c>
      <c r="R80" s="1018"/>
      <c r="S80" s="1018"/>
      <c r="T80" s="1019"/>
    </row>
    <row r="81" spans="1:20" x14ac:dyDescent="0.2">
      <c r="C81" s="1"/>
      <c r="D81" s="1000" t="s">
        <v>41</v>
      </c>
      <c r="E81" s="1001"/>
      <c r="F81" s="1001"/>
      <c r="G81" s="1001"/>
      <c r="H81" s="1002"/>
      <c r="I81" s="1003">
        <f>SUMIF(H12:H70,"sb(sp)",I12:I71)</f>
        <v>701.8</v>
      </c>
      <c r="J81" s="941"/>
      <c r="K81" s="941"/>
      <c r="L81" s="1035"/>
      <c r="M81" s="1017">
        <f>SUMIF(H12:H70,H23,M12:M70)</f>
        <v>756.59999999999991</v>
      </c>
      <c r="N81" s="1018"/>
      <c r="O81" s="1018"/>
      <c r="P81" s="1019"/>
      <c r="Q81" s="1028">
        <f>M81-I81</f>
        <v>54.799999999999955</v>
      </c>
      <c r="R81" s="1018"/>
      <c r="S81" s="1018"/>
      <c r="T81" s="1019"/>
    </row>
    <row r="82" spans="1:20" x14ac:dyDescent="0.2">
      <c r="C82" s="1"/>
      <c r="D82" s="971" t="s">
        <v>126</v>
      </c>
      <c r="E82" s="972"/>
      <c r="F82" s="972"/>
      <c r="G82" s="972"/>
      <c r="H82" s="973"/>
      <c r="I82" s="974">
        <f>SUMIF(H12:H70,H24,I12:I70)</f>
        <v>17.3</v>
      </c>
      <c r="J82" s="975"/>
      <c r="K82" s="975"/>
      <c r="L82" s="975"/>
      <c r="M82" s="1017">
        <f>SUMIF(H12:H70,H24,M12:M70)</f>
        <v>17.3</v>
      </c>
      <c r="N82" s="1018"/>
      <c r="O82" s="1018"/>
      <c r="P82" s="1019"/>
      <c r="Q82" s="1028">
        <f t="shared" ref="Q82:Q83" si="17">M82-I82</f>
        <v>0</v>
      </c>
      <c r="R82" s="1018"/>
      <c r="S82" s="1018"/>
      <c r="T82" s="1019"/>
    </row>
    <row r="83" spans="1:20" x14ac:dyDescent="0.2">
      <c r="C83" s="1"/>
      <c r="D83" s="971" t="s">
        <v>77</v>
      </c>
      <c r="E83" s="972"/>
      <c r="F83" s="972"/>
      <c r="G83" s="972"/>
      <c r="H83" s="973"/>
      <c r="I83" s="974">
        <f>SUMIF(H12:H70,H53,I12:I70)</f>
        <v>200</v>
      </c>
      <c r="J83" s="975"/>
      <c r="K83" s="975"/>
      <c r="L83" s="975"/>
      <c r="M83" s="1028">
        <f>SUMIF(H12:H70,H53,M12:M70)</f>
        <v>200</v>
      </c>
      <c r="N83" s="1031"/>
      <c r="O83" s="1031"/>
      <c r="P83" s="1032"/>
      <c r="Q83" s="1028">
        <f t="shared" si="17"/>
        <v>0</v>
      </c>
      <c r="R83" s="1018"/>
      <c r="S83" s="1018"/>
      <c r="T83" s="1019"/>
    </row>
    <row r="84" spans="1:20" s="156" customFormat="1" x14ac:dyDescent="0.2">
      <c r="C84" s="157"/>
      <c r="D84" s="1088" t="s">
        <v>87</v>
      </c>
      <c r="E84" s="1089"/>
      <c r="F84" s="1089"/>
      <c r="G84" s="1089"/>
      <c r="H84" s="1090"/>
      <c r="I84" s="1091">
        <f>SUMIF(H12:H70,"pf",I12:I70)</f>
        <v>728.4</v>
      </c>
      <c r="J84" s="1092"/>
      <c r="K84" s="1092"/>
      <c r="L84" s="1092"/>
      <c r="M84" s="1011">
        <f>SUMIF(H12:H70,H48,M12:M70)</f>
        <v>728.4</v>
      </c>
      <c r="N84" s="1012"/>
      <c r="O84" s="1012"/>
      <c r="P84" s="1013"/>
      <c r="Q84" s="1026">
        <f>M84-I84</f>
        <v>0</v>
      </c>
      <c r="R84" s="1012"/>
      <c r="S84" s="1012"/>
      <c r="T84" s="1013"/>
    </row>
    <row r="85" spans="1:20" x14ac:dyDescent="0.2">
      <c r="C85" s="16"/>
      <c r="D85" s="982" t="s">
        <v>23</v>
      </c>
      <c r="E85" s="983"/>
      <c r="F85" s="983"/>
      <c r="G85" s="983"/>
      <c r="H85" s="984"/>
      <c r="I85" s="985">
        <f ca="1">SUM(I86:L87)</f>
        <v>907.8</v>
      </c>
      <c r="J85" s="941"/>
      <c r="K85" s="941"/>
      <c r="L85" s="1035"/>
      <c r="M85" s="1014">
        <f>SUM(M86:P87)</f>
        <v>1049.4000000000001</v>
      </c>
      <c r="N85" s="1015"/>
      <c r="O85" s="1015"/>
      <c r="P85" s="1016"/>
      <c r="Q85" s="1027">
        <f ca="1">M85-I85</f>
        <v>141.60000000000014</v>
      </c>
      <c r="R85" s="1015"/>
      <c r="S85" s="1015"/>
      <c r="T85" s="1016"/>
    </row>
    <row r="86" spans="1:20" x14ac:dyDescent="0.2">
      <c r="C86" s="17"/>
      <c r="D86" s="937" t="s">
        <v>42</v>
      </c>
      <c r="E86" s="938"/>
      <c r="F86" s="938"/>
      <c r="G86" s="938"/>
      <c r="H86" s="939"/>
      <c r="I86" s="940">
        <f>SUMIF(H10:H73,"es",I10:I73)</f>
        <v>173.3</v>
      </c>
      <c r="J86" s="941"/>
      <c r="K86" s="941"/>
      <c r="L86" s="1035"/>
      <c r="M86" s="1017">
        <f>SUMIF(H12:H70,"es",M12:M70)</f>
        <v>14.9</v>
      </c>
      <c r="N86" s="1018"/>
      <c r="O86" s="1018"/>
      <c r="P86" s="1019"/>
      <c r="Q86" s="1028">
        <f>M86-I86</f>
        <v>-158.4</v>
      </c>
      <c r="R86" s="1018"/>
      <c r="S86" s="1018"/>
      <c r="T86" s="1019"/>
    </row>
    <row r="87" spans="1:20" x14ac:dyDescent="0.2">
      <c r="C87" s="17"/>
      <c r="D87" s="989" t="s">
        <v>78</v>
      </c>
      <c r="E87" s="990"/>
      <c r="F87" s="990"/>
      <c r="G87" s="990"/>
      <c r="H87" s="991"/>
      <c r="I87" s="986">
        <f ca="1">SUMIF(H12:I70,"kt",I12:I70)</f>
        <v>734.5</v>
      </c>
      <c r="J87" s="987"/>
      <c r="K87" s="987"/>
      <c r="L87" s="987"/>
      <c r="M87" s="1017">
        <f>SUMIF(H12:H70,H49,M12:M70)</f>
        <v>1034.5</v>
      </c>
      <c r="N87" s="1018"/>
      <c r="O87" s="1018"/>
      <c r="P87" s="1019"/>
      <c r="Q87" s="1028">
        <f ca="1">M87-I87</f>
        <v>300</v>
      </c>
      <c r="R87" s="1018"/>
      <c r="S87" s="1018"/>
      <c r="T87" s="1019"/>
    </row>
    <row r="88" spans="1:20" ht="13.5" thickBot="1" x14ac:dyDescent="0.25">
      <c r="A88" s="8"/>
      <c r="B88" s="8"/>
      <c r="C88" s="16"/>
      <c r="D88" s="1067" t="s">
        <v>13</v>
      </c>
      <c r="E88" s="1068"/>
      <c r="F88" s="1068"/>
      <c r="G88" s="1068"/>
      <c r="H88" s="1069"/>
      <c r="I88" s="1070">
        <f ca="1">I85+I78</f>
        <v>17642.499999999996</v>
      </c>
      <c r="J88" s="1071"/>
      <c r="K88" s="1071">
        <f>K85+K78</f>
        <v>0</v>
      </c>
      <c r="L88" s="1072"/>
      <c r="M88" s="1020">
        <f>M85+M78</f>
        <v>18330.5</v>
      </c>
      <c r="N88" s="1021"/>
      <c r="O88" s="1021"/>
      <c r="P88" s="1022"/>
      <c r="Q88" s="1029">
        <f ca="1">Q85+Q78</f>
        <v>688.00000000000045</v>
      </c>
      <c r="R88" s="1021"/>
      <c r="S88" s="1021"/>
      <c r="T88" s="1022"/>
    </row>
    <row r="89" spans="1:20" x14ac:dyDescent="0.2">
      <c r="N89" s="706"/>
    </row>
    <row r="90" spans="1:20" x14ac:dyDescent="0.2">
      <c r="I90" s="309"/>
      <c r="J90" s="309"/>
      <c r="K90" s="309"/>
      <c r="L90" s="309"/>
    </row>
  </sheetData>
  <mergeCells count="145">
    <mergeCell ref="I81:L81"/>
    <mergeCell ref="I78:L78"/>
    <mergeCell ref="G18:G19"/>
    <mergeCell ref="C20:H20"/>
    <mergeCell ref="G47:G50"/>
    <mergeCell ref="C28:C29"/>
    <mergeCell ref="D28:D29"/>
    <mergeCell ref="E28:E29"/>
    <mergeCell ref="C30:C31"/>
    <mergeCell ref="D30:D31"/>
    <mergeCell ref="E30:E31"/>
    <mergeCell ref="F30:F31"/>
    <mergeCell ref="G40:G41"/>
    <mergeCell ref="B74:H74"/>
    <mergeCell ref="A5:A7"/>
    <mergeCell ref="B5:B7"/>
    <mergeCell ref="C5:C7"/>
    <mergeCell ref="D5:D7"/>
    <mergeCell ref="E5:E7"/>
    <mergeCell ref="F5:F7"/>
    <mergeCell ref="A18:A19"/>
    <mergeCell ref="B18:B19"/>
    <mergeCell ref="C18:C19"/>
    <mergeCell ref="D18:D19"/>
    <mergeCell ref="E18:E19"/>
    <mergeCell ref="F18:F19"/>
    <mergeCell ref="F12:F13"/>
    <mergeCell ref="A14:A17"/>
    <mergeCell ref="B14:B17"/>
    <mergeCell ref="C14:C17"/>
    <mergeCell ref="E14:E17"/>
    <mergeCell ref="F14:F17"/>
    <mergeCell ref="A12:A13"/>
    <mergeCell ref="B12:B13"/>
    <mergeCell ref="C12:C13"/>
    <mergeCell ref="D12:D13"/>
    <mergeCell ref="E12:E13"/>
    <mergeCell ref="D87:H87"/>
    <mergeCell ref="D78:H78"/>
    <mergeCell ref="C42:C44"/>
    <mergeCell ref="D42:D44"/>
    <mergeCell ref="E42:E44"/>
    <mergeCell ref="F42:F44"/>
    <mergeCell ref="G42:G44"/>
    <mergeCell ref="F56:F57"/>
    <mergeCell ref="E58:E62"/>
    <mergeCell ref="D60:D61"/>
    <mergeCell ref="D51:D52"/>
    <mergeCell ref="E52:E54"/>
    <mergeCell ref="D53:D54"/>
    <mergeCell ref="D55:D57"/>
    <mergeCell ref="E55:E57"/>
    <mergeCell ref="C45:H45"/>
    <mergeCell ref="I87:L87"/>
    <mergeCell ref="D88:H88"/>
    <mergeCell ref="I88:L88"/>
    <mergeCell ref="M5:P5"/>
    <mergeCell ref="A8:T8"/>
    <mergeCell ref="A9:T9"/>
    <mergeCell ref="B10:T10"/>
    <mergeCell ref="C11:T11"/>
    <mergeCell ref="D84:H84"/>
    <mergeCell ref="I84:L84"/>
    <mergeCell ref="D85:H85"/>
    <mergeCell ref="I85:L85"/>
    <mergeCell ref="D86:H86"/>
    <mergeCell ref="I86:L86"/>
    <mergeCell ref="D82:H82"/>
    <mergeCell ref="I82:L82"/>
    <mergeCell ref="D83:H83"/>
    <mergeCell ref="I83:L83"/>
    <mergeCell ref="D79:H79"/>
    <mergeCell ref="G30:G31"/>
    <mergeCell ref="E70:E71"/>
    <mergeCell ref="F70:F71"/>
    <mergeCell ref="D68:D69"/>
    <mergeCell ref="M6:M7"/>
    <mergeCell ref="D40:D41"/>
    <mergeCell ref="E40:E41"/>
    <mergeCell ref="F40:F41"/>
    <mergeCell ref="B73:H73"/>
    <mergeCell ref="G5:G7"/>
    <mergeCell ref="H5:H7"/>
    <mergeCell ref="I5:L5"/>
    <mergeCell ref="I6:I7"/>
    <mergeCell ref="J6:K6"/>
    <mergeCell ref="L6:L7"/>
    <mergeCell ref="G12:G13"/>
    <mergeCell ref="D77:H77"/>
    <mergeCell ref="I77:L77"/>
    <mergeCell ref="G70:G71"/>
    <mergeCell ref="C72:H72"/>
    <mergeCell ref="C47:C50"/>
    <mergeCell ref="D47:D50"/>
    <mergeCell ref="E47:E50"/>
    <mergeCell ref="F47:F50"/>
    <mergeCell ref="C63:H63"/>
    <mergeCell ref="D70:D71"/>
    <mergeCell ref="A2:T2"/>
    <mergeCell ref="A3:T3"/>
    <mergeCell ref="Q83:T83"/>
    <mergeCell ref="M83:P83"/>
    <mergeCell ref="I79:L79"/>
    <mergeCell ref="D80:H80"/>
    <mergeCell ref="I80:L80"/>
    <mergeCell ref="D81:H81"/>
    <mergeCell ref="M82:P82"/>
    <mergeCell ref="A4:T4"/>
    <mergeCell ref="C46:T46"/>
    <mergeCell ref="C21:T21"/>
    <mergeCell ref="C64:T64"/>
    <mergeCell ref="M77:P77"/>
    <mergeCell ref="Q77:T77"/>
    <mergeCell ref="D76:T76"/>
    <mergeCell ref="A75:T75"/>
    <mergeCell ref="Q5:T5"/>
    <mergeCell ref="N6:O6"/>
    <mergeCell ref="P6:P7"/>
    <mergeCell ref="Q6:Q7"/>
    <mergeCell ref="R6:S6"/>
    <mergeCell ref="T6:T7"/>
    <mergeCell ref="S1:T1"/>
    <mergeCell ref="A1:R1"/>
    <mergeCell ref="M84:P84"/>
    <mergeCell ref="M85:P85"/>
    <mergeCell ref="M86:P86"/>
    <mergeCell ref="M87:P87"/>
    <mergeCell ref="M88:P88"/>
    <mergeCell ref="M78:P78"/>
    <mergeCell ref="M79:P79"/>
    <mergeCell ref="M80:P80"/>
    <mergeCell ref="M81:P81"/>
    <mergeCell ref="Q84:T84"/>
    <mergeCell ref="Q85:T85"/>
    <mergeCell ref="Q86:T86"/>
    <mergeCell ref="Q87:T87"/>
    <mergeCell ref="Q88:T88"/>
    <mergeCell ref="Q78:T78"/>
    <mergeCell ref="Q79:T79"/>
    <mergeCell ref="Q80:T80"/>
    <mergeCell ref="Q81:T81"/>
    <mergeCell ref="Q82:T82"/>
    <mergeCell ref="A70:A71"/>
    <mergeCell ref="B70:B71"/>
    <mergeCell ref="C70:C71"/>
  </mergeCells>
  <pageMargins left="0" right="0" top="0" bottom="0" header="0.31496062992125984" footer="0.31496062992125984"/>
  <pageSetup paperSize="9" scale="95" orientation="landscape" r:id="rId1"/>
  <rowBreaks count="2" manualBreakCount="2">
    <brk id="31" max="19" man="1"/>
    <brk id="50" max="1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14" sqref="B14"/>
    </sheetView>
  </sheetViews>
  <sheetFormatPr defaultRowHeight="15.75" x14ac:dyDescent="0.25"/>
  <cols>
    <col min="1" max="1" width="22.7109375" style="179" customWidth="1"/>
    <col min="2" max="2" width="60.7109375" style="179" customWidth="1"/>
    <col min="3" max="16384" width="9.140625" style="179"/>
  </cols>
  <sheetData>
    <row r="1" spans="1:2" x14ac:dyDescent="0.25">
      <c r="A1" s="1105" t="s">
        <v>93</v>
      </c>
      <c r="B1" s="1105"/>
    </row>
    <row r="2" spans="1:2" ht="31.5" x14ac:dyDescent="0.25">
      <c r="A2" s="180" t="s">
        <v>6</v>
      </c>
      <c r="B2" s="181" t="s">
        <v>94</v>
      </c>
    </row>
    <row r="3" spans="1:2" x14ac:dyDescent="0.25">
      <c r="A3" s="180">
        <v>1</v>
      </c>
      <c r="B3" s="181" t="s">
        <v>95</v>
      </c>
    </row>
    <row r="4" spans="1:2" x14ac:dyDescent="0.25">
      <c r="A4" s="180">
        <v>2</v>
      </c>
      <c r="B4" s="181" t="s">
        <v>96</v>
      </c>
    </row>
    <row r="5" spans="1:2" x14ac:dyDescent="0.25">
      <c r="A5" s="180">
        <v>3</v>
      </c>
      <c r="B5" s="181" t="s">
        <v>97</v>
      </c>
    </row>
    <row r="6" spans="1:2" x14ac:dyDescent="0.25">
      <c r="A6" s="180">
        <v>4</v>
      </c>
      <c r="B6" s="181" t="s">
        <v>98</v>
      </c>
    </row>
    <row r="7" spans="1:2" x14ac:dyDescent="0.25">
      <c r="A7" s="180">
        <v>5</v>
      </c>
      <c r="B7" s="181" t="s">
        <v>99</v>
      </c>
    </row>
    <row r="8" spans="1:2" x14ac:dyDescent="0.25">
      <c r="A8" s="180">
        <v>6</v>
      </c>
      <c r="B8" s="181" t="s">
        <v>100</v>
      </c>
    </row>
    <row r="9" spans="1:2" ht="15.75" customHeight="1" x14ac:dyDescent="0.25"/>
    <row r="10" spans="1:2" ht="15.75" customHeight="1" x14ac:dyDescent="0.25">
      <c r="A10" s="1106" t="s">
        <v>101</v>
      </c>
      <c r="B10" s="1106"/>
    </row>
  </sheetData>
  <mergeCells count="2">
    <mergeCell ref="A1:B1"/>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4</vt:i4>
      </vt:variant>
    </vt:vector>
  </HeadingPairs>
  <TitlesOfParts>
    <vt:vector size="7" baseType="lpstr">
      <vt:lpstr>SVP 2013-2015</vt:lpstr>
      <vt:lpstr>Lyginamasis</vt:lpstr>
      <vt:lpstr>Asignavimų valdytojų kodai</vt:lpstr>
      <vt:lpstr>Lyginamasis!Print_Area</vt:lpstr>
      <vt:lpstr>'SVP 2013-2015'!Print_Area</vt:lpstr>
      <vt:lpstr>Lyginamasis!Print_Titles</vt:lpstr>
      <vt:lpstr>'SVP 2013-2015'!Print_Titles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b.norvilaite</dc:creator>
  <cp:lastModifiedBy>Snieguole Kacerauskaite</cp:lastModifiedBy>
  <cp:lastPrinted>2013-11-21T09:16:40Z</cp:lastPrinted>
  <dcterms:created xsi:type="dcterms:W3CDTF">2007-10-09T12:27:03Z</dcterms:created>
  <dcterms:modified xsi:type="dcterms:W3CDTF">2013-12-02T09:05:57Z</dcterms:modified>
</cp:coreProperties>
</file>