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585" windowWidth="15480" windowHeight="10800" tabRatio="653"/>
  </bookViews>
  <sheets>
    <sheet name="2014-2016 SVP" sheetId="9" r:id="rId1"/>
    <sheet name="Lyginamasis variantas" sheetId="10" state="hidden" r:id="rId2"/>
  </sheets>
  <definedNames>
    <definedName name="_xlnm.Print_Area" localSheetId="0">'2014-2016 SVP'!$A$1:$R$112</definedName>
    <definedName name="_xlnm.Print_Area" localSheetId="1">'Lyginamasis variantas'!$A$1:$R$97</definedName>
    <definedName name="_xlnm.Print_Titles" localSheetId="0">'2014-2016 SVP'!$5:$7</definedName>
    <definedName name="_xlnm.Print_Titles" localSheetId="1">'Lyginamasis variantas'!$5:$7</definedName>
  </definedNames>
  <calcPr calcId="145621"/>
</workbook>
</file>

<file path=xl/calcChain.xml><?xml version="1.0" encoding="utf-8"?>
<calcChain xmlns="http://schemas.openxmlformats.org/spreadsheetml/2006/main">
  <c r="I103" i="9" l="1"/>
  <c r="K95" i="10" l="1"/>
  <c r="J70" i="9" l="1"/>
  <c r="L70" i="9"/>
  <c r="M70" i="9"/>
  <c r="N70" i="9"/>
  <c r="I70" i="9"/>
  <c r="M65" i="10"/>
  <c r="L65" i="10"/>
  <c r="I65" i="10"/>
  <c r="J93" i="10"/>
  <c r="K93" i="10"/>
  <c r="L93" i="10"/>
  <c r="M93" i="10"/>
  <c r="N93" i="10"/>
  <c r="I93" i="10"/>
  <c r="J92" i="9"/>
  <c r="K92" i="9"/>
  <c r="L92" i="9"/>
  <c r="M92" i="9"/>
  <c r="N92" i="9"/>
  <c r="I92" i="9"/>
  <c r="M65" i="9"/>
  <c r="L65" i="9"/>
  <c r="I65" i="9"/>
  <c r="M69" i="9" l="1"/>
  <c r="N69" i="9"/>
  <c r="I68" i="10"/>
  <c r="K69" i="9"/>
  <c r="L69" i="9"/>
  <c r="J69" i="9"/>
  <c r="I67" i="9"/>
  <c r="I68" i="9"/>
  <c r="J58" i="9"/>
  <c r="I46" i="9"/>
  <c r="I69" i="9" l="1"/>
  <c r="N92" i="10" l="1"/>
  <c r="M92" i="10"/>
  <c r="L92" i="10"/>
  <c r="K92" i="10"/>
  <c r="J92" i="10"/>
  <c r="I89" i="10"/>
  <c r="I92" i="10" s="1"/>
  <c r="N87" i="10"/>
  <c r="M87" i="10"/>
  <c r="L87" i="10"/>
  <c r="K87" i="10"/>
  <c r="J87" i="10"/>
  <c r="I85" i="10"/>
  <c r="I87" i="10" s="1"/>
  <c r="N84" i="10"/>
  <c r="M84" i="10"/>
  <c r="L84" i="10"/>
  <c r="K84" i="10"/>
  <c r="J84" i="10"/>
  <c r="I80" i="10"/>
  <c r="I79" i="10"/>
  <c r="I78" i="10"/>
  <c r="I77" i="10"/>
  <c r="N75" i="10"/>
  <c r="M75" i="10"/>
  <c r="L75" i="10"/>
  <c r="K75" i="10"/>
  <c r="J75" i="10"/>
  <c r="I73" i="10"/>
  <c r="I75" i="10" s="1"/>
  <c r="N70" i="10"/>
  <c r="M70" i="10"/>
  <c r="L70" i="10"/>
  <c r="K70" i="10"/>
  <c r="I66" i="10"/>
  <c r="N62" i="10"/>
  <c r="M62" i="10"/>
  <c r="L62" i="10"/>
  <c r="K62" i="10"/>
  <c r="J62" i="10"/>
  <c r="I61" i="10"/>
  <c r="I60" i="10"/>
  <c r="I59" i="10"/>
  <c r="N58" i="10"/>
  <c r="M58" i="10"/>
  <c r="I57" i="10"/>
  <c r="I52" i="10"/>
  <c r="I51" i="10"/>
  <c r="I47" i="10"/>
  <c r="I46" i="10"/>
  <c r="L43" i="10"/>
  <c r="L58" i="10" s="1"/>
  <c r="K43" i="10"/>
  <c r="K58" i="10" s="1"/>
  <c r="K71" i="10" s="1"/>
  <c r="I43" i="10"/>
  <c r="N40" i="10"/>
  <c r="M40" i="10"/>
  <c r="L40" i="10"/>
  <c r="K40" i="10"/>
  <c r="J40" i="10"/>
  <c r="I39" i="10"/>
  <c r="I40" i="10" s="1"/>
  <c r="N38" i="10"/>
  <c r="M38" i="10"/>
  <c r="L38" i="10"/>
  <c r="K38" i="10"/>
  <c r="J38" i="10"/>
  <c r="J41" i="10" s="1"/>
  <c r="I35" i="10"/>
  <c r="I38" i="10" s="1"/>
  <c r="N32" i="10"/>
  <c r="M32" i="10"/>
  <c r="L32" i="10"/>
  <c r="K32" i="10"/>
  <c r="J32" i="10"/>
  <c r="I31" i="10"/>
  <c r="I30" i="10"/>
  <c r="N29" i="10"/>
  <c r="M29" i="10"/>
  <c r="L29" i="10"/>
  <c r="K29" i="10"/>
  <c r="J29" i="10"/>
  <c r="I28" i="10"/>
  <c r="I27" i="10"/>
  <c r="N26" i="10"/>
  <c r="M26" i="10"/>
  <c r="L26" i="10"/>
  <c r="K26" i="10"/>
  <c r="J26" i="10"/>
  <c r="I25" i="10"/>
  <c r="I24" i="10"/>
  <c r="N23" i="10"/>
  <c r="M23" i="10"/>
  <c r="L23" i="10"/>
  <c r="K23" i="10"/>
  <c r="J23" i="10"/>
  <c r="I22" i="10"/>
  <c r="I23" i="10" s="1"/>
  <c r="N21" i="10"/>
  <c r="M21" i="10"/>
  <c r="L21" i="10"/>
  <c r="K21" i="10"/>
  <c r="I17" i="10"/>
  <c r="L15" i="10"/>
  <c r="K15" i="10"/>
  <c r="J15" i="10"/>
  <c r="N12" i="10"/>
  <c r="N15" i="10" s="1"/>
  <c r="M12" i="10"/>
  <c r="M15" i="10" s="1"/>
  <c r="M33" i="10" s="1"/>
  <c r="I12" i="10"/>
  <c r="I41" i="10" l="1"/>
  <c r="N71" i="10"/>
  <c r="M41" i="10"/>
  <c r="I29" i="10"/>
  <c r="L41" i="10"/>
  <c r="I62" i="10"/>
  <c r="N33" i="10"/>
  <c r="I26" i="10"/>
  <c r="K33" i="10"/>
  <c r="L33" i="10"/>
  <c r="N41" i="10"/>
  <c r="K41" i="10"/>
  <c r="I84" i="10"/>
  <c r="K94" i="10"/>
  <c r="I32" i="10"/>
  <c r="I15" i="10"/>
  <c r="N94" i="10" l="1"/>
  <c r="N95" i="10" s="1"/>
  <c r="J62" i="9"/>
  <c r="K62" i="9"/>
  <c r="L62" i="9"/>
  <c r="I57" i="9"/>
  <c r="I56" i="9"/>
  <c r="I52" i="9" l="1"/>
  <c r="I51" i="9"/>
  <c r="I47" i="9"/>
  <c r="L83" i="9"/>
  <c r="J83" i="9"/>
  <c r="K83" i="9"/>
  <c r="M83" i="9"/>
  <c r="N83" i="9"/>
  <c r="I61" i="9" l="1"/>
  <c r="I88" i="9" l="1"/>
  <c r="I28" i="9" l="1"/>
  <c r="I17" i="9"/>
  <c r="N12" i="9" l="1"/>
  <c r="M12" i="9"/>
  <c r="I31" i="9" l="1"/>
  <c r="I30" i="9"/>
  <c r="I60" i="9"/>
  <c r="I59" i="9"/>
  <c r="I78" i="9"/>
  <c r="I62" i="9" l="1"/>
  <c r="M58" i="9" l="1"/>
  <c r="N58" i="9"/>
  <c r="I55" i="9"/>
  <c r="I12" i="9" l="1"/>
  <c r="I16" i="9"/>
  <c r="I43" i="9"/>
  <c r="I58" i="9" s="1"/>
  <c r="K43" i="9"/>
  <c r="K58" i="9" s="1"/>
  <c r="K70" i="9" s="1"/>
  <c r="L43" i="9"/>
  <c r="L58" i="9" s="1"/>
  <c r="M111" i="9" l="1"/>
  <c r="N110" i="9"/>
  <c r="M110" i="9"/>
  <c r="N109" i="9"/>
  <c r="M109" i="9"/>
  <c r="N107" i="9"/>
  <c r="M107" i="9"/>
  <c r="N105" i="9"/>
  <c r="M105" i="9"/>
  <c r="N104" i="9"/>
  <c r="M104" i="9"/>
  <c r="N103" i="9"/>
  <c r="M103" i="9"/>
  <c r="N102" i="9"/>
  <c r="M102" i="9"/>
  <c r="N101" i="9"/>
  <c r="M101" i="9"/>
  <c r="N91" i="9"/>
  <c r="M91" i="9"/>
  <c r="L91" i="9"/>
  <c r="K91" i="9"/>
  <c r="J91" i="9"/>
  <c r="I91" i="9"/>
  <c r="N86" i="9"/>
  <c r="M86" i="9"/>
  <c r="L86" i="9"/>
  <c r="K86" i="9"/>
  <c r="J86" i="9"/>
  <c r="I84" i="9"/>
  <c r="I86" i="9" s="1"/>
  <c r="I79" i="9"/>
  <c r="I77" i="9"/>
  <c r="I76" i="9"/>
  <c r="N74" i="9"/>
  <c r="M74" i="9"/>
  <c r="L74" i="9"/>
  <c r="K74" i="9"/>
  <c r="J74" i="9"/>
  <c r="I72" i="9"/>
  <c r="N62" i="9"/>
  <c r="M62" i="9"/>
  <c r="N40" i="9"/>
  <c r="M40" i="9"/>
  <c r="L40" i="9"/>
  <c r="K40" i="9"/>
  <c r="J40" i="9"/>
  <c r="I39" i="9"/>
  <c r="I40" i="9" s="1"/>
  <c r="N38" i="9"/>
  <c r="M38" i="9"/>
  <c r="L38" i="9"/>
  <c r="K38" i="9"/>
  <c r="J38" i="9"/>
  <c r="I35" i="9"/>
  <c r="I38" i="9" s="1"/>
  <c r="N32" i="9"/>
  <c r="M32" i="9"/>
  <c r="L32" i="9"/>
  <c r="K32" i="9"/>
  <c r="J32" i="9"/>
  <c r="I111" i="9"/>
  <c r="N29" i="9"/>
  <c r="M29" i="9"/>
  <c r="L29" i="9"/>
  <c r="K29" i="9"/>
  <c r="J29" i="9"/>
  <c r="I27" i="9"/>
  <c r="I29" i="9" s="1"/>
  <c r="N26" i="9"/>
  <c r="M26" i="9"/>
  <c r="L26" i="9"/>
  <c r="K26" i="9"/>
  <c r="J26" i="9"/>
  <c r="I25" i="9"/>
  <c r="I24" i="9"/>
  <c r="N23" i="9"/>
  <c r="M23" i="9"/>
  <c r="L23" i="9"/>
  <c r="K23" i="9"/>
  <c r="J23" i="9"/>
  <c r="I22" i="9"/>
  <c r="I23" i="9" s="1"/>
  <c r="N21" i="9"/>
  <c r="M21" i="9"/>
  <c r="L21" i="9"/>
  <c r="K21" i="9"/>
  <c r="J21" i="9"/>
  <c r="I110" i="9"/>
  <c r="N15" i="9"/>
  <c r="M15" i="9"/>
  <c r="L15" i="9"/>
  <c r="K15" i="9"/>
  <c r="J15" i="9"/>
  <c r="I105" i="9"/>
  <c r="I102" i="9" l="1"/>
  <c r="J33" i="9"/>
  <c r="N33" i="9"/>
  <c r="M33" i="9"/>
  <c r="K33" i="9"/>
  <c r="L33" i="9"/>
  <c r="I83" i="9"/>
  <c r="I107" i="9"/>
  <c r="I21" i="9"/>
  <c r="M41" i="9"/>
  <c r="I32" i="9"/>
  <c r="J41" i="9"/>
  <c r="N41" i="9"/>
  <c r="I74" i="9"/>
  <c r="L41" i="9"/>
  <c r="L93" i="9" s="1"/>
  <c r="L94" i="9" s="1"/>
  <c r="I109" i="9"/>
  <c r="M100" i="9"/>
  <c r="M108" i="9"/>
  <c r="I26" i="9"/>
  <c r="K41" i="9"/>
  <c r="I101" i="9"/>
  <c r="N100" i="9"/>
  <c r="N108" i="9"/>
  <c r="I41" i="9"/>
  <c r="I15" i="9"/>
  <c r="I104" i="9"/>
  <c r="I106" i="9"/>
  <c r="I33" i="9" l="1"/>
  <c r="K93" i="9"/>
  <c r="K94" i="9" s="1"/>
  <c r="M112" i="9"/>
  <c r="N112" i="9"/>
  <c r="I100" i="9"/>
  <c r="M93" i="9"/>
  <c r="M94" i="9" s="1"/>
  <c r="J93" i="9"/>
  <c r="J94" i="9" s="1"/>
  <c r="N93" i="9"/>
  <c r="N94" i="9" s="1"/>
  <c r="I93" i="9" l="1"/>
  <c r="I94" i="9" s="1"/>
  <c r="I108" i="9" l="1"/>
  <c r="I112" i="9" s="1"/>
</calcChain>
</file>

<file path=xl/sharedStrings.xml><?xml version="1.0" encoding="utf-8"?>
<sst xmlns="http://schemas.openxmlformats.org/spreadsheetml/2006/main" count="607" uniqueCount="162">
  <si>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</si>
  <si>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</si>
  <si>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</si>
  <si>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</si>
  <si>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</si>
  <si>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</si>
  <si>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</si>
  <si>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</si>
  <si>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</si>
  <si>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</si>
  <si>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</si>
  <si>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</si>
  <si>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</si>
  <si>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</si>
  <si>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</si>
  <si>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</si>
  <si>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</si>
  <si>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</si>
  <si>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</si>
  <si>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</si>
  <si>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</si>
  <si>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</si>
  <si>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</si>
  <si>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</si>
  <si>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</si>
  <si>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</si>
  <si>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</si>
  <si>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</si>
  <si>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</si>
  <si>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</si>
  <si>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</si>
  <si>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2015-ųjų metų lėšų projektas</t>
  </si>
  <si>
    <t>2014-ieji metai</t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</si>
  <si>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</si>
  <si>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</si>
  <si>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</si>
  <si>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</si>
  <si>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</si>
  <si>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</si>
  <si>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</si>
  <si>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</si>
  <si>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</si>
  <si>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Asbesto turinčių gaminių atliekų šalinimas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</si>
  <si>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</si>
  <si>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</si>
  <si>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</si>
  <si>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</si>
  <si>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</si>
  <si>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</si>
  <si>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1</t>
  </si>
  <si>
    <t>Pavojingų atliekų šalinimas</t>
  </si>
  <si>
    <t>Išvežta padangų, t</t>
  </si>
  <si>
    <t>Surinkta gyvsidabrio, kg</t>
  </si>
  <si>
    <t>Tobulinti atliekų tvarkymo sistemą</t>
  </si>
  <si>
    <t>Sanitarinis vandens telkinių valymas</t>
  </si>
  <si>
    <t>Mumlaukio ežero išvalymas ir aplinkos sutvarkymas</t>
  </si>
  <si>
    <t>Draugystės parko tvenkinių valymas ir aplinkos sutvarkymas</t>
  </si>
  <si>
    <t>Sutvarkyto kranto ilgis, m</t>
  </si>
  <si>
    <t>Pasodinta medžių, krūmų, vnt.</t>
  </si>
  <si>
    <t>Želdynų ir želdinių inventorizavimas, įrašymas į Nekilnojamojo turto kadastrą, apskaita ir jų duomenų bazių sukūrimas ir tvarkymas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</si>
  <si>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</si>
  <si>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</si>
  <si>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</si>
  <si>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Prižiūrėti, saugoti  ir gausinti miesto gamtinę aplinką</t>
  </si>
  <si>
    <t>Prižiūrėti ir vystyti poilsio gamtoje infrastruktūrą</t>
  </si>
  <si>
    <t>Parengta ataskaitų, vnt.</t>
  </si>
  <si>
    <t>05 Aplinkos apsaugos programa</t>
  </si>
  <si>
    <t>Išvalyta Mumlaukio ežero ploto, ha</t>
  </si>
  <si>
    <t>Išvalyta upė, ha</t>
  </si>
  <si>
    <t>Sutvarkyta pakrantė, ha</t>
  </si>
  <si>
    <t>ES</t>
  </si>
  <si>
    <t>LRVB</t>
  </si>
  <si>
    <t>Valoma vandens telkinių (paviršiai ir priekrantė), vnt.</t>
  </si>
  <si>
    <t>SB(P)</t>
  </si>
  <si>
    <t>Įrengta požeminių ar pusiau požeminių konteinerių aikštelių, vnt.</t>
  </si>
  <si>
    <t xml:space="preserve">Visuomenės švietimo atliekų tvarkymo klausimais vykdymas </t>
  </si>
  <si>
    <t>Informuotų asmenų skaičius, tūkst.</t>
  </si>
  <si>
    <t>Asfalto dangos įrengimas suformuojant dviračių taką palei Danės upės krantinę nuo Jono kalnelio tiltelio iki Gluosnių skersgatvio</t>
  </si>
  <si>
    <t>Išvalytas tvenkinio plotas, ha</t>
  </si>
  <si>
    <t>Danės upės valymas ir pakrančių sutvarkymas</t>
  </si>
  <si>
    <t>I</t>
  </si>
  <si>
    <t>Požeminių ar pusiau požeminių konteinerių ir aikštelių įrengimas</t>
  </si>
  <si>
    <t>Komunalinių atliekų tvarkymo organizavimas:</t>
  </si>
  <si>
    <t>Komunalinių atliekų surinkimas ir tvarkymas Lėbartų kapinėse</t>
  </si>
  <si>
    <t>2014-ųjų metų asignavimų planas</t>
  </si>
  <si>
    <t>2016-ųjų metų lėšų projektas</t>
  </si>
  <si>
    <t>Strateginis tikslas 02. Kurti mieste patrauklią, švarią ir saugią gyvenamąją aplinką</t>
  </si>
  <si>
    <t>P3</t>
  </si>
  <si>
    <t>Atliekų, kurių turėtojo nustatyti neįmanoma arba kuris nebeegzistuoja, tvarkymas:</t>
  </si>
  <si>
    <t>Aplinkosaugos gerinimas Lietuvos ir Rusijos pasienyje</t>
  </si>
  <si>
    <t>Kt</t>
  </si>
  <si>
    <t>Miesto vandens telkinių valymas:</t>
  </si>
  <si>
    <t>Baltijos jūros vandens kokybės gerinimas, vystant vandens nuotekų tinklus</t>
  </si>
  <si>
    <t>Miesto želdynų tvarkymas ir kūrimas:</t>
  </si>
  <si>
    <t>Dviračių takų priežiūra ir plėtra:</t>
  </si>
  <si>
    <t xml:space="preserve">Iš viso  programai: 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</si>
  <si>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</si>
  <si>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>Priimtų į sąvartyną  atliekų kiekis, tūkst. t</t>
  </si>
  <si>
    <t>Išvežta komunalinių, statybinių, biologiškai skaidžių šiukšlių, tūkst. t</t>
  </si>
  <si>
    <r>
      <t>Išvalytos užterštos teritorijos plotas, m</t>
    </r>
    <r>
      <rPr>
        <vertAlign val="superscript"/>
        <sz val="10"/>
        <rFont val="Times New Roman"/>
        <family val="1"/>
        <charset val="186"/>
      </rPr>
      <t>2</t>
    </r>
  </si>
  <si>
    <t>Suprojektuoti ir pastatyti valymo įrenginiai Klaipėdos regioniniame sąvartyne Dumpiuose, proc.</t>
  </si>
  <si>
    <t>Priimtų į sąvartyną asbesto turinčių atliekų kiekis, t</t>
  </si>
  <si>
    <t>Tiriamų aplinkos komponentų (oro, triukšmo, dirvožemio, vandens, biologinės įvairovės) kiekis, vnt.</t>
  </si>
  <si>
    <r>
      <t>Pakeista medinių takų ir laiptų, tūkst. m</t>
    </r>
    <r>
      <rPr>
        <vertAlign val="superscript"/>
        <sz val="10"/>
        <rFont val="Times New Roman"/>
        <family val="1"/>
        <charset val="186"/>
      </rPr>
      <t>2</t>
    </r>
  </si>
  <si>
    <t>Įrengtas dviračių ir pėsčiųjų takas (7,237 km). Užbaigtumas, proc.</t>
  </si>
  <si>
    <t>Nutiesta dviračių tako, m</t>
  </si>
  <si>
    <t>08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</si>
  <si>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</si>
  <si>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P2.3.1.4.</t>
  </si>
  <si>
    <t>P2.3.3.2</t>
  </si>
  <si>
    <t xml:space="preserve">P5, P2.3.3.1. </t>
  </si>
  <si>
    <t xml:space="preserve">Dviračių tako nuo Paryžiaus Komunos g. iki Jono kalnelio tiltelio įrengimas </t>
  </si>
  <si>
    <t>2016-ieji metai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</si>
  <si>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</si>
  <si>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</si>
  <si>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</si>
  <si>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SB(VRL) </t>
    </r>
    <r>
      <rPr>
        <sz val="10"/>
        <rFont val="Times New Roman"/>
        <family val="1"/>
        <charset val="186"/>
      </rPr>
      <t>- rinkliavos likutis</t>
    </r>
  </si>
  <si>
    <t>P2.1.2.7</t>
  </si>
  <si>
    <t>P2.1.3.17</t>
  </si>
  <si>
    <t>Konteinerinių tualetų infrastruktūros tinklų (vandens, nuotekų) paplūdimiuose įrengimo darbai</t>
  </si>
  <si>
    <t>Naujų ir esamų želdynų tvarkymas ir kūrimas</t>
  </si>
  <si>
    <r>
      <t>Išvalyta Kuršių marių akvatorija 1,8 ha, iškasta grunto 19000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                              Užbaigtumas, proc.</t>
    </r>
  </si>
  <si>
    <t xml:space="preserve"> 2.3.1.3.</t>
  </si>
  <si>
    <t>Parengtas techninis projektas, vnt.</t>
  </si>
  <si>
    <t>Prengtas techninis projektas, vnt.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</si>
  <si>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</si>
  <si>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Įrengta vandens ir nuotekų tinklų, m</t>
  </si>
  <si>
    <t>Kuršių marių akvatorijos prie Ledų rago (laivų kapinių) išvalymas</t>
  </si>
  <si>
    <t>Dviračių ir pėsčiųjų tako dalies nuo Biržos tilto iki Klaipėdos g. tilto įrengimas Danės upės slėnio teritorijoje</t>
  </si>
  <si>
    <t>Savavališkai užterštų teritorijų sutvarkymas</t>
  </si>
  <si>
    <t>Helofitų (nendrių, švendrių) šalinimas iš Žardės tvenkinio</t>
  </si>
  <si>
    <t>Rekonstruota lietaus nuotekų tinklų – 1625,5 m.
Suorganizuoti 4 pažintiniai vizitai. Suorganizuoti 2 darbiniai susitikimai.  Įvykdymas, proc.</t>
  </si>
  <si>
    <t xml:space="preserve"> 2014–2016 M. KLAIPĖDOS MIESTO SAVIVALDYBĖS</t>
  </si>
  <si>
    <t xml:space="preserve"> Nutiesta dviračių tako, m</t>
  </si>
  <si>
    <r>
      <rPr>
        <b/>
        <sz val="10"/>
        <rFont val="Times New Roman"/>
        <family val="1"/>
        <charset val="186"/>
      </rPr>
      <t xml:space="preserve">I  </t>
    </r>
    <r>
      <rPr>
        <sz val="10"/>
        <rFont val="Times New Roman"/>
        <family val="1"/>
        <charset val="186"/>
      </rPr>
      <t xml:space="preserve">   P1.6.3.4</t>
    </r>
  </si>
  <si>
    <t>Vandens ir nuotekų tinklų įrengimo Smiltynės g. 13 techninio projekto parengimas</t>
  </si>
  <si>
    <t>Apželdinta teritorijos, ha</t>
  </si>
  <si>
    <r>
      <rPr>
        <strike/>
        <sz val="10"/>
        <color rgb="FFFF0000"/>
        <rFont val="Times New Roman"/>
        <family val="1"/>
        <charset val="186"/>
      </rPr>
      <t>Pastato Bangų g. 5A sklypo ir teritorijos link Jono kalnelio želdinių sutvarkymas</t>
    </r>
    <r>
      <rPr>
        <sz val="10"/>
        <rFont val="Times New Roman"/>
        <family val="1"/>
        <charset val="186"/>
      </rPr>
      <t xml:space="preserve"> </t>
    </r>
  </si>
  <si>
    <t>Bendrojo naudojimo lietaus nuotekų tinklų tiesimas teritorijoje ties Bangų g. 5A, Klaipėdoje</t>
  </si>
  <si>
    <t>Nutiesta lietaus nuotekų tinklų – 100 m, Užbaigtumas proc.</t>
  </si>
  <si>
    <t xml:space="preserve">Sukurta duomenų bazė, vnt. </t>
  </si>
  <si>
    <r>
      <rPr>
        <b/>
        <strike/>
        <sz val="10"/>
        <color rgb="FFFF0000"/>
        <rFont val="Times New Roman"/>
        <family val="1"/>
        <charset val="186"/>
      </rPr>
      <t>463,3</t>
    </r>
    <r>
      <rPr>
        <b/>
        <sz val="10"/>
        <color rgb="FFFF0000"/>
        <rFont val="Times New Roman"/>
        <family val="1"/>
        <charset val="186"/>
      </rPr>
      <t xml:space="preserve">     308</t>
    </r>
  </si>
  <si>
    <r>
      <rPr>
        <b/>
        <strike/>
        <sz val="10"/>
        <color rgb="FFFF0000"/>
        <rFont val="Times New Roman"/>
        <family val="1"/>
        <charset val="186"/>
      </rPr>
      <t>362,7</t>
    </r>
    <r>
      <rPr>
        <b/>
        <sz val="10"/>
        <color rgb="FFFF0000"/>
        <rFont val="Times New Roman"/>
        <family val="1"/>
        <charset val="186"/>
      </rPr>
      <t xml:space="preserve">    207,4</t>
    </r>
  </si>
  <si>
    <r>
      <rPr>
        <b/>
        <strike/>
        <sz val="10"/>
        <color rgb="FFFF0000"/>
        <rFont val="Times New Roman"/>
        <family val="1"/>
        <charset val="186"/>
      </rPr>
      <t>4204,4</t>
    </r>
    <r>
      <rPr>
        <b/>
        <sz val="10"/>
        <color rgb="FFFF0000"/>
        <rFont val="Times New Roman"/>
        <family val="1"/>
        <charset val="186"/>
      </rPr>
      <t xml:space="preserve">   3962,8</t>
    </r>
  </si>
  <si>
    <r>
      <rPr>
        <b/>
        <strike/>
        <sz val="10"/>
        <color rgb="FFFF0000"/>
        <rFont val="Times New Roman"/>
        <family val="1"/>
        <charset val="186"/>
      </rPr>
      <t xml:space="preserve">26574 </t>
    </r>
    <r>
      <rPr>
        <b/>
        <sz val="10"/>
        <color rgb="FFFF0000"/>
        <rFont val="Times New Roman"/>
        <family val="1"/>
        <charset val="186"/>
      </rPr>
      <t xml:space="preserve">  26674</t>
    </r>
  </si>
  <si>
    <r>
      <rPr>
        <strike/>
        <sz val="10"/>
        <color rgb="FFFF0000"/>
        <rFont val="Times New Roman"/>
        <family val="1"/>
        <charset val="186"/>
      </rPr>
      <t>217,9</t>
    </r>
    <r>
      <rPr>
        <sz val="10"/>
        <color rgb="FFFF0000"/>
        <rFont val="Times New Roman"/>
        <family val="1"/>
        <charset val="186"/>
      </rPr>
      <t xml:space="preserve"> 200,1 </t>
    </r>
  </si>
  <si>
    <r>
      <rPr>
        <b/>
        <strike/>
        <sz val="10"/>
        <color rgb="FFFF0000"/>
        <rFont val="Times New Roman"/>
        <family val="1"/>
        <charset val="186"/>
      </rPr>
      <t>238,9</t>
    </r>
    <r>
      <rPr>
        <b/>
        <sz val="10"/>
        <color rgb="FFFF0000"/>
        <rFont val="Times New Roman"/>
        <family val="1"/>
        <charset val="186"/>
      </rPr>
      <t xml:space="preserve"> 221,1</t>
    </r>
  </si>
  <si>
    <r>
      <rPr>
        <b/>
        <strike/>
        <sz val="10"/>
        <color rgb="FFFF0000"/>
        <rFont val="Times New Roman"/>
        <family val="1"/>
        <charset val="186"/>
      </rPr>
      <t xml:space="preserve">24362,5 </t>
    </r>
    <r>
      <rPr>
        <b/>
        <sz val="10"/>
        <color rgb="FFFF0000"/>
        <rFont val="Times New Roman"/>
        <family val="1"/>
        <charset val="186"/>
      </rPr>
      <t xml:space="preserve">  24344,7 </t>
    </r>
  </si>
  <si>
    <t>17831,9   17814,1</t>
  </si>
  <si>
    <r>
      <rPr>
        <strike/>
        <sz val="10"/>
        <color rgb="FFFF0000"/>
        <rFont val="Times New Roman"/>
        <family val="1"/>
        <charset val="186"/>
      </rPr>
      <t>311,5</t>
    </r>
    <r>
      <rPr>
        <sz val="10"/>
        <color rgb="FFFF0000"/>
        <rFont val="Times New Roman"/>
        <family val="1"/>
        <charset val="186"/>
      </rPr>
      <t xml:space="preserve"> 329,3</t>
    </r>
  </si>
  <si>
    <r>
      <rPr>
        <strike/>
        <sz val="10"/>
        <color rgb="FFFF0000"/>
        <rFont val="Times New Roman"/>
        <family val="1"/>
        <charset val="186"/>
      </rPr>
      <t>86,3</t>
    </r>
    <r>
      <rPr>
        <sz val="10"/>
        <color rgb="FFFF0000"/>
        <rFont val="Times New Roman"/>
        <family val="1"/>
        <charset val="186"/>
      </rPr>
      <t xml:space="preserve">    68,5</t>
    </r>
  </si>
  <si>
    <r>
      <rPr>
        <b/>
        <strike/>
        <sz val="10"/>
        <color rgb="FFFF0000"/>
        <rFont val="Times New Roman"/>
        <family val="1"/>
        <charset val="186"/>
      </rPr>
      <t>9049,7</t>
    </r>
    <r>
      <rPr>
        <b/>
        <sz val="10"/>
        <color rgb="FFFF0000"/>
        <rFont val="Times New Roman"/>
        <family val="1"/>
        <charset val="186"/>
      </rPr>
      <t xml:space="preserve">   9094,4</t>
    </r>
  </si>
  <si>
    <r>
      <rPr>
        <b/>
        <strike/>
        <sz val="10"/>
        <color rgb="FFFF0000"/>
        <rFont val="Times New Roman"/>
        <family val="1"/>
        <charset val="186"/>
      </rPr>
      <t xml:space="preserve">4931,6  </t>
    </r>
    <r>
      <rPr>
        <b/>
        <sz val="10"/>
        <color rgb="FFFF0000"/>
        <rFont val="Times New Roman"/>
        <family val="1"/>
        <charset val="186"/>
      </rPr>
      <t>5131,6</t>
    </r>
  </si>
  <si>
    <r>
      <rPr>
        <b/>
        <strike/>
        <sz val="10"/>
        <color rgb="FFFF0000"/>
        <rFont val="Times New Roman"/>
        <family val="1"/>
        <charset val="186"/>
      </rPr>
      <t>3495,5</t>
    </r>
    <r>
      <rPr>
        <b/>
        <sz val="10"/>
        <color rgb="FFFF0000"/>
        <rFont val="Times New Roman"/>
        <family val="1"/>
        <charset val="186"/>
      </rPr>
      <t xml:space="preserve">  3595,5</t>
    </r>
  </si>
  <si>
    <r>
      <rPr>
        <b/>
        <strike/>
        <sz val="10"/>
        <color rgb="FFFF0000"/>
        <rFont val="Times New Roman"/>
        <family val="1"/>
        <charset val="186"/>
      </rPr>
      <t>16635,9</t>
    </r>
    <r>
      <rPr>
        <b/>
        <sz val="10"/>
        <color rgb="FFFF0000"/>
        <rFont val="Times New Roman"/>
        <family val="1"/>
        <charset val="186"/>
      </rPr>
      <t xml:space="preserve"> 16835,9</t>
    </r>
  </si>
  <si>
    <r>
      <rPr>
        <b/>
        <strike/>
        <sz val="10"/>
        <color rgb="FFFF0000"/>
        <rFont val="Times New Roman"/>
        <family val="1"/>
        <charset val="186"/>
      </rPr>
      <t>22280,3</t>
    </r>
    <r>
      <rPr>
        <b/>
        <sz val="10"/>
        <color rgb="FFFF0000"/>
        <rFont val="Times New Roman"/>
        <family val="1"/>
        <charset val="186"/>
      </rPr>
      <t xml:space="preserve"> 22020,9</t>
    </r>
  </si>
  <si>
    <r>
      <rPr>
        <b/>
        <strike/>
        <sz val="10"/>
        <color rgb="FFFF0000"/>
        <rFont val="Times New Roman"/>
        <family val="1"/>
        <charset val="186"/>
      </rPr>
      <t>38829,9</t>
    </r>
    <r>
      <rPr>
        <b/>
        <sz val="10"/>
        <color rgb="FFFF0000"/>
        <rFont val="Times New Roman"/>
        <family val="1"/>
        <charset val="186"/>
      </rPr>
      <t xml:space="preserve">   38856,8</t>
    </r>
  </si>
  <si>
    <r>
      <t xml:space="preserve">                                                                              2014–2016 M. KLAIPĖDOS MIESTO SAVIVALDYBĖS                          </t>
    </r>
    <r>
      <rPr>
        <b/>
        <i/>
        <sz val="12"/>
        <rFont val="Times New Roman"/>
        <family val="1"/>
        <charset val="186"/>
      </rPr>
      <t xml:space="preserve">    Lyginamasis variantas</t>
    </r>
  </si>
  <si>
    <t>2015-ųjų metų lėšų planas</t>
  </si>
  <si>
    <t>2016-ųjų metų lėšų planas</t>
  </si>
  <si>
    <t>2015-ųjų m. lėšų planas</t>
  </si>
  <si>
    <t>2016-ųjų m. lėšų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</si>
</sst>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vertAlign val="superscript"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strike/>
      <sz val="9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5">
    <xf numFmtId="0" fontId="0" fillId="0" borderId="0" xfId="0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49" fontId="5" fillId="2" borderId="1" xfId="0" applyNumberFormat="1" applyFont="1" applyFill="1" applyBorder="1" applyAlignment="1">
      <alignment horizontal="center" vertical="top"/>
    </xf>
    <xf numFmtId="0" fontId="3" fillId="0" borderId="23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3" borderId="26" xfId="0" applyNumberFormat="1" applyFont="1" applyFill="1" applyBorder="1" applyAlignment="1">
      <alignment horizontal="right" vertical="top" wrapText="1"/>
    </xf>
    <xf numFmtId="164" fontId="3" fillId="3" borderId="27" xfId="0" applyNumberFormat="1" applyFont="1" applyFill="1" applyBorder="1" applyAlignment="1">
      <alignment horizontal="right" vertical="top" wrapText="1"/>
    </xf>
    <xf numFmtId="164" fontId="5" fillId="2" borderId="14" xfId="0" applyNumberFormat="1" applyFont="1" applyFill="1" applyBorder="1" applyAlignment="1">
      <alignment horizontal="right" vertical="top"/>
    </xf>
    <xf numFmtId="164" fontId="3" fillId="0" borderId="45" xfId="0" applyNumberFormat="1" applyFont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164" fontId="3" fillId="0" borderId="27" xfId="0" applyNumberFormat="1" applyFont="1" applyFill="1" applyBorder="1" applyAlignment="1">
      <alignment horizontal="right" vertical="top" wrapText="1"/>
    </xf>
    <xf numFmtId="164" fontId="3" fillId="3" borderId="45" xfId="0" applyNumberFormat="1" applyFont="1" applyFill="1" applyBorder="1" applyAlignment="1">
      <alignment horizontal="right" vertical="top" wrapText="1"/>
    </xf>
    <xf numFmtId="0" fontId="3" fillId="3" borderId="41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top" wrapText="1"/>
    </xf>
    <xf numFmtId="164" fontId="3" fillId="3" borderId="49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center" vertical="top"/>
    </xf>
    <xf numFmtId="0" fontId="10" fillId="0" borderId="26" xfId="0" applyFont="1" applyFill="1" applyBorder="1" applyAlignment="1">
      <alignment horizontal="center" vertical="top" wrapText="1"/>
    </xf>
    <xf numFmtId="0" fontId="10" fillId="0" borderId="49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/>
    </xf>
    <xf numFmtId="0" fontId="10" fillId="0" borderId="49" xfId="0" applyFont="1" applyFill="1" applyBorder="1" applyAlignment="1">
      <alignment horizontal="center" vertical="top"/>
    </xf>
    <xf numFmtId="0" fontId="10" fillId="0" borderId="26" xfId="0" applyFont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vertical="top"/>
    </xf>
    <xf numFmtId="49" fontId="5" fillId="2" borderId="7" xfId="0" applyNumberFormat="1" applyFont="1" applyFill="1" applyBorder="1" applyAlignment="1">
      <alignment vertical="top"/>
    </xf>
    <xf numFmtId="164" fontId="3" fillId="3" borderId="44" xfId="0" applyNumberFormat="1" applyFont="1" applyFill="1" applyBorder="1" applyAlignment="1">
      <alignment horizontal="right" vertical="top" wrapText="1"/>
    </xf>
    <xf numFmtId="0" fontId="3" fillId="3" borderId="19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165" fontId="3" fillId="0" borderId="0" xfId="0" applyNumberFormat="1" applyFont="1" applyAlignment="1">
      <alignment vertical="top"/>
    </xf>
    <xf numFmtId="49" fontId="5" fillId="6" borderId="16" xfId="0" applyNumberFormat="1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vertical="top"/>
    </xf>
    <xf numFmtId="49" fontId="5" fillId="6" borderId="23" xfId="0" applyNumberFormat="1" applyFont="1" applyFill="1" applyBorder="1" applyAlignment="1">
      <alignment vertical="top"/>
    </xf>
    <xf numFmtId="49" fontId="5" fillId="6" borderId="38" xfId="0" applyNumberFormat="1" applyFont="1" applyFill="1" applyBorder="1" applyAlignment="1">
      <alignment horizontal="center" vertical="top"/>
    </xf>
    <xf numFmtId="49" fontId="5" fillId="6" borderId="62" xfId="0" applyNumberFormat="1" applyFont="1" applyFill="1" applyBorder="1" applyAlignment="1">
      <alignment horizontal="center" vertical="top" wrapText="1"/>
    </xf>
    <xf numFmtId="164" fontId="5" fillId="6" borderId="14" xfId="0" applyNumberFormat="1" applyFont="1" applyFill="1" applyBorder="1" applyAlignment="1">
      <alignment horizontal="right" vertical="top"/>
    </xf>
    <xf numFmtId="49" fontId="5" fillId="5" borderId="16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right" vertical="top"/>
    </xf>
    <xf numFmtId="164" fontId="5" fillId="5" borderId="26" xfId="0" applyNumberFormat="1" applyFont="1" applyFill="1" applyBorder="1" applyAlignment="1">
      <alignment horizontal="right" vertical="top"/>
    </xf>
    <xf numFmtId="164" fontId="5" fillId="5" borderId="45" xfId="0" applyNumberFormat="1" applyFont="1" applyFill="1" applyBorder="1" applyAlignment="1">
      <alignment horizontal="right" vertical="top"/>
    </xf>
    <xf numFmtId="0" fontId="5" fillId="0" borderId="0" xfId="0" applyNumberFormat="1" applyFont="1" applyAlignment="1">
      <alignment vertical="top"/>
    </xf>
    <xf numFmtId="0" fontId="8" fillId="0" borderId="0" xfId="0" applyFont="1" applyBorder="1"/>
    <xf numFmtId="0" fontId="3" fillId="0" borderId="49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wrapText="1"/>
    </xf>
    <xf numFmtId="0" fontId="10" fillId="0" borderId="60" xfId="0" applyFont="1" applyFill="1" applyBorder="1" applyAlignment="1">
      <alignment horizontal="center" vertical="top"/>
    </xf>
    <xf numFmtId="0" fontId="10" fillId="0" borderId="61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3" borderId="0" xfId="0" applyFont="1" applyFill="1" applyBorder="1" applyAlignment="1">
      <alignment vertical="top"/>
    </xf>
    <xf numFmtId="164" fontId="3" fillId="0" borderId="0" xfId="0" applyNumberFormat="1" applyFont="1" applyAlignment="1">
      <alignment vertical="top"/>
    </xf>
    <xf numFmtId="164" fontId="3" fillId="3" borderId="61" xfId="0" applyNumberFormat="1" applyFont="1" applyFill="1" applyBorder="1" applyAlignment="1">
      <alignment horizontal="right" vertical="top" wrapText="1"/>
    </xf>
    <xf numFmtId="164" fontId="3" fillId="3" borderId="58" xfId="0" applyNumberFormat="1" applyFont="1" applyFill="1" applyBorder="1" applyAlignment="1">
      <alignment horizontal="right" vertical="top" wrapText="1"/>
    </xf>
    <xf numFmtId="0" fontId="3" fillId="3" borderId="25" xfId="0" applyNumberFormat="1" applyFont="1" applyFill="1" applyBorder="1" applyAlignment="1">
      <alignment horizontal="center" vertical="top"/>
    </xf>
    <xf numFmtId="0" fontId="3" fillId="3" borderId="42" xfId="0" applyNumberFormat="1" applyFont="1" applyFill="1" applyBorder="1" applyAlignment="1">
      <alignment horizontal="center" vertical="top"/>
    </xf>
    <xf numFmtId="0" fontId="3" fillId="3" borderId="20" xfId="0" applyNumberFormat="1" applyFont="1" applyFill="1" applyBorder="1" applyAlignment="1">
      <alignment horizontal="center" vertical="top"/>
    </xf>
    <xf numFmtId="49" fontId="13" fillId="0" borderId="4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164" fontId="3" fillId="0" borderId="59" xfId="0" applyNumberFormat="1" applyFont="1" applyFill="1" applyBorder="1" applyAlignment="1">
      <alignment horizontal="right" vertical="top" wrapText="1"/>
    </xf>
    <xf numFmtId="164" fontId="3" fillId="0" borderId="43" xfId="0" applyNumberFormat="1" applyFont="1" applyFill="1" applyBorder="1" applyAlignment="1">
      <alignment horizontal="right" vertical="top" wrapText="1"/>
    </xf>
    <xf numFmtId="0" fontId="3" fillId="0" borderId="25" xfId="0" applyFont="1" applyBorder="1" applyAlignment="1">
      <alignment horizontal="center" vertical="top"/>
    </xf>
    <xf numFmtId="164" fontId="3" fillId="3" borderId="49" xfId="0" applyNumberFormat="1" applyFont="1" applyFill="1" applyBorder="1" applyAlignment="1">
      <alignment horizontal="right" vertical="top"/>
    </xf>
    <xf numFmtId="3" fontId="3" fillId="3" borderId="3" xfId="0" applyNumberFormat="1" applyFont="1" applyFill="1" applyBorder="1" applyAlignment="1">
      <alignment horizontal="center" vertical="top"/>
    </xf>
    <xf numFmtId="164" fontId="3" fillId="0" borderId="49" xfId="0" applyNumberFormat="1" applyFont="1" applyFill="1" applyBorder="1" applyAlignment="1">
      <alignment horizontal="right" vertical="top"/>
    </xf>
    <xf numFmtId="3" fontId="3" fillId="3" borderId="7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3" borderId="28" xfId="0" applyNumberFormat="1" applyFont="1" applyFill="1" applyBorder="1" applyAlignment="1">
      <alignment horizontal="right" vertical="top" wrapText="1"/>
    </xf>
    <xf numFmtId="164" fontId="3" fillId="0" borderId="45" xfId="0" applyNumberFormat="1" applyFont="1" applyFill="1" applyBorder="1" applyAlignment="1">
      <alignment horizontal="right" vertical="top" wrapText="1"/>
    </xf>
    <xf numFmtId="164" fontId="3" fillId="3" borderId="5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164" fontId="3" fillId="0" borderId="49" xfId="0" applyNumberFormat="1" applyFont="1" applyBorder="1" applyAlignment="1">
      <alignment horizontal="right" vertical="top"/>
    </xf>
    <xf numFmtId="0" fontId="13" fillId="0" borderId="3" xfId="0" applyFont="1" applyFill="1" applyBorder="1" applyAlignment="1">
      <alignment horizontal="center" vertical="top" wrapText="1"/>
    </xf>
    <xf numFmtId="3" fontId="3" fillId="0" borderId="41" xfId="0" applyNumberFormat="1" applyFont="1" applyFill="1" applyBorder="1" applyAlignment="1">
      <alignment horizontal="center" vertical="top"/>
    </xf>
    <xf numFmtId="3" fontId="3" fillId="0" borderId="25" xfId="0" applyNumberFormat="1" applyFont="1" applyFill="1" applyBorder="1" applyAlignment="1">
      <alignment horizontal="center" vertical="top"/>
    </xf>
    <xf numFmtId="165" fontId="3" fillId="0" borderId="25" xfId="0" applyNumberFormat="1" applyFont="1" applyFill="1" applyBorder="1" applyAlignment="1">
      <alignment horizontal="center" vertical="top"/>
    </xf>
    <xf numFmtId="3" fontId="3" fillId="0" borderId="66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vertical="top"/>
    </xf>
    <xf numFmtId="165" fontId="3" fillId="0" borderId="65" xfId="0" applyNumberFormat="1" applyFont="1" applyFill="1" applyBorder="1" applyAlignment="1">
      <alignment horizontal="center" vertical="top"/>
    </xf>
    <xf numFmtId="0" fontId="3" fillId="0" borderId="67" xfId="0" applyFont="1" applyFill="1" applyBorder="1" applyAlignment="1">
      <alignment vertical="top" wrapText="1"/>
    </xf>
    <xf numFmtId="0" fontId="12" fillId="0" borderId="41" xfId="0" applyFont="1" applyFill="1" applyBorder="1" applyAlignment="1">
      <alignment vertical="top" wrapText="1"/>
    </xf>
    <xf numFmtId="0" fontId="5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164" fontId="5" fillId="5" borderId="38" xfId="0" applyNumberFormat="1" applyFont="1" applyFill="1" applyBorder="1" applyAlignment="1">
      <alignment horizontal="right" vertical="top"/>
    </xf>
    <xf numFmtId="164" fontId="5" fillId="5" borderId="37" xfId="0" applyNumberFormat="1" applyFont="1" applyFill="1" applyBorder="1" applyAlignment="1">
      <alignment horizontal="right" vertical="top"/>
    </xf>
    <xf numFmtId="0" fontId="3" fillId="3" borderId="67" xfId="0" applyFont="1" applyFill="1" applyBorder="1" applyAlignment="1">
      <alignment horizontal="left" vertical="top" wrapText="1"/>
    </xf>
    <xf numFmtId="3" fontId="3" fillId="3" borderId="66" xfId="0" applyNumberFormat="1" applyFont="1" applyFill="1" applyBorder="1" applyAlignment="1">
      <alignment horizontal="center" vertical="top"/>
    </xf>
    <xf numFmtId="3" fontId="3" fillId="3" borderId="64" xfId="0" applyNumberFormat="1" applyFont="1" applyFill="1" applyBorder="1" applyAlignment="1">
      <alignment horizontal="center" vertical="top"/>
    </xf>
    <xf numFmtId="0" fontId="10" fillId="0" borderId="28" xfId="0" applyFont="1" applyFill="1" applyBorder="1" applyAlignment="1">
      <alignment horizontal="center" vertical="top" wrapText="1"/>
    </xf>
    <xf numFmtId="164" fontId="5" fillId="6" borderId="16" xfId="0" applyNumberFormat="1" applyFont="1" applyFill="1" applyBorder="1" applyAlignment="1">
      <alignment horizontal="right" vertical="top"/>
    </xf>
    <xf numFmtId="164" fontId="5" fillId="6" borderId="21" xfId="0" applyNumberFormat="1" applyFont="1" applyFill="1" applyBorder="1" applyAlignment="1">
      <alignment horizontal="right" vertical="top"/>
    </xf>
    <xf numFmtId="0" fontId="3" fillId="4" borderId="7" xfId="0" applyNumberFormat="1" applyFont="1" applyFill="1" applyBorder="1" applyAlignment="1">
      <alignment vertical="top"/>
    </xf>
    <xf numFmtId="0" fontId="3" fillId="4" borderId="20" xfId="0" applyNumberFormat="1" applyFont="1" applyFill="1" applyBorder="1" applyAlignment="1">
      <alignment vertical="top"/>
    </xf>
    <xf numFmtId="0" fontId="5" fillId="0" borderId="25" xfId="0" applyFont="1" applyFill="1" applyBorder="1" applyAlignment="1">
      <alignment horizontal="center" vertical="top" wrapText="1"/>
    </xf>
    <xf numFmtId="0" fontId="13" fillId="4" borderId="42" xfId="0" applyFont="1" applyFill="1" applyBorder="1" applyAlignment="1">
      <alignment vertical="top" wrapText="1"/>
    </xf>
    <xf numFmtId="0" fontId="3" fillId="4" borderId="22" xfId="0" applyFont="1" applyFill="1" applyBorder="1" applyAlignment="1">
      <alignment vertical="top" wrapText="1"/>
    </xf>
    <xf numFmtId="0" fontId="3" fillId="4" borderId="3" xfId="0" applyNumberFormat="1" applyFont="1" applyFill="1" applyBorder="1" applyAlignment="1">
      <alignment vertical="top"/>
    </xf>
    <xf numFmtId="164" fontId="3" fillId="3" borderId="48" xfId="0" applyNumberFormat="1" applyFont="1" applyFill="1" applyBorder="1" applyAlignment="1">
      <alignment horizontal="right" vertical="top" wrapText="1"/>
    </xf>
    <xf numFmtId="0" fontId="3" fillId="4" borderId="4" xfId="0" applyNumberFormat="1" applyFont="1" applyFill="1" applyBorder="1" applyAlignment="1">
      <alignment vertical="top"/>
    </xf>
    <xf numFmtId="0" fontId="3" fillId="4" borderId="67" xfId="0" applyFont="1" applyFill="1" applyBorder="1" applyAlignment="1">
      <alignment vertical="top" wrapText="1"/>
    </xf>
    <xf numFmtId="0" fontId="3" fillId="4" borderId="65" xfId="0" applyNumberFormat="1" applyFont="1" applyFill="1" applyBorder="1" applyAlignment="1">
      <alignment vertical="top"/>
    </xf>
    <xf numFmtId="3" fontId="3" fillId="0" borderId="3" xfId="0" applyNumberFormat="1" applyFont="1" applyFill="1" applyBorder="1" applyAlignment="1">
      <alignment horizontal="center" vertical="top"/>
    </xf>
    <xf numFmtId="3" fontId="3" fillId="0" borderId="7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/>
    </xf>
    <xf numFmtId="165" fontId="3" fillId="0" borderId="12" xfId="0" applyNumberFormat="1" applyFont="1" applyFill="1" applyBorder="1" applyAlignment="1">
      <alignment horizontal="center" vertical="top"/>
    </xf>
    <xf numFmtId="3" fontId="3" fillId="0" borderId="64" xfId="0" applyNumberFormat="1" applyFont="1" applyFill="1" applyBorder="1" applyAlignment="1">
      <alignment horizontal="center" vertical="top"/>
    </xf>
    <xf numFmtId="0" fontId="10" fillId="4" borderId="27" xfId="0" applyFont="1" applyFill="1" applyBorder="1" applyAlignment="1">
      <alignment horizontal="center" vertical="top" wrapText="1"/>
    </xf>
    <xf numFmtId="49" fontId="5" fillId="6" borderId="6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164" fontId="17" fillId="3" borderId="44" xfId="0" applyNumberFormat="1" applyFont="1" applyFill="1" applyBorder="1" applyAlignment="1">
      <alignment horizontal="center" vertical="top"/>
    </xf>
    <xf numFmtId="0" fontId="17" fillId="0" borderId="39" xfId="0" applyNumberFormat="1" applyFont="1" applyFill="1" applyBorder="1" applyAlignment="1">
      <alignment horizontal="center" vertical="top"/>
    </xf>
    <xf numFmtId="0" fontId="17" fillId="0" borderId="17" xfId="0" applyNumberFormat="1" applyFont="1" applyFill="1" applyBorder="1" applyAlignment="1">
      <alignment horizontal="center" vertical="top"/>
    </xf>
    <xf numFmtId="164" fontId="17" fillId="3" borderId="49" xfId="0" applyNumberFormat="1" applyFont="1" applyFill="1" applyBorder="1" applyAlignment="1">
      <alignment horizontal="center" vertical="top"/>
    </xf>
    <xf numFmtId="0" fontId="8" fillId="0" borderId="4" xfId="0" applyNumberFormat="1" applyFont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center" vertical="top"/>
    </xf>
    <xf numFmtId="0" fontId="17" fillId="0" borderId="19" xfId="0" applyNumberFormat="1" applyFont="1" applyFill="1" applyBorder="1" applyAlignment="1">
      <alignment horizontal="center" vertical="top"/>
    </xf>
    <xf numFmtId="164" fontId="17" fillId="0" borderId="61" xfId="0" applyNumberFormat="1" applyFont="1" applyFill="1" applyBorder="1" applyAlignment="1">
      <alignment horizontal="left" vertical="top" wrapText="1"/>
    </xf>
    <xf numFmtId="0" fontId="10" fillId="0" borderId="58" xfId="0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165" fontId="3" fillId="0" borderId="4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center" vertical="top"/>
    </xf>
    <xf numFmtId="0" fontId="10" fillId="0" borderId="58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164" fontId="17" fillId="3" borderId="28" xfId="0" applyNumberFormat="1" applyFont="1" applyFill="1" applyBorder="1" applyAlignment="1">
      <alignment horizontal="center" vertical="top"/>
    </xf>
    <xf numFmtId="164" fontId="5" fillId="2" borderId="74" xfId="0" applyNumberFormat="1" applyFont="1" applyFill="1" applyBorder="1" applyAlignment="1">
      <alignment horizontal="right" vertical="top"/>
    </xf>
    <xf numFmtId="49" fontId="17" fillId="0" borderId="51" xfId="0" applyNumberFormat="1" applyFont="1" applyFill="1" applyBorder="1" applyAlignment="1">
      <alignment horizontal="center" vertical="top"/>
    </xf>
    <xf numFmtId="49" fontId="17" fillId="0" borderId="53" xfId="0" applyNumberFormat="1" applyFont="1" applyFill="1" applyBorder="1" applyAlignment="1">
      <alignment horizontal="center" vertical="top"/>
    </xf>
    <xf numFmtId="164" fontId="5" fillId="2" borderId="46" xfId="0" applyNumberFormat="1" applyFont="1" applyFill="1" applyBorder="1" applyAlignment="1">
      <alignment horizontal="right" vertical="top"/>
    </xf>
    <xf numFmtId="164" fontId="3" fillId="7" borderId="67" xfId="0" applyNumberFormat="1" applyFont="1" applyFill="1" applyBorder="1" applyAlignment="1">
      <alignment horizontal="right" vertical="top"/>
    </xf>
    <xf numFmtId="164" fontId="3" fillId="7" borderId="65" xfId="0" applyNumberFormat="1" applyFont="1" applyFill="1" applyBorder="1" applyAlignment="1">
      <alignment horizontal="right" vertical="top"/>
    </xf>
    <xf numFmtId="164" fontId="3" fillId="7" borderId="64" xfId="0" applyNumberFormat="1" applyFont="1" applyFill="1" applyBorder="1" applyAlignment="1">
      <alignment horizontal="right" vertical="top"/>
    </xf>
    <xf numFmtId="164" fontId="3" fillId="7" borderId="62" xfId="0" applyNumberFormat="1" applyFont="1" applyFill="1" applyBorder="1" applyAlignment="1">
      <alignment horizontal="right" vertical="top"/>
    </xf>
    <xf numFmtId="164" fontId="3" fillId="7" borderId="13" xfId="0" applyNumberFormat="1" applyFont="1" applyFill="1" applyBorder="1" applyAlignment="1">
      <alignment horizontal="right" vertical="top"/>
    </xf>
    <xf numFmtId="164" fontId="3" fillId="7" borderId="63" xfId="0" applyNumberFormat="1" applyFont="1" applyFill="1" applyBorder="1" applyAlignment="1">
      <alignment horizontal="right" vertical="top"/>
    </xf>
    <xf numFmtId="164" fontId="5" fillId="7" borderId="36" xfId="0" applyNumberFormat="1" applyFont="1" applyFill="1" applyBorder="1" applyAlignment="1">
      <alignment horizontal="right" vertical="top"/>
    </xf>
    <xf numFmtId="164" fontId="5" fillId="7" borderId="5" xfId="0" applyNumberFormat="1" applyFont="1" applyFill="1" applyBorder="1" applyAlignment="1">
      <alignment horizontal="right" vertical="top"/>
    </xf>
    <xf numFmtId="164" fontId="5" fillId="7" borderId="15" xfId="0" applyNumberFormat="1" applyFont="1" applyFill="1" applyBorder="1" applyAlignment="1">
      <alignment horizontal="right" vertical="top"/>
    </xf>
    <xf numFmtId="164" fontId="5" fillId="7" borderId="13" xfId="0" applyNumberFormat="1" applyFont="1" applyFill="1" applyBorder="1" applyAlignment="1">
      <alignment horizontal="right" vertical="top"/>
    </xf>
    <xf numFmtId="164" fontId="5" fillId="7" borderId="69" xfId="0" applyNumberFormat="1" applyFont="1" applyFill="1" applyBorder="1" applyAlignment="1">
      <alignment horizontal="right" vertical="top"/>
    </xf>
    <xf numFmtId="164" fontId="5" fillId="7" borderId="6" xfId="0" applyNumberFormat="1" applyFont="1" applyFill="1" applyBorder="1" applyAlignment="1">
      <alignment horizontal="right" vertical="top"/>
    </xf>
    <xf numFmtId="164" fontId="3" fillId="7" borderId="40" xfId="0" applyNumberFormat="1" applyFont="1" applyFill="1" applyBorder="1" applyAlignment="1">
      <alignment horizontal="right" vertical="top"/>
    </xf>
    <xf numFmtId="164" fontId="3" fillId="7" borderId="68" xfId="0" applyNumberFormat="1" applyFont="1" applyFill="1" applyBorder="1" applyAlignment="1">
      <alignment horizontal="right" vertical="top"/>
    </xf>
    <xf numFmtId="164" fontId="3" fillId="7" borderId="2" xfId="0" applyNumberFormat="1" applyFont="1" applyFill="1" applyBorder="1" applyAlignment="1">
      <alignment horizontal="right" vertical="top"/>
    </xf>
    <xf numFmtId="164" fontId="3" fillId="7" borderId="33" xfId="0" applyNumberFormat="1" applyFont="1" applyFill="1" applyBorder="1" applyAlignment="1">
      <alignment horizontal="right" vertical="top"/>
    </xf>
    <xf numFmtId="164" fontId="3" fillId="7" borderId="56" xfId="0" applyNumberFormat="1" applyFont="1" applyFill="1" applyBorder="1" applyAlignment="1">
      <alignment horizontal="right" vertical="top"/>
    </xf>
    <xf numFmtId="164" fontId="3" fillId="7" borderId="4" xfId="0" applyNumberFormat="1" applyFont="1" applyFill="1" applyBorder="1" applyAlignment="1">
      <alignment horizontal="right" vertical="top"/>
    </xf>
    <xf numFmtId="164" fontId="3" fillId="7" borderId="19" xfId="0" applyNumberFormat="1" applyFont="1" applyFill="1" applyBorder="1" applyAlignment="1">
      <alignment horizontal="right" vertical="top"/>
    </xf>
    <xf numFmtId="164" fontId="5" fillId="7" borderId="71" xfId="0" applyNumberFormat="1" applyFont="1" applyFill="1" applyBorder="1" applyAlignment="1">
      <alignment horizontal="right" vertical="top"/>
    </xf>
    <xf numFmtId="164" fontId="3" fillId="7" borderId="41" xfId="0" applyNumberFormat="1" applyFont="1" applyFill="1" applyBorder="1" applyAlignment="1">
      <alignment horizontal="right" vertical="top"/>
    </xf>
    <xf numFmtId="164" fontId="3" fillId="7" borderId="25" xfId="0" applyNumberFormat="1" applyFont="1" applyFill="1" applyBorder="1" applyAlignment="1">
      <alignment horizontal="right" vertical="top"/>
    </xf>
    <xf numFmtId="164" fontId="3" fillId="7" borderId="66" xfId="0" applyNumberFormat="1" applyFont="1" applyFill="1" applyBorder="1" applyAlignment="1">
      <alignment horizontal="right" vertical="top"/>
    </xf>
    <xf numFmtId="164" fontId="5" fillId="7" borderId="11" xfId="0" applyNumberFormat="1" applyFont="1" applyFill="1" applyBorder="1" applyAlignment="1">
      <alignment horizontal="right" vertical="top"/>
    </xf>
    <xf numFmtId="164" fontId="5" fillId="7" borderId="42" xfId="0" applyNumberFormat="1" applyFont="1" applyFill="1" applyBorder="1" applyAlignment="1">
      <alignment horizontal="right" vertical="top"/>
    </xf>
    <xf numFmtId="164" fontId="3" fillId="7" borderId="32" xfId="0" applyNumberFormat="1" applyFont="1" applyFill="1" applyBorder="1" applyAlignment="1">
      <alignment horizontal="right" vertical="top"/>
    </xf>
    <xf numFmtId="164" fontId="3" fillId="7" borderId="30" xfId="0" applyNumberFormat="1" applyFont="1" applyFill="1" applyBorder="1" applyAlignment="1">
      <alignment horizontal="right" vertical="top"/>
    </xf>
    <xf numFmtId="164" fontId="5" fillId="7" borderId="62" xfId="0" applyNumberFormat="1" applyFont="1" applyFill="1" applyBorder="1" applyAlignment="1">
      <alignment horizontal="right" vertical="top"/>
    </xf>
    <xf numFmtId="164" fontId="3" fillId="7" borderId="55" xfId="0" applyNumberFormat="1" applyFont="1" applyFill="1" applyBorder="1" applyAlignment="1">
      <alignment horizontal="right" vertical="top"/>
    </xf>
    <xf numFmtId="164" fontId="3" fillId="7" borderId="18" xfId="0" applyNumberFormat="1" applyFont="1" applyFill="1" applyBorder="1" applyAlignment="1">
      <alignment horizontal="right" vertical="top"/>
    </xf>
    <xf numFmtId="164" fontId="3" fillId="7" borderId="12" xfId="0" applyNumberFormat="1" applyFont="1" applyFill="1" applyBorder="1" applyAlignment="1">
      <alignment horizontal="right" vertical="top"/>
    </xf>
    <xf numFmtId="164" fontId="5" fillId="7" borderId="55" xfId="0" applyNumberFormat="1" applyFont="1" applyFill="1" applyBorder="1" applyAlignment="1">
      <alignment horizontal="right" vertical="top"/>
    </xf>
    <xf numFmtId="164" fontId="5" fillId="7" borderId="34" xfId="0" applyNumberFormat="1" applyFont="1" applyFill="1" applyBorder="1" applyAlignment="1">
      <alignment horizontal="right" vertical="top"/>
    </xf>
    <xf numFmtId="164" fontId="5" fillId="7" borderId="12" xfId="0" applyNumberFormat="1" applyFont="1" applyFill="1" applyBorder="1" applyAlignment="1">
      <alignment horizontal="right" vertical="top"/>
    </xf>
    <xf numFmtId="164" fontId="5" fillId="7" borderId="31" xfId="0" applyNumberFormat="1" applyFont="1" applyFill="1" applyBorder="1" applyAlignment="1">
      <alignment horizontal="right" vertical="top"/>
    </xf>
    <xf numFmtId="164" fontId="3" fillId="7" borderId="31" xfId="0" applyNumberFormat="1" applyFont="1" applyFill="1" applyBorder="1" applyAlignment="1">
      <alignment horizontal="right" vertical="top"/>
    </xf>
    <xf numFmtId="164" fontId="5" fillId="7" borderId="78" xfId="0" applyNumberFormat="1" applyFont="1" applyFill="1" applyBorder="1" applyAlignment="1">
      <alignment horizontal="right" vertical="top"/>
    </xf>
    <xf numFmtId="164" fontId="3" fillId="7" borderId="58" xfId="0" applyNumberFormat="1" applyFont="1" applyFill="1" applyBorder="1" applyAlignment="1">
      <alignment horizontal="right" vertical="top"/>
    </xf>
    <xf numFmtId="164" fontId="17" fillId="7" borderId="2" xfId="0" applyNumberFormat="1" applyFont="1" applyFill="1" applyBorder="1" applyAlignment="1">
      <alignment horizontal="center" vertical="top"/>
    </xf>
    <xf numFmtId="164" fontId="17" fillId="7" borderId="33" xfId="0" applyNumberFormat="1" applyFont="1" applyFill="1" applyBorder="1" applyAlignment="1">
      <alignment horizontal="center" vertical="top"/>
    </xf>
    <xf numFmtId="164" fontId="17" fillId="7" borderId="13" xfId="0" applyNumberFormat="1" applyFont="1" applyFill="1" applyBorder="1" applyAlignment="1">
      <alignment horizontal="center" vertical="top"/>
    </xf>
    <xf numFmtId="164" fontId="17" fillId="7" borderId="63" xfId="0" applyNumberFormat="1" applyFont="1" applyFill="1" applyBorder="1" applyAlignment="1">
      <alignment horizontal="center" vertical="top"/>
    </xf>
    <xf numFmtId="0" fontId="11" fillId="7" borderId="69" xfId="0" applyFont="1" applyFill="1" applyBorder="1" applyAlignment="1">
      <alignment horizontal="center" vertical="top"/>
    </xf>
    <xf numFmtId="164" fontId="5" fillId="7" borderId="75" xfId="0" applyNumberFormat="1" applyFont="1" applyFill="1" applyBorder="1" applyAlignment="1">
      <alignment horizontal="right" vertical="top"/>
    </xf>
    <xf numFmtId="164" fontId="5" fillId="7" borderId="74" xfId="0" applyNumberFormat="1" applyFont="1" applyFill="1" applyBorder="1" applyAlignment="1">
      <alignment horizontal="right" vertical="top"/>
    </xf>
    <xf numFmtId="164" fontId="5" fillId="7" borderId="46" xfId="0" applyNumberFormat="1" applyFont="1" applyFill="1" applyBorder="1" applyAlignment="1">
      <alignment horizontal="right" vertical="top"/>
    </xf>
    <xf numFmtId="0" fontId="11" fillId="7" borderId="47" xfId="0" applyFont="1" applyFill="1" applyBorder="1" applyAlignment="1">
      <alignment horizontal="center" vertical="top"/>
    </xf>
    <xf numFmtId="0" fontId="11" fillId="7" borderId="29" xfId="0" applyFont="1" applyFill="1" applyBorder="1" applyAlignment="1">
      <alignment horizontal="center" vertical="top"/>
    </xf>
    <xf numFmtId="164" fontId="5" fillId="7" borderId="29" xfId="0" applyNumberFormat="1" applyFont="1" applyFill="1" applyBorder="1" applyAlignment="1">
      <alignment horizontal="right" vertical="top"/>
    </xf>
    <xf numFmtId="0" fontId="5" fillId="7" borderId="46" xfId="0" applyFont="1" applyFill="1" applyBorder="1" applyAlignment="1">
      <alignment horizontal="center" vertical="top"/>
    </xf>
    <xf numFmtId="164" fontId="5" fillId="7" borderId="47" xfId="0" applyNumberFormat="1" applyFont="1" applyFill="1" applyBorder="1" applyAlignment="1">
      <alignment horizontal="right" vertical="top"/>
    </xf>
    <xf numFmtId="164" fontId="5" fillId="7" borderId="20" xfId="0" applyNumberFormat="1" applyFont="1" applyFill="1" applyBorder="1" applyAlignment="1">
      <alignment horizontal="right" vertical="top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 vertical="top"/>
    </xf>
    <xf numFmtId="0" fontId="18" fillId="7" borderId="47" xfId="0" applyFont="1" applyFill="1" applyBorder="1" applyAlignment="1">
      <alignment horizontal="right" vertical="top"/>
    </xf>
    <xf numFmtId="164" fontId="19" fillId="7" borderId="36" xfId="0" applyNumberFormat="1" applyFont="1" applyFill="1" applyBorder="1" applyAlignment="1">
      <alignment horizontal="center" vertical="top"/>
    </xf>
    <xf numFmtId="164" fontId="19" fillId="7" borderId="5" xfId="0" applyNumberFormat="1" applyFont="1" applyFill="1" applyBorder="1" applyAlignment="1">
      <alignment horizontal="center" vertical="top"/>
    </xf>
    <xf numFmtId="164" fontId="19" fillId="7" borderId="15" xfId="0" applyNumberFormat="1" applyFont="1" applyFill="1" applyBorder="1" applyAlignment="1">
      <alignment horizontal="center" vertical="top"/>
    </xf>
    <xf numFmtId="164" fontId="19" fillId="7" borderId="29" xfId="0" applyNumberFormat="1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right" vertical="top"/>
    </xf>
    <xf numFmtId="164" fontId="3" fillId="3" borderId="52" xfId="0" applyNumberFormat="1" applyFont="1" applyFill="1" applyBorder="1" applyAlignment="1">
      <alignment horizontal="right" vertical="top" wrapText="1"/>
    </xf>
    <xf numFmtId="49" fontId="5" fillId="4" borderId="25" xfId="0" applyNumberFormat="1" applyFont="1" applyFill="1" applyBorder="1" applyAlignment="1">
      <alignment vertical="top"/>
    </xf>
    <xf numFmtId="49" fontId="5" fillId="4" borderId="42" xfId="0" applyNumberFormat="1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164" fontId="5" fillId="7" borderId="77" xfId="0" applyNumberFormat="1" applyFont="1" applyFill="1" applyBorder="1" applyAlignment="1">
      <alignment horizontal="right" vertical="top"/>
    </xf>
    <xf numFmtId="0" fontId="10" fillId="4" borderId="45" xfId="0" applyFont="1" applyFill="1" applyBorder="1" applyAlignment="1">
      <alignment horizontal="center" vertical="top" wrapText="1"/>
    </xf>
    <xf numFmtId="164" fontId="17" fillId="3" borderId="57" xfId="0" applyNumberFormat="1" applyFont="1" applyFill="1" applyBorder="1" applyAlignment="1">
      <alignment horizontal="center" vertical="top"/>
    </xf>
    <xf numFmtId="164" fontId="17" fillId="3" borderId="50" xfId="0" applyNumberFormat="1" applyFont="1" applyFill="1" applyBorder="1" applyAlignment="1">
      <alignment horizontal="center" vertical="top"/>
    </xf>
    <xf numFmtId="164" fontId="17" fillId="3" borderId="77" xfId="0" applyNumberFormat="1" applyFont="1" applyFill="1" applyBorder="1" applyAlignment="1">
      <alignment horizontal="center" vertical="top"/>
    </xf>
    <xf numFmtId="164" fontId="19" fillId="7" borderId="71" xfId="0" applyNumberFormat="1" applyFont="1" applyFill="1" applyBorder="1" applyAlignment="1">
      <alignment horizontal="center" vertical="top"/>
    </xf>
    <xf numFmtId="164" fontId="5" fillId="5" borderId="21" xfId="0" applyNumberFormat="1" applyFont="1" applyFill="1" applyBorder="1" applyAlignment="1">
      <alignment horizontal="right" vertical="top"/>
    </xf>
    <xf numFmtId="164" fontId="17" fillId="7" borderId="32" xfId="0" applyNumberFormat="1" applyFont="1" applyFill="1" applyBorder="1" applyAlignment="1">
      <alignment horizontal="center" vertical="top"/>
    </xf>
    <xf numFmtId="164" fontId="17" fillId="7" borderId="62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 wrapText="1"/>
    </xf>
    <xf numFmtId="3" fontId="3" fillId="0" borderId="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0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Border="1" applyAlignment="1">
      <alignment vertical="top" wrapText="1"/>
    </xf>
    <xf numFmtId="164" fontId="5" fillId="8" borderId="46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164" fontId="3" fillId="7" borderId="60" xfId="0" applyNumberFormat="1" applyFont="1" applyFill="1" applyBorder="1" applyAlignment="1">
      <alignment horizontal="right" vertical="top"/>
    </xf>
    <xf numFmtId="164" fontId="3" fillId="7" borderId="17" xfId="0" applyNumberFormat="1" applyFont="1" applyFill="1" applyBorder="1" applyAlignment="1">
      <alignment horizontal="right" vertical="top"/>
    </xf>
    <xf numFmtId="164" fontId="3" fillId="7" borderId="61" xfId="0" applyNumberFormat="1" applyFont="1" applyFill="1" applyBorder="1" applyAlignment="1">
      <alignment horizontal="right" vertical="top"/>
    </xf>
    <xf numFmtId="0" fontId="2" fillId="0" borderId="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2" fontId="9" fillId="0" borderId="13" xfId="0" applyNumberFormat="1" applyFont="1" applyBorder="1" applyAlignment="1">
      <alignment vertical="top" wrapText="1"/>
    </xf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textRotation="90"/>
    </xf>
    <xf numFmtId="165" fontId="3" fillId="0" borderId="7" xfId="0" applyNumberFormat="1" applyFont="1" applyFill="1" applyBorder="1" applyAlignment="1">
      <alignment horizontal="center" vertical="top"/>
    </xf>
    <xf numFmtId="164" fontId="3" fillId="7" borderId="3" xfId="0" applyNumberFormat="1" applyFont="1" applyFill="1" applyBorder="1" applyAlignment="1">
      <alignment horizontal="right" vertical="top"/>
    </xf>
    <xf numFmtId="3" fontId="3" fillId="0" borderId="65" xfId="0" applyNumberFormat="1" applyFont="1" applyFill="1" applyBorder="1" applyAlignment="1">
      <alignment horizontal="center" vertical="top"/>
    </xf>
    <xf numFmtId="49" fontId="5" fillId="6" borderId="47" xfId="0" applyNumberFormat="1" applyFont="1" applyFill="1" applyBorder="1" applyAlignment="1">
      <alignment horizontal="center" vertical="top"/>
    </xf>
    <xf numFmtId="49" fontId="9" fillId="0" borderId="41" xfId="0" applyNumberFormat="1" applyFont="1" applyBorder="1" applyAlignment="1">
      <alignment horizontal="center" vertical="top"/>
    </xf>
    <xf numFmtId="0" fontId="11" fillId="7" borderId="46" xfId="0" applyFont="1" applyFill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164" fontId="3" fillId="4" borderId="27" xfId="0" applyNumberFormat="1" applyFont="1" applyFill="1" applyBorder="1" applyAlignment="1">
      <alignment horizontal="right" vertical="top" wrapText="1"/>
    </xf>
    <xf numFmtId="164" fontId="3" fillId="7" borderId="22" xfId="0" applyNumberFormat="1" applyFont="1" applyFill="1" applyBorder="1" applyAlignment="1">
      <alignment horizontal="right" vertical="top"/>
    </xf>
    <xf numFmtId="164" fontId="5" fillId="7" borderId="18" xfId="0" applyNumberFormat="1" applyFont="1" applyFill="1" applyBorder="1" applyAlignment="1">
      <alignment horizontal="right" vertical="top"/>
    </xf>
    <xf numFmtId="164" fontId="5" fillId="4" borderId="27" xfId="0" applyNumberFormat="1" applyFont="1" applyFill="1" applyBorder="1" applyAlignment="1">
      <alignment horizontal="right" vertical="top"/>
    </xf>
    <xf numFmtId="164" fontId="5" fillId="7" borderId="4" xfId="0" applyNumberFormat="1" applyFont="1" applyFill="1" applyBorder="1" applyAlignment="1">
      <alignment horizontal="right" vertical="top"/>
    </xf>
    <xf numFmtId="0" fontId="14" fillId="0" borderId="45" xfId="0" applyFont="1" applyBorder="1" applyAlignment="1">
      <alignment horizontal="center" vertical="top"/>
    </xf>
    <xf numFmtId="0" fontId="3" fillId="7" borderId="4" xfId="0" applyFont="1" applyFill="1" applyBorder="1" applyAlignment="1">
      <alignment vertical="top"/>
    </xf>
    <xf numFmtId="0" fontId="3" fillId="7" borderId="19" xfId="0" applyFont="1" applyFill="1" applyBorder="1" applyAlignment="1">
      <alignment vertical="top"/>
    </xf>
    <xf numFmtId="0" fontId="3" fillId="0" borderId="48" xfId="0" applyFont="1" applyBorder="1" applyAlignment="1">
      <alignment vertical="top"/>
    </xf>
    <xf numFmtId="164" fontId="5" fillId="7" borderId="19" xfId="0" applyNumberFormat="1" applyFont="1" applyFill="1" applyBorder="1" applyAlignment="1">
      <alignment horizontal="right" vertical="top"/>
    </xf>
    <xf numFmtId="164" fontId="3" fillId="3" borderId="48" xfId="0" applyNumberFormat="1" applyFont="1" applyFill="1" applyBorder="1" applyAlignment="1">
      <alignment horizontal="right" vertical="top"/>
    </xf>
    <xf numFmtId="164" fontId="5" fillId="7" borderId="23" xfId="0" applyNumberFormat="1" applyFont="1" applyFill="1" applyBorder="1" applyAlignment="1">
      <alignment horizontal="right" vertical="top"/>
    </xf>
    <xf numFmtId="0" fontId="3" fillId="4" borderId="64" xfId="0" applyNumberFormat="1" applyFont="1" applyFill="1" applyBorder="1" applyAlignment="1">
      <alignment vertical="top"/>
    </xf>
    <xf numFmtId="0" fontId="5" fillId="0" borderId="42" xfId="0" applyFont="1" applyFill="1" applyBorder="1" applyAlignment="1">
      <alignment horizontal="center" vertical="top" wrapText="1"/>
    </xf>
    <xf numFmtId="164" fontId="3" fillId="7" borderId="34" xfId="0" applyNumberFormat="1" applyFont="1" applyFill="1" applyBorder="1" applyAlignment="1">
      <alignment horizontal="right" vertical="top"/>
    </xf>
    <xf numFmtId="164" fontId="5" fillId="7" borderId="32" xfId="0" applyNumberFormat="1" applyFont="1" applyFill="1" applyBorder="1" applyAlignment="1">
      <alignment horizontal="right" vertical="top"/>
    </xf>
    <xf numFmtId="164" fontId="5" fillId="7" borderId="2" xfId="0" applyNumberFormat="1" applyFont="1" applyFill="1" applyBorder="1" applyAlignment="1">
      <alignment horizontal="right" vertical="top"/>
    </xf>
    <xf numFmtId="164" fontId="5" fillId="7" borderId="33" xfId="0" applyNumberFormat="1" applyFont="1" applyFill="1" applyBorder="1" applyAlignment="1">
      <alignment horizontal="right" vertical="top"/>
    </xf>
    <xf numFmtId="164" fontId="5" fillId="0" borderId="26" xfId="0" applyNumberFormat="1" applyFont="1" applyFill="1" applyBorder="1" applyAlignment="1">
      <alignment horizontal="right" vertical="top"/>
    </xf>
    <xf numFmtId="3" fontId="3" fillId="0" borderId="43" xfId="0" applyNumberFormat="1" applyFont="1" applyFill="1" applyBorder="1" applyAlignment="1">
      <alignment horizontal="center" vertical="top"/>
    </xf>
    <xf numFmtId="3" fontId="3" fillId="3" borderId="12" xfId="0" applyNumberFormat="1" applyFont="1" applyFill="1" applyBorder="1" applyAlignment="1">
      <alignment horizontal="center" vertical="top"/>
    </xf>
    <xf numFmtId="3" fontId="3" fillId="3" borderId="35" xfId="0" applyNumberFormat="1" applyFont="1" applyFill="1" applyBorder="1" applyAlignment="1">
      <alignment horizontal="center" vertical="top"/>
    </xf>
    <xf numFmtId="3" fontId="3" fillId="3" borderId="12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vertical="top" wrapText="1"/>
    </xf>
    <xf numFmtId="3" fontId="3" fillId="3" borderId="41" xfId="0" applyNumberFormat="1" applyFont="1" applyFill="1" applyBorder="1" applyAlignment="1">
      <alignment horizontal="center" vertical="top"/>
    </xf>
    <xf numFmtId="3" fontId="3" fillId="3" borderId="17" xfId="0" applyNumberFormat="1" applyFont="1" applyFill="1" applyBorder="1" applyAlignment="1">
      <alignment horizontal="center" vertical="top"/>
    </xf>
    <xf numFmtId="0" fontId="14" fillId="0" borderId="26" xfId="0" applyFont="1" applyFill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vertical="top"/>
    </xf>
    <xf numFmtId="0" fontId="3" fillId="4" borderId="35" xfId="0" applyNumberFormat="1" applyFont="1" applyFill="1" applyBorder="1" applyAlignment="1">
      <alignment vertical="top"/>
    </xf>
    <xf numFmtId="164" fontId="5" fillId="7" borderId="7" xfId="0" applyNumberFormat="1" applyFont="1" applyFill="1" applyBorder="1" applyAlignment="1">
      <alignment horizontal="right" vertical="top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 wrapText="1"/>
    </xf>
    <xf numFmtId="0" fontId="10" fillId="4" borderId="61" xfId="0" applyFont="1" applyFill="1" applyBorder="1" applyAlignment="1">
      <alignment horizontal="center" vertical="top"/>
    </xf>
    <xf numFmtId="164" fontId="17" fillId="0" borderId="47" xfId="0" applyNumberFormat="1" applyFont="1" applyFill="1" applyBorder="1" applyAlignment="1">
      <alignment horizontal="center" vertical="top"/>
    </xf>
    <xf numFmtId="0" fontId="17" fillId="0" borderId="7" xfId="0" applyNumberFormat="1" applyFont="1" applyFill="1" applyBorder="1" applyAlignment="1">
      <alignment horizontal="center" vertical="top"/>
    </xf>
    <xf numFmtId="0" fontId="17" fillId="0" borderId="11" xfId="0" applyNumberFormat="1" applyFont="1" applyFill="1" applyBorder="1" applyAlignment="1">
      <alignment horizontal="center" vertical="top"/>
    </xf>
    <xf numFmtId="0" fontId="17" fillId="0" borderId="20" xfId="0" applyNumberFormat="1" applyFont="1" applyFill="1" applyBorder="1" applyAlignment="1">
      <alignment horizontal="center" vertical="top"/>
    </xf>
    <xf numFmtId="0" fontId="10" fillId="4" borderId="61" xfId="0" applyFont="1" applyFill="1" applyBorder="1" applyAlignment="1">
      <alignment horizontal="center" vertical="top" wrapText="1"/>
    </xf>
    <xf numFmtId="0" fontId="10" fillId="4" borderId="58" xfId="0" applyFont="1" applyFill="1" applyBorder="1" applyAlignment="1">
      <alignment horizontal="center" vertical="top" wrapText="1"/>
    </xf>
    <xf numFmtId="164" fontId="3" fillId="4" borderId="48" xfId="0" applyNumberFormat="1" applyFont="1" applyFill="1" applyBorder="1" applyAlignment="1">
      <alignment horizontal="right" vertical="top" wrapText="1"/>
    </xf>
    <xf numFmtId="164" fontId="5" fillId="4" borderId="48" xfId="0" applyNumberFormat="1" applyFont="1" applyFill="1" applyBorder="1" applyAlignment="1">
      <alignment horizontal="right" vertical="top"/>
    </xf>
    <xf numFmtId="0" fontId="10" fillId="4" borderId="27" xfId="0" applyFont="1" applyFill="1" applyBorder="1" applyAlignment="1">
      <alignment horizontal="center" vertical="top"/>
    </xf>
    <xf numFmtId="164" fontId="3" fillId="4" borderId="28" xfId="0" applyNumberFormat="1" applyFont="1" applyFill="1" applyBorder="1" applyAlignment="1">
      <alignment horizontal="right" vertical="top" wrapText="1"/>
    </xf>
    <xf numFmtId="0" fontId="8" fillId="0" borderId="7" xfId="0" applyFont="1" applyBorder="1" applyAlignment="1">
      <alignment horizontal="center" vertical="center" textRotation="90"/>
    </xf>
    <xf numFmtId="164" fontId="3" fillId="4" borderId="24" xfId="0" applyNumberFormat="1" applyFont="1" applyFill="1" applyBorder="1" applyAlignment="1">
      <alignment horizontal="right" vertical="top" wrapText="1"/>
    </xf>
    <xf numFmtId="164" fontId="3" fillId="4" borderId="46" xfId="0" applyNumberFormat="1" applyFont="1" applyFill="1" applyBorder="1" applyAlignment="1">
      <alignment horizontal="right" vertical="top" wrapText="1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left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0" fontId="3" fillId="4" borderId="65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textRotation="1"/>
    </xf>
    <xf numFmtId="0" fontId="3" fillId="0" borderId="19" xfId="0" applyNumberFormat="1" applyFont="1" applyFill="1" applyBorder="1" applyAlignment="1">
      <alignment horizontal="center" vertical="top" textRotation="1"/>
    </xf>
    <xf numFmtId="0" fontId="13" fillId="4" borderId="12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67" xfId="0" applyFont="1" applyFill="1" applyBorder="1" applyAlignment="1">
      <alignment horizontal="left" vertical="top" wrapText="1"/>
    </xf>
    <xf numFmtId="49" fontId="5" fillId="6" borderId="2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left" vertical="top" wrapText="1"/>
    </xf>
    <xf numFmtId="49" fontId="5" fillId="6" borderId="2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0" fillId="4" borderId="58" xfId="0" applyFont="1" applyFill="1" applyBorder="1" applyAlignment="1">
      <alignment horizontal="center" vertical="top"/>
    </xf>
    <xf numFmtId="164" fontId="3" fillId="4" borderId="45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center" vertical="center" textRotation="90"/>
    </xf>
    <xf numFmtId="0" fontId="10" fillId="4" borderId="60" xfId="0" applyFont="1" applyFill="1" applyBorder="1" applyAlignment="1">
      <alignment horizontal="center" vertical="top"/>
    </xf>
    <xf numFmtId="0" fontId="8" fillId="0" borderId="65" xfId="0" applyFont="1" applyBorder="1" applyAlignment="1">
      <alignment horizontal="center" vertical="center" textRotation="90"/>
    </xf>
    <xf numFmtId="0" fontId="11" fillId="4" borderId="58" xfId="0" applyFont="1" applyFill="1" applyBorder="1" applyAlignment="1">
      <alignment horizontal="center" vertical="top"/>
    </xf>
    <xf numFmtId="164" fontId="5" fillId="7" borderId="67" xfId="0" applyNumberFormat="1" applyFont="1" applyFill="1" applyBorder="1" applyAlignment="1">
      <alignment horizontal="right" vertical="top"/>
    </xf>
    <xf numFmtId="164" fontId="5" fillId="7" borderId="65" xfId="0" applyNumberFormat="1" applyFont="1" applyFill="1" applyBorder="1" applyAlignment="1">
      <alignment horizontal="right" vertical="top"/>
    </xf>
    <xf numFmtId="49" fontId="5" fillId="0" borderId="31" xfId="0" applyNumberFormat="1" applyFont="1" applyBorder="1" applyAlignment="1">
      <alignment horizontal="center" vertical="top"/>
    </xf>
    <xf numFmtId="0" fontId="10" fillId="4" borderId="49" xfId="0" applyFont="1" applyFill="1" applyBorder="1" applyAlignment="1">
      <alignment horizontal="center" vertical="top"/>
    </xf>
    <xf numFmtId="0" fontId="11" fillId="4" borderId="27" xfId="0" applyFont="1" applyFill="1" applyBorder="1" applyAlignment="1">
      <alignment horizontal="center" vertical="top"/>
    </xf>
    <xf numFmtId="0" fontId="11" fillId="4" borderId="46" xfId="0" applyFont="1" applyFill="1" applyBorder="1" applyAlignment="1">
      <alignment horizontal="center" vertical="top"/>
    </xf>
    <xf numFmtId="164" fontId="3" fillId="0" borderId="48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164" fontId="3" fillId="0" borderId="48" xfId="0" applyNumberFormat="1" applyFont="1" applyFill="1" applyBorder="1" applyAlignment="1">
      <alignment horizontal="right" vertical="top" wrapText="1"/>
    </xf>
    <xf numFmtId="164" fontId="3" fillId="3" borderId="77" xfId="0" applyNumberFormat="1" applyFont="1" applyFill="1" applyBorder="1" applyAlignment="1">
      <alignment horizontal="right" vertical="top" wrapText="1"/>
    </xf>
    <xf numFmtId="164" fontId="5" fillId="7" borderId="70" xfId="0" applyNumberFormat="1" applyFont="1" applyFill="1" applyBorder="1" applyAlignment="1">
      <alignment horizontal="right" vertical="top"/>
    </xf>
    <xf numFmtId="0" fontId="11" fillId="0" borderId="51" xfId="0" applyFont="1" applyFill="1" applyBorder="1" applyAlignment="1">
      <alignment horizontal="center" vertical="top"/>
    </xf>
    <xf numFmtId="0" fontId="10" fillId="0" borderId="53" xfId="0" applyFont="1" applyFill="1" applyBorder="1" applyAlignment="1">
      <alignment horizontal="center" vertical="top" wrapText="1"/>
    </xf>
    <xf numFmtId="0" fontId="10" fillId="0" borderId="61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top" wrapText="1"/>
    </xf>
    <xf numFmtId="0" fontId="10" fillId="0" borderId="58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3" fillId="0" borderId="41" xfId="0" applyNumberFormat="1" applyFont="1" applyBorder="1" applyAlignment="1">
      <alignment horizontal="center" vertical="top" wrapText="1"/>
    </xf>
    <xf numFmtId="0" fontId="3" fillId="0" borderId="72" xfId="0" applyFont="1" applyFill="1" applyBorder="1" applyAlignment="1">
      <alignment vertical="top" wrapText="1"/>
    </xf>
    <xf numFmtId="0" fontId="3" fillId="0" borderId="73" xfId="0" applyFont="1" applyFill="1" applyBorder="1" applyAlignment="1">
      <alignment vertical="top" wrapText="1"/>
    </xf>
    <xf numFmtId="49" fontId="5" fillId="6" borderId="2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top"/>
    </xf>
    <xf numFmtId="164" fontId="3" fillId="4" borderId="44" xfId="0" applyNumberFormat="1" applyFont="1" applyFill="1" applyBorder="1" applyAlignment="1">
      <alignment horizontal="right" vertical="top"/>
    </xf>
    <xf numFmtId="164" fontId="3" fillId="4" borderId="49" xfId="0" applyNumberFormat="1" applyFont="1" applyFill="1" applyBorder="1" applyAlignment="1">
      <alignment horizontal="right" vertical="top" wrapText="1"/>
    </xf>
    <xf numFmtId="164" fontId="5" fillId="7" borderId="25" xfId="0" applyNumberFormat="1" applyFont="1" applyFill="1" applyBorder="1" applyAlignment="1">
      <alignment horizontal="right" vertical="top"/>
    </xf>
    <xf numFmtId="164" fontId="3" fillId="4" borderId="27" xfId="0" applyNumberFormat="1" applyFont="1" applyFill="1" applyBorder="1" applyAlignment="1">
      <alignment horizontal="right" vertical="top"/>
    </xf>
    <xf numFmtId="0" fontId="3" fillId="0" borderId="78" xfId="0" applyFont="1" applyFill="1" applyBorder="1" applyAlignment="1">
      <alignment vertical="top" wrapText="1"/>
    </xf>
    <xf numFmtId="164" fontId="3" fillId="4" borderId="57" xfId="0" applyNumberFormat="1" applyFont="1" applyFill="1" applyBorder="1" applyAlignment="1">
      <alignment horizontal="right" vertical="top"/>
    </xf>
    <xf numFmtId="0" fontId="3" fillId="4" borderId="28" xfId="0" applyNumberFormat="1" applyFont="1" applyFill="1" applyBorder="1" applyAlignment="1">
      <alignment vertical="top" wrapText="1"/>
    </xf>
    <xf numFmtId="164" fontId="3" fillId="3" borderId="26" xfId="0" applyNumberFormat="1" applyFont="1" applyFill="1" applyBorder="1" applyAlignment="1">
      <alignment vertical="top"/>
    </xf>
    <xf numFmtId="164" fontId="3" fillId="3" borderId="27" xfId="0" applyNumberFormat="1" applyFont="1" applyFill="1" applyBorder="1" applyAlignment="1">
      <alignment vertical="top"/>
    </xf>
    <xf numFmtId="164" fontId="3" fillId="7" borderId="54" xfId="0" applyNumberFormat="1" applyFont="1" applyFill="1" applyBorder="1" applyAlignment="1">
      <alignment horizontal="right" vertical="top"/>
    </xf>
    <xf numFmtId="164" fontId="5" fillId="7" borderId="66" xfId="0" applyNumberFormat="1" applyFont="1" applyFill="1" applyBorder="1" applyAlignment="1">
      <alignment horizontal="right" vertical="top"/>
    </xf>
    <xf numFmtId="164" fontId="3" fillId="4" borderId="2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vertical="top"/>
    </xf>
    <xf numFmtId="164" fontId="3" fillId="7" borderId="73" xfId="0" applyNumberFormat="1" applyFont="1" applyFill="1" applyBorder="1" applyAlignment="1">
      <alignment horizontal="right" vertical="top"/>
    </xf>
    <xf numFmtId="164" fontId="3" fillId="7" borderId="13" xfId="0" applyNumberFormat="1" applyFont="1" applyFill="1" applyBorder="1" applyAlignment="1">
      <alignment vertical="top"/>
    </xf>
    <xf numFmtId="164" fontId="3" fillId="7" borderId="32" xfId="0" applyNumberFormat="1" applyFont="1" applyFill="1" applyBorder="1" applyAlignment="1">
      <alignment vertical="top"/>
    </xf>
    <xf numFmtId="164" fontId="3" fillId="7" borderId="2" xfId="0" applyNumberFormat="1" applyFont="1" applyFill="1" applyBorder="1" applyAlignment="1">
      <alignment vertical="top"/>
    </xf>
    <xf numFmtId="164" fontId="3" fillId="7" borderId="62" xfId="0" applyNumberFormat="1" applyFont="1" applyFill="1" applyBorder="1" applyAlignment="1">
      <alignment vertical="top"/>
    </xf>
    <xf numFmtId="164" fontId="3" fillId="7" borderId="30" xfId="0" applyNumberFormat="1" applyFont="1" applyFill="1" applyBorder="1" applyAlignment="1">
      <alignment vertical="top"/>
    </xf>
    <xf numFmtId="164" fontId="3" fillId="7" borderId="55" xfId="0" applyNumberFormat="1" applyFont="1" applyFill="1" applyBorder="1" applyAlignment="1">
      <alignment vertical="top"/>
    </xf>
    <xf numFmtId="0" fontId="3" fillId="4" borderId="13" xfId="0" applyFont="1" applyFill="1" applyBorder="1" applyAlignment="1">
      <alignment vertical="top" wrapText="1"/>
    </xf>
    <xf numFmtId="0" fontId="3" fillId="0" borderId="39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8" fillId="0" borderId="74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6" borderId="22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0" fontId="3" fillId="0" borderId="23" xfId="0" applyFont="1" applyFill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3" fillId="0" borderId="73" xfId="0" applyFont="1" applyFill="1" applyBorder="1" applyAlignment="1">
      <alignment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4" borderId="65" xfId="0" applyFont="1" applyFill="1" applyBorder="1" applyAlignment="1">
      <alignment vertical="top" wrapText="1"/>
    </xf>
    <xf numFmtId="0" fontId="13" fillId="4" borderId="12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center" vertical="top" textRotation="1"/>
    </xf>
    <xf numFmtId="0" fontId="3" fillId="0" borderId="19" xfId="0" applyNumberFormat="1" applyFont="1" applyFill="1" applyBorder="1" applyAlignment="1">
      <alignment horizontal="center" vertical="top" textRotation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3" fillId="0" borderId="41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0" fontId="3" fillId="0" borderId="73" xfId="0" applyFont="1" applyFill="1" applyBorder="1" applyAlignment="1">
      <alignment vertical="top" wrapText="1"/>
    </xf>
    <xf numFmtId="0" fontId="3" fillId="0" borderId="72" xfId="0" applyFont="1" applyFill="1" applyBorder="1" applyAlignment="1">
      <alignment horizontal="left" vertical="top" wrapText="1"/>
    </xf>
    <xf numFmtId="164" fontId="23" fillId="7" borderId="56" xfId="0" applyNumberFormat="1" applyFont="1" applyFill="1" applyBorder="1" applyAlignment="1">
      <alignment horizontal="right" vertical="top" wrapText="1"/>
    </xf>
    <xf numFmtId="164" fontId="23" fillId="7" borderId="13" xfId="0" applyNumberFormat="1" applyFont="1" applyFill="1" applyBorder="1" applyAlignment="1">
      <alignment horizontal="right" vertical="top" wrapText="1"/>
    </xf>
    <xf numFmtId="164" fontId="24" fillId="7" borderId="74" xfId="0" applyNumberFormat="1" applyFont="1" applyFill="1" applyBorder="1" applyAlignment="1">
      <alignment horizontal="right" vertical="top" wrapText="1"/>
    </xf>
    <xf numFmtId="164" fontId="24" fillId="7" borderId="7" xfId="0" applyNumberFormat="1" applyFont="1" applyFill="1" applyBorder="1" applyAlignment="1">
      <alignment horizontal="right" vertical="top" wrapText="1"/>
    </xf>
    <xf numFmtId="164" fontId="24" fillId="2" borderId="74" xfId="0" applyNumberFormat="1" applyFont="1" applyFill="1" applyBorder="1" applyAlignment="1">
      <alignment horizontal="right" vertical="top" wrapText="1"/>
    </xf>
    <xf numFmtId="0" fontId="23" fillId="0" borderId="73" xfId="0" applyFont="1" applyFill="1" applyBorder="1" applyAlignment="1">
      <alignment vertical="top" wrapText="1"/>
    </xf>
    <xf numFmtId="4" fontId="23" fillId="0" borderId="4" xfId="0" applyNumberFormat="1" applyFont="1" applyFill="1" applyBorder="1" applyAlignment="1">
      <alignment horizontal="center" vertical="top"/>
    </xf>
    <xf numFmtId="49" fontId="25" fillId="0" borderId="25" xfId="0" applyNumberFormat="1" applyFont="1" applyBorder="1" applyAlignment="1">
      <alignment horizontal="center" vertical="top"/>
    </xf>
    <xf numFmtId="0" fontId="26" fillId="0" borderId="49" xfId="0" applyFont="1" applyFill="1" applyBorder="1" applyAlignment="1">
      <alignment horizontal="center" vertical="top"/>
    </xf>
    <xf numFmtId="164" fontId="22" fillId="7" borderId="12" xfId="0" applyNumberFormat="1" applyFont="1" applyFill="1" applyBorder="1" applyAlignment="1">
      <alignment horizontal="right" vertical="top"/>
    </xf>
    <xf numFmtId="164" fontId="22" fillId="3" borderId="77" xfId="0" applyNumberFormat="1" applyFont="1" applyFill="1" applyBorder="1" applyAlignment="1">
      <alignment horizontal="right" vertical="top" wrapText="1"/>
    </xf>
    <xf numFmtId="3" fontId="22" fillId="0" borderId="12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22" fillId="0" borderId="45" xfId="0" applyFont="1" applyFill="1" applyBorder="1" applyAlignment="1">
      <alignment horizontal="center" vertical="top" wrapText="1"/>
    </xf>
    <xf numFmtId="164" fontId="22" fillId="7" borderId="67" xfId="0" applyNumberFormat="1" applyFont="1" applyFill="1" applyBorder="1" applyAlignment="1">
      <alignment horizontal="right" vertical="top"/>
    </xf>
    <xf numFmtId="164" fontId="22" fillId="7" borderId="4" xfId="0" applyNumberFormat="1" applyFont="1" applyFill="1" applyBorder="1" applyAlignment="1">
      <alignment horizontal="right" vertical="top"/>
    </xf>
    <xf numFmtId="164" fontId="22" fillId="7" borderId="19" xfId="0" applyNumberFormat="1" applyFont="1" applyFill="1" applyBorder="1" applyAlignment="1">
      <alignment horizontal="right" vertical="top"/>
    </xf>
    <xf numFmtId="164" fontId="22" fillId="0" borderId="48" xfId="0" applyNumberFormat="1" applyFont="1" applyFill="1" applyBorder="1" applyAlignment="1">
      <alignment horizontal="right" vertical="top"/>
    </xf>
    <xf numFmtId="3" fontId="22" fillId="0" borderId="4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 applyAlignment="1">
      <alignment horizontal="center" vertical="top"/>
    </xf>
    <xf numFmtId="0" fontId="24" fillId="0" borderId="46" xfId="0" applyFont="1" applyFill="1" applyBorder="1" applyAlignment="1">
      <alignment horizontal="center" vertical="top"/>
    </xf>
    <xf numFmtId="164" fontId="24" fillId="7" borderId="36" xfId="0" applyNumberFormat="1" applyFont="1" applyFill="1" applyBorder="1" applyAlignment="1">
      <alignment horizontal="right" vertical="top"/>
    </xf>
    <xf numFmtId="164" fontId="24" fillId="7" borderId="6" xfId="0" applyNumberFormat="1" applyFont="1" applyFill="1" applyBorder="1" applyAlignment="1">
      <alignment horizontal="right" vertical="top"/>
    </xf>
    <xf numFmtId="164" fontId="24" fillId="7" borderId="71" xfId="0" applyNumberFormat="1" applyFont="1" applyFill="1" applyBorder="1" applyAlignment="1">
      <alignment horizontal="right" vertical="top"/>
    </xf>
    <xf numFmtId="164" fontId="24" fillId="0" borderId="71" xfId="0" applyNumberFormat="1" applyFont="1" applyFill="1" applyBorder="1" applyAlignment="1">
      <alignment horizontal="right" vertical="top"/>
    </xf>
    <xf numFmtId="0" fontId="22" fillId="0" borderId="28" xfId="0" applyFont="1" applyFill="1" applyBorder="1" applyAlignment="1">
      <alignment horizontal="center" vertical="top" wrapText="1"/>
    </xf>
    <xf numFmtId="164" fontId="22" fillId="7" borderId="34" xfId="0" applyNumberFormat="1" applyFont="1" applyFill="1" applyBorder="1" applyAlignment="1">
      <alignment horizontal="right" vertical="top"/>
    </xf>
    <xf numFmtId="164" fontId="22" fillId="7" borderId="35" xfId="0" applyNumberFormat="1" applyFont="1" applyFill="1" applyBorder="1" applyAlignment="1">
      <alignment horizontal="right" vertical="top"/>
    </xf>
    <xf numFmtId="3" fontId="22" fillId="0" borderId="7" xfId="0" applyNumberFormat="1" applyFont="1" applyFill="1" applyBorder="1" applyAlignment="1">
      <alignment horizontal="center" vertical="top"/>
    </xf>
    <xf numFmtId="3" fontId="22" fillId="0" borderId="11" xfId="0" applyNumberFormat="1" applyFont="1" applyFill="1" applyBorder="1" applyAlignment="1">
      <alignment horizontal="center" vertical="top"/>
    </xf>
    <xf numFmtId="164" fontId="5" fillId="0" borderId="71" xfId="0" applyNumberFormat="1" applyFont="1" applyFill="1" applyBorder="1" applyAlignment="1">
      <alignment horizontal="right" vertical="top"/>
    </xf>
    <xf numFmtId="164" fontId="24" fillId="6" borderId="14" xfId="0" applyNumberFormat="1" applyFont="1" applyFill="1" applyBorder="1" applyAlignment="1">
      <alignment horizontal="right" vertical="top" wrapText="1"/>
    </xf>
    <xf numFmtId="164" fontId="24" fillId="5" borderId="14" xfId="0" applyNumberFormat="1" applyFont="1" applyFill="1" applyBorder="1" applyAlignment="1">
      <alignment horizontal="right" vertical="top" wrapText="1"/>
    </xf>
    <xf numFmtId="164" fontId="22" fillId="7" borderId="2" xfId="0" applyNumberFormat="1" applyFont="1" applyFill="1" applyBorder="1" applyAlignment="1">
      <alignment horizontal="right" vertical="top" wrapText="1"/>
    </xf>
    <xf numFmtId="164" fontId="24" fillId="7" borderId="5" xfId="0" applyNumberFormat="1" applyFont="1" applyFill="1" applyBorder="1" applyAlignment="1">
      <alignment horizontal="right" vertical="top" wrapText="1"/>
    </xf>
    <xf numFmtId="164" fontId="24" fillId="2" borderId="14" xfId="0" applyNumberFormat="1" applyFont="1" applyFill="1" applyBorder="1" applyAlignment="1">
      <alignment horizontal="right" vertical="top" wrapText="1"/>
    </xf>
    <xf numFmtId="164" fontId="25" fillId="2" borderId="14" xfId="0" applyNumberFormat="1" applyFont="1" applyFill="1" applyBorder="1" applyAlignment="1">
      <alignment horizontal="right" vertical="top" wrapText="1"/>
    </xf>
    <xf numFmtId="164" fontId="22" fillId="7" borderId="65" xfId="0" applyNumberFormat="1" applyFont="1" applyFill="1" applyBorder="1" applyAlignment="1">
      <alignment horizontal="right" vertical="top" wrapText="1"/>
    </xf>
    <xf numFmtId="164" fontId="22" fillId="7" borderId="65" xfId="0" applyNumberFormat="1" applyFont="1" applyFill="1" applyBorder="1" applyAlignment="1">
      <alignment horizontal="center" vertical="top" wrapText="1"/>
    </xf>
    <xf numFmtId="164" fontId="3" fillId="7" borderId="13" xfId="0" applyNumberFormat="1" applyFont="1" applyFill="1" applyBorder="1" applyAlignment="1">
      <alignment horizontal="center" vertical="top"/>
    </xf>
    <xf numFmtId="164" fontId="22" fillId="7" borderId="13" xfId="0" applyNumberFormat="1" applyFont="1" applyFill="1" applyBorder="1" applyAlignment="1">
      <alignment horizontal="center" vertical="top" wrapText="1"/>
    </xf>
    <xf numFmtId="164" fontId="24" fillId="2" borderId="11" xfId="0" applyNumberFormat="1" applyFont="1" applyFill="1" applyBorder="1" applyAlignment="1">
      <alignment horizontal="right" vertical="top" wrapText="1"/>
    </xf>
    <xf numFmtId="164" fontId="24" fillId="2" borderId="46" xfId="0" applyNumberFormat="1" applyFont="1" applyFill="1" applyBorder="1" applyAlignment="1">
      <alignment horizontal="right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0" fontId="3" fillId="0" borderId="67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0" fontId="3" fillId="0" borderId="72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72" xfId="0" applyFont="1" applyFill="1" applyBorder="1" applyAlignment="1">
      <alignment horizontal="left" vertical="top" wrapText="1"/>
    </xf>
    <xf numFmtId="164" fontId="24" fillId="6" borderId="21" xfId="0" applyNumberFormat="1" applyFont="1" applyFill="1" applyBorder="1" applyAlignment="1">
      <alignment horizontal="right" vertical="top" wrapText="1"/>
    </xf>
    <xf numFmtId="164" fontId="24" fillId="6" borderId="16" xfId="0" applyNumberFormat="1" applyFont="1" applyFill="1" applyBorder="1" applyAlignment="1">
      <alignment horizontal="right" vertical="top" wrapText="1"/>
    </xf>
    <xf numFmtId="164" fontId="24" fillId="5" borderId="16" xfId="0" applyNumberFormat="1" applyFont="1" applyFill="1" applyBorder="1" applyAlignment="1">
      <alignment horizontal="right" vertical="top" wrapText="1"/>
    </xf>
    <xf numFmtId="164" fontId="5" fillId="5" borderId="14" xfId="0" applyNumberFormat="1" applyFont="1" applyFill="1" applyBorder="1" applyAlignment="1">
      <alignment horizontal="right" vertical="top"/>
    </xf>
    <xf numFmtId="164" fontId="24" fillId="5" borderId="21" xfId="0" applyNumberFormat="1" applyFont="1" applyFill="1" applyBorder="1" applyAlignment="1">
      <alignment horizontal="right" vertical="top" wrapText="1"/>
    </xf>
    <xf numFmtId="0" fontId="10" fillId="0" borderId="44" xfId="0" applyFont="1" applyFill="1" applyBorder="1" applyAlignment="1">
      <alignment horizontal="center" vertical="top"/>
    </xf>
    <xf numFmtId="164" fontId="3" fillId="7" borderId="72" xfId="0" applyNumberFormat="1" applyFont="1" applyFill="1" applyBorder="1" applyAlignment="1">
      <alignment horizontal="right" vertical="top"/>
    </xf>
    <xf numFmtId="0" fontId="3" fillId="4" borderId="5" xfId="0" applyFont="1" applyFill="1" applyBorder="1" applyAlignment="1">
      <alignment vertical="top" wrapText="1"/>
    </xf>
    <xf numFmtId="0" fontId="10" fillId="0" borderId="29" xfId="0" applyFont="1" applyFill="1" applyBorder="1" applyAlignment="1">
      <alignment horizontal="center" vertical="top"/>
    </xf>
    <xf numFmtId="164" fontId="3" fillId="7" borderId="6" xfId="0" applyNumberFormat="1" applyFont="1" applyFill="1" applyBorder="1" applyAlignment="1">
      <alignment horizontal="right" vertical="top"/>
    </xf>
    <xf numFmtId="164" fontId="3" fillId="7" borderId="5" xfId="0" applyNumberFormat="1" applyFont="1" applyFill="1" applyBorder="1" applyAlignment="1">
      <alignment horizontal="right" vertical="top"/>
    </xf>
    <xf numFmtId="164" fontId="3" fillId="7" borderId="15" xfId="0" applyNumberFormat="1" applyFont="1" applyFill="1" applyBorder="1" applyAlignment="1">
      <alignment horizontal="right" vertical="top"/>
    </xf>
    <xf numFmtId="164" fontId="3" fillId="3" borderId="29" xfId="0" applyNumberFormat="1" applyFont="1" applyFill="1" applyBorder="1" applyAlignment="1">
      <alignment horizontal="right" vertical="top" wrapText="1"/>
    </xf>
    <xf numFmtId="0" fontId="22" fillId="4" borderId="2" xfId="0" applyFont="1" applyFill="1" applyBorder="1" applyAlignment="1">
      <alignment vertical="top" wrapText="1"/>
    </xf>
    <xf numFmtId="0" fontId="27" fillId="0" borderId="26" xfId="0" applyFont="1" applyFill="1" applyBorder="1" applyAlignment="1">
      <alignment horizontal="center" vertical="top"/>
    </xf>
    <xf numFmtId="164" fontId="22" fillId="7" borderId="68" xfId="0" applyNumberFormat="1" applyFont="1" applyFill="1" applyBorder="1" applyAlignment="1">
      <alignment horizontal="right" vertical="top"/>
    </xf>
    <xf numFmtId="164" fontId="22" fillId="7" borderId="2" xfId="0" applyNumberFormat="1" applyFont="1" applyFill="1" applyBorder="1" applyAlignment="1">
      <alignment horizontal="right" vertical="top"/>
    </xf>
    <xf numFmtId="0" fontId="22" fillId="0" borderId="72" xfId="0" applyFont="1" applyFill="1" applyBorder="1" applyAlignment="1">
      <alignment vertical="top" wrapText="1"/>
    </xf>
    <xf numFmtId="3" fontId="22" fillId="0" borderId="3" xfId="0" applyNumberFormat="1" applyFont="1" applyFill="1" applyBorder="1" applyAlignment="1">
      <alignment horizontal="center" vertical="top"/>
    </xf>
    <xf numFmtId="164" fontId="3" fillId="3" borderId="60" xfId="0" applyNumberFormat="1" applyFont="1" applyFill="1" applyBorder="1" applyAlignment="1">
      <alignment horizontal="right" vertical="top" wrapText="1"/>
    </xf>
    <xf numFmtId="164" fontId="3" fillId="3" borderId="53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/>
    </xf>
    <xf numFmtId="164" fontId="5" fillId="7" borderId="76" xfId="0" applyNumberFormat="1" applyFont="1" applyFill="1" applyBorder="1" applyAlignment="1">
      <alignment horizontal="right" vertical="top"/>
    </xf>
    <xf numFmtId="0" fontId="29" fillId="0" borderId="3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top" wrapText="1"/>
    </xf>
    <xf numFmtId="0" fontId="8" fillId="0" borderId="54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165" fontId="3" fillId="0" borderId="53" xfId="0" applyNumberFormat="1" applyFont="1" applyBorder="1" applyAlignment="1">
      <alignment horizontal="center" vertical="top" wrapText="1"/>
    </xf>
    <xf numFmtId="165" fontId="3" fillId="0" borderId="54" xfId="0" applyNumberFormat="1" applyFont="1" applyBorder="1" applyAlignment="1">
      <alignment horizontal="center" vertical="top" wrapText="1"/>
    </xf>
    <xf numFmtId="165" fontId="3" fillId="0" borderId="50" xfId="0" applyNumberFormat="1" applyFont="1" applyBorder="1" applyAlignment="1">
      <alignment horizontal="center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165" fontId="3" fillId="4" borderId="53" xfId="0" applyNumberFormat="1" applyFont="1" applyFill="1" applyBorder="1" applyAlignment="1">
      <alignment horizontal="center" vertical="top" wrapText="1"/>
    </xf>
    <xf numFmtId="165" fontId="3" fillId="4" borderId="54" xfId="0" applyNumberFormat="1" applyFont="1" applyFill="1" applyBorder="1" applyAlignment="1">
      <alignment horizontal="center" vertical="top" wrapText="1"/>
    </xf>
    <xf numFmtId="165" fontId="3" fillId="4" borderId="50" xfId="0" applyNumberFormat="1" applyFont="1" applyFill="1" applyBorder="1" applyAlignment="1">
      <alignment horizontal="center" vertical="top" wrapText="1"/>
    </xf>
    <xf numFmtId="0" fontId="5" fillId="8" borderId="47" xfId="0" applyFont="1" applyFill="1" applyBorder="1" applyAlignment="1">
      <alignment horizontal="right" vertical="top" wrapText="1"/>
    </xf>
    <xf numFmtId="0" fontId="5" fillId="8" borderId="11" xfId="0" applyFont="1" applyFill="1" applyBorder="1" applyAlignment="1">
      <alignment horizontal="right" vertical="top" wrapText="1"/>
    </xf>
    <xf numFmtId="0" fontId="5" fillId="8" borderId="24" xfId="0" applyFont="1" applyFill="1" applyBorder="1" applyAlignment="1">
      <alignment horizontal="right" vertical="top" wrapText="1"/>
    </xf>
    <xf numFmtId="165" fontId="5" fillId="8" borderId="69" xfId="0" applyNumberFormat="1" applyFont="1" applyFill="1" applyBorder="1" applyAlignment="1">
      <alignment horizontal="center" vertical="top" wrapText="1"/>
    </xf>
    <xf numFmtId="165" fontId="5" fillId="8" borderId="70" xfId="0" applyNumberFormat="1" applyFont="1" applyFill="1" applyBorder="1" applyAlignment="1">
      <alignment horizontal="center" vertical="top" wrapText="1"/>
    </xf>
    <xf numFmtId="165" fontId="5" fillId="8" borderId="71" xfId="0" applyNumberFormat="1" applyFont="1" applyFill="1" applyBorder="1" applyAlignment="1">
      <alignment horizontal="center" vertical="top" wrapText="1"/>
    </xf>
    <xf numFmtId="0" fontId="3" fillId="0" borderId="6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63" xfId="0" applyFont="1" applyBorder="1" applyAlignment="1">
      <alignment horizontal="left" vertical="top" wrapText="1"/>
    </xf>
    <xf numFmtId="0" fontId="5" fillId="5" borderId="53" xfId="0" applyFont="1" applyFill="1" applyBorder="1" applyAlignment="1">
      <alignment horizontal="right" vertical="top" wrapText="1"/>
    </xf>
    <xf numFmtId="0" fontId="5" fillId="5" borderId="54" xfId="0" applyFont="1" applyFill="1" applyBorder="1" applyAlignment="1">
      <alignment horizontal="right" vertical="top" wrapText="1"/>
    </xf>
    <xf numFmtId="0" fontId="5" fillId="5" borderId="50" xfId="0" applyFont="1" applyFill="1" applyBorder="1" applyAlignment="1">
      <alignment horizontal="right" vertical="top" wrapText="1"/>
    </xf>
    <xf numFmtId="165" fontId="5" fillId="5" borderId="53" xfId="0" applyNumberFormat="1" applyFont="1" applyFill="1" applyBorder="1" applyAlignment="1">
      <alignment horizontal="center" vertical="top" wrapText="1"/>
    </xf>
    <xf numFmtId="165" fontId="5" fillId="5" borderId="54" xfId="0" applyNumberFormat="1" applyFont="1" applyFill="1" applyBorder="1" applyAlignment="1">
      <alignment horizontal="center" vertical="top" wrapText="1"/>
    </xf>
    <xf numFmtId="165" fontId="5" fillId="5" borderId="50" xfId="0" applyNumberFormat="1" applyFont="1" applyFill="1" applyBorder="1" applyAlignment="1">
      <alignment horizontal="center" vertical="top" wrapText="1"/>
    </xf>
    <xf numFmtId="0" fontId="3" fillId="3" borderId="6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63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right" vertical="top"/>
    </xf>
    <xf numFmtId="49" fontId="5" fillId="2" borderId="8" xfId="0" applyNumberFormat="1" applyFont="1" applyFill="1" applyBorder="1" applyAlignment="1">
      <alignment horizontal="right" vertical="top"/>
    </xf>
    <xf numFmtId="49" fontId="5" fillId="2" borderId="21" xfId="0" applyNumberFormat="1" applyFont="1" applyFill="1" applyBorder="1" applyAlignment="1">
      <alignment horizontal="right" vertical="top"/>
    </xf>
    <xf numFmtId="0" fontId="3" fillId="2" borderId="3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49" fontId="5" fillId="6" borderId="10" xfId="0" applyNumberFormat="1" applyFont="1" applyFill="1" applyBorder="1" applyAlignment="1">
      <alignment horizontal="right" vertical="top"/>
    </xf>
    <xf numFmtId="49" fontId="5" fillId="6" borderId="8" xfId="0" applyNumberFormat="1" applyFont="1" applyFill="1" applyBorder="1" applyAlignment="1">
      <alignment horizontal="right" vertical="top"/>
    </xf>
    <xf numFmtId="49" fontId="5" fillId="6" borderId="21" xfId="0" applyNumberFormat="1" applyFont="1" applyFill="1" applyBorder="1" applyAlignment="1">
      <alignment horizontal="right" vertical="top"/>
    </xf>
    <xf numFmtId="0" fontId="3" fillId="6" borderId="38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0" fontId="3" fillId="6" borderId="21" xfId="0" applyFont="1" applyFill="1" applyBorder="1" applyAlignment="1">
      <alignment horizontal="center" vertical="top"/>
    </xf>
    <xf numFmtId="49" fontId="5" fillId="5" borderId="10" xfId="0" applyNumberFormat="1" applyFont="1" applyFill="1" applyBorder="1" applyAlignment="1">
      <alignment horizontal="right" vertical="top"/>
    </xf>
    <xf numFmtId="49" fontId="5" fillId="5" borderId="8" xfId="0" applyNumberFormat="1" applyFont="1" applyFill="1" applyBorder="1" applyAlignment="1">
      <alignment horizontal="right" vertical="top"/>
    </xf>
    <xf numFmtId="49" fontId="5" fillId="5" borderId="21" xfId="0" applyNumberFormat="1" applyFont="1" applyFill="1" applyBorder="1" applyAlignment="1">
      <alignment horizontal="right" vertical="top"/>
    </xf>
    <xf numFmtId="0" fontId="3" fillId="5" borderId="38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49" fontId="18" fillId="6" borderId="51" xfId="0" applyNumberFormat="1" applyFont="1" applyFill="1" applyBorder="1" applyAlignment="1">
      <alignment horizontal="center" vertical="top"/>
    </xf>
    <xf numFmtId="49" fontId="18" fillId="6" borderId="53" xfId="0" applyNumberFormat="1" applyFont="1" applyFill="1" applyBorder="1" applyAlignment="1">
      <alignment horizontal="center" vertical="top"/>
    </xf>
    <xf numFmtId="49" fontId="18" fillId="6" borderId="76" xfId="0" applyNumberFormat="1" applyFont="1" applyFill="1" applyBorder="1" applyAlignment="1">
      <alignment horizontal="center" vertical="top"/>
    </xf>
    <xf numFmtId="49" fontId="18" fillId="6" borderId="69" xfId="0" applyNumberFormat="1" applyFont="1" applyFill="1" applyBorder="1" applyAlignment="1">
      <alignment horizontal="center" vertical="top"/>
    </xf>
    <xf numFmtId="49" fontId="18" fillId="2" borderId="2" xfId="0" applyNumberFormat="1" applyFont="1" applyFill="1" applyBorder="1" applyAlignment="1">
      <alignment horizontal="center" vertical="top"/>
    </xf>
    <xf numFmtId="49" fontId="18" fillId="2" borderId="13" xfId="0" applyNumberFormat="1" applyFont="1" applyFill="1" applyBorder="1" applyAlignment="1">
      <alignment horizontal="center" vertical="top"/>
    </xf>
    <xf numFmtId="49" fontId="18" fillId="2" borderId="12" xfId="0" applyNumberFormat="1" applyFont="1" applyFill="1" applyBorder="1" applyAlignment="1">
      <alignment horizontal="center" vertical="top"/>
    </xf>
    <xf numFmtId="49" fontId="18" fillId="2" borderId="5" xfId="0" applyNumberFormat="1" applyFont="1" applyFill="1" applyBorder="1" applyAlignment="1">
      <alignment horizontal="center" vertical="top"/>
    </xf>
    <xf numFmtId="49" fontId="18" fillId="4" borderId="9" xfId="0" applyNumberFormat="1" applyFont="1" applyFill="1" applyBorder="1" applyAlignment="1">
      <alignment horizontal="center" vertical="top"/>
    </xf>
    <xf numFmtId="49" fontId="18" fillId="4" borderId="54" xfId="0" applyNumberFormat="1" applyFont="1" applyFill="1" applyBorder="1" applyAlignment="1">
      <alignment horizontal="center" vertical="top"/>
    </xf>
    <xf numFmtId="49" fontId="18" fillId="4" borderId="79" xfId="0" applyNumberFormat="1" applyFont="1" applyFill="1" applyBorder="1" applyAlignment="1">
      <alignment horizontal="center" vertical="top"/>
    </xf>
    <xf numFmtId="49" fontId="18" fillId="4" borderId="70" xfId="0" applyNumberFormat="1" applyFont="1" applyFill="1" applyBorder="1" applyAlignment="1">
      <alignment horizontal="center" vertical="top"/>
    </xf>
    <xf numFmtId="0" fontId="5" fillId="4" borderId="30" xfId="0" applyFont="1" applyFill="1" applyBorder="1" applyAlignment="1">
      <alignment horizontal="left" vertical="top" wrapText="1"/>
    </xf>
    <xf numFmtId="0" fontId="5" fillId="4" borderId="55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5" fillId="4" borderId="75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center" textRotation="90" wrapText="1"/>
    </xf>
    <xf numFmtId="164" fontId="3" fillId="0" borderId="13" xfId="0" applyNumberFormat="1" applyFont="1" applyFill="1" applyBorder="1" applyAlignment="1">
      <alignment horizontal="center" vertical="center" textRotation="90" wrapText="1"/>
    </xf>
    <xf numFmtId="164" fontId="3" fillId="0" borderId="12" xfId="0" applyNumberFormat="1" applyFont="1" applyFill="1" applyBorder="1" applyAlignment="1">
      <alignment horizontal="center" vertical="center" textRotation="90" wrapText="1"/>
    </xf>
    <xf numFmtId="164" fontId="3" fillId="0" borderId="5" xfId="0" applyNumberFormat="1" applyFont="1" applyFill="1" applyBorder="1" applyAlignment="1">
      <alignment horizontal="center" vertical="center" textRotation="90" wrapText="1"/>
    </xf>
    <xf numFmtId="49" fontId="17" fillId="0" borderId="2" xfId="0" applyNumberFormat="1" applyFont="1" applyFill="1" applyBorder="1" applyAlignment="1">
      <alignment horizontal="center" vertical="top"/>
    </xf>
    <xf numFmtId="49" fontId="17" fillId="0" borderId="13" xfId="0" applyNumberFormat="1" applyFont="1" applyFill="1" applyBorder="1" applyAlignment="1">
      <alignment horizontal="center" vertical="top"/>
    </xf>
    <xf numFmtId="49" fontId="17" fillId="0" borderId="12" xfId="0" applyNumberFormat="1" applyFont="1" applyFill="1" applyBorder="1" applyAlignment="1">
      <alignment horizontal="center" vertical="top"/>
    </xf>
    <xf numFmtId="49" fontId="17" fillId="0" borderId="5" xfId="0" applyNumberFormat="1" applyFont="1" applyFill="1" applyBorder="1" applyAlignment="1">
      <alignment horizontal="center" vertical="top"/>
    </xf>
    <xf numFmtId="49" fontId="18" fillId="0" borderId="2" xfId="0" applyNumberFormat="1" applyFont="1" applyFill="1" applyBorder="1" applyAlignment="1">
      <alignment horizontal="center" vertical="top"/>
    </xf>
    <xf numFmtId="49" fontId="18" fillId="0" borderId="13" xfId="0" applyNumberFormat="1" applyFont="1" applyFill="1" applyBorder="1" applyAlignment="1">
      <alignment horizontal="center" vertical="top"/>
    </xf>
    <xf numFmtId="49" fontId="18" fillId="0" borderId="12" xfId="0" applyNumberFormat="1" applyFont="1" applyFill="1" applyBorder="1" applyAlignment="1">
      <alignment horizontal="center" vertical="top"/>
    </xf>
    <xf numFmtId="49" fontId="18" fillId="0" borderId="5" xfId="0" applyNumberFormat="1" applyFont="1" applyFill="1" applyBorder="1" applyAlignment="1">
      <alignment horizontal="center" vertical="top"/>
    </xf>
    <xf numFmtId="0" fontId="5" fillId="5" borderId="51" xfId="0" applyFont="1" applyFill="1" applyBorder="1" applyAlignment="1">
      <alignment horizontal="right" vertical="top" wrapText="1"/>
    </xf>
    <xf numFmtId="0" fontId="5" fillId="5" borderId="9" xfId="0" applyFont="1" applyFill="1" applyBorder="1" applyAlignment="1">
      <alignment horizontal="right" vertical="top" wrapText="1"/>
    </xf>
    <xf numFmtId="0" fontId="5" fillId="5" borderId="52" xfId="0" applyFont="1" applyFill="1" applyBorder="1" applyAlignment="1">
      <alignment horizontal="right" vertical="top" wrapText="1"/>
    </xf>
    <xf numFmtId="165" fontId="5" fillId="5" borderId="51" xfId="0" applyNumberFormat="1" applyFont="1" applyFill="1" applyBorder="1" applyAlignment="1">
      <alignment horizontal="center" vertical="top" wrapText="1"/>
    </xf>
    <xf numFmtId="165" fontId="5" fillId="5" borderId="9" xfId="0" applyNumberFormat="1" applyFont="1" applyFill="1" applyBorder="1" applyAlignment="1">
      <alignment horizontal="center" vertical="top" wrapText="1"/>
    </xf>
    <xf numFmtId="165" fontId="5" fillId="5" borderId="52" xfId="0" applyNumberFormat="1" applyFont="1" applyFill="1" applyBorder="1" applyAlignment="1">
      <alignment horizontal="center" vertical="top" wrapText="1"/>
    </xf>
    <xf numFmtId="0" fontId="3" fillId="0" borderId="58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49" fontId="5" fillId="0" borderId="11" xfId="0" applyNumberFormat="1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5" fillId="6" borderId="18" xfId="0" applyNumberFormat="1" applyFont="1" applyFill="1" applyBorder="1" applyAlignment="1">
      <alignment horizontal="center" vertical="top" wrapText="1"/>
    </xf>
    <xf numFmtId="49" fontId="5" fillId="6" borderId="23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left" vertical="top" wrapText="1"/>
    </xf>
    <xf numFmtId="0" fontId="3" fillId="4" borderId="42" xfId="0" applyFont="1" applyFill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6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textRotation="90" wrapText="1"/>
    </xf>
    <xf numFmtId="0" fontId="8" fillId="0" borderId="4" xfId="0" applyFont="1" applyBorder="1" applyAlignment="1">
      <alignment horizontal="left" textRotation="90" wrapText="1"/>
    </xf>
    <xf numFmtId="0" fontId="3" fillId="4" borderId="34" xfId="0" applyFont="1" applyFill="1" applyBorder="1" applyAlignment="1">
      <alignment horizontal="left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67" xfId="0" applyFont="1" applyFill="1" applyBorder="1" applyAlignment="1">
      <alignment horizontal="left" vertical="top" wrapText="1"/>
    </xf>
    <xf numFmtId="0" fontId="5" fillId="4" borderId="25" xfId="0" applyFont="1" applyFill="1" applyBorder="1" applyAlignment="1">
      <alignment horizontal="left" vertical="top" wrapText="1"/>
    </xf>
    <xf numFmtId="0" fontId="5" fillId="4" borderId="42" xfId="0" applyFont="1" applyFill="1" applyBorder="1" applyAlignment="1">
      <alignment horizontal="left" vertical="top" wrapText="1"/>
    </xf>
    <xf numFmtId="49" fontId="5" fillId="6" borderId="2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right" vertical="top"/>
    </xf>
    <xf numFmtId="49" fontId="5" fillId="2" borderId="24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49" fontId="5" fillId="6" borderId="2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0" fontId="3" fillId="4" borderId="41" xfId="0" applyFont="1" applyFill="1" applyBorder="1" applyAlignment="1">
      <alignment horizontal="left" vertical="top" wrapText="1"/>
    </xf>
    <xf numFmtId="49" fontId="3" fillId="0" borderId="41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19" xfId="0" applyNumberFormat="1" applyFont="1" applyFill="1" applyBorder="1" applyAlignment="1">
      <alignment horizontal="center" vertical="top"/>
    </xf>
    <xf numFmtId="0" fontId="3" fillId="0" borderId="73" xfId="0" applyFont="1" applyFill="1" applyBorder="1" applyAlignment="1">
      <alignment horizontal="left" vertical="top" wrapText="1"/>
    </xf>
    <xf numFmtId="0" fontId="3" fillId="0" borderId="7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 wrapText="1"/>
    </xf>
    <xf numFmtId="49" fontId="5" fillId="0" borderId="42" xfId="0" applyNumberFormat="1" applyFont="1" applyBorder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49" fontId="5" fillId="6" borderId="2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vertical="top" wrapText="1"/>
    </xf>
    <xf numFmtId="0" fontId="3" fillId="4" borderId="25" xfId="0" applyFont="1" applyFill="1" applyBorder="1" applyAlignment="1">
      <alignment vertical="top" wrapText="1"/>
    </xf>
    <xf numFmtId="49" fontId="5" fillId="0" borderId="41" xfId="0" applyNumberFormat="1" applyFont="1" applyBorder="1" applyAlignment="1">
      <alignment horizontal="center" vertical="top"/>
    </xf>
    <xf numFmtId="0" fontId="3" fillId="4" borderId="31" xfId="0" applyFont="1" applyFill="1" applyBorder="1" applyAlignment="1">
      <alignment horizontal="left" vertical="top" wrapText="1"/>
    </xf>
    <xf numFmtId="0" fontId="3" fillId="4" borderId="66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65" xfId="0" applyNumberFormat="1" applyFont="1" applyFill="1" applyBorder="1" applyAlignment="1">
      <alignment horizontal="center" vertical="top" wrapText="1"/>
    </xf>
    <xf numFmtId="49" fontId="5" fillId="0" borderId="66" xfId="0" applyNumberFormat="1" applyFont="1" applyBorder="1" applyAlignment="1">
      <alignment horizontal="center" vertical="top"/>
    </xf>
    <xf numFmtId="0" fontId="3" fillId="0" borderId="78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vertical="top" wrapText="1"/>
    </xf>
    <xf numFmtId="0" fontId="3" fillId="4" borderId="7" xfId="0" applyFont="1" applyFill="1" applyBorder="1" applyAlignment="1">
      <alignment vertical="top" wrapText="1"/>
    </xf>
    <xf numFmtId="49" fontId="5" fillId="0" borderId="31" xfId="0" applyNumberFormat="1" applyFont="1" applyBorder="1" applyAlignment="1">
      <alignment horizontal="center" vertical="top"/>
    </xf>
    <xf numFmtId="0" fontId="8" fillId="0" borderId="73" xfId="0" applyFont="1" applyBorder="1" applyAlignment="1">
      <alignment horizontal="left" vertical="top" wrapText="1"/>
    </xf>
    <xf numFmtId="0" fontId="3" fillId="4" borderId="31" xfId="0" applyFont="1" applyFill="1" applyBorder="1" applyAlignment="1">
      <alignment vertical="top" wrapText="1"/>
    </xf>
    <xf numFmtId="49" fontId="3" fillId="0" borderId="31" xfId="0" applyNumberFormat="1" applyFont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49" fontId="5" fillId="2" borderId="10" xfId="0" applyNumberFormat="1" applyFont="1" applyFill="1" applyBorder="1" applyAlignment="1">
      <alignment horizontal="left" vertical="top"/>
    </xf>
    <xf numFmtId="49" fontId="5" fillId="2" borderId="8" xfId="0" applyNumberFormat="1" applyFont="1" applyFill="1" applyBorder="1" applyAlignment="1">
      <alignment horizontal="left" vertical="top"/>
    </xf>
    <xf numFmtId="49" fontId="5" fillId="2" borderId="21" xfId="0" applyNumberFormat="1" applyFont="1" applyFill="1" applyBorder="1" applyAlignment="1">
      <alignment horizontal="left" vertical="top"/>
    </xf>
    <xf numFmtId="49" fontId="5" fillId="2" borderId="39" xfId="0" applyNumberFormat="1" applyFont="1" applyFill="1" applyBorder="1" applyAlignment="1">
      <alignment horizontal="left" vertical="top"/>
    </xf>
    <xf numFmtId="0" fontId="3" fillId="0" borderId="72" xfId="0" applyFont="1" applyFill="1" applyBorder="1" applyAlignment="1">
      <alignment vertical="top" wrapText="1"/>
    </xf>
    <xf numFmtId="0" fontId="3" fillId="0" borderId="73" xfId="0" applyFont="1" applyFill="1" applyBorder="1" applyAlignment="1">
      <alignment vertical="top" wrapText="1"/>
    </xf>
    <xf numFmtId="49" fontId="5" fillId="4" borderId="3" xfId="0" applyNumberFormat="1" applyFont="1" applyFill="1" applyBorder="1" applyAlignment="1">
      <alignment horizontal="center" vertical="top"/>
    </xf>
    <xf numFmtId="0" fontId="3" fillId="4" borderId="4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textRotation="90" wrapText="1"/>
    </xf>
    <xf numFmtId="0" fontId="2" fillId="0" borderId="7" xfId="0" applyFont="1" applyFill="1" applyBorder="1" applyAlignment="1">
      <alignment horizontal="center" vertical="top" textRotation="90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textRotation="90" wrapText="1"/>
    </xf>
    <xf numFmtId="49" fontId="5" fillId="0" borderId="4" xfId="0" applyNumberFormat="1" applyFont="1" applyBorder="1" applyAlignment="1">
      <alignment horizontal="center" vertical="top"/>
    </xf>
    <xf numFmtId="0" fontId="8" fillId="0" borderId="23" xfId="0" applyFont="1" applyBorder="1" applyAlignment="1">
      <alignment vertical="top" wrapText="1"/>
    </xf>
    <xf numFmtId="0" fontId="9" fillId="0" borderId="4" xfId="0" applyFont="1" applyFill="1" applyBorder="1" applyAlignment="1">
      <alignment horizontal="center" vertical="top" wrapText="1"/>
    </xf>
    <xf numFmtId="49" fontId="13" fillId="0" borderId="25" xfId="0" applyNumberFormat="1" applyFont="1" applyBorder="1" applyAlignment="1">
      <alignment horizontal="center" vertical="top" wrapText="1"/>
    </xf>
    <xf numFmtId="49" fontId="9" fillId="0" borderId="25" xfId="0" applyNumberFormat="1" applyFont="1" applyBorder="1" applyAlignment="1">
      <alignment horizontal="center" vertical="top"/>
    </xf>
    <xf numFmtId="0" fontId="5" fillId="4" borderId="4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center" vertical="top" textRotation="90" wrapText="1"/>
    </xf>
    <xf numFmtId="0" fontId="21" fillId="0" borderId="7" xfId="0" applyFont="1" applyBorder="1" applyAlignment="1">
      <alignment horizontal="center" vertical="top" textRotation="90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vertical="top" wrapText="1"/>
    </xf>
    <xf numFmtId="0" fontId="5" fillId="4" borderId="25" xfId="0" applyFont="1" applyFill="1" applyBorder="1" applyAlignment="1">
      <alignment vertical="top" wrapText="1"/>
    </xf>
    <xf numFmtId="0" fontId="5" fillId="4" borderId="42" xfId="0" applyFont="1" applyFill="1" applyBorder="1" applyAlignment="1">
      <alignment vertical="top" wrapText="1"/>
    </xf>
    <xf numFmtId="49" fontId="5" fillId="9" borderId="51" xfId="0" applyNumberFormat="1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left" vertical="top" wrapText="1"/>
    </xf>
    <xf numFmtId="49" fontId="5" fillId="9" borderId="5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57" xfId="0" applyNumberFormat="1" applyFont="1" applyBorder="1" applyAlignment="1">
      <alignment horizontal="center" vertical="center" textRotation="90" wrapText="1"/>
    </xf>
    <xf numFmtId="0" fontId="10" fillId="0" borderId="48" xfId="0" applyNumberFormat="1" applyFont="1" applyBorder="1" applyAlignment="1">
      <alignment horizontal="center" vertical="center" textRotation="90" wrapText="1"/>
    </xf>
    <xf numFmtId="0" fontId="10" fillId="0" borderId="24" xfId="0" applyNumberFormat="1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4" borderId="34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5" fillId="5" borderId="53" xfId="0" applyFont="1" applyFill="1" applyBorder="1" applyAlignment="1">
      <alignment horizontal="left" vertical="top" wrapText="1"/>
    </xf>
    <xf numFmtId="0" fontId="5" fillId="5" borderId="54" xfId="0" applyFont="1" applyFill="1" applyBorder="1" applyAlignment="1">
      <alignment horizontal="left" vertical="top" wrapText="1"/>
    </xf>
    <xf numFmtId="0" fontId="5" fillId="5" borderId="50" xfId="0" applyFont="1" applyFill="1" applyBorder="1" applyAlignment="1">
      <alignment horizontal="left" vertical="top" wrapText="1"/>
    </xf>
    <xf numFmtId="0" fontId="5" fillId="6" borderId="55" xfId="0" applyFont="1" applyFill="1" applyBorder="1" applyAlignment="1">
      <alignment horizontal="left" vertical="top"/>
    </xf>
    <xf numFmtId="0" fontId="5" fillId="6" borderId="54" xfId="0" applyFont="1" applyFill="1" applyBorder="1" applyAlignment="1">
      <alignment horizontal="left" vertical="top"/>
    </xf>
    <xf numFmtId="0" fontId="5" fillId="6" borderId="50" xfId="0" applyFont="1" applyFill="1" applyBorder="1" applyAlignment="1">
      <alignment horizontal="left" vertical="top"/>
    </xf>
    <xf numFmtId="0" fontId="5" fillId="2" borderId="55" xfId="0" applyFont="1" applyFill="1" applyBorder="1" applyAlignment="1">
      <alignment horizontal="left" vertical="top" wrapText="1"/>
    </xf>
    <xf numFmtId="0" fontId="5" fillId="2" borderId="54" xfId="0" applyFont="1" applyFill="1" applyBorder="1" applyAlignment="1">
      <alignment horizontal="left" vertical="top" wrapText="1"/>
    </xf>
    <xf numFmtId="0" fontId="5" fillId="2" borderId="79" xfId="0" applyFont="1" applyFill="1" applyBorder="1" applyAlignment="1">
      <alignment horizontal="left" vertical="top" wrapText="1"/>
    </xf>
    <xf numFmtId="0" fontId="5" fillId="2" borderId="77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3" fillId="0" borderId="61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4" fillId="4" borderId="4" xfId="0" applyFont="1" applyFill="1" applyBorder="1" applyAlignment="1">
      <alignment horizontal="left" vertical="top" wrapText="1"/>
    </xf>
    <xf numFmtId="0" fontId="24" fillId="4" borderId="7" xfId="0" applyFont="1" applyFill="1" applyBorder="1" applyAlignment="1">
      <alignment horizontal="left" vertical="top" wrapText="1"/>
    </xf>
    <xf numFmtId="49" fontId="24" fillId="6" borderId="18" xfId="0" applyNumberFormat="1" applyFont="1" applyFill="1" applyBorder="1" applyAlignment="1">
      <alignment horizontal="center" vertical="top"/>
    </xf>
    <xf numFmtId="49" fontId="24" fillId="6" borderId="23" xfId="0" applyNumberFormat="1" applyFont="1" applyFill="1" applyBorder="1" applyAlignment="1">
      <alignment horizontal="center" vertical="top"/>
    </xf>
    <xf numFmtId="49" fontId="24" fillId="2" borderId="4" xfId="0" applyNumberFormat="1" applyFont="1" applyFill="1" applyBorder="1" applyAlignment="1">
      <alignment horizontal="center" vertical="top"/>
    </xf>
    <xf numFmtId="49" fontId="24" fillId="2" borderId="7" xfId="0" applyNumberFormat="1" applyFont="1" applyFill="1" applyBorder="1" applyAlignment="1">
      <alignment horizontal="center" vertical="top"/>
    </xf>
    <xf numFmtId="49" fontId="24" fillId="4" borderId="4" xfId="0" applyNumberFormat="1" applyFont="1" applyFill="1" applyBorder="1" applyAlignment="1">
      <alignment horizontal="center" vertical="top" wrapText="1"/>
    </xf>
    <xf numFmtId="49" fontId="24" fillId="4" borderId="7" xfId="0" applyNumberFormat="1" applyFont="1" applyFill="1" applyBorder="1" applyAlignment="1">
      <alignment horizontal="center" vertical="top" wrapText="1"/>
    </xf>
    <xf numFmtId="0" fontId="24" fillId="0" borderId="35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horizontal="center" vertical="top" wrapText="1"/>
    </xf>
    <xf numFmtId="0" fontId="24" fillId="0" borderId="18" xfId="0" applyFont="1" applyFill="1" applyBorder="1" applyAlignment="1">
      <alignment horizontal="center" vertical="top" wrapText="1"/>
    </xf>
    <xf numFmtId="0" fontId="24" fillId="0" borderId="23" xfId="0" applyFont="1" applyFill="1" applyBorder="1" applyAlignment="1">
      <alignment horizontal="center" vertical="top" wrapText="1"/>
    </xf>
    <xf numFmtId="49" fontId="22" fillId="0" borderId="12" xfId="0" applyNumberFormat="1" applyFont="1" applyBorder="1" applyAlignment="1">
      <alignment horizontal="center" vertical="top" wrapText="1"/>
    </xf>
    <xf numFmtId="49" fontId="22" fillId="0" borderId="4" xfId="0" applyNumberFormat="1" applyFont="1" applyBorder="1" applyAlignment="1">
      <alignment horizontal="center" vertical="top" wrapText="1"/>
    </xf>
    <xf numFmtId="49" fontId="22" fillId="0" borderId="7" xfId="0" applyNumberFormat="1" applyFont="1" applyBorder="1" applyAlignment="1">
      <alignment horizontal="center" vertical="top" wrapText="1"/>
    </xf>
    <xf numFmtId="49" fontId="24" fillId="0" borderId="35" xfId="0" applyNumberFormat="1" applyFont="1" applyBorder="1" applyAlignment="1">
      <alignment horizontal="center" vertical="top"/>
    </xf>
    <xf numFmtId="49" fontId="24" fillId="0" borderId="19" xfId="0" applyNumberFormat="1" applyFont="1" applyBorder="1" applyAlignment="1">
      <alignment horizontal="center" vertical="top"/>
    </xf>
    <xf numFmtId="49" fontId="24" fillId="0" borderId="20" xfId="0" applyNumberFormat="1" applyFont="1" applyBorder="1" applyAlignment="1">
      <alignment horizontal="center" vertical="top"/>
    </xf>
    <xf numFmtId="0" fontId="22" fillId="0" borderId="34" xfId="0" applyFont="1" applyFill="1" applyBorder="1" applyAlignment="1">
      <alignment horizontal="left" vertical="top" wrapText="1"/>
    </xf>
    <xf numFmtId="0" fontId="22" fillId="0" borderId="18" xfId="0" applyFont="1" applyFill="1" applyBorder="1" applyAlignment="1">
      <alignment horizontal="left" vertical="top" wrapText="1"/>
    </xf>
    <xf numFmtId="0" fontId="22" fillId="0" borderId="2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FF99"/>
      <color rgb="FFFFFFCC"/>
      <color rgb="FFCCEC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4"/>
  <sheetViews>
    <sheetView tabSelected="1" zoomScaleNormal="100" zoomScaleSheetLayoutView="100" workbookViewId="0">
      <selection activeCell="AB18" sqref="AB18"/>
    </sheetView>
  </sheetViews>
  <sheetFormatPr defaultRowHeight="12.75"/>
  <cols>
    <col min="1" max="3" width="2.7109375" style="5" customWidth="1"/>
    <col min="4" max="4" width="30.7109375" style="5" customWidth="1"/>
    <col min="5" max="5" width="3.5703125" style="5" customWidth="1"/>
    <col min="6" max="6" width="3.85546875" style="5" customWidth="1"/>
    <col min="7" max="7" width="3.85546875" style="47" customWidth="1"/>
    <col min="8" max="8" width="7.5703125" style="23" customWidth="1"/>
    <col min="9" max="9" width="7.85546875" style="5" customWidth="1"/>
    <col min="10" max="10" width="7.7109375" style="5" customWidth="1"/>
    <col min="11" max="11" width="6.85546875" style="5" customWidth="1"/>
    <col min="12" max="12" width="7.85546875" style="5" customWidth="1"/>
    <col min="13" max="13" width="7.7109375" style="5" customWidth="1"/>
    <col min="14" max="14" width="8.140625" style="5" customWidth="1"/>
    <col min="15" max="15" width="23.140625" style="5" customWidth="1"/>
    <col min="16" max="16" width="4.7109375" style="78" customWidth="1"/>
    <col min="17" max="17" width="3.7109375" style="78" customWidth="1"/>
    <col min="18" max="18" width="3.42578125" style="78" customWidth="1"/>
    <col min="19" max="16384" width="9.140625" style="2"/>
  </cols>
  <sheetData>
    <row r="1" spans="1:26" ht="15.75">
      <c r="A1" s="749" t="s">
        <v>132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</row>
    <row r="2" spans="1:26" ht="16.5" customHeight="1">
      <c r="A2" s="750" t="s">
        <v>38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</row>
    <row r="3" spans="1:26" ht="15.75">
      <c r="A3" s="751" t="s">
        <v>23</v>
      </c>
      <c r="B3" s="751"/>
      <c r="C3" s="751"/>
      <c r="D3" s="751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1"/>
      <c r="P3" s="751"/>
      <c r="Q3" s="751"/>
      <c r="R3" s="751"/>
    </row>
    <row r="4" spans="1:26" ht="13.5" thickBot="1">
      <c r="P4" s="752" t="s">
        <v>0</v>
      </c>
      <c r="Q4" s="752"/>
      <c r="R4" s="752"/>
    </row>
    <row r="5" spans="1:26" ht="31.5" customHeight="1">
      <c r="A5" s="753" t="s">
        <v>24</v>
      </c>
      <c r="B5" s="756" t="s">
        <v>1</v>
      </c>
      <c r="C5" s="756" t="s">
        <v>2</v>
      </c>
      <c r="D5" s="759" t="s">
        <v>16</v>
      </c>
      <c r="E5" s="762" t="s">
        <v>3</v>
      </c>
      <c r="F5" s="783" t="s">
        <v>125</v>
      </c>
      <c r="G5" s="786" t="s">
        <v>4</v>
      </c>
      <c r="H5" s="789" t="s">
        <v>5</v>
      </c>
      <c r="I5" s="774" t="s">
        <v>84</v>
      </c>
      <c r="J5" s="775"/>
      <c r="K5" s="775"/>
      <c r="L5" s="776"/>
      <c r="M5" s="777" t="s">
        <v>158</v>
      </c>
      <c r="N5" s="777" t="s">
        <v>159</v>
      </c>
      <c r="O5" s="780" t="s">
        <v>15</v>
      </c>
      <c r="P5" s="781"/>
      <c r="Q5" s="781"/>
      <c r="R5" s="782"/>
    </row>
    <row r="6" spans="1:26" ht="20.25" customHeight="1">
      <c r="A6" s="754"/>
      <c r="B6" s="757"/>
      <c r="C6" s="757"/>
      <c r="D6" s="760"/>
      <c r="E6" s="763"/>
      <c r="F6" s="784"/>
      <c r="G6" s="787"/>
      <c r="H6" s="790"/>
      <c r="I6" s="765" t="s">
        <v>6</v>
      </c>
      <c r="J6" s="766" t="s">
        <v>7</v>
      </c>
      <c r="K6" s="767"/>
      <c r="L6" s="768" t="s">
        <v>22</v>
      </c>
      <c r="M6" s="778"/>
      <c r="N6" s="778"/>
      <c r="O6" s="770" t="s">
        <v>16</v>
      </c>
      <c r="P6" s="766" t="s">
        <v>8</v>
      </c>
      <c r="Q6" s="772"/>
      <c r="R6" s="773"/>
    </row>
    <row r="7" spans="1:26" ht="76.5" customHeight="1" thickBot="1">
      <c r="A7" s="755"/>
      <c r="B7" s="758"/>
      <c r="C7" s="758"/>
      <c r="D7" s="761"/>
      <c r="E7" s="764"/>
      <c r="F7" s="785"/>
      <c r="G7" s="788"/>
      <c r="H7" s="791"/>
      <c r="I7" s="755"/>
      <c r="J7" s="4" t="s">
        <v>6</v>
      </c>
      <c r="K7" s="3" t="s">
        <v>17</v>
      </c>
      <c r="L7" s="769"/>
      <c r="M7" s="779"/>
      <c r="N7" s="779"/>
      <c r="O7" s="771"/>
      <c r="P7" s="222" t="s">
        <v>32</v>
      </c>
      <c r="Q7" s="222" t="s">
        <v>33</v>
      </c>
      <c r="R7" s="223" t="s">
        <v>112</v>
      </c>
    </row>
    <row r="8" spans="1:26" s="48" customFormat="1" ht="15.6" customHeight="1">
      <c r="A8" s="746" t="s">
        <v>86</v>
      </c>
      <c r="B8" s="747"/>
      <c r="C8" s="747"/>
      <c r="D8" s="747"/>
      <c r="E8" s="747"/>
      <c r="F8" s="747"/>
      <c r="G8" s="747"/>
      <c r="H8" s="747"/>
      <c r="I8" s="747"/>
      <c r="J8" s="747"/>
      <c r="K8" s="747"/>
      <c r="L8" s="747"/>
      <c r="M8" s="747"/>
      <c r="N8" s="747"/>
      <c r="O8" s="747"/>
      <c r="P8" s="747"/>
      <c r="Q8" s="747"/>
      <c r="R8" s="748"/>
    </row>
    <row r="9" spans="1:26" s="48" customFormat="1" ht="15.6" customHeight="1">
      <c r="A9" s="794" t="s">
        <v>66</v>
      </c>
      <c r="B9" s="795"/>
      <c r="C9" s="795"/>
      <c r="D9" s="795"/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6"/>
    </row>
    <row r="10" spans="1:26" ht="15.6" customHeight="1">
      <c r="A10" s="41" t="s">
        <v>9</v>
      </c>
      <c r="B10" s="797" t="s">
        <v>61</v>
      </c>
      <c r="C10" s="798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9"/>
    </row>
    <row r="11" spans="1:26" ht="15.6" customHeight="1" thickBot="1">
      <c r="A11" s="117" t="s">
        <v>9</v>
      </c>
      <c r="B11" s="118" t="s">
        <v>9</v>
      </c>
      <c r="C11" s="800" t="s">
        <v>53</v>
      </c>
      <c r="D11" s="801"/>
      <c r="E11" s="801"/>
      <c r="F11" s="801"/>
      <c r="G11" s="801"/>
      <c r="H11" s="801"/>
      <c r="I11" s="801"/>
      <c r="J11" s="801"/>
      <c r="K11" s="801"/>
      <c r="L11" s="801"/>
      <c r="M11" s="801"/>
      <c r="N11" s="801"/>
      <c r="O11" s="802"/>
      <c r="P11" s="802"/>
      <c r="Q11" s="802"/>
      <c r="R11" s="803"/>
    </row>
    <row r="12" spans="1:26" ht="27" customHeight="1">
      <c r="A12" s="38" t="s">
        <v>9</v>
      </c>
      <c r="B12" s="30" t="s">
        <v>9</v>
      </c>
      <c r="C12" s="200" t="s">
        <v>9</v>
      </c>
      <c r="D12" s="224" t="s">
        <v>82</v>
      </c>
      <c r="E12" s="741" t="s">
        <v>87</v>
      </c>
      <c r="F12" s="636" t="s">
        <v>40</v>
      </c>
      <c r="G12" s="729" t="s">
        <v>36</v>
      </c>
      <c r="H12" s="264" t="s">
        <v>113</v>
      </c>
      <c r="I12" s="142">
        <f>J12</f>
        <v>17200</v>
      </c>
      <c r="J12" s="143">
        <v>17200</v>
      </c>
      <c r="K12" s="143"/>
      <c r="L12" s="144"/>
      <c r="M12" s="22">
        <f>17453-100</f>
        <v>17353</v>
      </c>
      <c r="N12" s="22">
        <f>17353-100</f>
        <v>17253</v>
      </c>
      <c r="O12" s="260"/>
      <c r="P12" s="261"/>
      <c r="Q12" s="261"/>
      <c r="R12" s="262"/>
    </row>
    <row r="13" spans="1:26" ht="25.5">
      <c r="A13" s="38"/>
      <c r="B13" s="30"/>
      <c r="C13" s="200"/>
      <c r="D13" s="298" t="s">
        <v>39</v>
      </c>
      <c r="E13" s="741"/>
      <c r="F13" s="636"/>
      <c r="G13" s="729"/>
      <c r="H13" s="273"/>
      <c r="I13" s="168"/>
      <c r="J13" s="156"/>
      <c r="K13" s="156"/>
      <c r="L13" s="157"/>
      <c r="M13" s="105"/>
      <c r="N13" s="56"/>
      <c r="O13" s="93" t="s">
        <v>97</v>
      </c>
      <c r="P13" s="94">
        <v>67</v>
      </c>
      <c r="Q13" s="94">
        <v>67</v>
      </c>
      <c r="R13" s="95">
        <v>67</v>
      </c>
      <c r="S13" s="218"/>
      <c r="T13" s="218"/>
      <c r="U13" s="218"/>
      <c r="V13" s="218"/>
      <c r="W13" s="218"/>
      <c r="X13" s="218"/>
      <c r="Y13" s="218"/>
      <c r="Z13" s="218"/>
    </row>
    <row r="14" spans="1:26" ht="12.75" customHeight="1">
      <c r="A14" s="38"/>
      <c r="B14" s="30"/>
      <c r="C14" s="200"/>
      <c r="D14" s="625" t="s">
        <v>83</v>
      </c>
      <c r="E14" s="741"/>
      <c r="F14" s="636"/>
      <c r="G14" s="729"/>
      <c r="H14" s="127"/>
      <c r="I14" s="139"/>
      <c r="J14" s="140"/>
      <c r="K14" s="140"/>
      <c r="L14" s="141"/>
      <c r="M14" s="77"/>
      <c r="N14" s="57"/>
      <c r="O14" s="736" t="s">
        <v>97</v>
      </c>
      <c r="P14" s="58">
        <v>1.2</v>
      </c>
      <c r="Q14" s="58">
        <v>1.2</v>
      </c>
      <c r="R14" s="33">
        <v>1.2</v>
      </c>
      <c r="S14" s="218"/>
      <c r="T14" s="218"/>
      <c r="U14" s="218"/>
      <c r="V14" s="218"/>
      <c r="W14" s="218"/>
      <c r="X14" s="218"/>
      <c r="Y14" s="218"/>
      <c r="Z14" s="218"/>
    </row>
    <row r="15" spans="1:26" ht="13.5" thickBot="1">
      <c r="A15" s="39"/>
      <c r="B15" s="31"/>
      <c r="C15" s="201"/>
      <c r="D15" s="626"/>
      <c r="E15" s="742"/>
      <c r="F15" s="637"/>
      <c r="G15" s="727"/>
      <c r="H15" s="181" t="s">
        <v>10</v>
      </c>
      <c r="I15" s="145">
        <f t="shared" ref="I15:N15" si="0">SUM(I12:I14)</f>
        <v>17200</v>
      </c>
      <c r="J15" s="146">
        <f t="shared" si="0"/>
        <v>17200</v>
      </c>
      <c r="K15" s="146">
        <f t="shared" si="0"/>
        <v>0</v>
      </c>
      <c r="L15" s="147">
        <f t="shared" si="0"/>
        <v>0</v>
      </c>
      <c r="M15" s="183">
        <f t="shared" si="0"/>
        <v>17353</v>
      </c>
      <c r="N15" s="189">
        <f t="shared" si="0"/>
        <v>17253</v>
      </c>
      <c r="O15" s="804"/>
      <c r="P15" s="59"/>
      <c r="Q15" s="59"/>
      <c r="R15" s="60"/>
      <c r="S15" s="218"/>
      <c r="T15" s="218"/>
      <c r="U15" s="218"/>
      <c r="V15" s="218"/>
      <c r="W15" s="218"/>
      <c r="X15" s="218"/>
      <c r="Y15" s="218"/>
      <c r="Z15" s="218"/>
    </row>
    <row r="16" spans="1:26" ht="17.25" customHeight="1">
      <c r="A16" s="38" t="s">
        <v>9</v>
      </c>
      <c r="B16" s="30" t="s">
        <v>9</v>
      </c>
      <c r="C16" s="202" t="s">
        <v>11</v>
      </c>
      <c r="D16" s="806" t="s">
        <v>88</v>
      </c>
      <c r="E16" s="80" t="s">
        <v>87</v>
      </c>
      <c r="F16" s="61" t="s">
        <v>40</v>
      </c>
      <c r="G16" s="232" t="s">
        <v>36</v>
      </c>
      <c r="H16" s="263" t="s">
        <v>45</v>
      </c>
      <c r="I16" s="164">
        <f>J16</f>
        <v>200.1</v>
      </c>
      <c r="J16" s="153">
        <v>200.1</v>
      </c>
      <c r="K16" s="153"/>
      <c r="L16" s="154"/>
      <c r="M16" s="199">
        <v>258.3</v>
      </c>
      <c r="N16" s="199">
        <v>258.3</v>
      </c>
      <c r="O16" s="34" t="s">
        <v>51</v>
      </c>
      <c r="P16" s="109">
        <v>130</v>
      </c>
      <c r="Q16" s="109">
        <v>130</v>
      </c>
      <c r="R16" s="111">
        <v>130</v>
      </c>
      <c r="S16" s="218"/>
      <c r="T16" s="218"/>
      <c r="U16" s="218"/>
      <c r="V16" s="218"/>
      <c r="W16" s="218"/>
      <c r="X16" s="218"/>
      <c r="Y16" s="218"/>
      <c r="Z16" s="218"/>
    </row>
    <row r="17" spans="1:26" ht="23.25" customHeight="1">
      <c r="A17" s="640"/>
      <c r="B17" s="641"/>
      <c r="C17" s="649"/>
      <c r="D17" s="807"/>
      <c r="E17" s="731"/>
      <c r="F17" s="732"/>
      <c r="G17" s="733"/>
      <c r="H17" s="131" t="s">
        <v>71</v>
      </c>
      <c r="I17" s="168">
        <f>J17</f>
        <v>21</v>
      </c>
      <c r="J17" s="156">
        <v>21</v>
      </c>
      <c r="K17" s="241"/>
      <c r="L17" s="242"/>
      <c r="M17" s="243"/>
      <c r="N17" s="243"/>
      <c r="O17" s="665" t="s">
        <v>98</v>
      </c>
      <c r="P17" s="62">
        <v>0.3</v>
      </c>
      <c r="Q17" s="63">
        <v>2</v>
      </c>
      <c r="R17" s="64">
        <v>2</v>
      </c>
      <c r="S17" s="218"/>
      <c r="T17" s="218"/>
      <c r="U17" s="218"/>
      <c r="V17" s="218"/>
      <c r="W17" s="218"/>
      <c r="X17" s="218"/>
      <c r="Y17" s="218"/>
      <c r="Z17" s="218"/>
    </row>
    <row r="18" spans="1:26" ht="27" customHeight="1">
      <c r="A18" s="640"/>
      <c r="B18" s="641"/>
      <c r="C18" s="649"/>
      <c r="D18" s="303" t="s">
        <v>129</v>
      </c>
      <c r="E18" s="731"/>
      <c r="F18" s="732"/>
      <c r="G18" s="733"/>
      <c r="H18" s="131"/>
      <c r="I18" s="168"/>
      <c r="J18" s="156"/>
      <c r="K18" s="156"/>
      <c r="L18" s="157"/>
      <c r="M18" s="105"/>
      <c r="N18" s="105"/>
      <c r="O18" s="665"/>
      <c r="P18" s="301"/>
      <c r="Q18" s="301"/>
      <c r="R18" s="302"/>
      <c r="S18" s="218"/>
      <c r="T18" s="218"/>
      <c r="U18" s="218"/>
      <c r="V18" s="218"/>
      <c r="W18" s="218"/>
      <c r="X18" s="218"/>
      <c r="Y18" s="218"/>
      <c r="Z18" s="218"/>
    </row>
    <row r="19" spans="1:26">
      <c r="A19" s="640"/>
      <c r="B19" s="641"/>
      <c r="C19" s="649"/>
      <c r="D19" s="808" t="s">
        <v>50</v>
      </c>
      <c r="E19" s="731"/>
      <c r="F19" s="732"/>
      <c r="G19" s="733"/>
      <c r="H19" s="131"/>
      <c r="I19" s="168"/>
      <c r="J19" s="156"/>
      <c r="K19" s="239"/>
      <c r="L19" s="244"/>
      <c r="M19" s="245"/>
      <c r="N19" s="245"/>
      <c r="O19" s="805" t="s">
        <v>99</v>
      </c>
      <c r="P19" s="14">
        <v>100</v>
      </c>
      <c r="Q19" s="14">
        <v>100</v>
      </c>
      <c r="R19" s="128">
        <v>100</v>
      </c>
      <c r="S19" s="218"/>
      <c r="T19" s="218"/>
      <c r="U19" s="218"/>
      <c r="V19" s="218"/>
      <c r="W19" s="218"/>
      <c r="X19" s="218"/>
      <c r="Y19" s="218"/>
      <c r="Z19" s="218"/>
    </row>
    <row r="20" spans="1:26" ht="14.25" customHeight="1">
      <c r="A20" s="287"/>
      <c r="B20" s="288"/>
      <c r="C20" s="291"/>
      <c r="D20" s="809"/>
      <c r="E20" s="299"/>
      <c r="F20" s="294"/>
      <c r="G20" s="296"/>
      <c r="H20" s="240"/>
      <c r="I20" s="139"/>
      <c r="J20" s="140"/>
      <c r="K20" s="140"/>
      <c r="L20" s="141"/>
      <c r="M20" s="65"/>
      <c r="N20" s="66"/>
      <c r="O20" s="805"/>
      <c r="P20" s="67"/>
      <c r="Q20" s="63"/>
      <c r="R20" s="64"/>
      <c r="S20" s="218"/>
      <c r="T20" s="218"/>
      <c r="U20" s="218"/>
      <c r="V20" s="218"/>
      <c r="W20" s="218"/>
      <c r="X20" s="218"/>
      <c r="Y20" s="218"/>
      <c r="Z20" s="218"/>
    </row>
    <row r="21" spans="1:26" ht="17.25" customHeight="1" thickBot="1">
      <c r="A21" s="289"/>
      <c r="B21" s="290"/>
      <c r="C21" s="292"/>
      <c r="D21" s="102"/>
      <c r="E21" s="300"/>
      <c r="F21" s="295"/>
      <c r="G21" s="297"/>
      <c r="H21" s="233" t="s">
        <v>10</v>
      </c>
      <c r="I21" s="149">
        <f t="shared" ref="I21:N21" si="1">SUM(I16:I20)</f>
        <v>221.1</v>
      </c>
      <c r="J21" s="146">
        <f t="shared" si="1"/>
        <v>221.1</v>
      </c>
      <c r="K21" s="146">
        <f t="shared" si="1"/>
        <v>0</v>
      </c>
      <c r="L21" s="158">
        <f t="shared" si="1"/>
        <v>0</v>
      </c>
      <c r="M21" s="145">
        <f t="shared" si="1"/>
        <v>258.3</v>
      </c>
      <c r="N21" s="145">
        <f t="shared" si="1"/>
        <v>258.3</v>
      </c>
      <c r="O21" s="293" t="s">
        <v>52</v>
      </c>
      <c r="P21" s="110">
        <v>50</v>
      </c>
      <c r="Q21" s="110">
        <v>50</v>
      </c>
      <c r="R21" s="112">
        <v>50</v>
      </c>
      <c r="S21" s="218"/>
      <c r="T21" s="218"/>
      <c r="U21" s="218"/>
      <c r="V21" s="218"/>
      <c r="W21" s="218"/>
      <c r="X21" s="218"/>
      <c r="Y21" s="218"/>
      <c r="Z21" s="218"/>
    </row>
    <row r="22" spans="1:26" ht="12.75" customHeight="1">
      <c r="A22" s="682" t="s">
        <v>9</v>
      </c>
      <c r="B22" s="683" t="s">
        <v>9</v>
      </c>
      <c r="C22" s="722" t="s">
        <v>35</v>
      </c>
      <c r="D22" s="661" t="s">
        <v>75</v>
      </c>
      <c r="E22" s="740" t="s">
        <v>87</v>
      </c>
      <c r="F22" s="662" t="s">
        <v>40</v>
      </c>
      <c r="G22" s="700" t="s">
        <v>36</v>
      </c>
      <c r="H22" s="24" t="s">
        <v>113</v>
      </c>
      <c r="I22" s="164">
        <f>J22+L22</f>
        <v>300</v>
      </c>
      <c r="J22" s="153">
        <v>300</v>
      </c>
      <c r="K22" s="153"/>
      <c r="L22" s="154"/>
      <c r="M22" s="10">
        <v>200</v>
      </c>
      <c r="N22" s="10">
        <v>200</v>
      </c>
      <c r="O22" s="735" t="s">
        <v>76</v>
      </c>
      <c r="P22" s="225">
        <v>100</v>
      </c>
      <c r="Q22" s="225">
        <v>100</v>
      </c>
      <c r="R22" s="226">
        <v>100</v>
      </c>
      <c r="S22" s="218"/>
      <c r="T22" s="218"/>
      <c r="U22" s="218"/>
      <c r="V22" s="218"/>
      <c r="W22" s="218"/>
      <c r="X22" s="218"/>
      <c r="Y22" s="218"/>
      <c r="Z22" s="218"/>
    </row>
    <row r="23" spans="1:26" ht="17.25" customHeight="1" thickBot="1">
      <c r="A23" s="647"/>
      <c r="B23" s="648"/>
      <c r="C23" s="650"/>
      <c r="D23" s="626"/>
      <c r="E23" s="742"/>
      <c r="F23" s="637"/>
      <c r="G23" s="639"/>
      <c r="H23" s="186" t="s">
        <v>10</v>
      </c>
      <c r="I23" s="145">
        <f>SUM(I22:I22)</f>
        <v>300</v>
      </c>
      <c r="J23" s="146">
        <f t="shared" ref="J23:N23" si="2">SUM(J22:J22)</f>
        <v>300</v>
      </c>
      <c r="K23" s="146">
        <f t="shared" si="2"/>
        <v>0</v>
      </c>
      <c r="L23" s="147">
        <f t="shared" si="2"/>
        <v>0</v>
      </c>
      <c r="M23" s="187">
        <f t="shared" si="2"/>
        <v>200</v>
      </c>
      <c r="N23" s="187">
        <f t="shared" si="2"/>
        <v>200</v>
      </c>
      <c r="O23" s="737"/>
      <c r="P23" s="213"/>
      <c r="Q23" s="213"/>
      <c r="R23" s="215"/>
      <c r="S23" s="218"/>
      <c r="T23" s="218"/>
      <c r="U23" s="218"/>
      <c r="V23" s="218"/>
      <c r="W23" s="218"/>
      <c r="X23" s="218"/>
      <c r="Y23" s="218"/>
      <c r="Z23" s="218"/>
    </row>
    <row r="24" spans="1:26" ht="12" customHeight="1">
      <c r="A24" s="682" t="s">
        <v>9</v>
      </c>
      <c r="B24" s="683" t="s">
        <v>9</v>
      </c>
      <c r="C24" s="722" t="s">
        <v>41</v>
      </c>
      <c r="D24" s="743" t="s">
        <v>81</v>
      </c>
      <c r="E24" s="320" t="s">
        <v>80</v>
      </c>
      <c r="F24" s="662" t="s">
        <v>40</v>
      </c>
      <c r="G24" s="700" t="s">
        <v>36</v>
      </c>
      <c r="H24" s="26" t="s">
        <v>115</v>
      </c>
      <c r="I24" s="164">
        <f>J24+L24</f>
        <v>1860</v>
      </c>
      <c r="J24" s="153">
        <v>60</v>
      </c>
      <c r="K24" s="153"/>
      <c r="L24" s="154">
        <v>1800</v>
      </c>
      <c r="M24" s="10">
        <v>1750</v>
      </c>
      <c r="N24" s="10">
        <v>5000</v>
      </c>
      <c r="O24" s="664" t="s">
        <v>74</v>
      </c>
      <c r="P24" s="109">
        <v>50</v>
      </c>
      <c r="Q24" s="109">
        <v>50</v>
      </c>
      <c r="R24" s="111">
        <v>50</v>
      </c>
      <c r="S24" s="218"/>
      <c r="T24" s="218"/>
      <c r="U24" s="218"/>
      <c r="V24" s="218"/>
      <c r="W24" s="218"/>
      <c r="X24" s="218"/>
      <c r="Y24" s="218"/>
      <c r="Z24" s="218"/>
    </row>
    <row r="25" spans="1:26">
      <c r="A25" s="640"/>
      <c r="B25" s="641"/>
      <c r="C25" s="649"/>
      <c r="D25" s="744"/>
      <c r="E25" s="738" t="s">
        <v>118</v>
      </c>
      <c r="F25" s="636"/>
      <c r="G25" s="638"/>
      <c r="H25" s="234"/>
      <c r="I25" s="142">
        <f>J25+L25</f>
        <v>0</v>
      </c>
      <c r="J25" s="156"/>
      <c r="K25" s="156"/>
      <c r="L25" s="157"/>
      <c r="M25" s="17"/>
      <c r="N25" s="17"/>
      <c r="O25" s="665"/>
      <c r="P25" s="14"/>
      <c r="Q25" s="14"/>
      <c r="R25" s="128"/>
      <c r="S25" s="218"/>
      <c r="T25" s="218"/>
      <c r="U25" s="218"/>
      <c r="V25" s="218"/>
      <c r="W25" s="218"/>
      <c r="X25" s="218"/>
      <c r="Y25" s="218"/>
      <c r="Z25" s="218"/>
    </row>
    <row r="26" spans="1:26" ht="13.5" thickBot="1">
      <c r="A26" s="647"/>
      <c r="B26" s="648"/>
      <c r="C26" s="650"/>
      <c r="D26" s="745"/>
      <c r="E26" s="739"/>
      <c r="F26" s="637"/>
      <c r="G26" s="639"/>
      <c r="H26" s="186" t="s">
        <v>10</v>
      </c>
      <c r="I26" s="145">
        <f t="shared" ref="I26:N26" si="3">SUM(I24:I25)</f>
        <v>1860</v>
      </c>
      <c r="J26" s="146">
        <f t="shared" si="3"/>
        <v>60</v>
      </c>
      <c r="K26" s="146">
        <f t="shared" si="3"/>
        <v>0</v>
      </c>
      <c r="L26" s="147">
        <f t="shared" si="3"/>
        <v>1800</v>
      </c>
      <c r="M26" s="187">
        <f t="shared" si="3"/>
        <v>1750</v>
      </c>
      <c r="N26" s="187">
        <f t="shared" si="3"/>
        <v>5000</v>
      </c>
      <c r="O26" s="666"/>
      <c r="P26" s="110"/>
      <c r="Q26" s="110"/>
      <c r="R26" s="112"/>
      <c r="S26" s="218"/>
      <c r="T26" s="218"/>
      <c r="U26" s="218"/>
      <c r="V26" s="218"/>
      <c r="W26" s="218"/>
      <c r="X26" s="218"/>
      <c r="Y26" s="218"/>
      <c r="Z26" s="218"/>
    </row>
    <row r="27" spans="1:26" ht="12.75" customHeight="1">
      <c r="A27" s="640" t="s">
        <v>9</v>
      </c>
      <c r="B27" s="683" t="s">
        <v>9</v>
      </c>
      <c r="C27" s="722" t="s">
        <v>40</v>
      </c>
      <c r="D27" s="661" t="s">
        <v>42</v>
      </c>
      <c r="E27" s="740"/>
      <c r="F27" s="662" t="s">
        <v>40</v>
      </c>
      <c r="G27" s="700" t="s">
        <v>36</v>
      </c>
      <c r="H27" s="25" t="s">
        <v>45</v>
      </c>
      <c r="I27" s="164">
        <f>J27+L27</f>
        <v>9.9</v>
      </c>
      <c r="J27" s="153">
        <v>9.9</v>
      </c>
      <c r="K27" s="153"/>
      <c r="L27" s="154"/>
      <c r="M27" s="199"/>
      <c r="N27" s="10"/>
      <c r="O27" s="735" t="s">
        <v>101</v>
      </c>
      <c r="P27" s="212">
        <v>589</v>
      </c>
      <c r="Q27" s="212"/>
      <c r="R27" s="214"/>
      <c r="S27" s="218"/>
      <c r="T27" s="218"/>
      <c r="U27" s="218"/>
      <c r="V27" s="218"/>
      <c r="W27" s="218"/>
      <c r="X27" s="218"/>
      <c r="Y27" s="218"/>
      <c r="Z27" s="218"/>
    </row>
    <row r="28" spans="1:26">
      <c r="A28" s="640"/>
      <c r="B28" s="641"/>
      <c r="C28" s="649"/>
      <c r="D28" s="625"/>
      <c r="E28" s="741"/>
      <c r="F28" s="636"/>
      <c r="G28" s="638"/>
      <c r="H28" s="96" t="s">
        <v>71</v>
      </c>
      <c r="I28" s="142">
        <f>J28</f>
        <v>23.1</v>
      </c>
      <c r="J28" s="143">
        <v>23.1</v>
      </c>
      <c r="K28" s="143"/>
      <c r="L28" s="144"/>
      <c r="M28" s="105"/>
      <c r="N28" s="11"/>
      <c r="O28" s="736"/>
      <c r="P28" s="212"/>
      <c r="Q28" s="212"/>
      <c r="R28" s="214"/>
      <c r="S28" s="218"/>
      <c r="T28" s="218"/>
      <c r="U28" s="218"/>
      <c r="V28" s="218"/>
      <c r="W28" s="218"/>
      <c r="X28" s="218"/>
      <c r="Y28" s="218"/>
      <c r="Z28" s="218"/>
    </row>
    <row r="29" spans="1:26" ht="17.25" customHeight="1" thickBot="1">
      <c r="A29" s="647"/>
      <c r="B29" s="648"/>
      <c r="C29" s="650"/>
      <c r="D29" s="626"/>
      <c r="E29" s="742"/>
      <c r="F29" s="637"/>
      <c r="G29" s="639"/>
      <c r="H29" s="186" t="s">
        <v>10</v>
      </c>
      <c r="I29" s="145">
        <f>SUM(I27:I28)</f>
        <v>33</v>
      </c>
      <c r="J29" s="146">
        <f t="shared" ref="J29:N29" si="4">SUM(J27:J28)</f>
        <v>33</v>
      </c>
      <c r="K29" s="146">
        <f t="shared" si="4"/>
        <v>0</v>
      </c>
      <c r="L29" s="147">
        <f t="shared" si="4"/>
        <v>0</v>
      </c>
      <c r="M29" s="150">
        <f t="shared" si="4"/>
        <v>0</v>
      </c>
      <c r="N29" s="145">
        <f t="shared" si="4"/>
        <v>0</v>
      </c>
      <c r="O29" s="737"/>
      <c r="P29" s="212"/>
      <c r="Q29" s="212"/>
      <c r="R29" s="214"/>
      <c r="S29" s="218"/>
      <c r="T29" s="218"/>
      <c r="U29" s="218"/>
      <c r="V29" s="218"/>
      <c r="W29" s="218"/>
      <c r="X29" s="218"/>
      <c r="Y29" s="218"/>
      <c r="Z29" s="218"/>
    </row>
    <row r="30" spans="1:26" ht="12.75" customHeight="1">
      <c r="A30" s="682" t="s">
        <v>9</v>
      </c>
      <c r="B30" s="683" t="s">
        <v>9</v>
      </c>
      <c r="C30" s="660" t="s">
        <v>37</v>
      </c>
      <c r="D30" s="734" t="s">
        <v>89</v>
      </c>
      <c r="E30" s="687" t="s">
        <v>80</v>
      </c>
      <c r="F30" s="690" t="s">
        <v>40</v>
      </c>
      <c r="G30" s="726" t="s">
        <v>47</v>
      </c>
      <c r="H30" s="49" t="s">
        <v>90</v>
      </c>
      <c r="I30" s="155">
        <f>J30+L30</f>
        <v>473</v>
      </c>
      <c r="J30" s="143"/>
      <c r="K30" s="143"/>
      <c r="L30" s="144">
        <v>473</v>
      </c>
      <c r="M30" s="68"/>
      <c r="N30" s="10"/>
      <c r="O30" s="664" t="s">
        <v>100</v>
      </c>
      <c r="P30" s="109"/>
      <c r="Q30" s="69"/>
      <c r="R30" s="111"/>
      <c r="S30" s="218"/>
      <c r="T30" s="218"/>
      <c r="U30" s="218"/>
      <c r="V30" s="218"/>
      <c r="W30" s="218"/>
      <c r="X30" s="218"/>
      <c r="Y30" s="218"/>
      <c r="Z30" s="218"/>
    </row>
    <row r="31" spans="1:26">
      <c r="A31" s="640"/>
      <c r="B31" s="641"/>
      <c r="C31" s="623"/>
      <c r="D31" s="645"/>
      <c r="E31" s="688"/>
      <c r="F31" s="627"/>
      <c r="G31" s="729"/>
      <c r="H31" s="50" t="s">
        <v>70</v>
      </c>
      <c r="I31" s="151">
        <f>J31+L31</f>
        <v>4257.6000000000004</v>
      </c>
      <c r="J31" s="156"/>
      <c r="K31" s="156"/>
      <c r="L31" s="157">
        <v>4257.6000000000004</v>
      </c>
      <c r="M31" s="11"/>
      <c r="N31" s="70"/>
      <c r="O31" s="665"/>
      <c r="P31" s="14"/>
      <c r="Q31" s="16"/>
      <c r="R31" s="128"/>
      <c r="S31" s="218"/>
      <c r="T31" s="218"/>
      <c r="U31" s="218"/>
      <c r="V31" s="218"/>
      <c r="W31" s="218"/>
      <c r="X31" s="218"/>
      <c r="Y31" s="218"/>
      <c r="Z31" s="218"/>
    </row>
    <row r="32" spans="1:26" ht="13.5" thickBot="1">
      <c r="A32" s="647"/>
      <c r="B32" s="648"/>
      <c r="C32" s="624"/>
      <c r="D32" s="646"/>
      <c r="E32" s="689"/>
      <c r="F32" s="628"/>
      <c r="G32" s="727"/>
      <c r="H32" s="188" t="s">
        <v>10</v>
      </c>
      <c r="I32" s="150">
        <f t="shared" ref="I32:N32" si="5">SUM(I30:I31)</f>
        <v>4730.6000000000004</v>
      </c>
      <c r="J32" s="146">
        <f t="shared" si="5"/>
        <v>0</v>
      </c>
      <c r="K32" s="146">
        <f t="shared" si="5"/>
        <v>0</v>
      </c>
      <c r="L32" s="147">
        <f t="shared" si="5"/>
        <v>4730.6000000000004</v>
      </c>
      <c r="M32" s="187">
        <f>SUM(M30:M31)</f>
        <v>0</v>
      </c>
      <c r="N32" s="187">
        <f t="shared" si="5"/>
        <v>0</v>
      </c>
      <c r="O32" s="666"/>
      <c r="P32" s="71">
        <v>100</v>
      </c>
      <c r="Q32" s="72"/>
      <c r="R32" s="73"/>
    </row>
    <row r="33" spans="1:18" ht="13.5" thickBot="1">
      <c r="A33" s="37" t="s">
        <v>9</v>
      </c>
      <c r="B33" s="6" t="s">
        <v>9</v>
      </c>
      <c r="C33" s="559" t="s">
        <v>12</v>
      </c>
      <c r="D33" s="559"/>
      <c r="E33" s="559"/>
      <c r="F33" s="559"/>
      <c r="G33" s="559"/>
      <c r="H33" s="560"/>
      <c r="I33" s="12">
        <f>I32+I29+I26+I23+I21+I15</f>
        <v>24344.7</v>
      </c>
      <c r="J33" s="12">
        <f t="shared" ref="J33:N33" si="6">J32+J29+J26+J23+J21+J15</f>
        <v>17814.099999999999</v>
      </c>
      <c r="K33" s="12">
        <f t="shared" si="6"/>
        <v>0</v>
      </c>
      <c r="L33" s="12">
        <f t="shared" si="6"/>
        <v>6530.6</v>
      </c>
      <c r="M33" s="12">
        <f t="shared" si="6"/>
        <v>19561.3</v>
      </c>
      <c r="N33" s="12">
        <f t="shared" si="6"/>
        <v>22711.3</v>
      </c>
      <c r="O33" s="304"/>
      <c r="P33" s="305"/>
      <c r="Q33" s="305"/>
      <c r="R33" s="306"/>
    </row>
    <row r="34" spans="1:18" ht="13.5" thickBot="1">
      <c r="A34" s="37" t="s">
        <v>9</v>
      </c>
      <c r="B34" s="6" t="s">
        <v>11</v>
      </c>
      <c r="C34" s="716" t="s">
        <v>62</v>
      </c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8"/>
    </row>
    <row r="35" spans="1:18" ht="12.75" customHeight="1">
      <c r="A35" s="682" t="s">
        <v>9</v>
      </c>
      <c r="B35" s="683" t="s">
        <v>11</v>
      </c>
      <c r="C35" s="722" t="s">
        <v>9</v>
      </c>
      <c r="D35" s="698" t="s">
        <v>43</v>
      </c>
      <c r="E35" s="724" t="s">
        <v>110</v>
      </c>
      <c r="F35" s="662" t="s">
        <v>40</v>
      </c>
      <c r="G35" s="726" t="s">
        <v>36</v>
      </c>
      <c r="H35" s="51" t="s">
        <v>45</v>
      </c>
      <c r="I35" s="219">
        <f>J35+L35</f>
        <v>140</v>
      </c>
      <c r="J35" s="159">
        <v>140</v>
      </c>
      <c r="K35" s="159"/>
      <c r="L35" s="220"/>
      <c r="M35" s="32">
        <v>165</v>
      </c>
      <c r="N35" s="32">
        <v>108</v>
      </c>
      <c r="O35" s="720" t="s">
        <v>102</v>
      </c>
      <c r="P35" s="109">
        <v>2</v>
      </c>
      <c r="Q35" s="109" t="s">
        <v>47</v>
      </c>
      <c r="R35" s="111">
        <v>4</v>
      </c>
    </row>
    <row r="36" spans="1:18">
      <c r="A36" s="640"/>
      <c r="B36" s="641"/>
      <c r="C36" s="649"/>
      <c r="D36" s="699"/>
      <c r="E36" s="728"/>
      <c r="F36" s="636"/>
      <c r="G36" s="729"/>
      <c r="H36" s="52"/>
      <c r="I36" s="221"/>
      <c r="J36" s="160"/>
      <c r="K36" s="160"/>
      <c r="L36" s="157"/>
      <c r="M36" s="11"/>
      <c r="N36" s="11"/>
      <c r="O36" s="721"/>
      <c r="P36" s="14"/>
      <c r="Q36" s="14"/>
      <c r="R36" s="128"/>
    </row>
    <row r="37" spans="1:18">
      <c r="A37" s="640"/>
      <c r="B37" s="641"/>
      <c r="C37" s="649"/>
      <c r="D37" s="699"/>
      <c r="E37" s="728"/>
      <c r="F37" s="636"/>
      <c r="G37" s="729"/>
      <c r="H37" s="52"/>
      <c r="I37" s="176"/>
      <c r="J37" s="161"/>
      <c r="K37" s="161"/>
      <c r="L37" s="141"/>
      <c r="M37" s="74"/>
      <c r="N37" s="74"/>
      <c r="O37" s="721"/>
      <c r="P37" s="14"/>
      <c r="Q37" s="14"/>
      <c r="R37" s="128"/>
    </row>
    <row r="38" spans="1:18" ht="13.5" thickBot="1">
      <c r="A38" s="647"/>
      <c r="B38" s="648"/>
      <c r="C38" s="650"/>
      <c r="D38" s="723"/>
      <c r="E38" s="725"/>
      <c r="F38" s="637"/>
      <c r="G38" s="727"/>
      <c r="H38" s="181" t="s">
        <v>10</v>
      </c>
      <c r="I38" s="189">
        <f>SUM(I35:I37)</f>
        <v>140</v>
      </c>
      <c r="J38" s="163">
        <f t="shared" ref="J38:L38" si="7">SUM(J35:J37)</f>
        <v>140</v>
      </c>
      <c r="K38" s="163">
        <f t="shared" si="7"/>
        <v>0</v>
      </c>
      <c r="L38" s="190">
        <f t="shared" si="7"/>
        <v>0</v>
      </c>
      <c r="M38" s="184">
        <f t="shared" ref="M38:N38" si="8">SUM(M35:M37)</f>
        <v>165</v>
      </c>
      <c r="N38" s="184">
        <f t="shared" si="8"/>
        <v>108</v>
      </c>
      <c r="O38" s="87" t="s">
        <v>65</v>
      </c>
      <c r="P38" s="230">
        <v>1</v>
      </c>
      <c r="Q38" s="230">
        <v>1</v>
      </c>
      <c r="R38" s="115">
        <v>1</v>
      </c>
    </row>
    <row r="39" spans="1:18" ht="12.75" customHeight="1">
      <c r="A39" s="682" t="s">
        <v>9</v>
      </c>
      <c r="B39" s="683" t="s">
        <v>11</v>
      </c>
      <c r="C39" s="722" t="s">
        <v>11</v>
      </c>
      <c r="D39" s="698" t="s">
        <v>44</v>
      </c>
      <c r="E39" s="724" t="s">
        <v>109</v>
      </c>
      <c r="F39" s="662" t="s">
        <v>40</v>
      </c>
      <c r="G39" s="726" t="s">
        <v>36</v>
      </c>
      <c r="H39" s="132" t="s">
        <v>45</v>
      </c>
      <c r="I39" s="139">
        <f>J39+L39</f>
        <v>7.5</v>
      </c>
      <c r="J39" s="140">
        <v>7.5</v>
      </c>
      <c r="K39" s="140"/>
      <c r="L39" s="141"/>
      <c r="M39" s="10">
        <v>40</v>
      </c>
      <c r="N39" s="10">
        <v>40</v>
      </c>
      <c r="O39" s="665" t="s">
        <v>48</v>
      </c>
      <c r="P39" s="14" t="s">
        <v>49</v>
      </c>
      <c r="Q39" s="14" t="s">
        <v>47</v>
      </c>
      <c r="R39" s="128" t="s">
        <v>47</v>
      </c>
    </row>
    <row r="40" spans="1:18" ht="13.5" thickBot="1">
      <c r="A40" s="647"/>
      <c r="B40" s="648"/>
      <c r="C40" s="650"/>
      <c r="D40" s="723"/>
      <c r="E40" s="725"/>
      <c r="F40" s="637"/>
      <c r="G40" s="727"/>
      <c r="H40" s="181" t="s">
        <v>10</v>
      </c>
      <c r="I40" s="145">
        <f>SUM(I39:I39)</f>
        <v>7.5</v>
      </c>
      <c r="J40" s="146">
        <f t="shared" ref="J40:N40" si="9">SUM(J39:J39)</f>
        <v>7.5</v>
      </c>
      <c r="K40" s="146">
        <f t="shared" si="9"/>
        <v>0</v>
      </c>
      <c r="L40" s="147">
        <f t="shared" si="9"/>
        <v>0</v>
      </c>
      <c r="M40" s="187">
        <f t="shared" si="9"/>
        <v>40</v>
      </c>
      <c r="N40" s="187">
        <f t="shared" si="9"/>
        <v>40</v>
      </c>
      <c r="O40" s="730"/>
      <c r="P40" s="110"/>
      <c r="Q40" s="110"/>
      <c r="R40" s="112"/>
    </row>
    <row r="41" spans="1:18" ht="13.5" thickBot="1">
      <c r="A41" s="40" t="s">
        <v>9</v>
      </c>
      <c r="B41" s="6" t="s">
        <v>11</v>
      </c>
      <c r="C41" s="559" t="s">
        <v>12</v>
      </c>
      <c r="D41" s="559"/>
      <c r="E41" s="559"/>
      <c r="F41" s="559"/>
      <c r="G41" s="559"/>
      <c r="H41" s="560"/>
      <c r="I41" s="12">
        <f>I40+I38</f>
        <v>147.5</v>
      </c>
      <c r="J41" s="12">
        <f t="shared" ref="J41:N41" si="10">J40+J38</f>
        <v>147.5</v>
      </c>
      <c r="K41" s="12">
        <f t="shared" si="10"/>
        <v>0</v>
      </c>
      <c r="L41" s="12">
        <f t="shared" si="10"/>
        <v>0</v>
      </c>
      <c r="M41" s="12">
        <f t="shared" si="10"/>
        <v>205</v>
      </c>
      <c r="N41" s="12">
        <f t="shared" si="10"/>
        <v>148</v>
      </c>
      <c r="O41" s="561"/>
      <c r="P41" s="562"/>
      <c r="Q41" s="562"/>
      <c r="R41" s="563"/>
    </row>
    <row r="42" spans="1:18" ht="13.5" thickBot="1">
      <c r="A42" s="37" t="s">
        <v>9</v>
      </c>
      <c r="B42" s="6" t="s">
        <v>35</v>
      </c>
      <c r="C42" s="716" t="s">
        <v>63</v>
      </c>
      <c r="D42" s="717"/>
      <c r="E42" s="717"/>
      <c r="F42" s="717"/>
      <c r="G42" s="717"/>
      <c r="H42" s="719"/>
      <c r="I42" s="719"/>
      <c r="J42" s="719"/>
      <c r="K42" s="719"/>
      <c r="L42" s="719"/>
      <c r="M42" s="719"/>
      <c r="N42" s="719"/>
      <c r="O42" s="717"/>
      <c r="P42" s="717"/>
      <c r="Q42" s="717"/>
      <c r="R42" s="718"/>
    </row>
    <row r="43" spans="1:18" ht="12.75" customHeight="1">
      <c r="A43" s="362" t="s">
        <v>9</v>
      </c>
      <c r="B43" s="363" t="s">
        <v>35</v>
      </c>
      <c r="C43" s="364" t="s">
        <v>9</v>
      </c>
      <c r="D43" s="88" t="s">
        <v>91</v>
      </c>
      <c r="E43" s="366"/>
      <c r="F43" s="359" t="s">
        <v>40</v>
      </c>
      <c r="G43" s="365" t="s">
        <v>36</v>
      </c>
      <c r="H43" s="26" t="s">
        <v>45</v>
      </c>
      <c r="I43" s="164">
        <f>J43</f>
        <v>105.4</v>
      </c>
      <c r="J43" s="153">
        <v>105.4</v>
      </c>
      <c r="K43" s="153">
        <f>K44+K53+K57</f>
        <v>0</v>
      </c>
      <c r="L43" s="165">
        <f>L44+L53+L57</f>
        <v>0</v>
      </c>
      <c r="M43" s="369">
        <v>55</v>
      </c>
      <c r="N43" s="374">
        <v>55</v>
      </c>
      <c r="O43" s="360"/>
      <c r="P43" s="81"/>
      <c r="Q43" s="109"/>
      <c r="R43" s="111"/>
    </row>
    <row r="44" spans="1:18" ht="14.25" customHeight="1">
      <c r="A44" s="353"/>
      <c r="B44" s="354"/>
      <c r="C44" s="357"/>
      <c r="D44" s="711" t="s">
        <v>54</v>
      </c>
      <c r="E44" s="713" t="s">
        <v>108</v>
      </c>
      <c r="F44" s="712"/>
      <c r="G44" s="709"/>
      <c r="H44" s="27" t="s">
        <v>46</v>
      </c>
      <c r="I44" s="142"/>
      <c r="J44" s="143"/>
      <c r="K44" s="143"/>
      <c r="L44" s="167"/>
      <c r="M44" s="372"/>
      <c r="N44" s="280"/>
      <c r="O44" s="706" t="s">
        <v>72</v>
      </c>
      <c r="P44" s="191">
        <v>17</v>
      </c>
      <c r="Q44" s="192">
        <v>17</v>
      </c>
      <c r="R44" s="113">
        <v>17</v>
      </c>
    </row>
    <row r="45" spans="1:18">
      <c r="A45" s="353"/>
      <c r="B45" s="354"/>
      <c r="C45" s="357"/>
      <c r="D45" s="699"/>
      <c r="E45" s="715"/>
      <c r="F45" s="636"/>
      <c r="G45" s="638"/>
      <c r="H45" s="339" t="s">
        <v>70</v>
      </c>
      <c r="I45" s="166"/>
      <c r="J45" s="148"/>
      <c r="K45" s="148"/>
      <c r="L45" s="170"/>
      <c r="M45" s="238"/>
      <c r="N45" s="281"/>
      <c r="O45" s="710"/>
      <c r="P45" s="82"/>
      <c r="Q45" s="129"/>
      <c r="R45" s="128"/>
    </row>
    <row r="46" spans="1:18" ht="12.75" customHeight="1">
      <c r="A46" s="353"/>
      <c r="B46" s="354"/>
      <c r="C46" s="357"/>
      <c r="D46" s="711" t="s">
        <v>55</v>
      </c>
      <c r="E46" s="713" t="s">
        <v>108</v>
      </c>
      <c r="F46" s="712"/>
      <c r="G46" s="709"/>
      <c r="H46" s="339" t="s">
        <v>46</v>
      </c>
      <c r="I46" s="142">
        <f>J46</f>
        <v>58.1</v>
      </c>
      <c r="J46" s="143">
        <v>58.1</v>
      </c>
      <c r="K46" s="143"/>
      <c r="L46" s="167"/>
      <c r="M46" s="235"/>
      <c r="N46" s="280"/>
      <c r="O46" s="706" t="s">
        <v>67</v>
      </c>
      <c r="P46" s="85"/>
      <c r="Q46" s="114"/>
      <c r="R46" s="113"/>
    </row>
    <row r="47" spans="1:18">
      <c r="A47" s="353"/>
      <c r="B47" s="354"/>
      <c r="C47" s="357"/>
      <c r="D47" s="699"/>
      <c r="E47" s="714"/>
      <c r="F47" s="636"/>
      <c r="G47" s="638"/>
      <c r="H47" s="339" t="s">
        <v>70</v>
      </c>
      <c r="I47" s="142">
        <f>J47</f>
        <v>329</v>
      </c>
      <c r="J47" s="143">
        <v>329</v>
      </c>
      <c r="K47" s="143"/>
      <c r="L47" s="167"/>
      <c r="M47" s="235"/>
      <c r="N47" s="280"/>
      <c r="O47" s="671"/>
      <c r="P47" s="83">
        <v>1.7</v>
      </c>
      <c r="Q47" s="129"/>
      <c r="R47" s="128"/>
    </row>
    <row r="48" spans="1:18" ht="15.75" customHeight="1">
      <c r="A48" s="353"/>
      <c r="B48" s="354"/>
      <c r="C48" s="357"/>
      <c r="D48" s="699"/>
      <c r="E48" s="714"/>
      <c r="F48" s="636"/>
      <c r="G48" s="638"/>
      <c r="H48" s="340"/>
      <c r="I48" s="237"/>
      <c r="J48" s="239"/>
      <c r="K48" s="239"/>
      <c r="L48" s="371"/>
      <c r="M48" s="238"/>
      <c r="N48" s="281"/>
      <c r="O48" s="373" t="s">
        <v>57</v>
      </c>
      <c r="P48" s="192">
        <v>500</v>
      </c>
      <c r="Q48" s="114"/>
      <c r="R48" s="113"/>
    </row>
    <row r="49" spans="1:21" ht="12.75" customHeight="1">
      <c r="A49" s="353"/>
      <c r="B49" s="354"/>
      <c r="C49" s="357"/>
      <c r="D49" s="707" t="s">
        <v>56</v>
      </c>
      <c r="E49" s="714"/>
      <c r="F49" s="627"/>
      <c r="G49" s="638"/>
      <c r="H49" s="282"/>
      <c r="I49" s="168"/>
      <c r="J49" s="156"/>
      <c r="K49" s="156"/>
      <c r="L49" s="160"/>
      <c r="M49" s="235"/>
      <c r="N49" s="280"/>
      <c r="O49" s="671"/>
      <c r="P49" s="129"/>
      <c r="Q49" s="129"/>
      <c r="R49" s="128"/>
    </row>
    <row r="50" spans="1:21" ht="17.25" customHeight="1" thickBot="1">
      <c r="A50" s="355"/>
      <c r="B50" s="356"/>
      <c r="C50" s="358"/>
      <c r="D50" s="708"/>
      <c r="E50" s="284"/>
      <c r="F50" s="628"/>
      <c r="G50" s="639"/>
      <c r="H50" s="341"/>
      <c r="I50" s="246"/>
      <c r="J50" s="269"/>
      <c r="K50" s="269"/>
      <c r="L50" s="163"/>
      <c r="M50" s="286"/>
      <c r="N50" s="285"/>
      <c r="O50" s="672"/>
      <c r="P50" s="110"/>
      <c r="Q50" s="228"/>
      <c r="R50" s="112"/>
    </row>
    <row r="51" spans="1:21">
      <c r="A51" s="325"/>
      <c r="B51" s="326"/>
      <c r="C51" s="327"/>
      <c r="D51" s="698" t="s">
        <v>79</v>
      </c>
      <c r="E51" s="332"/>
      <c r="F51" s="662"/>
      <c r="G51" s="700"/>
      <c r="H51" s="333" t="s">
        <v>70</v>
      </c>
      <c r="I51" s="236">
        <f>J51+L51</f>
        <v>441.6</v>
      </c>
      <c r="J51" s="229">
        <v>441.6</v>
      </c>
      <c r="K51" s="229"/>
      <c r="L51" s="159"/>
      <c r="M51" s="380"/>
      <c r="N51" s="380"/>
      <c r="O51" s="361" t="s">
        <v>68</v>
      </c>
      <c r="P51" s="83">
        <v>44.3</v>
      </c>
      <c r="Q51" s="129"/>
      <c r="R51" s="128"/>
    </row>
    <row r="52" spans="1:21" ht="15" customHeight="1">
      <c r="A52" s="309"/>
      <c r="B52" s="310"/>
      <c r="C52" s="314"/>
      <c r="D52" s="699"/>
      <c r="E52" s="227"/>
      <c r="F52" s="636"/>
      <c r="G52" s="638"/>
      <c r="H52" s="330" t="s">
        <v>71</v>
      </c>
      <c r="I52" s="142">
        <f>J52+L52</f>
        <v>87.7</v>
      </c>
      <c r="J52" s="143">
        <v>87.7</v>
      </c>
      <c r="K52" s="143"/>
      <c r="L52" s="378"/>
      <c r="M52" s="283"/>
      <c r="N52" s="283"/>
      <c r="O52" s="361" t="s">
        <v>69</v>
      </c>
      <c r="P52" s="83">
        <v>5.2</v>
      </c>
      <c r="Q52" s="129"/>
      <c r="R52" s="128"/>
    </row>
    <row r="53" spans="1:21" ht="12.75" customHeight="1">
      <c r="A53" s="309"/>
      <c r="B53" s="310"/>
      <c r="C53" s="314"/>
      <c r="D53" s="701" t="s">
        <v>130</v>
      </c>
      <c r="E53" s="227"/>
      <c r="F53" s="703"/>
      <c r="G53" s="638"/>
      <c r="H53" s="278"/>
      <c r="I53" s="249"/>
      <c r="J53" s="169"/>
      <c r="K53" s="169"/>
      <c r="L53" s="174"/>
      <c r="M53" s="283"/>
      <c r="N53" s="283"/>
      <c r="O53" s="671" t="s">
        <v>78</v>
      </c>
      <c r="P53" s="83">
        <v>1.3</v>
      </c>
      <c r="Q53" s="129"/>
      <c r="R53" s="128"/>
    </row>
    <row r="54" spans="1:21" ht="15" customHeight="1">
      <c r="A54" s="309"/>
      <c r="B54" s="310"/>
      <c r="C54" s="314"/>
      <c r="D54" s="702"/>
      <c r="E54" s="334"/>
      <c r="F54" s="704"/>
      <c r="G54" s="705"/>
      <c r="H54" s="335"/>
      <c r="I54" s="336"/>
      <c r="J54" s="337"/>
      <c r="K54" s="337"/>
      <c r="L54" s="379"/>
      <c r="M54" s="331"/>
      <c r="N54" s="331"/>
      <c r="O54" s="694"/>
      <c r="P54" s="84"/>
      <c r="Q54" s="86"/>
      <c r="R54" s="115"/>
    </row>
    <row r="55" spans="1:21" ht="12.75" customHeight="1">
      <c r="A55" s="309"/>
      <c r="B55" s="310"/>
      <c r="C55" s="314"/>
      <c r="D55" s="631" t="s">
        <v>127</v>
      </c>
      <c r="E55" s="688" t="s">
        <v>80</v>
      </c>
      <c r="F55" s="627"/>
      <c r="G55" s="638"/>
      <c r="H55" s="132" t="s">
        <v>45</v>
      </c>
      <c r="I55" s="139">
        <f>J55</f>
        <v>329.3</v>
      </c>
      <c r="J55" s="140">
        <v>329.3</v>
      </c>
      <c r="K55" s="140"/>
      <c r="L55" s="161"/>
      <c r="M55" s="331"/>
      <c r="N55" s="331"/>
      <c r="O55" s="696" t="s">
        <v>121</v>
      </c>
      <c r="P55" s="328"/>
      <c r="Q55" s="129"/>
      <c r="R55" s="128"/>
    </row>
    <row r="56" spans="1:21" ht="12.75" customHeight="1">
      <c r="A56" s="353"/>
      <c r="B56" s="354"/>
      <c r="C56" s="357"/>
      <c r="D56" s="631"/>
      <c r="E56" s="688"/>
      <c r="F56" s="627"/>
      <c r="G56" s="638"/>
      <c r="H56" s="132" t="s">
        <v>46</v>
      </c>
      <c r="I56" s="142">
        <f>J56+L56</f>
        <v>68.5</v>
      </c>
      <c r="J56" s="143">
        <v>68.5</v>
      </c>
      <c r="K56" s="143"/>
      <c r="L56" s="167"/>
      <c r="M56" s="370"/>
      <c r="N56" s="370"/>
      <c r="O56" s="696"/>
      <c r="P56" s="367"/>
      <c r="Q56" s="129"/>
      <c r="R56" s="128"/>
    </row>
    <row r="57" spans="1:21" ht="14.25" customHeight="1">
      <c r="A57" s="309"/>
      <c r="B57" s="310"/>
      <c r="C57" s="314"/>
      <c r="D57" s="631"/>
      <c r="E57" s="688"/>
      <c r="F57" s="627"/>
      <c r="G57" s="638"/>
      <c r="H57" s="279" t="s">
        <v>70</v>
      </c>
      <c r="I57" s="142">
        <f>J57</f>
        <v>2280.5</v>
      </c>
      <c r="J57" s="143">
        <v>2280.5</v>
      </c>
      <c r="K57" s="143"/>
      <c r="L57" s="167"/>
      <c r="M57" s="235"/>
      <c r="N57" s="235"/>
      <c r="O57" s="696"/>
      <c r="P57" s="328"/>
      <c r="Q57" s="129"/>
      <c r="R57" s="128"/>
    </row>
    <row r="58" spans="1:21" ht="17.25" customHeight="1" thickBot="1">
      <c r="A58" s="312"/>
      <c r="B58" s="313"/>
      <c r="C58" s="315"/>
      <c r="D58" s="695"/>
      <c r="E58" s="689"/>
      <c r="F58" s="628"/>
      <c r="G58" s="639"/>
      <c r="H58" s="185" t="s">
        <v>10</v>
      </c>
      <c r="I58" s="526">
        <f>SUM(I43:I57)</f>
        <v>3700.1000000000004</v>
      </c>
      <c r="J58" s="182">
        <f t="shared" ref="J58:L58" si="11">SUM(J43:J57)</f>
        <v>3700.1000000000004</v>
      </c>
      <c r="K58" s="146">
        <f t="shared" si="11"/>
        <v>0</v>
      </c>
      <c r="L58" s="175">
        <f t="shared" si="11"/>
        <v>0</v>
      </c>
      <c r="M58" s="187">
        <f t="shared" ref="M58:N58" si="12">M57+M55+M43</f>
        <v>55</v>
      </c>
      <c r="N58" s="187">
        <f t="shared" si="12"/>
        <v>55</v>
      </c>
      <c r="O58" s="697"/>
      <c r="P58" s="329">
        <v>100</v>
      </c>
      <c r="Q58" s="228"/>
      <c r="R58" s="112"/>
    </row>
    <row r="59" spans="1:21" ht="19.5" customHeight="1">
      <c r="A59" s="619" t="s">
        <v>9</v>
      </c>
      <c r="B59" s="621" t="s">
        <v>35</v>
      </c>
      <c r="C59" s="623" t="s">
        <v>11</v>
      </c>
      <c r="D59" s="645" t="s">
        <v>92</v>
      </c>
      <c r="E59" s="676" t="s">
        <v>80</v>
      </c>
      <c r="F59" s="636" t="s">
        <v>40</v>
      </c>
      <c r="G59" s="678" t="s">
        <v>47</v>
      </c>
      <c r="H59" s="270" t="s">
        <v>73</v>
      </c>
      <c r="I59" s="384">
        <f>J59+L59</f>
        <v>3540.6</v>
      </c>
      <c r="J59" s="385"/>
      <c r="K59" s="385"/>
      <c r="L59" s="387">
        <v>3540.6</v>
      </c>
      <c r="M59" s="376"/>
      <c r="N59" s="10"/>
      <c r="O59" s="671" t="s">
        <v>131</v>
      </c>
      <c r="P59" s="668"/>
      <c r="Q59" s="668"/>
      <c r="R59" s="670"/>
      <c r="U59" s="381"/>
    </row>
    <row r="60" spans="1:21" ht="21.75" customHeight="1">
      <c r="A60" s="619"/>
      <c r="B60" s="621"/>
      <c r="C60" s="623"/>
      <c r="D60" s="645"/>
      <c r="E60" s="676"/>
      <c r="F60" s="636"/>
      <c r="G60" s="678"/>
      <c r="H60" s="271" t="s">
        <v>34</v>
      </c>
      <c r="I60" s="386">
        <f>J60+L60</f>
        <v>55.3</v>
      </c>
      <c r="J60" s="383">
        <v>55.3</v>
      </c>
      <c r="K60" s="383"/>
      <c r="L60" s="388"/>
      <c r="M60" s="377"/>
      <c r="N60" s="75"/>
      <c r="O60" s="671"/>
      <c r="P60" s="668"/>
      <c r="Q60" s="668"/>
      <c r="R60" s="670"/>
    </row>
    <row r="61" spans="1:21" ht="14.25" customHeight="1">
      <c r="A61" s="619"/>
      <c r="B61" s="621"/>
      <c r="C61" s="623"/>
      <c r="D61" s="645"/>
      <c r="E61" s="676"/>
      <c r="F61" s="636"/>
      <c r="G61" s="678"/>
      <c r="H61" s="272" t="s">
        <v>70</v>
      </c>
      <c r="I61" s="386">
        <f>J61+L61</f>
        <v>1290.4000000000001</v>
      </c>
      <c r="J61" s="383"/>
      <c r="K61" s="383"/>
      <c r="L61" s="388">
        <v>1290.4000000000001</v>
      </c>
      <c r="M61" s="375">
        <v>3177.5</v>
      </c>
      <c r="N61" s="75"/>
      <c r="O61" s="671"/>
      <c r="P61" s="668"/>
      <c r="Q61" s="668"/>
      <c r="R61" s="670"/>
    </row>
    <row r="62" spans="1:21" ht="21.75" customHeight="1" thickBot="1">
      <c r="A62" s="620"/>
      <c r="B62" s="622"/>
      <c r="C62" s="624"/>
      <c r="D62" s="646"/>
      <c r="E62" s="677"/>
      <c r="F62" s="637"/>
      <c r="G62" s="679"/>
      <c r="H62" s="186" t="s">
        <v>10</v>
      </c>
      <c r="I62" s="145">
        <f>I61+I60+I59</f>
        <v>4886.3</v>
      </c>
      <c r="J62" s="146">
        <f>J61+J60+J59</f>
        <v>55.3</v>
      </c>
      <c r="K62" s="146">
        <f>K61+K60+K59</f>
        <v>0</v>
      </c>
      <c r="L62" s="182">
        <f>L61+L60+L59</f>
        <v>4831</v>
      </c>
      <c r="M62" s="187">
        <f>SUM(M59:M61)</f>
        <v>3177.5</v>
      </c>
      <c r="N62" s="187">
        <f>SUM(N59:N61)</f>
        <v>0</v>
      </c>
      <c r="O62" s="672"/>
      <c r="P62" s="110">
        <v>29</v>
      </c>
      <c r="Q62" s="110">
        <v>100</v>
      </c>
      <c r="R62" s="112"/>
    </row>
    <row r="63" spans="1:21" ht="12.75" customHeight="1">
      <c r="A63" s="682" t="s">
        <v>9</v>
      </c>
      <c r="B63" s="683" t="s">
        <v>35</v>
      </c>
      <c r="C63" s="660" t="s">
        <v>35</v>
      </c>
      <c r="D63" s="684" t="s">
        <v>138</v>
      </c>
      <c r="E63" s="687" t="s">
        <v>80</v>
      </c>
      <c r="F63" s="690" t="s">
        <v>40</v>
      </c>
      <c r="G63" s="691" t="s">
        <v>47</v>
      </c>
      <c r="H63" s="137" t="s">
        <v>46</v>
      </c>
      <c r="I63" s="249">
        <v>200</v>
      </c>
      <c r="J63" s="169"/>
      <c r="K63" s="169"/>
      <c r="L63" s="198">
        <v>200</v>
      </c>
      <c r="M63" s="345">
        <v>100</v>
      </c>
      <c r="N63" s="345"/>
      <c r="O63" s="664" t="s">
        <v>139</v>
      </c>
      <c r="P63" s="192"/>
      <c r="Q63" s="192"/>
      <c r="R63" s="113"/>
      <c r="U63" s="441"/>
    </row>
    <row r="64" spans="1:21">
      <c r="A64" s="640"/>
      <c r="B64" s="641"/>
      <c r="C64" s="623"/>
      <c r="D64" s="685"/>
      <c r="E64" s="688"/>
      <c r="F64" s="627"/>
      <c r="G64" s="692"/>
      <c r="H64" s="50"/>
      <c r="I64" s="139"/>
      <c r="J64" s="156"/>
      <c r="K64" s="156"/>
      <c r="L64" s="157"/>
      <c r="M64" s="342"/>
      <c r="N64" s="342"/>
      <c r="O64" s="665"/>
      <c r="P64" s="14"/>
      <c r="Q64" s="16"/>
      <c r="R64" s="128"/>
      <c r="U64" s="441"/>
    </row>
    <row r="65" spans="1:21" ht="15.75" customHeight="1" thickBot="1">
      <c r="A65" s="647"/>
      <c r="B65" s="648"/>
      <c r="C65" s="624"/>
      <c r="D65" s="686"/>
      <c r="E65" s="689"/>
      <c r="F65" s="628"/>
      <c r="G65" s="693"/>
      <c r="H65" s="193" t="s">
        <v>10</v>
      </c>
      <c r="I65" s="145">
        <f>I63</f>
        <v>200</v>
      </c>
      <c r="J65" s="150"/>
      <c r="K65" s="150"/>
      <c r="L65" s="158">
        <f>L63</f>
        <v>200</v>
      </c>
      <c r="M65" s="459">
        <f>M63</f>
        <v>100</v>
      </c>
      <c r="N65" s="459"/>
      <c r="O65" s="666"/>
      <c r="P65" s="110">
        <v>50</v>
      </c>
      <c r="Q65" s="15">
        <v>50</v>
      </c>
      <c r="R65" s="112"/>
      <c r="U65" s="441"/>
    </row>
    <row r="66" spans="1:21" ht="21" customHeight="1">
      <c r="A66" s="325" t="s">
        <v>9</v>
      </c>
      <c r="B66" s="326" t="s">
        <v>35</v>
      </c>
      <c r="C66" s="327" t="s">
        <v>41</v>
      </c>
      <c r="D66" s="133" t="s">
        <v>93</v>
      </c>
      <c r="E66" s="673" t="s">
        <v>122</v>
      </c>
      <c r="F66" s="425" t="s">
        <v>40</v>
      </c>
      <c r="G66" s="426" t="s">
        <v>36</v>
      </c>
      <c r="H66" s="368"/>
      <c r="I66" s="382"/>
      <c r="J66" s="156"/>
      <c r="K66" s="156"/>
      <c r="L66" s="160"/>
      <c r="M66" s="523"/>
      <c r="N66" s="32"/>
      <c r="O66" s="428"/>
      <c r="P66" s="109"/>
      <c r="Q66" s="109"/>
      <c r="R66" s="111"/>
    </row>
    <row r="67" spans="1:21" ht="27" customHeight="1">
      <c r="A67" s="309"/>
      <c r="B67" s="310"/>
      <c r="C67" s="314"/>
      <c r="D67" s="389" t="s">
        <v>120</v>
      </c>
      <c r="E67" s="674"/>
      <c r="F67" s="418"/>
      <c r="G67" s="420"/>
      <c r="H67" s="368" t="s">
        <v>45</v>
      </c>
      <c r="I67" s="382">
        <f>J67+L67</f>
        <v>263.29999999999995</v>
      </c>
      <c r="J67" s="156">
        <v>162.69999999999999</v>
      </c>
      <c r="K67" s="156"/>
      <c r="L67" s="160">
        <v>100.6</v>
      </c>
      <c r="M67" s="56">
        <v>263</v>
      </c>
      <c r="N67" s="11">
        <v>263</v>
      </c>
      <c r="O67" s="427" t="s">
        <v>58</v>
      </c>
      <c r="P67" s="14">
        <v>137</v>
      </c>
      <c r="Q67" s="14">
        <v>137</v>
      </c>
      <c r="R67" s="128">
        <v>137</v>
      </c>
    </row>
    <row r="68" spans="1:21" ht="27" customHeight="1">
      <c r="A68" s="422"/>
      <c r="B68" s="423"/>
      <c r="C68" s="424"/>
      <c r="D68" s="680" t="s">
        <v>59</v>
      </c>
      <c r="E68" s="674"/>
      <c r="F68" s="418"/>
      <c r="G68" s="420"/>
      <c r="H68" s="27" t="s">
        <v>46</v>
      </c>
      <c r="I68" s="155">
        <f>J68</f>
        <v>44.7</v>
      </c>
      <c r="J68" s="143">
        <v>44.7</v>
      </c>
      <c r="K68" s="143"/>
      <c r="L68" s="167"/>
      <c r="M68" s="524"/>
      <c r="N68" s="22"/>
      <c r="O68" s="427" t="s">
        <v>140</v>
      </c>
      <c r="P68" s="14">
        <v>1</v>
      </c>
      <c r="Q68" s="14"/>
      <c r="R68" s="128"/>
    </row>
    <row r="69" spans="1:21" ht="26.25" customHeight="1" thickBot="1">
      <c r="A69" s="312"/>
      <c r="B69" s="313"/>
      <c r="C69" s="315"/>
      <c r="D69" s="681"/>
      <c r="E69" s="675"/>
      <c r="F69" s="419"/>
      <c r="G69" s="421"/>
      <c r="H69" s="233" t="s">
        <v>10</v>
      </c>
      <c r="I69" s="183">
        <f t="shared" ref="I69:N69" si="13">SUM(I67:I68)</f>
        <v>307.99999999999994</v>
      </c>
      <c r="J69" s="183">
        <f t="shared" si="13"/>
        <v>207.39999999999998</v>
      </c>
      <c r="K69" s="183">
        <f t="shared" si="13"/>
        <v>0</v>
      </c>
      <c r="L69" s="162">
        <f t="shared" si="13"/>
        <v>100.6</v>
      </c>
      <c r="M69" s="189">
        <f t="shared" si="13"/>
        <v>263</v>
      </c>
      <c r="N69" s="184">
        <f t="shared" si="13"/>
        <v>263</v>
      </c>
      <c r="O69" s="392"/>
      <c r="P69" s="110"/>
      <c r="Q69" s="110"/>
      <c r="R69" s="112"/>
    </row>
    <row r="70" spans="1:21" ht="13.5" thickBot="1">
      <c r="A70" s="231" t="s">
        <v>9</v>
      </c>
      <c r="B70" s="313" t="s">
        <v>35</v>
      </c>
      <c r="C70" s="651" t="s">
        <v>12</v>
      </c>
      <c r="D70" s="651"/>
      <c r="E70" s="651"/>
      <c r="F70" s="651"/>
      <c r="G70" s="651"/>
      <c r="H70" s="652"/>
      <c r="I70" s="135">
        <f>I69+I62+I58+I65</f>
        <v>9094.4000000000015</v>
      </c>
      <c r="J70" s="135">
        <f t="shared" ref="J70:L70" si="14">J69+J62+J58+J65</f>
        <v>3962.8</v>
      </c>
      <c r="K70" s="135">
        <f t="shared" si="14"/>
        <v>0</v>
      </c>
      <c r="L70" s="135">
        <f t="shared" si="14"/>
        <v>5131.6000000000004</v>
      </c>
      <c r="M70" s="525">
        <f t="shared" ref="M70:N70" si="15">M69+M62+M58+M65</f>
        <v>3595.5</v>
      </c>
      <c r="N70" s="138">
        <f t="shared" si="15"/>
        <v>318</v>
      </c>
      <c r="O70" s="653"/>
      <c r="P70" s="653"/>
      <c r="Q70" s="653"/>
      <c r="R70" s="654"/>
    </row>
    <row r="71" spans="1:21" ht="17.25" customHeight="1" thickBot="1">
      <c r="A71" s="37" t="s">
        <v>9</v>
      </c>
      <c r="B71" s="6" t="s">
        <v>41</v>
      </c>
      <c r="C71" s="655" t="s">
        <v>64</v>
      </c>
      <c r="D71" s="656"/>
      <c r="E71" s="656"/>
      <c r="F71" s="656"/>
      <c r="G71" s="656"/>
      <c r="H71" s="656"/>
      <c r="I71" s="656"/>
      <c r="J71" s="656"/>
      <c r="K71" s="656"/>
      <c r="L71" s="656"/>
      <c r="M71" s="656"/>
      <c r="N71" s="656"/>
      <c r="O71" s="656"/>
      <c r="P71" s="656"/>
      <c r="Q71" s="656"/>
      <c r="R71" s="657"/>
    </row>
    <row r="72" spans="1:21" ht="16.5" customHeight="1">
      <c r="A72" s="658" t="s">
        <v>9</v>
      </c>
      <c r="B72" s="659" t="s">
        <v>41</v>
      </c>
      <c r="C72" s="660" t="s">
        <v>9</v>
      </c>
      <c r="D72" s="661" t="s">
        <v>60</v>
      </c>
      <c r="E72" s="19"/>
      <c r="F72" s="662" t="s">
        <v>41</v>
      </c>
      <c r="G72" s="663" t="s">
        <v>36</v>
      </c>
      <c r="H72" s="28" t="s">
        <v>45</v>
      </c>
      <c r="I72" s="152">
        <f>J72+L72</f>
        <v>96.5</v>
      </c>
      <c r="J72" s="153">
        <v>96.5</v>
      </c>
      <c r="K72" s="153"/>
      <c r="L72" s="154"/>
      <c r="M72" s="10">
        <v>96.5</v>
      </c>
      <c r="N72" s="10">
        <v>96.5</v>
      </c>
      <c r="O72" s="664" t="s">
        <v>103</v>
      </c>
      <c r="P72" s="667">
        <v>1.8</v>
      </c>
      <c r="Q72" s="667">
        <v>1.8</v>
      </c>
      <c r="R72" s="669">
        <v>1.8</v>
      </c>
    </row>
    <row r="73" spans="1:21">
      <c r="A73" s="619"/>
      <c r="B73" s="621"/>
      <c r="C73" s="623"/>
      <c r="D73" s="625"/>
      <c r="E73" s="20"/>
      <c r="F73" s="636"/>
      <c r="G73" s="629"/>
      <c r="H73" s="29"/>
      <c r="I73" s="155"/>
      <c r="J73" s="156"/>
      <c r="K73" s="156"/>
      <c r="L73" s="157"/>
      <c r="M73" s="11"/>
      <c r="N73" s="11"/>
      <c r="O73" s="665"/>
      <c r="P73" s="668"/>
      <c r="Q73" s="668"/>
      <c r="R73" s="670"/>
    </row>
    <row r="74" spans="1:21" ht="13.5" thickBot="1">
      <c r="A74" s="620"/>
      <c r="B74" s="622"/>
      <c r="C74" s="624"/>
      <c r="D74" s="626"/>
      <c r="E74" s="21"/>
      <c r="F74" s="637"/>
      <c r="G74" s="630"/>
      <c r="H74" s="186" t="s">
        <v>10</v>
      </c>
      <c r="I74" s="150">
        <f>SUM(I72:I73)</f>
        <v>96.5</v>
      </c>
      <c r="J74" s="146">
        <f t="shared" ref="J74:L74" si="16">SUM(J72:J73)</f>
        <v>96.5</v>
      </c>
      <c r="K74" s="146">
        <f t="shared" si="16"/>
        <v>0</v>
      </c>
      <c r="L74" s="147">
        <f t="shared" si="16"/>
        <v>0</v>
      </c>
      <c r="M74" s="187">
        <f t="shared" ref="M74:N74" si="17">SUM(M72:M73)</f>
        <v>96.5</v>
      </c>
      <c r="N74" s="187">
        <f t="shared" si="17"/>
        <v>96.5</v>
      </c>
      <c r="O74" s="666"/>
      <c r="P74" s="110"/>
      <c r="Q74" s="110"/>
      <c r="R74" s="112"/>
    </row>
    <row r="75" spans="1:21" ht="19.5" customHeight="1">
      <c r="A75" s="317" t="s">
        <v>9</v>
      </c>
      <c r="B75" s="318" t="s">
        <v>41</v>
      </c>
      <c r="C75" s="319" t="s">
        <v>11</v>
      </c>
      <c r="D75" s="130" t="s">
        <v>94</v>
      </c>
      <c r="E75" s="320" t="s">
        <v>80</v>
      </c>
      <c r="F75" s="322" t="s">
        <v>41</v>
      </c>
      <c r="G75" s="323" t="s">
        <v>47</v>
      </c>
      <c r="H75" s="347"/>
      <c r="I75" s="250"/>
      <c r="J75" s="251"/>
      <c r="K75" s="251"/>
      <c r="L75" s="252"/>
      <c r="M75" s="343"/>
      <c r="N75" s="253"/>
      <c r="O75" s="316"/>
      <c r="P75" s="109"/>
      <c r="Q75" s="109"/>
      <c r="R75" s="111"/>
    </row>
    <row r="76" spans="1:21">
      <c r="A76" s="309"/>
      <c r="B76" s="310"/>
      <c r="C76" s="307"/>
      <c r="D76" s="631" t="s">
        <v>128</v>
      </c>
      <c r="E76" s="633" t="s">
        <v>117</v>
      </c>
      <c r="F76" s="53"/>
      <c r="G76" s="89"/>
      <c r="H76" s="348" t="s">
        <v>73</v>
      </c>
      <c r="I76" s="142">
        <f>J76+L76</f>
        <v>1197.5999999999999</v>
      </c>
      <c r="J76" s="143">
        <v>0</v>
      </c>
      <c r="K76" s="143"/>
      <c r="L76" s="144">
        <v>1197.5999999999999</v>
      </c>
      <c r="M76" s="344"/>
      <c r="N76" s="17"/>
      <c r="O76" s="635" t="s">
        <v>104</v>
      </c>
      <c r="P76" s="257"/>
      <c r="Q76" s="255"/>
      <c r="R76" s="256"/>
    </row>
    <row r="77" spans="1:21" ht="29.25" customHeight="1">
      <c r="A77" s="309"/>
      <c r="B77" s="310"/>
      <c r="C77" s="307"/>
      <c r="D77" s="631"/>
      <c r="E77" s="634"/>
      <c r="F77" s="308"/>
      <c r="G77" s="324"/>
      <c r="H77" s="349" t="s">
        <v>46</v>
      </c>
      <c r="I77" s="142">
        <f>J77+L77</f>
        <v>275.39999999999998</v>
      </c>
      <c r="J77" s="143">
        <v>0</v>
      </c>
      <c r="K77" s="143"/>
      <c r="L77" s="144">
        <v>275.39999999999998</v>
      </c>
      <c r="M77" s="344"/>
      <c r="N77" s="17"/>
      <c r="O77" s="557"/>
      <c r="P77" s="258">
        <v>100</v>
      </c>
      <c r="Q77" s="16"/>
      <c r="R77" s="128"/>
    </row>
    <row r="78" spans="1:21" ht="12" customHeight="1">
      <c r="A78" s="309"/>
      <c r="B78" s="310"/>
      <c r="C78" s="307"/>
      <c r="D78" s="632"/>
      <c r="E78" s="634"/>
      <c r="F78" s="308"/>
      <c r="G78" s="324"/>
      <c r="H78" s="348" t="s">
        <v>70</v>
      </c>
      <c r="I78" s="142">
        <f>J78+L78</f>
        <v>3380.7</v>
      </c>
      <c r="J78" s="143">
        <v>0</v>
      </c>
      <c r="K78" s="143"/>
      <c r="L78" s="144">
        <v>3380.7</v>
      </c>
      <c r="M78" s="342"/>
      <c r="N78" s="76"/>
      <c r="O78" s="311"/>
      <c r="P78" s="230"/>
      <c r="Q78" s="254"/>
      <c r="R78" s="115"/>
    </row>
    <row r="79" spans="1:21">
      <c r="A79" s="640"/>
      <c r="B79" s="641"/>
      <c r="C79" s="623"/>
      <c r="D79" s="642" t="s">
        <v>77</v>
      </c>
      <c r="E79" s="634"/>
      <c r="F79" s="308"/>
      <c r="G79" s="324"/>
      <c r="H79" s="350" t="s">
        <v>45</v>
      </c>
      <c r="I79" s="142">
        <f>J79+L79</f>
        <v>120</v>
      </c>
      <c r="J79" s="143"/>
      <c r="K79" s="143"/>
      <c r="L79" s="144">
        <v>120</v>
      </c>
      <c r="M79" s="345">
        <v>0</v>
      </c>
      <c r="N79" s="75"/>
      <c r="O79" s="643" t="s">
        <v>105</v>
      </c>
      <c r="P79" s="255">
        <v>360</v>
      </c>
      <c r="Q79" s="255"/>
      <c r="R79" s="256"/>
    </row>
    <row r="80" spans="1:21" ht="53.25" customHeight="1">
      <c r="A80" s="640"/>
      <c r="B80" s="641"/>
      <c r="C80" s="623"/>
      <c r="D80" s="632"/>
      <c r="E80" s="321"/>
      <c r="F80" s="308"/>
      <c r="G80" s="324"/>
      <c r="H80" s="351"/>
      <c r="I80" s="142"/>
      <c r="J80" s="143"/>
      <c r="K80" s="143"/>
      <c r="L80" s="144"/>
      <c r="M80" s="77"/>
      <c r="N80" s="18"/>
      <c r="O80" s="644"/>
      <c r="P80" s="230"/>
      <c r="Q80" s="254"/>
      <c r="R80" s="115"/>
    </row>
    <row r="81" spans="1:43" ht="18" customHeight="1">
      <c r="A81" s="309"/>
      <c r="B81" s="310"/>
      <c r="C81" s="307"/>
      <c r="D81" s="645" t="s">
        <v>111</v>
      </c>
      <c r="E81" s="101" t="s">
        <v>80</v>
      </c>
      <c r="F81" s="308" t="s">
        <v>41</v>
      </c>
      <c r="G81" s="338" t="s">
        <v>47</v>
      </c>
      <c r="H81" s="352" t="s">
        <v>45</v>
      </c>
      <c r="I81" s="142"/>
      <c r="J81" s="143"/>
      <c r="K81" s="143"/>
      <c r="L81" s="144"/>
      <c r="M81" s="345">
        <v>125.9</v>
      </c>
      <c r="N81" s="75">
        <v>125.9</v>
      </c>
      <c r="O81" s="265" t="s">
        <v>133</v>
      </c>
      <c r="P81" s="266"/>
      <c r="Q81" s="266">
        <v>967</v>
      </c>
      <c r="R81" s="259">
        <v>968</v>
      </c>
    </row>
    <row r="82" spans="1:43">
      <c r="A82" s="640"/>
      <c r="B82" s="641"/>
      <c r="C82" s="649"/>
      <c r="D82" s="645"/>
      <c r="E82" s="101"/>
      <c r="F82" s="636"/>
      <c r="G82" s="638"/>
      <c r="H82" s="132" t="s">
        <v>70</v>
      </c>
      <c r="I82" s="142"/>
      <c r="J82" s="143">
        <v>0</v>
      </c>
      <c r="K82" s="143"/>
      <c r="L82" s="144"/>
      <c r="M82" s="77">
        <v>713.1</v>
      </c>
      <c r="N82" s="18">
        <v>713.1</v>
      </c>
      <c r="O82" s="35"/>
      <c r="P82" s="14"/>
      <c r="Q82" s="14"/>
      <c r="R82" s="128"/>
    </row>
    <row r="83" spans="1:43" ht="13.5" thickBot="1">
      <c r="A83" s="647"/>
      <c r="B83" s="648"/>
      <c r="C83" s="650"/>
      <c r="D83" s="646"/>
      <c r="E83" s="248"/>
      <c r="F83" s="637"/>
      <c r="G83" s="639"/>
      <c r="H83" s="181" t="s">
        <v>10</v>
      </c>
      <c r="I83" s="145">
        <f>I81+I79+I78+I77+I76</f>
        <v>4973.7</v>
      </c>
      <c r="J83" s="146">
        <f t="shared" ref="J83:N83" si="18">J82+J81+J80+J78+J77+J76</f>
        <v>0</v>
      </c>
      <c r="K83" s="146">
        <f t="shared" si="18"/>
        <v>0</v>
      </c>
      <c r="L83" s="147">
        <f>L79+L78+L77+L76</f>
        <v>4973.7</v>
      </c>
      <c r="M83" s="346">
        <f t="shared" si="18"/>
        <v>839</v>
      </c>
      <c r="N83" s="149">
        <f t="shared" si="18"/>
        <v>839</v>
      </c>
      <c r="O83" s="7"/>
      <c r="P83" s="110"/>
      <c r="Q83" s="110"/>
      <c r="R83" s="112"/>
    </row>
    <row r="84" spans="1:43" ht="27" customHeight="1">
      <c r="A84" s="619" t="s">
        <v>9</v>
      </c>
      <c r="B84" s="621" t="s">
        <v>41</v>
      </c>
      <c r="C84" s="623" t="s">
        <v>35</v>
      </c>
      <c r="D84" s="625" t="s">
        <v>119</v>
      </c>
      <c r="E84" s="20"/>
      <c r="F84" s="627" t="s">
        <v>40</v>
      </c>
      <c r="G84" s="629" t="s">
        <v>47</v>
      </c>
      <c r="H84" s="204" t="s">
        <v>46</v>
      </c>
      <c r="I84" s="139">
        <f>J84+L84</f>
        <v>180</v>
      </c>
      <c r="J84" s="140"/>
      <c r="K84" s="140"/>
      <c r="L84" s="141">
        <v>180</v>
      </c>
      <c r="M84" s="18">
        <v>0</v>
      </c>
      <c r="N84" s="18">
        <v>0</v>
      </c>
      <c r="O84" s="107" t="s">
        <v>124</v>
      </c>
      <c r="P84" s="108">
        <v>1</v>
      </c>
      <c r="Q84" s="108"/>
      <c r="R84" s="247"/>
    </row>
    <row r="85" spans="1:43" ht="15.75" customHeight="1">
      <c r="A85" s="619"/>
      <c r="B85" s="621"/>
      <c r="C85" s="623"/>
      <c r="D85" s="625"/>
      <c r="E85" s="20"/>
      <c r="F85" s="627"/>
      <c r="G85" s="629"/>
      <c r="H85" s="116" t="s">
        <v>34</v>
      </c>
      <c r="I85" s="168"/>
      <c r="J85" s="156"/>
      <c r="K85" s="156"/>
      <c r="L85" s="157"/>
      <c r="M85" s="11"/>
      <c r="N85" s="11"/>
      <c r="O85" s="792" t="s">
        <v>126</v>
      </c>
      <c r="P85" s="267">
        <v>300</v>
      </c>
      <c r="Q85" s="267"/>
      <c r="R85" s="268"/>
    </row>
    <row r="86" spans="1:43" ht="15" customHeight="1" thickBot="1">
      <c r="A86" s="620"/>
      <c r="B86" s="622"/>
      <c r="C86" s="624"/>
      <c r="D86" s="626"/>
      <c r="E86" s="21"/>
      <c r="F86" s="628"/>
      <c r="G86" s="630"/>
      <c r="H86" s="186" t="s">
        <v>10</v>
      </c>
      <c r="I86" s="171">
        <f t="shared" ref="I86:M86" si="19">I85+I84</f>
        <v>180</v>
      </c>
      <c r="J86" s="175">
        <f t="shared" si="19"/>
        <v>0</v>
      </c>
      <c r="K86" s="175">
        <f t="shared" si="19"/>
        <v>0</v>
      </c>
      <c r="L86" s="203">
        <f t="shared" si="19"/>
        <v>180</v>
      </c>
      <c r="M86" s="187">
        <f t="shared" si="19"/>
        <v>0</v>
      </c>
      <c r="N86" s="187">
        <f>N85+N84</f>
        <v>0</v>
      </c>
      <c r="O86" s="793"/>
      <c r="P86" s="99"/>
      <c r="Q86" s="99"/>
      <c r="R86" s="100"/>
    </row>
    <row r="87" spans="1:43">
      <c r="A87" s="576" t="s">
        <v>9</v>
      </c>
      <c r="B87" s="580" t="s">
        <v>41</v>
      </c>
      <c r="C87" s="584" t="s">
        <v>41</v>
      </c>
      <c r="D87" s="588" t="s">
        <v>135</v>
      </c>
      <c r="E87" s="592" t="s">
        <v>134</v>
      </c>
      <c r="F87" s="596" t="s">
        <v>106</v>
      </c>
      <c r="G87" s="600" t="s">
        <v>47</v>
      </c>
      <c r="H87" s="136" t="s">
        <v>70</v>
      </c>
      <c r="I87" s="210"/>
      <c r="J87" s="177"/>
      <c r="K87" s="177"/>
      <c r="L87" s="178"/>
      <c r="M87" s="205">
        <v>1994.7</v>
      </c>
      <c r="N87" s="119"/>
      <c r="O87" s="103"/>
      <c r="P87" s="104"/>
      <c r="Q87" s="120"/>
      <c r="R87" s="121"/>
    </row>
    <row r="88" spans="1:43">
      <c r="A88" s="577"/>
      <c r="B88" s="581"/>
      <c r="C88" s="585"/>
      <c r="D88" s="589"/>
      <c r="E88" s="593"/>
      <c r="F88" s="597"/>
      <c r="G88" s="601"/>
      <c r="H88" s="137" t="s">
        <v>46</v>
      </c>
      <c r="I88" s="211">
        <f>L88</f>
        <v>20</v>
      </c>
      <c r="J88" s="179"/>
      <c r="K88" s="179"/>
      <c r="L88" s="180">
        <v>20</v>
      </c>
      <c r="M88" s="206"/>
      <c r="N88" s="122"/>
      <c r="O88" s="557" t="s">
        <v>123</v>
      </c>
      <c r="P88" s="106">
        <v>1</v>
      </c>
      <c r="Q88" s="124"/>
      <c r="R88" s="125"/>
    </row>
    <row r="89" spans="1:43">
      <c r="A89" s="578"/>
      <c r="B89" s="582"/>
      <c r="C89" s="586"/>
      <c r="D89" s="590"/>
      <c r="E89" s="594"/>
      <c r="F89" s="598"/>
      <c r="G89" s="602"/>
      <c r="H89" s="137" t="s">
        <v>73</v>
      </c>
      <c r="I89" s="211"/>
      <c r="J89" s="179"/>
      <c r="K89" s="179"/>
      <c r="L89" s="180"/>
      <c r="M89" s="207">
        <v>352</v>
      </c>
      <c r="N89" s="134"/>
      <c r="O89" s="557"/>
      <c r="P89" s="123"/>
      <c r="Q89" s="124"/>
      <c r="R89" s="125"/>
    </row>
    <row r="90" spans="1:43">
      <c r="A90" s="578"/>
      <c r="B90" s="582"/>
      <c r="C90" s="586"/>
      <c r="D90" s="590"/>
      <c r="E90" s="594"/>
      <c r="F90" s="598"/>
      <c r="G90" s="602"/>
      <c r="H90" s="137" t="s">
        <v>34</v>
      </c>
      <c r="I90" s="211"/>
      <c r="J90" s="179"/>
      <c r="K90" s="179"/>
      <c r="L90" s="180"/>
      <c r="M90" s="207">
        <v>30</v>
      </c>
      <c r="N90" s="134"/>
      <c r="O90" s="126"/>
      <c r="P90" s="123"/>
      <c r="Q90" s="124"/>
      <c r="R90" s="125"/>
    </row>
    <row r="91" spans="1:43" ht="13.5" thickBot="1">
      <c r="A91" s="579"/>
      <c r="B91" s="583"/>
      <c r="C91" s="587"/>
      <c r="D91" s="591"/>
      <c r="E91" s="595"/>
      <c r="F91" s="599"/>
      <c r="G91" s="603"/>
      <c r="H91" s="193" t="s">
        <v>10</v>
      </c>
      <c r="I91" s="194">
        <f t="shared" ref="I91:L91" si="20">I88</f>
        <v>20</v>
      </c>
      <c r="J91" s="195">
        <f t="shared" si="20"/>
        <v>0</v>
      </c>
      <c r="K91" s="195">
        <f t="shared" si="20"/>
        <v>0</v>
      </c>
      <c r="L91" s="196">
        <f t="shared" si="20"/>
        <v>20</v>
      </c>
      <c r="M91" s="208">
        <f>SUM(M87:M90)</f>
        <v>2376.6999999999998</v>
      </c>
      <c r="N91" s="197">
        <f>SUM(N87:N88)</f>
        <v>0</v>
      </c>
      <c r="O91" s="274"/>
      <c r="P91" s="275"/>
      <c r="Q91" s="276"/>
      <c r="R91" s="277"/>
    </row>
    <row r="92" spans="1:43" ht="13.5" thickBot="1">
      <c r="A92" s="312" t="s">
        <v>11</v>
      </c>
      <c r="B92" s="313" t="s">
        <v>41</v>
      </c>
      <c r="C92" s="558" t="s">
        <v>12</v>
      </c>
      <c r="D92" s="559"/>
      <c r="E92" s="559"/>
      <c r="F92" s="559"/>
      <c r="G92" s="559"/>
      <c r="H92" s="560"/>
      <c r="I92" s="135">
        <f>I91+I86+I83+I74</f>
        <v>5270.2</v>
      </c>
      <c r="J92" s="135">
        <f t="shared" ref="J92:N92" si="21">J91+J86+J83+J74</f>
        <v>96.5</v>
      </c>
      <c r="K92" s="135">
        <f t="shared" si="21"/>
        <v>0</v>
      </c>
      <c r="L92" s="135">
        <f t="shared" si="21"/>
        <v>5173.7</v>
      </c>
      <c r="M92" s="135">
        <f t="shared" si="21"/>
        <v>3312.2</v>
      </c>
      <c r="N92" s="135">
        <f t="shared" si="21"/>
        <v>935.5</v>
      </c>
      <c r="O92" s="561"/>
      <c r="P92" s="562"/>
      <c r="Q92" s="562"/>
      <c r="R92" s="563"/>
    </row>
    <row r="93" spans="1:43" ht="13.5" thickBot="1">
      <c r="A93" s="40" t="s">
        <v>9</v>
      </c>
      <c r="B93" s="564" t="s">
        <v>13</v>
      </c>
      <c r="C93" s="565"/>
      <c r="D93" s="565"/>
      <c r="E93" s="565"/>
      <c r="F93" s="565"/>
      <c r="G93" s="565"/>
      <c r="H93" s="566"/>
      <c r="I93" s="97">
        <f t="shared" ref="I93:N93" si="22">SUM(I92,I70,I41,I33)</f>
        <v>38856.800000000003</v>
      </c>
      <c r="J93" s="42">
        <f t="shared" si="22"/>
        <v>22020.899999999998</v>
      </c>
      <c r="K93" s="42">
        <f t="shared" si="22"/>
        <v>0</v>
      </c>
      <c r="L93" s="98">
        <f t="shared" si="22"/>
        <v>16835.900000000001</v>
      </c>
      <c r="M93" s="42">
        <f t="shared" si="22"/>
        <v>26674</v>
      </c>
      <c r="N93" s="42">
        <f t="shared" si="22"/>
        <v>24112.799999999999</v>
      </c>
      <c r="O93" s="567"/>
      <c r="P93" s="568"/>
      <c r="Q93" s="568"/>
      <c r="R93" s="569"/>
    </row>
    <row r="94" spans="1:43" ht="13.5" thickBot="1">
      <c r="A94" s="43" t="s">
        <v>40</v>
      </c>
      <c r="B94" s="570" t="s">
        <v>95</v>
      </c>
      <c r="C94" s="571"/>
      <c r="D94" s="571"/>
      <c r="E94" s="571"/>
      <c r="F94" s="571"/>
      <c r="G94" s="571"/>
      <c r="H94" s="572"/>
      <c r="I94" s="91">
        <f t="shared" ref="I94:L94" si="23">I93</f>
        <v>38856.800000000003</v>
      </c>
      <c r="J94" s="44">
        <f t="shared" si="23"/>
        <v>22020.899999999998</v>
      </c>
      <c r="K94" s="44">
        <f t="shared" si="23"/>
        <v>0</v>
      </c>
      <c r="L94" s="209">
        <f t="shared" si="23"/>
        <v>16835.900000000001</v>
      </c>
      <c r="M94" s="209">
        <f>M93</f>
        <v>26674</v>
      </c>
      <c r="N94" s="92">
        <f>N93</f>
        <v>24112.799999999999</v>
      </c>
      <c r="O94" s="573"/>
      <c r="P94" s="574"/>
      <c r="Q94" s="574"/>
      <c r="R94" s="575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</row>
    <row r="95" spans="1:43" s="54" customFormat="1">
      <c r="A95" s="390"/>
      <c r="B95" s="390"/>
      <c r="C95" s="390"/>
      <c r="D95" s="390"/>
      <c r="E95" s="390"/>
      <c r="F95" s="390"/>
      <c r="G95" s="390"/>
      <c r="H95" s="390"/>
      <c r="I95" s="390"/>
      <c r="J95" s="390"/>
      <c r="K95" s="390"/>
      <c r="L95" s="390"/>
      <c r="M95" s="390"/>
      <c r="N95" s="390"/>
      <c r="O95" s="390"/>
      <c r="P95" s="390"/>
      <c r="Q95" s="390"/>
      <c r="R95" s="390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</row>
    <row r="96" spans="1:43" s="9" customFormat="1">
      <c r="A96" s="391"/>
      <c r="B96" s="391"/>
      <c r="C96" s="391"/>
      <c r="D96" s="391"/>
      <c r="E96" s="391"/>
      <c r="F96" s="391"/>
      <c r="G96" s="391"/>
      <c r="H96" s="391"/>
      <c r="I96" s="391"/>
      <c r="J96" s="391"/>
      <c r="K96" s="391"/>
      <c r="L96" s="391"/>
      <c r="M96" s="391"/>
      <c r="N96" s="391"/>
      <c r="O96" s="391"/>
      <c r="P96" s="391"/>
      <c r="Q96" s="391"/>
      <c r="R96" s="39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s="54" customFormat="1">
      <c r="A97" s="613"/>
      <c r="B97" s="614"/>
      <c r="C97" s="614"/>
      <c r="D97" s="614"/>
      <c r="E97" s="614"/>
      <c r="F97" s="614"/>
      <c r="G97" s="614"/>
      <c r="H97" s="614"/>
      <c r="I97" s="216"/>
      <c r="J97" s="90"/>
      <c r="K97" s="90"/>
      <c r="L97" s="90"/>
      <c r="M97" s="90"/>
      <c r="N97" s="90"/>
      <c r="O97" s="90"/>
      <c r="P97" s="90"/>
      <c r="Q97" s="90"/>
      <c r="R97" s="90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</row>
    <row r="98" spans="1:43" s="54" customFormat="1" ht="13.5" thickBot="1">
      <c r="A98" s="615" t="s">
        <v>18</v>
      </c>
      <c r="B98" s="615"/>
      <c r="C98" s="615"/>
      <c r="D98" s="615"/>
      <c r="E98" s="615"/>
      <c r="F98" s="615"/>
      <c r="G98" s="615"/>
      <c r="H98" s="615"/>
      <c r="I98" s="615"/>
      <c r="J98" s="615"/>
      <c r="K98" s="615"/>
      <c r="L98" s="615"/>
      <c r="M98" s="615"/>
      <c r="N98" s="615"/>
      <c r="O98" s="1"/>
      <c r="P98" s="1"/>
      <c r="Q98" s="1"/>
      <c r="R98" s="1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</row>
    <row r="99" spans="1:43" ht="36.75" customHeight="1" thickBot="1">
      <c r="A99" s="616" t="s">
        <v>14</v>
      </c>
      <c r="B99" s="617"/>
      <c r="C99" s="617"/>
      <c r="D99" s="617"/>
      <c r="E99" s="617"/>
      <c r="F99" s="617"/>
      <c r="G99" s="617"/>
      <c r="H99" s="618"/>
      <c r="I99" s="616" t="s">
        <v>84</v>
      </c>
      <c r="J99" s="617"/>
      <c r="K99" s="617"/>
      <c r="L99" s="618"/>
      <c r="M99" s="527" t="s">
        <v>160</v>
      </c>
      <c r="N99" s="527" t="s">
        <v>161</v>
      </c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</row>
    <row r="100" spans="1:43">
      <c r="A100" s="604" t="s">
        <v>19</v>
      </c>
      <c r="B100" s="605"/>
      <c r="C100" s="605"/>
      <c r="D100" s="605"/>
      <c r="E100" s="605"/>
      <c r="F100" s="605"/>
      <c r="G100" s="605"/>
      <c r="H100" s="606"/>
      <c r="I100" s="607">
        <f>SUM(I101:L107)</f>
        <v>26272.2</v>
      </c>
      <c r="J100" s="608"/>
      <c r="K100" s="608"/>
      <c r="L100" s="609"/>
      <c r="M100" s="45">
        <f>SUM(M101:M107)</f>
        <v>20788.7</v>
      </c>
      <c r="N100" s="45">
        <f>SUM(N101:N107)</f>
        <v>23399.7</v>
      </c>
      <c r="O100" s="36"/>
    </row>
    <row r="101" spans="1:43">
      <c r="A101" s="610" t="s">
        <v>25</v>
      </c>
      <c r="B101" s="611"/>
      <c r="C101" s="611"/>
      <c r="D101" s="611"/>
      <c r="E101" s="611"/>
      <c r="F101" s="611"/>
      <c r="G101" s="611"/>
      <c r="H101" s="612"/>
      <c r="I101" s="531">
        <f>SUMIF(H12:H94,"SB",I12:I94)</f>
        <v>55.3</v>
      </c>
      <c r="J101" s="532"/>
      <c r="K101" s="532"/>
      <c r="L101" s="533"/>
      <c r="M101" s="13">
        <f>SUMIF(H12:H94,"SB",M12:M94)</f>
        <v>30</v>
      </c>
      <c r="N101" s="13">
        <f>SUMIF(H12:H94,"SB",N12:N94)</f>
        <v>0</v>
      </c>
    </row>
    <row r="102" spans="1:43" ht="27" customHeight="1">
      <c r="A102" s="528" t="s">
        <v>26</v>
      </c>
      <c r="B102" s="534"/>
      <c r="C102" s="534"/>
      <c r="D102" s="534"/>
      <c r="E102" s="534"/>
      <c r="F102" s="534"/>
      <c r="G102" s="534"/>
      <c r="H102" s="535"/>
      <c r="I102" s="536">
        <f>SUMIF(H12:H94,"SB(AA)",I12:I94)</f>
        <v>1272</v>
      </c>
      <c r="J102" s="537"/>
      <c r="K102" s="537"/>
      <c r="L102" s="538"/>
      <c r="M102" s="13">
        <f>SUMIF(H12:H94,"SB(AA)",M12:M94)</f>
        <v>1003.6999999999999</v>
      </c>
      <c r="N102" s="13">
        <f>SUMIF(H12:H94,"SB(AA)",N12:N94)</f>
        <v>946.69999999999993</v>
      </c>
      <c r="O102" s="36"/>
    </row>
    <row r="103" spans="1:43" ht="24.75" customHeight="1">
      <c r="A103" s="528" t="s">
        <v>27</v>
      </c>
      <c r="B103" s="534"/>
      <c r="C103" s="534"/>
      <c r="D103" s="534"/>
      <c r="E103" s="534"/>
      <c r="F103" s="534"/>
      <c r="G103" s="534"/>
      <c r="H103" s="535"/>
      <c r="I103" s="536">
        <f>SUMIF(H12:H94,"SB(AAL)",I12:I94)</f>
        <v>846.7</v>
      </c>
      <c r="J103" s="537"/>
      <c r="K103" s="537"/>
      <c r="L103" s="538"/>
      <c r="M103" s="13">
        <f>SUMIF(H12:H94,"SB(AAL)",M12:M94)</f>
        <v>100</v>
      </c>
      <c r="N103" s="13">
        <f>SUMIF(H12:H94,"SB(AAL)",N12:N94)</f>
        <v>0</v>
      </c>
    </row>
    <row r="104" spans="1:43" ht="18.75" customHeight="1">
      <c r="A104" s="528" t="s">
        <v>116</v>
      </c>
      <c r="B104" s="534"/>
      <c r="C104" s="534"/>
      <c r="D104" s="534"/>
      <c r="E104" s="534"/>
      <c r="F104" s="534"/>
      <c r="G104" s="534"/>
      <c r="H104" s="535"/>
      <c r="I104" s="531">
        <f>SUMIF(H12:H94,"SB(VRL)",I12:I94)</f>
        <v>1860</v>
      </c>
      <c r="J104" s="532"/>
      <c r="K104" s="532"/>
      <c r="L104" s="533"/>
      <c r="M104" s="13">
        <f>SUMIF(H12:H95,"SB(VRL)",M12:M95)</f>
        <v>1750</v>
      </c>
      <c r="N104" s="13">
        <f>SUMIF(H12:H95,"SB(VRL)",N12:N95)</f>
        <v>5000</v>
      </c>
    </row>
    <row r="105" spans="1:43">
      <c r="A105" s="528" t="s">
        <v>114</v>
      </c>
      <c r="B105" s="534"/>
      <c r="C105" s="534"/>
      <c r="D105" s="534"/>
      <c r="E105" s="534"/>
      <c r="F105" s="534"/>
      <c r="G105" s="534"/>
      <c r="H105" s="535"/>
      <c r="I105" s="531">
        <f>SUMIF(H12:H94,"SB(VR)",I12:I94)</f>
        <v>17500</v>
      </c>
      <c r="J105" s="532"/>
      <c r="K105" s="532"/>
      <c r="L105" s="533"/>
      <c r="M105" s="13">
        <f>SUMIF(H12:H80,"SB(VR)",M12:M80)</f>
        <v>17553</v>
      </c>
      <c r="N105" s="13">
        <f>SUMIF(H12:H80,"SB(VR)",N12:N80)</f>
        <v>17453</v>
      </c>
    </row>
    <row r="106" spans="1:43">
      <c r="A106" s="528" t="s">
        <v>107</v>
      </c>
      <c r="B106" s="529"/>
      <c r="C106" s="529"/>
      <c r="D106" s="529"/>
      <c r="E106" s="529"/>
      <c r="F106" s="529"/>
      <c r="G106" s="529"/>
      <c r="H106" s="530"/>
      <c r="I106" s="531">
        <f>SUMIF(H12:H94,"SB(VB)",I12:I94)</f>
        <v>0</v>
      </c>
      <c r="J106" s="532"/>
      <c r="K106" s="532"/>
      <c r="L106" s="533"/>
      <c r="M106" s="13"/>
      <c r="N106" s="13"/>
    </row>
    <row r="107" spans="1:43">
      <c r="A107" s="528" t="s">
        <v>28</v>
      </c>
      <c r="B107" s="534"/>
      <c r="C107" s="534"/>
      <c r="D107" s="534"/>
      <c r="E107" s="534"/>
      <c r="F107" s="534"/>
      <c r="G107" s="534"/>
      <c r="H107" s="535"/>
      <c r="I107" s="531">
        <f>SUMIF(H12:H94,"SB(P)",I12:I94)</f>
        <v>4738.2</v>
      </c>
      <c r="J107" s="532"/>
      <c r="K107" s="532"/>
      <c r="L107" s="533"/>
      <c r="M107" s="13">
        <f>SUMIF(H12:H94,"SB(P)",M12:M94)</f>
        <v>352</v>
      </c>
      <c r="N107" s="13">
        <f>SUMIF(H12:H94,"SB(P)",N12:N94)</f>
        <v>0</v>
      </c>
      <c r="O107" s="36"/>
    </row>
    <row r="108" spans="1:43">
      <c r="A108" s="548" t="s">
        <v>20</v>
      </c>
      <c r="B108" s="549"/>
      <c r="C108" s="549"/>
      <c r="D108" s="549"/>
      <c r="E108" s="549"/>
      <c r="F108" s="549"/>
      <c r="G108" s="549"/>
      <c r="H108" s="550"/>
      <c r="I108" s="551">
        <f ca="1">SUM(I109:L111)</f>
        <v>12584.599999999999</v>
      </c>
      <c r="J108" s="552"/>
      <c r="K108" s="552"/>
      <c r="L108" s="553"/>
      <c r="M108" s="46">
        <f>SUM(M109:M111)</f>
        <v>5885.3</v>
      </c>
      <c r="N108" s="46">
        <f>SUM(N109:N110)</f>
        <v>713.1</v>
      </c>
      <c r="O108" s="55"/>
    </row>
    <row r="109" spans="1:43">
      <c r="A109" s="554" t="s">
        <v>29</v>
      </c>
      <c r="B109" s="555"/>
      <c r="C109" s="555"/>
      <c r="D109" s="555"/>
      <c r="E109" s="555"/>
      <c r="F109" s="555"/>
      <c r="G109" s="555"/>
      <c r="H109" s="556"/>
      <c r="I109" s="531">
        <f ca="1">SUMIF(H12:H94,"ES",I12:I80)</f>
        <v>11979.8</v>
      </c>
      <c r="J109" s="532"/>
      <c r="K109" s="532"/>
      <c r="L109" s="533"/>
      <c r="M109" s="79">
        <f>SUMIF(H12:H94,"ES",M12:M94)</f>
        <v>5885.3</v>
      </c>
      <c r="N109" s="79">
        <f>SUMIF(H12:H94,"ES",N12:N94)</f>
        <v>713.1</v>
      </c>
    </row>
    <row r="110" spans="1:43">
      <c r="A110" s="545" t="s">
        <v>30</v>
      </c>
      <c r="B110" s="546"/>
      <c r="C110" s="546"/>
      <c r="D110" s="546"/>
      <c r="E110" s="546"/>
      <c r="F110" s="546"/>
      <c r="G110" s="546"/>
      <c r="H110" s="547"/>
      <c r="I110" s="531">
        <f>SUMIF(H13:H94,"LRVB",I13:I94)</f>
        <v>131.80000000000001</v>
      </c>
      <c r="J110" s="532"/>
      <c r="K110" s="532"/>
      <c r="L110" s="533"/>
      <c r="M110" s="79">
        <f>SUMIF(H12:H94,"LRVB",M12:M94)</f>
        <v>0</v>
      </c>
      <c r="N110" s="79">
        <f>SUMIF(H12:H94,"LRVB",N12:N94)</f>
        <v>0</v>
      </c>
    </row>
    <row r="111" spans="1:43">
      <c r="A111" s="545" t="s">
        <v>96</v>
      </c>
      <c r="B111" s="546"/>
      <c r="C111" s="546"/>
      <c r="D111" s="546"/>
      <c r="E111" s="546"/>
      <c r="F111" s="546"/>
      <c r="G111" s="546"/>
      <c r="H111" s="547"/>
      <c r="I111" s="531">
        <f>SUMIF(H12:H94,"Kt",I12:I94)</f>
        <v>473</v>
      </c>
      <c r="J111" s="532"/>
      <c r="K111" s="532"/>
      <c r="L111" s="533"/>
      <c r="M111" s="79">
        <f>SUMIF(H14:H95,"Kt",M14:M95)</f>
        <v>0</v>
      </c>
      <c r="N111" s="79"/>
    </row>
    <row r="112" spans="1:43" ht="13.5" thickBot="1">
      <c r="A112" s="539" t="s">
        <v>21</v>
      </c>
      <c r="B112" s="540"/>
      <c r="C112" s="540"/>
      <c r="D112" s="540"/>
      <c r="E112" s="540"/>
      <c r="F112" s="540"/>
      <c r="G112" s="540"/>
      <c r="H112" s="541"/>
      <c r="I112" s="542">
        <f ca="1">SUM(I100,I108)</f>
        <v>38856.800000000003</v>
      </c>
      <c r="J112" s="543"/>
      <c r="K112" s="543"/>
      <c r="L112" s="544"/>
      <c r="M112" s="217">
        <f>SUM(M100,M108)</f>
        <v>26674</v>
      </c>
      <c r="N112" s="217">
        <f>SUM(N100,N108)</f>
        <v>24112.799999999999</v>
      </c>
      <c r="O112" s="2"/>
      <c r="P112" s="62"/>
      <c r="Q112" s="62"/>
      <c r="R112" s="62"/>
    </row>
    <row r="114" spans="10:13">
      <c r="J114" s="55"/>
      <c r="M114" s="55"/>
    </row>
  </sheetData>
  <mergeCells count="218">
    <mergeCell ref="O85:O86"/>
    <mergeCell ref="A9:R9"/>
    <mergeCell ref="B10:R10"/>
    <mergeCell ref="C11:R11"/>
    <mergeCell ref="E12:E15"/>
    <mergeCell ref="F12:F15"/>
    <mergeCell ref="G12:G15"/>
    <mergeCell ref="D14:D15"/>
    <mergeCell ref="O14:O15"/>
    <mergeCell ref="A22:A23"/>
    <mergeCell ref="B22:B23"/>
    <mergeCell ref="C22:C23"/>
    <mergeCell ref="D22:D23"/>
    <mergeCell ref="E22:E23"/>
    <mergeCell ref="F22:F23"/>
    <mergeCell ref="O19:O20"/>
    <mergeCell ref="D16:D17"/>
    <mergeCell ref="A17:A19"/>
    <mergeCell ref="B17:B19"/>
    <mergeCell ref="C17:C19"/>
    <mergeCell ref="G22:G23"/>
    <mergeCell ref="O22:O23"/>
    <mergeCell ref="O17:O18"/>
    <mergeCell ref="D19:D20"/>
    <mergeCell ref="A8:R8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I5:L5"/>
    <mergeCell ref="M5:M7"/>
    <mergeCell ref="N5:N7"/>
    <mergeCell ref="O5:R5"/>
    <mergeCell ref="F5:F7"/>
    <mergeCell ref="G5:G7"/>
    <mergeCell ref="H5:H7"/>
    <mergeCell ref="O27:O29"/>
    <mergeCell ref="O24:O26"/>
    <mergeCell ref="E25:E26"/>
    <mergeCell ref="A27:A29"/>
    <mergeCell ref="B27:B29"/>
    <mergeCell ref="C27:C29"/>
    <mergeCell ref="D27:D29"/>
    <mergeCell ref="E27:E29"/>
    <mergeCell ref="F27:F29"/>
    <mergeCell ref="G27:G29"/>
    <mergeCell ref="A24:A26"/>
    <mergeCell ref="B24:B26"/>
    <mergeCell ref="C24:C26"/>
    <mergeCell ref="D24:D26"/>
    <mergeCell ref="F24:F26"/>
    <mergeCell ref="G24:G26"/>
    <mergeCell ref="E17:E19"/>
    <mergeCell ref="F17:F19"/>
    <mergeCell ref="G17:G19"/>
    <mergeCell ref="A30:A32"/>
    <mergeCell ref="B30:B32"/>
    <mergeCell ref="C30:C32"/>
    <mergeCell ref="D30:D32"/>
    <mergeCell ref="E30:E32"/>
    <mergeCell ref="F30:F32"/>
    <mergeCell ref="G30:G32"/>
    <mergeCell ref="O30:O32"/>
    <mergeCell ref="C33:H33"/>
    <mergeCell ref="C34:R34"/>
    <mergeCell ref="C42:R42"/>
    <mergeCell ref="D44:D45"/>
    <mergeCell ref="F44:F45"/>
    <mergeCell ref="O35:O37"/>
    <mergeCell ref="A39:A40"/>
    <mergeCell ref="B39:B40"/>
    <mergeCell ref="C39:C40"/>
    <mergeCell ref="D39:D40"/>
    <mergeCell ref="E39:E40"/>
    <mergeCell ref="F39:F40"/>
    <mergeCell ref="G39:G40"/>
    <mergeCell ref="A35:A38"/>
    <mergeCell ref="B35:B38"/>
    <mergeCell ref="C35:C38"/>
    <mergeCell ref="D35:D38"/>
    <mergeCell ref="E35:E38"/>
    <mergeCell ref="F35:F38"/>
    <mergeCell ref="G35:G38"/>
    <mergeCell ref="O39:O40"/>
    <mergeCell ref="C41:H41"/>
    <mergeCell ref="O41:R41"/>
    <mergeCell ref="O46:O47"/>
    <mergeCell ref="D49:D50"/>
    <mergeCell ref="F49:F50"/>
    <mergeCell ref="G49:G50"/>
    <mergeCell ref="O49:O50"/>
    <mergeCell ref="G44:G45"/>
    <mergeCell ref="O44:O45"/>
    <mergeCell ref="D46:D48"/>
    <mergeCell ref="F46:F48"/>
    <mergeCell ref="G46:G48"/>
    <mergeCell ref="E46:E49"/>
    <mergeCell ref="E44:E45"/>
    <mergeCell ref="O53:O54"/>
    <mergeCell ref="D55:D58"/>
    <mergeCell ref="E55:E58"/>
    <mergeCell ref="F55:F58"/>
    <mergeCell ref="G55:G58"/>
    <mergeCell ref="O55:O58"/>
    <mergeCell ref="D51:D52"/>
    <mergeCell ref="F51:F52"/>
    <mergeCell ref="G51:G52"/>
    <mergeCell ref="D53:D54"/>
    <mergeCell ref="F53:F54"/>
    <mergeCell ref="G53:G54"/>
    <mergeCell ref="O59:O62"/>
    <mergeCell ref="P59:P61"/>
    <mergeCell ref="Q59:Q61"/>
    <mergeCell ref="R59:R61"/>
    <mergeCell ref="E66:E69"/>
    <mergeCell ref="A59:A62"/>
    <mergeCell ref="B59:B62"/>
    <mergeCell ref="C59:C62"/>
    <mergeCell ref="D59:D62"/>
    <mergeCell ref="E59:E62"/>
    <mergeCell ref="F59:F62"/>
    <mergeCell ref="G59:G62"/>
    <mergeCell ref="D68:D69"/>
    <mergeCell ref="A63:A65"/>
    <mergeCell ref="B63:B65"/>
    <mergeCell ref="C63:C65"/>
    <mergeCell ref="D63:D65"/>
    <mergeCell ref="E63:E65"/>
    <mergeCell ref="F63:F65"/>
    <mergeCell ref="G63:G65"/>
    <mergeCell ref="O63:O65"/>
    <mergeCell ref="C70:H70"/>
    <mergeCell ref="O70:R70"/>
    <mergeCell ref="C71:R71"/>
    <mergeCell ref="A72:A74"/>
    <mergeCell ref="B72:B74"/>
    <mergeCell ref="C72:C74"/>
    <mergeCell ref="D72:D74"/>
    <mergeCell ref="F72:F74"/>
    <mergeCell ref="G72:G74"/>
    <mergeCell ref="O72:O74"/>
    <mergeCell ref="P72:P73"/>
    <mergeCell ref="Q72:Q73"/>
    <mergeCell ref="R72:R73"/>
    <mergeCell ref="D76:D78"/>
    <mergeCell ref="E76:E79"/>
    <mergeCell ref="O76:O77"/>
    <mergeCell ref="F82:F83"/>
    <mergeCell ref="G82:G83"/>
    <mergeCell ref="A79:A80"/>
    <mergeCell ref="B79:B80"/>
    <mergeCell ref="C79:C80"/>
    <mergeCell ref="D79:D80"/>
    <mergeCell ref="O79:O80"/>
    <mergeCell ref="D81:D83"/>
    <mergeCell ref="A82:A83"/>
    <mergeCell ref="B82:B83"/>
    <mergeCell ref="C82:C83"/>
    <mergeCell ref="A100:H100"/>
    <mergeCell ref="I100:L100"/>
    <mergeCell ref="A101:H101"/>
    <mergeCell ref="I101:L101"/>
    <mergeCell ref="A97:H97"/>
    <mergeCell ref="A98:N98"/>
    <mergeCell ref="A99:H99"/>
    <mergeCell ref="I99:L99"/>
    <mergeCell ref="A84:A86"/>
    <mergeCell ref="B84:B86"/>
    <mergeCell ref="C84:C86"/>
    <mergeCell ref="D84:D86"/>
    <mergeCell ref="F84:F86"/>
    <mergeCell ref="G84:G86"/>
    <mergeCell ref="O88:O89"/>
    <mergeCell ref="C92:H92"/>
    <mergeCell ref="O92:R92"/>
    <mergeCell ref="B93:H93"/>
    <mergeCell ref="O93:R93"/>
    <mergeCell ref="B94:H94"/>
    <mergeCell ref="O94:R94"/>
    <mergeCell ref="A87:A91"/>
    <mergeCell ref="B87:B91"/>
    <mergeCell ref="C87:C91"/>
    <mergeCell ref="D87:D91"/>
    <mergeCell ref="E87:E91"/>
    <mergeCell ref="F87:F91"/>
    <mergeCell ref="G87:G91"/>
    <mergeCell ref="A112:H112"/>
    <mergeCell ref="I112:L112"/>
    <mergeCell ref="A110:H110"/>
    <mergeCell ref="I110:L110"/>
    <mergeCell ref="A111:H111"/>
    <mergeCell ref="I111:L111"/>
    <mergeCell ref="A108:H108"/>
    <mergeCell ref="I108:L108"/>
    <mergeCell ref="A109:H109"/>
    <mergeCell ref="I109:L109"/>
    <mergeCell ref="A106:H106"/>
    <mergeCell ref="I106:L106"/>
    <mergeCell ref="A107:H107"/>
    <mergeCell ref="I107:L107"/>
    <mergeCell ref="A104:H104"/>
    <mergeCell ref="I104:L104"/>
    <mergeCell ref="A105:H105"/>
    <mergeCell ref="I105:L105"/>
    <mergeCell ref="A102:H102"/>
    <mergeCell ref="I102:L102"/>
    <mergeCell ref="A103:H103"/>
    <mergeCell ref="I103:L10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3" manualBreakCount="3">
    <brk id="23" max="17" man="1"/>
    <brk id="50" max="17" man="1"/>
    <brk id="7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7"/>
  <sheetViews>
    <sheetView view="pageBreakPreview" topLeftCell="A73" zoomScaleNormal="100" zoomScaleSheetLayoutView="100" workbookViewId="0">
      <selection activeCell="W18" sqref="W18"/>
    </sheetView>
  </sheetViews>
  <sheetFormatPr defaultRowHeight="12.75"/>
  <cols>
    <col min="1" max="3" width="2.7109375" style="5" customWidth="1"/>
    <col min="4" max="4" width="30.7109375" style="5" customWidth="1"/>
    <col min="5" max="5" width="3.5703125" style="5" customWidth="1"/>
    <col min="6" max="6" width="3.85546875" style="5" customWidth="1"/>
    <col min="7" max="7" width="3.85546875" style="47" customWidth="1"/>
    <col min="8" max="8" width="7.5703125" style="23" customWidth="1"/>
    <col min="9" max="9" width="7.85546875" style="5" customWidth="1"/>
    <col min="10" max="10" width="7.7109375" style="5" customWidth="1"/>
    <col min="11" max="11" width="6.85546875" style="5" customWidth="1"/>
    <col min="12" max="12" width="7.85546875" style="5" customWidth="1"/>
    <col min="13" max="13" width="7.7109375" style="5" customWidth="1"/>
    <col min="14" max="14" width="8.140625" style="5" customWidth="1"/>
    <col min="15" max="15" width="23.140625" style="5" customWidth="1"/>
    <col min="16" max="16" width="4.7109375" style="78" customWidth="1"/>
    <col min="17" max="17" width="3.7109375" style="78" customWidth="1"/>
    <col min="18" max="18" width="3.42578125" style="78" customWidth="1"/>
    <col min="19" max="16384" width="9.140625" style="2"/>
  </cols>
  <sheetData>
    <row r="1" spans="1:26" ht="15.75">
      <c r="A1" s="749" t="s">
        <v>157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</row>
    <row r="2" spans="1:26" ht="16.5" customHeight="1">
      <c r="A2" s="750" t="s">
        <v>38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</row>
    <row r="3" spans="1:26" ht="15.75">
      <c r="A3" s="751" t="s">
        <v>23</v>
      </c>
      <c r="B3" s="751"/>
      <c r="C3" s="751"/>
      <c r="D3" s="751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1"/>
      <c r="P3" s="751"/>
      <c r="Q3" s="751"/>
      <c r="R3" s="751"/>
    </row>
    <row r="4" spans="1:26" ht="13.5" thickBot="1">
      <c r="P4" s="752" t="s">
        <v>0</v>
      </c>
      <c r="Q4" s="752"/>
      <c r="R4" s="752"/>
    </row>
    <row r="5" spans="1:26" ht="31.5" customHeight="1">
      <c r="A5" s="753" t="s">
        <v>24</v>
      </c>
      <c r="B5" s="756" t="s">
        <v>1</v>
      </c>
      <c r="C5" s="756" t="s">
        <v>2</v>
      </c>
      <c r="D5" s="759" t="s">
        <v>16</v>
      </c>
      <c r="E5" s="762" t="s">
        <v>3</v>
      </c>
      <c r="F5" s="783" t="s">
        <v>125</v>
      </c>
      <c r="G5" s="786" t="s">
        <v>4</v>
      </c>
      <c r="H5" s="789" t="s">
        <v>5</v>
      </c>
      <c r="I5" s="774" t="s">
        <v>84</v>
      </c>
      <c r="J5" s="775"/>
      <c r="K5" s="775"/>
      <c r="L5" s="776"/>
      <c r="M5" s="789" t="s">
        <v>31</v>
      </c>
      <c r="N5" s="789" t="s">
        <v>85</v>
      </c>
      <c r="O5" s="780" t="s">
        <v>15</v>
      </c>
      <c r="P5" s="781"/>
      <c r="Q5" s="781"/>
      <c r="R5" s="782"/>
    </row>
    <row r="6" spans="1:26" ht="20.25" customHeight="1">
      <c r="A6" s="754"/>
      <c r="B6" s="757"/>
      <c r="C6" s="757"/>
      <c r="D6" s="760"/>
      <c r="E6" s="763"/>
      <c r="F6" s="784"/>
      <c r="G6" s="787"/>
      <c r="H6" s="790"/>
      <c r="I6" s="765" t="s">
        <v>6</v>
      </c>
      <c r="J6" s="766" t="s">
        <v>7</v>
      </c>
      <c r="K6" s="767"/>
      <c r="L6" s="768" t="s">
        <v>22</v>
      </c>
      <c r="M6" s="790"/>
      <c r="N6" s="790"/>
      <c r="O6" s="770" t="s">
        <v>16</v>
      </c>
      <c r="P6" s="766" t="s">
        <v>8</v>
      </c>
      <c r="Q6" s="772"/>
      <c r="R6" s="773"/>
    </row>
    <row r="7" spans="1:26" ht="69.75" customHeight="1" thickBot="1">
      <c r="A7" s="755"/>
      <c r="B7" s="758"/>
      <c r="C7" s="758"/>
      <c r="D7" s="761"/>
      <c r="E7" s="764"/>
      <c r="F7" s="785"/>
      <c r="G7" s="788"/>
      <c r="H7" s="791"/>
      <c r="I7" s="755"/>
      <c r="J7" s="4" t="s">
        <v>6</v>
      </c>
      <c r="K7" s="3" t="s">
        <v>17</v>
      </c>
      <c r="L7" s="769"/>
      <c r="M7" s="791"/>
      <c r="N7" s="791"/>
      <c r="O7" s="771"/>
      <c r="P7" s="222" t="s">
        <v>32</v>
      </c>
      <c r="Q7" s="222" t="s">
        <v>33</v>
      </c>
      <c r="R7" s="223" t="s">
        <v>112</v>
      </c>
    </row>
    <row r="8" spans="1:26" s="48" customFormat="1" ht="15.6" customHeight="1">
      <c r="A8" s="746" t="s">
        <v>86</v>
      </c>
      <c r="B8" s="747"/>
      <c r="C8" s="747"/>
      <c r="D8" s="747"/>
      <c r="E8" s="747"/>
      <c r="F8" s="747"/>
      <c r="G8" s="747"/>
      <c r="H8" s="747"/>
      <c r="I8" s="747"/>
      <c r="J8" s="747"/>
      <c r="K8" s="747"/>
      <c r="L8" s="747"/>
      <c r="M8" s="747"/>
      <c r="N8" s="747"/>
      <c r="O8" s="747"/>
      <c r="P8" s="747"/>
      <c r="Q8" s="747"/>
      <c r="R8" s="748"/>
    </row>
    <row r="9" spans="1:26" s="48" customFormat="1" ht="15.6" customHeight="1">
      <c r="A9" s="794" t="s">
        <v>66</v>
      </c>
      <c r="B9" s="795"/>
      <c r="C9" s="795"/>
      <c r="D9" s="795"/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6"/>
    </row>
    <row r="10" spans="1:26" ht="15.6" customHeight="1">
      <c r="A10" s="41" t="s">
        <v>9</v>
      </c>
      <c r="B10" s="797" t="s">
        <v>61</v>
      </c>
      <c r="C10" s="798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9"/>
    </row>
    <row r="11" spans="1:26" ht="15.6" customHeight="1" thickBot="1">
      <c r="A11" s="117" t="s">
        <v>9</v>
      </c>
      <c r="B11" s="118" t="s">
        <v>9</v>
      </c>
      <c r="C11" s="800" t="s">
        <v>53</v>
      </c>
      <c r="D11" s="801"/>
      <c r="E11" s="801"/>
      <c r="F11" s="801"/>
      <c r="G11" s="801"/>
      <c r="H11" s="801"/>
      <c r="I11" s="801"/>
      <c r="J11" s="801"/>
      <c r="K11" s="801"/>
      <c r="L11" s="801"/>
      <c r="M11" s="801"/>
      <c r="N11" s="801"/>
      <c r="O11" s="802"/>
      <c r="P11" s="802"/>
      <c r="Q11" s="802"/>
      <c r="R11" s="803"/>
    </row>
    <row r="12" spans="1:26" ht="27" customHeight="1">
      <c r="A12" s="38" t="s">
        <v>9</v>
      </c>
      <c r="B12" s="30" t="s">
        <v>9</v>
      </c>
      <c r="C12" s="200" t="s">
        <v>9</v>
      </c>
      <c r="D12" s="224" t="s">
        <v>82</v>
      </c>
      <c r="E12" s="741" t="s">
        <v>87</v>
      </c>
      <c r="F12" s="636" t="s">
        <v>40</v>
      </c>
      <c r="G12" s="729" t="s">
        <v>36</v>
      </c>
      <c r="H12" s="264" t="s">
        <v>113</v>
      </c>
      <c r="I12" s="142">
        <f>J12</f>
        <v>17200</v>
      </c>
      <c r="J12" s="143">
        <v>17200</v>
      </c>
      <c r="K12" s="143"/>
      <c r="L12" s="144"/>
      <c r="M12" s="22">
        <f>17453-100</f>
        <v>17353</v>
      </c>
      <c r="N12" s="22">
        <f>17353-100</f>
        <v>17253</v>
      </c>
      <c r="O12" s="260"/>
      <c r="P12" s="261"/>
      <c r="Q12" s="261"/>
      <c r="R12" s="262"/>
    </row>
    <row r="13" spans="1:26" ht="25.5">
      <c r="A13" s="38"/>
      <c r="B13" s="30"/>
      <c r="C13" s="200"/>
      <c r="D13" s="414" t="s">
        <v>39</v>
      </c>
      <c r="E13" s="741"/>
      <c r="F13" s="636"/>
      <c r="G13" s="729"/>
      <c r="H13" s="273"/>
      <c r="I13" s="168"/>
      <c r="J13" s="156"/>
      <c r="K13" s="156"/>
      <c r="L13" s="157"/>
      <c r="M13" s="105"/>
      <c r="N13" s="56"/>
      <c r="O13" s="93" t="s">
        <v>97</v>
      </c>
      <c r="P13" s="94">
        <v>67</v>
      </c>
      <c r="Q13" s="94">
        <v>67</v>
      </c>
      <c r="R13" s="95">
        <v>67</v>
      </c>
      <c r="S13" s="218"/>
      <c r="T13" s="218"/>
      <c r="U13" s="218"/>
      <c r="V13" s="218"/>
      <c r="W13" s="218"/>
      <c r="X13" s="218"/>
      <c r="Y13" s="218"/>
      <c r="Z13" s="218"/>
    </row>
    <row r="14" spans="1:26" ht="12.75" customHeight="1">
      <c r="A14" s="38"/>
      <c r="B14" s="30"/>
      <c r="C14" s="200"/>
      <c r="D14" s="625" t="s">
        <v>83</v>
      </c>
      <c r="E14" s="741"/>
      <c r="F14" s="636"/>
      <c r="G14" s="729"/>
      <c r="H14" s="127"/>
      <c r="I14" s="139"/>
      <c r="J14" s="140"/>
      <c r="K14" s="140"/>
      <c r="L14" s="141"/>
      <c r="M14" s="77"/>
      <c r="N14" s="57"/>
      <c r="O14" s="736" t="s">
        <v>97</v>
      </c>
      <c r="P14" s="58">
        <v>1.2</v>
      </c>
      <c r="Q14" s="58">
        <v>1.2</v>
      </c>
      <c r="R14" s="33">
        <v>1.2</v>
      </c>
      <c r="S14" s="218"/>
      <c r="T14" s="218"/>
      <c r="U14" s="218"/>
      <c r="V14" s="218"/>
      <c r="W14" s="218"/>
      <c r="X14" s="218"/>
      <c r="Y14" s="218"/>
      <c r="Z14" s="218"/>
    </row>
    <row r="15" spans="1:26" ht="13.5" thickBot="1">
      <c r="A15" s="39"/>
      <c r="B15" s="31"/>
      <c r="C15" s="201"/>
      <c r="D15" s="626"/>
      <c r="E15" s="742"/>
      <c r="F15" s="637"/>
      <c r="G15" s="727"/>
      <c r="H15" s="181" t="s">
        <v>10</v>
      </c>
      <c r="I15" s="145">
        <f t="shared" ref="I15:N15" si="0">SUM(I12:I14)</f>
        <v>17200</v>
      </c>
      <c r="J15" s="146">
        <f t="shared" si="0"/>
        <v>17200</v>
      </c>
      <c r="K15" s="146">
        <f t="shared" si="0"/>
        <v>0</v>
      </c>
      <c r="L15" s="147">
        <f t="shared" si="0"/>
        <v>0</v>
      </c>
      <c r="M15" s="183">
        <f t="shared" si="0"/>
        <v>17353</v>
      </c>
      <c r="N15" s="189">
        <f t="shared" si="0"/>
        <v>17253</v>
      </c>
      <c r="O15" s="804"/>
      <c r="P15" s="59"/>
      <c r="Q15" s="59"/>
      <c r="R15" s="60"/>
      <c r="S15" s="218"/>
      <c r="T15" s="218"/>
      <c r="U15" s="218"/>
      <c r="V15" s="218"/>
      <c r="W15" s="218"/>
      <c r="X15" s="218"/>
      <c r="Y15" s="218"/>
      <c r="Z15" s="218"/>
    </row>
    <row r="16" spans="1:26" ht="24" customHeight="1">
      <c r="A16" s="38" t="s">
        <v>9</v>
      </c>
      <c r="B16" s="30" t="s">
        <v>9</v>
      </c>
      <c r="C16" s="202" t="s">
        <v>11</v>
      </c>
      <c r="D16" s="806" t="s">
        <v>88</v>
      </c>
      <c r="E16" s="80" t="s">
        <v>87</v>
      </c>
      <c r="F16" s="61" t="s">
        <v>40</v>
      </c>
      <c r="G16" s="232" t="s">
        <v>36</v>
      </c>
      <c r="H16" s="263" t="s">
        <v>45</v>
      </c>
      <c r="I16" s="462" t="s">
        <v>145</v>
      </c>
      <c r="J16" s="462" t="s">
        <v>145</v>
      </c>
      <c r="K16" s="153"/>
      <c r="L16" s="154"/>
      <c r="M16" s="199">
        <v>258.3</v>
      </c>
      <c r="N16" s="199">
        <v>258.3</v>
      </c>
      <c r="O16" s="34" t="s">
        <v>51</v>
      </c>
      <c r="P16" s="109">
        <v>130</v>
      </c>
      <c r="Q16" s="109">
        <v>130</v>
      </c>
      <c r="R16" s="111">
        <v>130</v>
      </c>
      <c r="S16" s="218"/>
      <c r="T16" s="218"/>
      <c r="U16" s="218"/>
      <c r="V16" s="218"/>
      <c r="W16" s="218"/>
      <c r="X16" s="218"/>
      <c r="Y16" s="218"/>
      <c r="Z16" s="218"/>
    </row>
    <row r="17" spans="1:26" ht="23.25" customHeight="1">
      <c r="A17" s="640"/>
      <c r="B17" s="641"/>
      <c r="C17" s="649"/>
      <c r="D17" s="807"/>
      <c r="E17" s="731"/>
      <c r="F17" s="732"/>
      <c r="G17" s="733"/>
      <c r="H17" s="131" t="s">
        <v>71</v>
      </c>
      <c r="I17" s="168">
        <f>J17</f>
        <v>21</v>
      </c>
      <c r="J17" s="156">
        <v>21</v>
      </c>
      <c r="K17" s="241"/>
      <c r="L17" s="242"/>
      <c r="M17" s="243"/>
      <c r="N17" s="243"/>
      <c r="O17" s="665" t="s">
        <v>98</v>
      </c>
      <c r="P17" s="62">
        <v>0.3</v>
      </c>
      <c r="Q17" s="63">
        <v>2</v>
      </c>
      <c r="R17" s="64">
        <v>2</v>
      </c>
      <c r="S17" s="218"/>
      <c r="T17" s="218"/>
      <c r="U17" s="218"/>
      <c r="V17" s="218"/>
      <c r="W17" s="218"/>
      <c r="X17" s="218"/>
      <c r="Y17" s="218"/>
      <c r="Z17" s="218"/>
    </row>
    <row r="18" spans="1:26" ht="23.25" customHeight="1">
      <c r="A18" s="640"/>
      <c r="B18" s="641"/>
      <c r="C18" s="649"/>
      <c r="D18" s="415" t="s">
        <v>129</v>
      </c>
      <c r="E18" s="731"/>
      <c r="F18" s="732"/>
      <c r="G18" s="733"/>
      <c r="H18" s="131"/>
      <c r="I18" s="168"/>
      <c r="J18" s="156"/>
      <c r="K18" s="156"/>
      <c r="L18" s="157"/>
      <c r="M18" s="105"/>
      <c r="N18" s="105"/>
      <c r="O18" s="665"/>
      <c r="P18" s="416"/>
      <c r="Q18" s="416"/>
      <c r="R18" s="417"/>
      <c r="S18" s="218"/>
      <c r="T18" s="218"/>
      <c r="U18" s="218"/>
      <c r="V18" s="218"/>
      <c r="W18" s="218"/>
      <c r="X18" s="218"/>
      <c r="Y18" s="218"/>
      <c r="Z18" s="218"/>
    </row>
    <row r="19" spans="1:26">
      <c r="A19" s="640"/>
      <c r="B19" s="641"/>
      <c r="C19" s="649"/>
      <c r="D19" s="808" t="s">
        <v>50</v>
      </c>
      <c r="E19" s="731"/>
      <c r="F19" s="732"/>
      <c r="G19" s="733"/>
      <c r="H19" s="131"/>
      <c r="I19" s="168"/>
      <c r="J19" s="156"/>
      <c r="K19" s="239"/>
      <c r="L19" s="244"/>
      <c r="M19" s="245"/>
      <c r="N19" s="245"/>
      <c r="O19" s="805" t="s">
        <v>99</v>
      </c>
      <c r="P19" s="14">
        <v>100</v>
      </c>
      <c r="Q19" s="14">
        <v>100</v>
      </c>
      <c r="R19" s="128">
        <v>100</v>
      </c>
      <c r="S19" s="218"/>
      <c r="T19" s="218"/>
      <c r="U19" s="218"/>
      <c r="V19" s="218"/>
      <c r="W19" s="218"/>
      <c r="X19" s="218"/>
      <c r="Y19" s="218"/>
      <c r="Z19" s="218"/>
    </row>
    <row r="20" spans="1:26" ht="19.5" customHeight="1">
      <c r="A20" s="403"/>
      <c r="B20" s="404"/>
      <c r="C20" s="405"/>
      <c r="D20" s="809"/>
      <c r="E20" s="393"/>
      <c r="F20" s="395"/>
      <c r="G20" s="408"/>
      <c r="H20" s="240"/>
      <c r="I20" s="139"/>
      <c r="J20" s="140"/>
      <c r="K20" s="140"/>
      <c r="L20" s="141"/>
      <c r="M20" s="65"/>
      <c r="N20" s="66"/>
      <c r="O20" s="805"/>
      <c r="P20" s="67"/>
      <c r="Q20" s="63"/>
      <c r="R20" s="64"/>
      <c r="S20" s="218"/>
      <c r="T20" s="218"/>
      <c r="U20" s="218"/>
      <c r="V20" s="218"/>
      <c r="W20" s="218"/>
      <c r="X20" s="218"/>
      <c r="Y20" s="218"/>
      <c r="Z20" s="218"/>
    </row>
    <row r="21" spans="1:26" ht="24.75" customHeight="1" thickBot="1">
      <c r="A21" s="398"/>
      <c r="B21" s="400"/>
      <c r="C21" s="402"/>
      <c r="D21" s="102"/>
      <c r="E21" s="394"/>
      <c r="F21" s="396"/>
      <c r="G21" s="406"/>
      <c r="H21" s="233" t="s">
        <v>10</v>
      </c>
      <c r="I21" s="463" t="s">
        <v>146</v>
      </c>
      <c r="J21" s="463" t="s">
        <v>146</v>
      </c>
      <c r="K21" s="146">
        <f t="shared" ref="K21:N21" si="1">SUM(K16:K20)</f>
        <v>0</v>
      </c>
      <c r="L21" s="158">
        <f t="shared" si="1"/>
        <v>0</v>
      </c>
      <c r="M21" s="145">
        <f t="shared" si="1"/>
        <v>258.3</v>
      </c>
      <c r="N21" s="145">
        <f t="shared" si="1"/>
        <v>258.3</v>
      </c>
      <c r="O21" s="407" t="s">
        <v>52</v>
      </c>
      <c r="P21" s="110">
        <v>50</v>
      </c>
      <c r="Q21" s="110">
        <v>50</v>
      </c>
      <c r="R21" s="112">
        <v>50</v>
      </c>
      <c r="S21" s="218"/>
      <c r="T21" s="218"/>
      <c r="U21" s="218"/>
      <c r="V21" s="218"/>
      <c r="W21" s="218"/>
      <c r="X21" s="218"/>
      <c r="Y21" s="218"/>
      <c r="Z21" s="218"/>
    </row>
    <row r="22" spans="1:26" ht="12.75" customHeight="1">
      <c r="A22" s="682" t="s">
        <v>9</v>
      </c>
      <c r="B22" s="683" t="s">
        <v>9</v>
      </c>
      <c r="C22" s="722" t="s">
        <v>35</v>
      </c>
      <c r="D22" s="661" t="s">
        <v>75</v>
      </c>
      <c r="E22" s="740" t="s">
        <v>87</v>
      </c>
      <c r="F22" s="662" t="s">
        <v>40</v>
      </c>
      <c r="G22" s="700" t="s">
        <v>36</v>
      </c>
      <c r="H22" s="24" t="s">
        <v>113</v>
      </c>
      <c r="I22" s="164">
        <f>J22+L22</f>
        <v>300</v>
      </c>
      <c r="J22" s="153">
        <v>300</v>
      </c>
      <c r="K22" s="153"/>
      <c r="L22" s="154"/>
      <c r="M22" s="10">
        <v>200</v>
      </c>
      <c r="N22" s="10">
        <v>200</v>
      </c>
      <c r="O22" s="735" t="s">
        <v>76</v>
      </c>
      <c r="P22" s="225">
        <v>100</v>
      </c>
      <c r="Q22" s="225">
        <v>100</v>
      </c>
      <c r="R22" s="226">
        <v>100</v>
      </c>
      <c r="S22" s="218"/>
      <c r="T22" s="218"/>
      <c r="U22" s="218"/>
      <c r="V22" s="218"/>
      <c r="W22" s="218"/>
      <c r="X22" s="218"/>
      <c r="Y22" s="218"/>
      <c r="Z22" s="218"/>
    </row>
    <row r="23" spans="1:26" ht="17.25" customHeight="1" thickBot="1">
      <c r="A23" s="647"/>
      <c r="B23" s="648"/>
      <c r="C23" s="650"/>
      <c r="D23" s="626"/>
      <c r="E23" s="742"/>
      <c r="F23" s="637"/>
      <c r="G23" s="639"/>
      <c r="H23" s="186" t="s">
        <v>10</v>
      </c>
      <c r="I23" s="145">
        <f>SUM(I22:I22)</f>
        <v>300</v>
      </c>
      <c r="J23" s="146">
        <f t="shared" ref="J23:N23" si="2">SUM(J22:J22)</f>
        <v>300</v>
      </c>
      <c r="K23" s="146">
        <f t="shared" si="2"/>
        <v>0</v>
      </c>
      <c r="L23" s="147">
        <f t="shared" si="2"/>
        <v>0</v>
      </c>
      <c r="M23" s="187">
        <f t="shared" si="2"/>
        <v>200</v>
      </c>
      <c r="N23" s="187">
        <f t="shared" si="2"/>
        <v>200</v>
      </c>
      <c r="O23" s="737"/>
      <c r="P23" s="213"/>
      <c r="Q23" s="213"/>
      <c r="R23" s="215"/>
      <c r="S23" s="218"/>
      <c r="T23" s="218"/>
      <c r="U23" s="218"/>
      <c r="V23" s="218"/>
      <c r="W23" s="218"/>
      <c r="X23" s="218"/>
      <c r="Y23" s="218"/>
      <c r="Z23" s="218"/>
    </row>
    <row r="24" spans="1:26" ht="12" customHeight="1">
      <c r="A24" s="682" t="s">
        <v>9</v>
      </c>
      <c r="B24" s="683" t="s">
        <v>9</v>
      </c>
      <c r="C24" s="722" t="s">
        <v>41</v>
      </c>
      <c r="D24" s="743" t="s">
        <v>81</v>
      </c>
      <c r="E24" s="409" t="s">
        <v>80</v>
      </c>
      <c r="F24" s="662" t="s">
        <v>40</v>
      </c>
      <c r="G24" s="700" t="s">
        <v>36</v>
      </c>
      <c r="H24" s="26" t="s">
        <v>115</v>
      </c>
      <c r="I24" s="164">
        <f>J24+L24</f>
        <v>1860</v>
      </c>
      <c r="J24" s="153">
        <v>60</v>
      </c>
      <c r="K24" s="153"/>
      <c r="L24" s="154">
        <v>1800</v>
      </c>
      <c r="M24" s="10">
        <v>1750</v>
      </c>
      <c r="N24" s="10">
        <v>5000</v>
      </c>
      <c r="O24" s="664" t="s">
        <v>74</v>
      </c>
      <c r="P24" s="109">
        <v>50</v>
      </c>
      <c r="Q24" s="109">
        <v>50</v>
      </c>
      <c r="R24" s="111">
        <v>50</v>
      </c>
      <c r="S24" s="218"/>
      <c r="T24" s="218"/>
      <c r="U24" s="218"/>
      <c r="V24" s="218"/>
      <c r="W24" s="218"/>
      <c r="X24" s="218"/>
      <c r="Y24" s="218"/>
      <c r="Z24" s="218"/>
    </row>
    <row r="25" spans="1:26">
      <c r="A25" s="640"/>
      <c r="B25" s="641"/>
      <c r="C25" s="649"/>
      <c r="D25" s="744"/>
      <c r="E25" s="738" t="s">
        <v>118</v>
      </c>
      <c r="F25" s="636"/>
      <c r="G25" s="638"/>
      <c r="H25" s="234"/>
      <c r="I25" s="142">
        <f>J25+L25</f>
        <v>0</v>
      </c>
      <c r="J25" s="156"/>
      <c r="K25" s="156"/>
      <c r="L25" s="157"/>
      <c r="M25" s="17"/>
      <c r="N25" s="17"/>
      <c r="O25" s="665"/>
      <c r="P25" s="14"/>
      <c r="Q25" s="14"/>
      <c r="R25" s="128"/>
      <c r="S25" s="218"/>
      <c r="T25" s="218"/>
      <c r="U25" s="218"/>
      <c r="V25" s="218"/>
      <c r="W25" s="218"/>
      <c r="X25" s="218"/>
      <c r="Y25" s="218"/>
      <c r="Z25" s="218"/>
    </row>
    <row r="26" spans="1:26" ht="13.5" thickBot="1">
      <c r="A26" s="647"/>
      <c r="B26" s="648"/>
      <c r="C26" s="650"/>
      <c r="D26" s="745"/>
      <c r="E26" s="739"/>
      <c r="F26" s="637"/>
      <c r="G26" s="639"/>
      <c r="H26" s="186" t="s">
        <v>10</v>
      </c>
      <c r="I26" s="145">
        <f t="shared" ref="I26:N26" si="3">SUM(I24:I25)</f>
        <v>1860</v>
      </c>
      <c r="J26" s="146">
        <f t="shared" si="3"/>
        <v>60</v>
      </c>
      <c r="K26" s="146">
        <f t="shared" si="3"/>
        <v>0</v>
      </c>
      <c r="L26" s="147">
        <f t="shared" si="3"/>
        <v>1800</v>
      </c>
      <c r="M26" s="187">
        <f t="shared" si="3"/>
        <v>1750</v>
      </c>
      <c r="N26" s="187">
        <f t="shared" si="3"/>
        <v>5000</v>
      </c>
      <c r="O26" s="666"/>
      <c r="P26" s="110"/>
      <c r="Q26" s="110"/>
      <c r="R26" s="112"/>
      <c r="S26" s="218"/>
      <c r="T26" s="218"/>
      <c r="U26" s="218"/>
      <c r="V26" s="218"/>
      <c r="W26" s="218"/>
      <c r="X26" s="218"/>
      <c r="Y26" s="218"/>
      <c r="Z26" s="218"/>
    </row>
    <row r="27" spans="1:26" ht="12.75" customHeight="1">
      <c r="A27" s="640" t="s">
        <v>9</v>
      </c>
      <c r="B27" s="683" t="s">
        <v>9</v>
      </c>
      <c r="C27" s="722" t="s">
        <v>40</v>
      </c>
      <c r="D27" s="661" t="s">
        <v>42</v>
      </c>
      <c r="E27" s="740"/>
      <c r="F27" s="662" t="s">
        <v>40</v>
      </c>
      <c r="G27" s="700" t="s">
        <v>36</v>
      </c>
      <c r="H27" s="25" t="s">
        <v>45</v>
      </c>
      <c r="I27" s="164">
        <f>J27+L27</f>
        <v>9.9</v>
      </c>
      <c r="J27" s="153">
        <v>9.9</v>
      </c>
      <c r="K27" s="153"/>
      <c r="L27" s="154"/>
      <c r="M27" s="199"/>
      <c r="N27" s="10"/>
      <c r="O27" s="735" t="s">
        <v>101</v>
      </c>
      <c r="P27" s="212">
        <v>589</v>
      </c>
      <c r="Q27" s="212"/>
      <c r="R27" s="214"/>
      <c r="S27" s="218"/>
      <c r="T27" s="218"/>
      <c r="U27" s="218"/>
      <c r="V27" s="218"/>
      <c r="W27" s="218"/>
      <c r="X27" s="218"/>
      <c r="Y27" s="218"/>
      <c r="Z27" s="218"/>
    </row>
    <row r="28" spans="1:26">
      <c r="A28" s="640"/>
      <c r="B28" s="641"/>
      <c r="C28" s="649"/>
      <c r="D28" s="625"/>
      <c r="E28" s="741"/>
      <c r="F28" s="636"/>
      <c r="G28" s="638"/>
      <c r="H28" s="96" t="s">
        <v>71</v>
      </c>
      <c r="I28" s="142">
        <f>J28</f>
        <v>23.1</v>
      </c>
      <c r="J28" s="143">
        <v>23.1</v>
      </c>
      <c r="K28" s="143"/>
      <c r="L28" s="144"/>
      <c r="M28" s="105"/>
      <c r="N28" s="11"/>
      <c r="O28" s="736"/>
      <c r="P28" s="212"/>
      <c r="Q28" s="212"/>
      <c r="R28" s="214"/>
      <c r="S28" s="218"/>
      <c r="T28" s="218"/>
      <c r="U28" s="218"/>
      <c r="V28" s="218"/>
      <c r="W28" s="218"/>
      <c r="X28" s="218"/>
      <c r="Y28" s="218"/>
      <c r="Z28" s="218"/>
    </row>
    <row r="29" spans="1:26" ht="17.25" customHeight="1" thickBot="1">
      <c r="A29" s="647"/>
      <c r="B29" s="648"/>
      <c r="C29" s="650"/>
      <c r="D29" s="626"/>
      <c r="E29" s="742"/>
      <c r="F29" s="637"/>
      <c r="G29" s="639"/>
      <c r="H29" s="186" t="s">
        <v>10</v>
      </c>
      <c r="I29" s="145">
        <f>SUM(I27:I28)</f>
        <v>33</v>
      </c>
      <c r="J29" s="146">
        <f t="shared" ref="J29:N29" si="4">SUM(J27:J28)</f>
        <v>33</v>
      </c>
      <c r="K29" s="146">
        <f t="shared" si="4"/>
        <v>0</v>
      </c>
      <c r="L29" s="147">
        <f t="shared" si="4"/>
        <v>0</v>
      </c>
      <c r="M29" s="150">
        <f t="shared" si="4"/>
        <v>0</v>
      </c>
      <c r="N29" s="145">
        <f t="shared" si="4"/>
        <v>0</v>
      </c>
      <c r="O29" s="737"/>
      <c r="P29" s="212"/>
      <c r="Q29" s="212"/>
      <c r="R29" s="214"/>
      <c r="S29" s="218"/>
      <c r="T29" s="218"/>
      <c r="U29" s="218"/>
      <c r="V29" s="218"/>
      <c r="W29" s="218"/>
      <c r="X29" s="218"/>
      <c r="Y29" s="218"/>
      <c r="Z29" s="218"/>
    </row>
    <row r="30" spans="1:26" ht="12.75" customHeight="1">
      <c r="A30" s="682" t="s">
        <v>9</v>
      </c>
      <c r="B30" s="683" t="s">
        <v>9</v>
      </c>
      <c r="C30" s="660" t="s">
        <v>37</v>
      </c>
      <c r="D30" s="734" t="s">
        <v>89</v>
      </c>
      <c r="E30" s="687" t="s">
        <v>80</v>
      </c>
      <c r="F30" s="690" t="s">
        <v>40</v>
      </c>
      <c r="G30" s="726" t="s">
        <v>47</v>
      </c>
      <c r="H30" s="49" t="s">
        <v>90</v>
      </c>
      <c r="I30" s="155">
        <f>J30+L30</f>
        <v>473</v>
      </c>
      <c r="J30" s="143"/>
      <c r="K30" s="143"/>
      <c r="L30" s="144">
        <v>473</v>
      </c>
      <c r="M30" s="68"/>
      <c r="N30" s="10"/>
      <c r="O30" s="664" t="s">
        <v>100</v>
      </c>
      <c r="P30" s="109"/>
      <c r="Q30" s="69"/>
      <c r="R30" s="111"/>
      <c r="S30" s="218"/>
      <c r="T30" s="218"/>
      <c r="U30" s="218"/>
      <c r="V30" s="218"/>
      <c r="W30" s="218"/>
      <c r="X30" s="218"/>
      <c r="Y30" s="218"/>
      <c r="Z30" s="218"/>
    </row>
    <row r="31" spans="1:26">
      <c r="A31" s="640"/>
      <c r="B31" s="641"/>
      <c r="C31" s="623"/>
      <c r="D31" s="645"/>
      <c r="E31" s="688"/>
      <c r="F31" s="627"/>
      <c r="G31" s="729"/>
      <c r="H31" s="50" t="s">
        <v>70</v>
      </c>
      <c r="I31" s="151">
        <f>J31+L31</f>
        <v>4257.6000000000004</v>
      </c>
      <c r="J31" s="156"/>
      <c r="K31" s="156"/>
      <c r="L31" s="157">
        <v>4257.6000000000004</v>
      </c>
      <c r="M31" s="11"/>
      <c r="N31" s="70"/>
      <c r="O31" s="665"/>
      <c r="P31" s="14"/>
      <c r="Q31" s="16"/>
      <c r="R31" s="128"/>
      <c r="S31" s="218"/>
      <c r="T31" s="218"/>
      <c r="U31" s="218"/>
      <c r="V31" s="218"/>
      <c r="W31" s="218"/>
      <c r="X31" s="218"/>
      <c r="Y31" s="218"/>
      <c r="Z31" s="218"/>
    </row>
    <row r="32" spans="1:26" ht="13.5" thickBot="1">
      <c r="A32" s="647"/>
      <c r="B32" s="648"/>
      <c r="C32" s="624"/>
      <c r="D32" s="646"/>
      <c r="E32" s="689"/>
      <c r="F32" s="628"/>
      <c r="G32" s="727"/>
      <c r="H32" s="188" t="s">
        <v>10</v>
      </c>
      <c r="I32" s="150">
        <f t="shared" ref="I32:N32" si="5">SUM(I30:I31)</f>
        <v>4730.6000000000004</v>
      </c>
      <c r="J32" s="146">
        <f t="shared" si="5"/>
        <v>0</v>
      </c>
      <c r="K32" s="146">
        <f t="shared" si="5"/>
        <v>0</v>
      </c>
      <c r="L32" s="147">
        <f t="shared" si="5"/>
        <v>4730.6000000000004</v>
      </c>
      <c r="M32" s="187">
        <f>SUM(M30:M31)</f>
        <v>0</v>
      </c>
      <c r="N32" s="187">
        <f t="shared" si="5"/>
        <v>0</v>
      </c>
      <c r="O32" s="666"/>
      <c r="P32" s="71">
        <v>100</v>
      </c>
      <c r="Q32" s="72"/>
      <c r="R32" s="73"/>
    </row>
    <row r="33" spans="1:18" ht="29.25" customHeight="1" thickBot="1">
      <c r="A33" s="37" t="s">
        <v>9</v>
      </c>
      <c r="B33" s="6" t="s">
        <v>9</v>
      </c>
      <c r="C33" s="559" t="s">
        <v>12</v>
      </c>
      <c r="D33" s="559"/>
      <c r="E33" s="559"/>
      <c r="F33" s="559"/>
      <c r="G33" s="559"/>
      <c r="H33" s="560"/>
      <c r="I33" s="464" t="s">
        <v>147</v>
      </c>
      <c r="J33" s="465" t="s">
        <v>148</v>
      </c>
      <c r="K33" s="12">
        <f t="shared" ref="K33:N33" si="6">K32+K29+K26+K23+K21+K15</f>
        <v>0</v>
      </c>
      <c r="L33" s="12">
        <f t="shared" si="6"/>
        <v>6530.6</v>
      </c>
      <c r="M33" s="12">
        <f t="shared" si="6"/>
        <v>19561.3</v>
      </c>
      <c r="N33" s="12">
        <f t="shared" si="6"/>
        <v>22711.3</v>
      </c>
      <c r="O33" s="411"/>
      <c r="P33" s="412"/>
      <c r="Q33" s="412"/>
      <c r="R33" s="413"/>
    </row>
    <row r="34" spans="1:18" ht="13.5" thickBot="1">
      <c r="A34" s="37" t="s">
        <v>9</v>
      </c>
      <c r="B34" s="6" t="s">
        <v>11</v>
      </c>
      <c r="C34" s="716" t="s">
        <v>62</v>
      </c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8"/>
    </row>
    <row r="35" spans="1:18" ht="12.75" customHeight="1">
      <c r="A35" s="682" t="s">
        <v>9</v>
      </c>
      <c r="B35" s="683" t="s">
        <v>11</v>
      </c>
      <c r="C35" s="722" t="s">
        <v>9</v>
      </c>
      <c r="D35" s="698" t="s">
        <v>43</v>
      </c>
      <c r="E35" s="724" t="s">
        <v>110</v>
      </c>
      <c r="F35" s="662" t="s">
        <v>40</v>
      </c>
      <c r="G35" s="726" t="s">
        <v>36</v>
      </c>
      <c r="H35" s="51" t="s">
        <v>45</v>
      </c>
      <c r="I35" s="219">
        <f>J35+L35</f>
        <v>140</v>
      </c>
      <c r="J35" s="159">
        <v>140</v>
      </c>
      <c r="K35" s="159"/>
      <c r="L35" s="220"/>
      <c r="M35" s="32">
        <v>165</v>
      </c>
      <c r="N35" s="32">
        <v>108</v>
      </c>
      <c r="O35" s="720" t="s">
        <v>102</v>
      </c>
      <c r="P35" s="109">
        <v>2</v>
      </c>
      <c r="Q35" s="109" t="s">
        <v>47</v>
      </c>
      <c r="R35" s="111">
        <v>4</v>
      </c>
    </row>
    <row r="36" spans="1:18">
      <c r="A36" s="640"/>
      <c r="B36" s="641"/>
      <c r="C36" s="649"/>
      <c r="D36" s="699"/>
      <c r="E36" s="728"/>
      <c r="F36" s="636"/>
      <c r="G36" s="729"/>
      <c r="H36" s="52"/>
      <c r="I36" s="221"/>
      <c r="J36" s="160"/>
      <c r="K36" s="160"/>
      <c r="L36" s="157"/>
      <c r="M36" s="11"/>
      <c r="N36" s="11"/>
      <c r="O36" s="721"/>
      <c r="P36" s="14"/>
      <c r="Q36" s="14"/>
      <c r="R36" s="128"/>
    </row>
    <row r="37" spans="1:18">
      <c r="A37" s="640"/>
      <c r="B37" s="641"/>
      <c r="C37" s="649"/>
      <c r="D37" s="699"/>
      <c r="E37" s="728"/>
      <c r="F37" s="636"/>
      <c r="G37" s="729"/>
      <c r="H37" s="52"/>
      <c r="I37" s="176"/>
      <c r="J37" s="161"/>
      <c r="K37" s="161"/>
      <c r="L37" s="141"/>
      <c r="M37" s="74"/>
      <c r="N37" s="74"/>
      <c r="O37" s="721"/>
      <c r="P37" s="14"/>
      <c r="Q37" s="14"/>
      <c r="R37" s="128"/>
    </row>
    <row r="38" spans="1:18" ht="13.5" thickBot="1">
      <c r="A38" s="647"/>
      <c r="B38" s="648"/>
      <c r="C38" s="650"/>
      <c r="D38" s="723"/>
      <c r="E38" s="725"/>
      <c r="F38" s="637"/>
      <c r="G38" s="727"/>
      <c r="H38" s="181" t="s">
        <v>10</v>
      </c>
      <c r="I38" s="189">
        <f>SUM(I35:I37)</f>
        <v>140</v>
      </c>
      <c r="J38" s="163">
        <f t="shared" ref="J38:N38" si="7">SUM(J35:J37)</f>
        <v>140</v>
      </c>
      <c r="K38" s="163">
        <f t="shared" si="7"/>
        <v>0</v>
      </c>
      <c r="L38" s="190">
        <f t="shared" si="7"/>
        <v>0</v>
      </c>
      <c r="M38" s="184">
        <f t="shared" si="7"/>
        <v>165</v>
      </c>
      <c r="N38" s="184">
        <f t="shared" si="7"/>
        <v>108</v>
      </c>
      <c r="O38" s="87" t="s">
        <v>65</v>
      </c>
      <c r="P38" s="230">
        <v>1</v>
      </c>
      <c r="Q38" s="230">
        <v>1</v>
      </c>
      <c r="R38" s="115">
        <v>1</v>
      </c>
    </row>
    <row r="39" spans="1:18" ht="12.75" customHeight="1">
      <c r="A39" s="682" t="s">
        <v>9</v>
      </c>
      <c r="B39" s="683" t="s">
        <v>11</v>
      </c>
      <c r="C39" s="722" t="s">
        <v>11</v>
      </c>
      <c r="D39" s="698" t="s">
        <v>44</v>
      </c>
      <c r="E39" s="724" t="s">
        <v>109</v>
      </c>
      <c r="F39" s="662" t="s">
        <v>40</v>
      </c>
      <c r="G39" s="726" t="s">
        <v>36</v>
      </c>
      <c r="H39" s="132" t="s">
        <v>45</v>
      </c>
      <c r="I39" s="139">
        <f>J39+L39</f>
        <v>7.5</v>
      </c>
      <c r="J39" s="140">
        <v>7.5</v>
      </c>
      <c r="K39" s="140"/>
      <c r="L39" s="141"/>
      <c r="M39" s="10">
        <v>40</v>
      </c>
      <c r="N39" s="10">
        <v>40</v>
      </c>
      <c r="O39" s="665" t="s">
        <v>48</v>
      </c>
      <c r="P39" s="14" t="s">
        <v>49</v>
      </c>
      <c r="Q39" s="14" t="s">
        <v>47</v>
      </c>
      <c r="R39" s="128" t="s">
        <v>47</v>
      </c>
    </row>
    <row r="40" spans="1:18" ht="13.5" thickBot="1">
      <c r="A40" s="647"/>
      <c r="B40" s="648"/>
      <c r="C40" s="650"/>
      <c r="D40" s="723"/>
      <c r="E40" s="725"/>
      <c r="F40" s="637"/>
      <c r="G40" s="727"/>
      <c r="H40" s="181" t="s">
        <v>10</v>
      </c>
      <c r="I40" s="145">
        <f>SUM(I39:I39)</f>
        <v>7.5</v>
      </c>
      <c r="J40" s="146">
        <f t="shared" ref="J40:N40" si="8">SUM(J39:J39)</f>
        <v>7.5</v>
      </c>
      <c r="K40" s="146">
        <f t="shared" si="8"/>
        <v>0</v>
      </c>
      <c r="L40" s="147">
        <f t="shared" si="8"/>
        <v>0</v>
      </c>
      <c r="M40" s="187">
        <f t="shared" si="8"/>
        <v>40</v>
      </c>
      <c r="N40" s="187">
        <f t="shared" si="8"/>
        <v>40</v>
      </c>
      <c r="O40" s="730"/>
      <c r="P40" s="110"/>
      <c r="Q40" s="110"/>
      <c r="R40" s="112"/>
    </row>
    <row r="41" spans="1:18" ht="13.5" thickBot="1">
      <c r="A41" s="40" t="s">
        <v>9</v>
      </c>
      <c r="B41" s="6" t="s">
        <v>11</v>
      </c>
      <c r="C41" s="559" t="s">
        <v>12</v>
      </c>
      <c r="D41" s="559"/>
      <c r="E41" s="559"/>
      <c r="F41" s="559"/>
      <c r="G41" s="559"/>
      <c r="H41" s="560"/>
      <c r="I41" s="12">
        <f>I40+I38</f>
        <v>147.5</v>
      </c>
      <c r="J41" s="12">
        <f t="shared" ref="J41:N41" si="9">J40+J38</f>
        <v>147.5</v>
      </c>
      <c r="K41" s="12">
        <f t="shared" si="9"/>
        <v>0</v>
      </c>
      <c r="L41" s="12">
        <f t="shared" si="9"/>
        <v>0</v>
      </c>
      <c r="M41" s="12">
        <f t="shared" si="9"/>
        <v>205</v>
      </c>
      <c r="N41" s="12">
        <f t="shared" si="9"/>
        <v>148</v>
      </c>
      <c r="O41" s="561"/>
      <c r="P41" s="562"/>
      <c r="Q41" s="562"/>
      <c r="R41" s="563"/>
    </row>
    <row r="42" spans="1:18" ht="13.5" thickBot="1">
      <c r="A42" s="37" t="s">
        <v>9</v>
      </c>
      <c r="B42" s="6" t="s">
        <v>35</v>
      </c>
      <c r="C42" s="716" t="s">
        <v>63</v>
      </c>
      <c r="D42" s="717"/>
      <c r="E42" s="717"/>
      <c r="F42" s="717"/>
      <c r="G42" s="717"/>
      <c r="H42" s="719"/>
      <c r="I42" s="719"/>
      <c r="J42" s="719"/>
      <c r="K42" s="719"/>
      <c r="L42" s="719"/>
      <c r="M42" s="719"/>
      <c r="N42" s="719"/>
      <c r="O42" s="717"/>
      <c r="P42" s="717"/>
      <c r="Q42" s="717"/>
      <c r="R42" s="718"/>
    </row>
    <row r="43" spans="1:18" ht="12.75" customHeight="1">
      <c r="A43" s="496" t="s">
        <v>9</v>
      </c>
      <c r="B43" s="497" t="s">
        <v>35</v>
      </c>
      <c r="C43" s="498" t="s">
        <v>9</v>
      </c>
      <c r="D43" s="88" t="s">
        <v>91</v>
      </c>
      <c r="E43" s="502"/>
      <c r="F43" s="488" t="s">
        <v>40</v>
      </c>
      <c r="G43" s="494" t="s">
        <v>36</v>
      </c>
      <c r="H43" s="26" t="s">
        <v>45</v>
      </c>
      <c r="I43" s="164">
        <f>J43</f>
        <v>105.4</v>
      </c>
      <c r="J43" s="153">
        <v>105.4</v>
      </c>
      <c r="K43" s="153">
        <f>K44+K53+K57</f>
        <v>0</v>
      </c>
      <c r="L43" s="165">
        <f>L44+L53+L57</f>
        <v>0</v>
      </c>
      <c r="M43" s="369">
        <v>55</v>
      </c>
      <c r="N43" s="374">
        <v>55</v>
      </c>
      <c r="O43" s="499"/>
      <c r="P43" s="81"/>
      <c r="Q43" s="109"/>
      <c r="R43" s="111"/>
    </row>
    <row r="44" spans="1:18" ht="14.25" customHeight="1">
      <c r="A44" s="474"/>
      <c r="B44" s="475"/>
      <c r="C44" s="478"/>
      <c r="D44" s="711" t="s">
        <v>54</v>
      </c>
      <c r="E44" s="713" t="s">
        <v>108</v>
      </c>
      <c r="F44" s="712"/>
      <c r="G44" s="709"/>
      <c r="H44" s="27" t="s">
        <v>46</v>
      </c>
      <c r="I44" s="142"/>
      <c r="J44" s="143"/>
      <c r="K44" s="143"/>
      <c r="L44" s="167"/>
      <c r="M44" s="372"/>
      <c r="N44" s="280"/>
      <c r="O44" s="706" t="s">
        <v>72</v>
      </c>
      <c r="P44" s="191">
        <v>17</v>
      </c>
      <c r="Q44" s="192">
        <v>17</v>
      </c>
      <c r="R44" s="113">
        <v>17</v>
      </c>
    </row>
    <row r="45" spans="1:18">
      <c r="A45" s="474"/>
      <c r="B45" s="475"/>
      <c r="C45" s="478"/>
      <c r="D45" s="699"/>
      <c r="E45" s="715"/>
      <c r="F45" s="636"/>
      <c r="G45" s="638"/>
      <c r="H45" s="339" t="s">
        <v>70</v>
      </c>
      <c r="I45" s="166"/>
      <c r="J45" s="148"/>
      <c r="K45" s="148"/>
      <c r="L45" s="170"/>
      <c r="M45" s="238"/>
      <c r="N45" s="281"/>
      <c r="O45" s="710"/>
      <c r="P45" s="82"/>
      <c r="Q45" s="129"/>
      <c r="R45" s="128"/>
    </row>
    <row r="46" spans="1:18" ht="12.75" customHeight="1">
      <c r="A46" s="474"/>
      <c r="B46" s="475"/>
      <c r="C46" s="478"/>
      <c r="D46" s="711" t="s">
        <v>55</v>
      </c>
      <c r="E46" s="713" t="s">
        <v>108</v>
      </c>
      <c r="F46" s="712"/>
      <c r="G46" s="709"/>
      <c r="H46" s="339" t="s">
        <v>46</v>
      </c>
      <c r="I46" s="142">
        <f>J46</f>
        <v>58.1</v>
      </c>
      <c r="J46" s="143">
        <v>58.1</v>
      </c>
      <c r="K46" s="143"/>
      <c r="L46" s="167"/>
      <c r="M46" s="235"/>
      <c r="N46" s="280"/>
      <c r="O46" s="706" t="s">
        <v>67</v>
      </c>
      <c r="P46" s="85"/>
      <c r="Q46" s="114"/>
      <c r="R46" s="113"/>
    </row>
    <row r="47" spans="1:18">
      <c r="A47" s="474"/>
      <c r="B47" s="475"/>
      <c r="C47" s="478"/>
      <c r="D47" s="699"/>
      <c r="E47" s="714"/>
      <c r="F47" s="636"/>
      <c r="G47" s="638"/>
      <c r="H47" s="339" t="s">
        <v>70</v>
      </c>
      <c r="I47" s="142">
        <f>J47</f>
        <v>329</v>
      </c>
      <c r="J47" s="143">
        <v>329</v>
      </c>
      <c r="K47" s="143"/>
      <c r="L47" s="167"/>
      <c r="M47" s="235"/>
      <c r="N47" s="280"/>
      <c r="O47" s="671"/>
      <c r="P47" s="83">
        <v>1.7</v>
      </c>
      <c r="Q47" s="129"/>
      <c r="R47" s="128"/>
    </row>
    <row r="48" spans="1:18" ht="15.75" customHeight="1">
      <c r="A48" s="474"/>
      <c r="B48" s="475"/>
      <c r="C48" s="478"/>
      <c r="D48" s="699"/>
      <c r="E48" s="714"/>
      <c r="F48" s="636"/>
      <c r="G48" s="638"/>
      <c r="H48" s="340"/>
      <c r="I48" s="237"/>
      <c r="J48" s="239"/>
      <c r="K48" s="239"/>
      <c r="L48" s="371"/>
      <c r="M48" s="238"/>
      <c r="N48" s="281"/>
      <c r="O48" s="373" t="s">
        <v>57</v>
      </c>
      <c r="P48" s="192">
        <v>500</v>
      </c>
      <c r="Q48" s="114"/>
      <c r="R48" s="113"/>
    </row>
    <row r="49" spans="1:21" ht="12.75" customHeight="1">
      <c r="A49" s="474"/>
      <c r="B49" s="475"/>
      <c r="C49" s="478"/>
      <c r="D49" s="707" t="s">
        <v>56</v>
      </c>
      <c r="E49" s="714"/>
      <c r="F49" s="627"/>
      <c r="G49" s="638"/>
      <c r="H49" s="282"/>
      <c r="I49" s="168"/>
      <c r="J49" s="156"/>
      <c r="K49" s="156"/>
      <c r="L49" s="160"/>
      <c r="M49" s="235"/>
      <c r="N49" s="280"/>
      <c r="O49" s="671"/>
      <c r="P49" s="129"/>
      <c r="Q49" s="129"/>
      <c r="R49" s="128"/>
    </row>
    <row r="50" spans="1:21" ht="17.25" customHeight="1" thickBot="1">
      <c r="A50" s="476"/>
      <c r="B50" s="477"/>
      <c r="C50" s="479"/>
      <c r="D50" s="708"/>
      <c r="E50" s="284"/>
      <c r="F50" s="628"/>
      <c r="G50" s="639"/>
      <c r="H50" s="341"/>
      <c r="I50" s="246"/>
      <c r="J50" s="269"/>
      <c r="K50" s="269"/>
      <c r="L50" s="163"/>
      <c r="M50" s="286"/>
      <c r="N50" s="285"/>
      <c r="O50" s="672"/>
      <c r="P50" s="110"/>
      <c r="Q50" s="228"/>
      <c r="R50" s="112"/>
    </row>
    <row r="51" spans="1:21">
      <c r="A51" s="397"/>
      <c r="B51" s="399"/>
      <c r="C51" s="401"/>
      <c r="D51" s="698" t="s">
        <v>79</v>
      </c>
      <c r="E51" s="332"/>
      <c r="F51" s="662"/>
      <c r="G51" s="700"/>
      <c r="H51" s="333" t="s">
        <v>70</v>
      </c>
      <c r="I51" s="236">
        <f>J51+L51</f>
        <v>441.6</v>
      </c>
      <c r="J51" s="229">
        <v>441.6</v>
      </c>
      <c r="K51" s="229"/>
      <c r="L51" s="159"/>
      <c r="M51" s="380"/>
      <c r="N51" s="380"/>
      <c r="O51" s="410" t="s">
        <v>68</v>
      </c>
      <c r="P51" s="83">
        <v>44.3</v>
      </c>
      <c r="Q51" s="129"/>
      <c r="R51" s="128"/>
    </row>
    <row r="52" spans="1:21" ht="15" customHeight="1">
      <c r="A52" s="403"/>
      <c r="B52" s="404"/>
      <c r="C52" s="405"/>
      <c r="D52" s="699"/>
      <c r="E52" s="227"/>
      <c r="F52" s="636"/>
      <c r="G52" s="638"/>
      <c r="H52" s="330" t="s">
        <v>71</v>
      </c>
      <c r="I52" s="142">
        <f>J52+L52</f>
        <v>87.7</v>
      </c>
      <c r="J52" s="143">
        <v>87.7</v>
      </c>
      <c r="K52" s="143"/>
      <c r="L52" s="378"/>
      <c r="M52" s="283"/>
      <c r="N52" s="283"/>
      <c r="O52" s="410" t="s">
        <v>69</v>
      </c>
      <c r="P52" s="83">
        <v>5.2</v>
      </c>
      <c r="Q52" s="129"/>
      <c r="R52" s="128"/>
    </row>
    <row r="53" spans="1:21" ht="12.75" customHeight="1">
      <c r="A53" s="403"/>
      <c r="B53" s="404"/>
      <c r="C53" s="405"/>
      <c r="D53" s="701" t="s">
        <v>130</v>
      </c>
      <c r="E53" s="227"/>
      <c r="F53" s="703"/>
      <c r="G53" s="638"/>
      <c r="H53" s="278"/>
      <c r="I53" s="249"/>
      <c r="J53" s="169"/>
      <c r="K53" s="169"/>
      <c r="L53" s="174"/>
      <c r="M53" s="283"/>
      <c r="N53" s="283"/>
      <c r="O53" s="671" t="s">
        <v>78</v>
      </c>
      <c r="P53" s="83">
        <v>1.3</v>
      </c>
      <c r="Q53" s="129"/>
      <c r="R53" s="128"/>
    </row>
    <row r="54" spans="1:21" ht="15" customHeight="1">
      <c r="A54" s="403"/>
      <c r="B54" s="404"/>
      <c r="C54" s="405"/>
      <c r="D54" s="702"/>
      <c r="E54" s="334"/>
      <c r="F54" s="704"/>
      <c r="G54" s="705"/>
      <c r="H54" s="335"/>
      <c r="I54" s="336"/>
      <c r="J54" s="337"/>
      <c r="K54" s="337"/>
      <c r="L54" s="379"/>
      <c r="M54" s="331"/>
      <c r="N54" s="331"/>
      <c r="O54" s="694"/>
      <c r="P54" s="84"/>
      <c r="Q54" s="86"/>
      <c r="R54" s="115"/>
    </row>
    <row r="55" spans="1:21" ht="26.25" customHeight="1">
      <c r="A55" s="403"/>
      <c r="B55" s="404"/>
      <c r="C55" s="405"/>
      <c r="D55" s="810" t="s">
        <v>127</v>
      </c>
      <c r="E55" s="688" t="s">
        <v>80</v>
      </c>
      <c r="F55" s="627"/>
      <c r="G55" s="638"/>
      <c r="H55" s="132" t="s">
        <v>45</v>
      </c>
      <c r="I55" s="466" t="s">
        <v>149</v>
      </c>
      <c r="J55" s="467" t="s">
        <v>149</v>
      </c>
      <c r="K55" s="140"/>
      <c r="L55" s="161"/>
      <c r="M55" s="331"/>
      <c r="N55" s="331"/>
      <c r="O55" s="696" t="s">
        <v>121</v>
      </c>
      <c r="P55" s="393"/>
      <c r="Q55" s="129"/>
      <c r="R55" s="128"/>
    </row>
    <row r="56" spans="1:21" ht="27" customHeight="1">
      <c r="A56" s="403"/>
      <c r="B56" s="404"/>
      <c r="C56" s="405"/>
      <c r="D56" s="810"/>
      <c r="E56" s="688"/>
      <c r="F56" s="627"/>
      <c r="G56" s="638"/>
      <c r="H56" s="132" t="s">
        <v>46</v>
      </c>
      <c r="I56" s="469" t="s">
        <v>150</v>
      </c>
      <c r="J56" s="469" t="s">
        <v>150</v>
      </c>
      <c r="K56" s="143"/>
      <c r="L56" s="167"/>
      <c r="M56" s="370"/>
      <c r="N56" s="370"/>
      <c r="O56" s="696"/>
      <c r="P56" s="393"/>
      <c r="Q56" s="129"/>
      <c r="R56" s="128"/>
    </row>
    <row r="57" spans="1:21" ht="17.25" customHeight="1">
      <c r="A57" s="403"/>
      <c r="B57" s="404"/>
      <c r="C57" s="405"/>
      <c r="D57" s="810"/>
      <c r="E57" s="688"/>
      <c r="F57" s="627"/>
      <c r="G57" s="638"/>
      <c r="H57" s="279" t="s">
        <v>70</v>
      </c>
      <c r="I57" s="142">
        <f>J57</f>
        <v>2280.5</v>
      </c>
      <c r="J57" s="468">
        <v>2280.5</v>
      </c>
      <c r="K57" s="143"/>
      <c r="L57" s="167"/>
      <c r="M57" s="235"/>
      <c r="N57" s="235"/>
      <c r="O57" s="696"/>
      <c r="P57" s="393"/>
      <c r="Q57" s="129"/>
      <c r="R57" s="128"/>
    </row>
    <row r="58" spans="1:21" ht="22.5" customHeight="1" thickBot="1">
      <c r="A58" s="398"/>
      <c r="B58" s="400"/>
      <c r="C58" s="402"/>
      <c r="D58" s="811"/>
      <c r="E58" s="689"/>
      <c r="F58" s="628"/>
      <c r="G58" s="639"/>
      <c r="H58" s="185" t="s">
        <v>10</v>
      </c>
      <c r="I58" s="171">
        <v>3700.1</v>
      </c>
      <c r="J58" s="171">
        <v>3700.1</v>
      </c>
      <c r="K58" s="172">
        <f t="shared" ref="K58:N58" si="10">K57+K55+K43</f>
        <v>0</v>
      </c>
      <c r="L58" s="173">
        <f t="shared" si="10"/>
        <v>0</v>
      </c>
      <c r="M58" s="187">
        <f t="shared" si="10"/>
        <v>55</v>
      </c>
      <c r="N58" s="187">
        <f t="shared" si="10"/>
        <v>55</v>
      </c>
      <c r="O58" s="697"/>
      <c r="P58" s="394">
        <v>100</v>
      </c>
      <c r="Q58" s="228"/>
      <c r="R58" s="112"/>
    </row>
    <row r="59" spans="1:21" ht="19.5" customHeight="1">
      <c r="A59" s="619" t="s">
        <v>9</v>
      </c>
      <c r="B59" s="621" t="s">
        <v>35</v>
      </c>
      <c r="C59" s="623" t="s">
        <v>11</v>
      </c>
      <c r="D59" s="645" t="s">
        <v>92</v>
      </c>
      <c r="E59" s="676" t="s">
        <v>80</v>
      </c>
      <c r="F59" s="636" t="s">
        <v>40</v>
      </c>
      <c r="G59" s="678" t="s">
        <v>47</v>
      </c>
      <c r="H59" s="270" t="s">
        <v>73</v>
      </c>
      <c r="I59" s="384">
        <f>J59+L59</f>
        <v>3540.6</v>
      </c>
      <c r="J59" s="385"/>
      <c r="K59" s="385"/>
      <c r="L59" s="387">
        <v>3540.6</v>
      </c>
      <c r="M59" s="376"/>
      <c r="N59" s="10"/>
      <c r="O59" s="671" t="s">
        <v>131</v>
      </c>
      <c r="P59" s="668"/>
      <c r="Q59" s="668"/>
      <c r="R59" s="670"/>
      <c r="U59" s="381"/>
    </row>
    <row r="60" spans="1:21" ht="21.75" customHeight="1">
      <c r="A60" s="619"/>
      <c r="B60" s="621"/>
      <c r="C60" s="623"/>
      <c r="D60" s="645"/>
      <c r="E60" s="676"/>
      <c r="F60" s="636"/>
      <c r="G60" s="678"/>
      <c r="H60" s="271" t="s">
        <v>34</v>
      </c>
      <c r="I60" s="386">
        <f>J60+L60</f>
        <v>55.3</v>
      </c>
      <c r="J60" s="383">
        <v>55.3</v>
      </c>
      <c r="K60" s="383"/>
      <c r="L60" s="388"/>
      <c r="M60" s="377"/>
      <c r="N60" s="75"/>
      <c r="O60" s="671"/>
      <c r="P60" s="668"/>
      <c r="Q60" s="668"/>
      <c r="R60" s="670"/>
    </row>
    <row r="61" spans="1:21" ht="14.25" customHeight="1">
      <c r="A61" s="619"/>
      <c r="B61" s="621"/>
      <c r="C61" s="623"/>
      <c r="D61" s="645"/>
      <c r="E61" s="676"/>
      <c r="F61" s="636"/>
      <c r="G61" s="678"/>
      <c r="H61" s="272" t="s">
        <v>70</v>
      </c>
      <c r="I61" s="386">
        <f>J61+L61</f>
        <v>1290.4000000000001</v>
      </c>
      <c r="J61" s="383"/>
      <c r="K61" s="383"/>
      <c r="L61" s="388">
        <v>1290.4000000000001</v>
      </c>
      <c r="M61" s="375">
        <v>3177.5</v>
      </c>
      <c r="N61" s="75"/>
      <c r="O61" s="671"/>
      <c r="P61" s="668"/>
      <c r="Q61" s="668"/>
      <c r="R61" s="670"/>
    </row>
    <row r="62" spans="1:21" ht="21.75" customHeight="1" thickBot="1">
      <c r="A62" s="620"/>
      <c r="B62" s="622"/>
      <c r="C62" s="624"/>
      <c r="D62" s="646"/>
      <c r="E62" s="677"/>
      <c r="F62" s="637"/>
      <c r="G62" s="679"/>
      <c r="H62" s="186" t="s">
        <v>10</v>
      </c>
      <c r="I62" s="145">
        <f>I61+I60+I59</f>
        <v>4886.3</v>
      </c>
      <c r="J62" s="146">
        <f>J61+J60+J59</f>
        <v>55.3</v>
      </c>
      <c r="K62" s="146">
        <f>K61+K60+K59</f>
        <v>0</v>
      </c>
      <c r="L62" s="182">
        <f>L61+L60+L59</f>
        <v>4831</v>
      </c>
      <c r="M62" s="187">
        <f>SUM(M59:M61)</f>
        <v>3177.5</v>
      </c>
      <c r="N62" s="187">
        <f>SUM(N59:N61)</f>
        <v>0</v>
      </c>
      <c r="O62" s="672"/>
      <c r="P62" s="110">
        <v>29</v>
      </c>
      <c r="Q62" s="110">
        <v>100</v>
      </c>
      <c r="R62" s="112"/>
    </row>
    <row r="63" spans="1:21" ht="12.75" customHeight="1">
      <c r="A63" s="812" t="s">
        <v>9</v>
      </c>
      <c r="B63" s="814" t="s">
        <v>41</v>
      </c>
      <c r="C63" s="816" t="s">
        <v>35</v>
      </c>
      <c r="D63" s="818" t="s">
        <v>138</v>
      </c>
      <c r="E63" s="821" t="s">
        <v>80</v>
      </c>
      <c r="F63" s="824" t="s">
        <v>40</v>
      </c>
      <c r="G63" s="827" t="s">
        <v>47</v>
      </c>
      <c r="H63" s="454" t="s">
        <v>45</v>
      </c>
      <c r="I63" s="455">
        <v>200</v>
      </c>
      <c r="J63" s="438"/>
      <c r="K63" s="438"/>
      <c r="L63" s="456">
        <v>200</v>
      </c>
      <c r="M63" s="439">
        <v>100</v>
      </c>
      <c r="N63" s="439"/>
      <c r="O63" s="830" t="s">
        <v>139</v>
      </c>
      <c r="P63" s="440"/>
      <c r="Q63" s="440"/>
      <c r="R63" s="113"/>
      <c r="U63" s="441"/>
    </row>
    <row r="64" spans="1:21">
      <c r="A64" s="812"/>
      <c r="B64" s="814"/>
      <c r="C64" s="816"/>
      <c r="D64" s="819"/>
      <c r="E64" s="822"/>
      <c r="F64" s="825"/>
      <c r="G64" s="828"/>
      <c r="H64" s="442"/>
      <c r="I64" s="443"/>
      <c r="J64" s="444"/>
      <c r="K64" s="444"/>
      <c r="L64" s="445"/>
      <c r="M64" s="446"/>
      <c r="N64" s="446"/>
      <c r="O64" s="831"/>
      <c r="P64" s="447"/>
      <c r="Q64" s="448"/>
      <c r="R64" s="128"/>
      <c r="U64" s="441"/>
    </row>
    <row r="65" spans="1:21" ht="15.75" customHeight="1" thickBot="1">
      <c r="A65" s="813"/>
      <c r="B65" s="815"/>
      <c r="C65" s="817"/>
      <c r="D65" s="820"/>
      <c r="E65" s="823"/>
      <c r="F65" s="826"/>
      <c r="G65" s="829"/>
      <c r="H65" s="449"/>
      <c r="I65" s="450">
        <f>I63</f>
        <v>200</v>
      </c>
      <c r="J65" s="451"/>
      <c r="K65" s="451"/>
      <c r="L65" s="452">
        <f>L63</f>
        <v>200</v>
      </c>
      <c r="M65" s="453">
        <f>M63</f>
        <v>100</v>
      </c>
      <c r="N65" s="453"/>
      <c r="O65" s="832"/>
      <c r="P65" s="457">
        <v>50</v>
      </c>
      <c r="Q65" s="458">
        <v>50</v>
      </c>
      <c r="R65" s="112"/>
      <c r="U65" s="441"/>
    </row>
    <row r="66" spans="1:21" ht="33" customHeight="1">
      <c r="A66" s="496" t="s">
        <v>9</v>
      </c>
      <c r="B66" s="497" t="s">
        <v>35</v>
      </c>
      <c r="C66" s="498" t="s">
        <v>41</v>
      </c>
      <c r="D66" s="133" t="s">
        <v>93</v>
      </c>
      <c r="E66" s="490" t="s">
        <v>122</v>
      </c>
      <c r="F66" s="488" t="s">
        <v>40</v>
      </c>
      <c r="G66" s="494" t="s">
        <v>36</v>
      </c>
      <c r="H66" s="509" t="s">
        <v>45</v>
      </c>
      <c r="I66" s="510">
        <f>J66+L66</f>
        <v>263.29999999999995</v>
      </c>
      <c r="J66" s="229">
        <v>162.69999999999999</v>
      </c>
      <c r="K66" s="229"/>
      <c r="L66" s="220">
        <v>100.6</v>
      </c>
      <c r="M66" s="32">
        <v>263</v>
      </c>
      <c r="N66" s="32">
        <v>263</v>
      </c>
      <c r="O66" s="503"/>
      <c r="P66" s="109"/>
      <c r="Q66" s="109"/>
      <c r="R66" s="111"/>
    </row>
    <row r="67" spans="1:21" ht="32.25" customHeight="1" thickBot="1">
      <c r="A67" s="476"/>
      <c r="B67" s="477"/>
      <c r="C67" s="479"/>
      <c r="D67" s="511" t="s">
        <v>120</v>
      </c>
      <c r="E67" s="492"/>
      <c r="F67" s="481"/>
      <c r="G67" s="484"/>
      <c r="H67" s="512"/>
      <c r="I67" s="513"/>
      <c r="J67" s="514"/>
      <c r="K67" s="514"/>
      <c r="L67" s="515"/>
      <c r="M67" s="516"/>
      <c r="N67" s="516"/>
      <c r="O67" s="7" t="s">
        <v>58</v>
      </c>
      <c r="P67" s="110">
        <v>137</v>
      </c>
      <c r="Q67" s="110">
        <v>137</v>
      </c>
      <c r="R67" s="112">
        <v>137</v>
      </c>
    </row>
    <row r="68" spans="1:21" ht="50.25" customHeight="1">
      <c r="A68" s="496"/>
      <c r="B68" s="497"/>
      <c r="C68" s="498"/>
      <c r="D68" s="517" t="s">
        <v>59</v>
      </c>
      <c r="E68" s="490" t="s">
        <v>122</v>
      </c>
      <c r="F68" s="488"/>
      <c r="G68" s="494" t="s">
        <v>36</v>
      </c>
      <c r="H68" s="518" t="s">
        <v>46</v>
      </c>
      <c r="I68" s="519">
        <f>J68</f>
        <v>44.7</v>
      </c>
      <c r="J68" s="520">
        <v>44.7</v>
      </c>
      <c r="K68" s="153"/>
      <c r="L68" s="154"/>
      <c r="M68" s="10"/>
      <c r="N68" s="10"/>
      <c r="O68" s="521" t="s">
        <v>140</v>
      </c>
      <c r="P68" s="522">
        <v>1</v>
      </c>
      <c r="Q68" s="109"/>
      <c r="R68" s="111"/>
    </row>
    <row r="69" spans="1:21" ht="31.5" customHeight="1">
      <c r="A69" s="474"/>
      <c r="B69" s="475"/>
      <c r="C69" s="478"/>
      <c r="D69" s="833" t="s">
        <v>137</v>
      </c>
      <c r="E69" s="491"/>
      <c r="F69" s="480"/>
      <c r="G69" s="436" t="s">
        <v>47</v>
      </c>
      <c r="H69" s="437" t="s">
        <v>46</v>
      </c>
      <c r="I69" s="429">
        <v>200</v>
      </c>
      <c r="J69" s="430">
        <v>200</v>
      </c>
      <c r="K69" s="143"/>
      <c r="L69" s="144"/>
      <c r="M69" s="22"/>
      <c r="N69" s="22"/>
      <c r="O69" s="434" t="s">
        <v>136</v>
      </c>
      <c r="P69" s="435">
        <v>0.33</v>
      </c>
      <c r="Q69" s="14"/>
      <c r="R69" s="128"/>
    </row>
    <row r="70" spans="1:21" ht="25.5" customHeight="1" thickBot="1">
      <c r="A70" s="476"/>
      <c r="B70" s="477"/>
      <c r="C70" s="479"/>
      <c r="D70" s="834"/>
      <c r="E70" s="492"/>
      <c r="F70" s="481"/>
      <c r="G70" s="484"/>
      <c r="H70" s="233" t="s">
        <v>10</v>
      </c>
      <c r="I70" s="431" t="s">
        <v>141</v>
      </c>
      <c r="J70" s="432" t="s">
        <v>142</v>
      </c>
      <c r="K70" s="269">
        <f t="shared" ref="K70:N70" si="11">K66</f>
        <v>0</v>
      </c>
      <c r="L70" s="190">
        <f t="shared" si="11"/>
        <v>100.6</v>
      </c>
      <c r="M70" s="184">
        <f t="shared" si="11"/>
        <v>263</v>
      </c>
      <c r="N70" s="184">
        <f t="shared" si="11"/>
        <v>263</v>
      </c>
      <c r="O70" s="392"/>
      <c r="P70" s="110"/>
      <c r="Q70" s="110"/>
      <c r="R70" s="112"/>
    </row>
    <row r="71" spans="1:21" ht="26.25" customHeight="1" thickBot="1">
      <c r="A71" s="231" t="s">
        <v>9</v>
      </c>
      <c r="B71" s="400" t="s">
        <v>35</v>
      </c>
      <c r="C71" s="651" t="s">
        <v>12</v>
      </c>
      <c r="D71" s="651"/>
      <c r="E71" s="651"/>
      <c r="F71" s="651"/>
      <c r="G71" s="651"/>
      <c r="H71" s="652"/>
      <c r="I71" s="433" t="s">
        <v>151</v>
      </c>
      <c r="J71" s="433" t="s">
        <v>143</v>
      </c>
      <c r="K71" s="135">
        <f t="shared" ref="K71:N71" si="12">K70+K62+K58</f>
        <v>0</v>
      </c>
      <c r="L71" s="470" t="s">
        <v>152</v>
      </c>
      <c r="M71" s="471" t="s">
        <v>153</v>
      </c>
      <c r="N71" s="138">
        <f t="shared" si="12"/>
        <v>318</v>
      </c>
      <c r="O71" s="653"/>
      <c r="P71" s="653"/>
      <c r="Q71" s="653"/>
      <c r="R71" s="654"/>
    </row>
    <row r="72" spans="1:21" ht="17.25" customHeight="1" thickBot="1">
      <c r="A72" s="37" t="s">
        <v>9</v>
      </c>
      <c r="B72" s="6" t="s">
        <v>41</v>
      </c>
      <c r="C72" s="655" t="s">
        <v>64</v>
      </c>
      <c r="D72" s="656"/>
      <c r="E72" s="656"/>
      <c r="F72" s="656"/>
      <c r="G72" s="656"/>
      <c r="H72" s="656"/>
      <c r="I72" s="656"/>
      <c r="J72" s="656"/>
      <c r="K72" s="656"/>
      <c r="L72" s="656"/>
      <c r="M72" s="656"/>
      <c r="N72" s="656"/>
      <c r="O72" s="656"/>
      <c r="P72" s="656"/>
      <c r="Q72" s="656"/>
      <c r="R72" s="657"/>
    </row>
    <row r="73" spans="1:21" ht="16.5" customHeight="1">
      <c r="A73" s="658" t="s">
        <v>9</v>
      </c>
      <c r="B73" s="659" t="s">
        <v>41</v>
      </c>
      <c r="C73" s="660" t="s">
        <v>9</v>
      </c>
      <c r="D73" s="661" t="s">
        <v>60</v>
      </c>
      <c r="E73" s="19"/>
      <c r="F73" s="662" t="s">
        <v>41</v>
      </c>
      <c r="G73" s="663" t="s">
        <v>36</v>
      </c>
      <c r="H73" s="28" t="s">
        <v>45</v>
      </c>
      <c r="I73" s="152">
        <f>J73+L73</f>
        <v>96.5</v>
      </c>
      <c r="J73" s="153">
        <v>96.5</v>
      </c>
      <c r="K73" s="153"/>
      <c r="L73" s="154"/>
      <c r="M73" s="10">
        <v>96.5</v>
      </c>
      <c r="N73" s="10">
        <v>96.5</v>
      </c>
      <c r="O73" s="664" t="s">
        <v>103</v>
      </c>
      <c r="P73" s="667">
        <v>1.8</v>
      </c>
      <c r="Q73" s="667">
        <v>1.8</v>
      </c>
      <c r="R73" s="669">
        <v>1.8</v>
      </c>
    </row>
    <row r="74" spans="1:21">
      <c r="A74" s="619"/>
      <c r="B74" s="621"/>
      <c r="C74" s="623"/>
      <c r="D74" s="625"/>
      <c r="E74" s="20"/>
      <c r="F74" s="636"/>
      <c r="G74" s="629"/>
      <c r="H74" s="29"/>
      <c r="I74" s="155"/>
      <c r="J74" s="156"/>
      <c r="K74" s="156"/>
      <c r="L74" s="157"/>
      <c r="M74" s="11"/>
      <c r="N74" s="11"/>
      <c r="O74" s="665"/>
      <c r="P74" s="668"/>
      <c r="Q74" s="668"/>
      <c r="R74" s="670"/>
    </row>
    <row r="75" spans="1:21" ht="12" customHeight="1" thickBot="1">
      <c r="A75" s="620"/>
      <c r="B75" s="622"/>
      <c r="C75" s="624"/>
      <c r="D75" s="626"/>
      <c r="E75" s="21"/>
      <c r="F75" s="637"/>
      <c r="G75" s="630"/>
      <c r="H75" s="186" t="s">
        <v>10</v>
      </c>
      <c r="I75" s="150">
        <f>SUM(I73:I74)</f>
        <v>96.5</v>
      </c>
      <c r="J75" s="146">
        <f t="shared" ref="J75:N75" si="13">SUM(J73:J74)</f>
        <v>96.5</v>
      </c>
      <c r="K75" s="146">
        <f t="shared" si="13"/>
        <v>0</v>
      </c>
      <c r="L75" s="147">
        <f t="shared" si="13"/>
        <v>0</v>
      </c>
      <c r="M75" s="187">
        <f t="shared" si="13"/>
        <v>96.5</v>
      </c>
      <c r="N75" s="187">
        <f t="shared" si="13"/>
        <v>96.5</v>
      </c>
      <c r="O75" s="666"/>
      <c r="P75" s="110"/>
      <c r="Q75" s="110"/>
      <c r="R75" s="112"/>
    </row>
    <row r="76" spans="1:21" ht="19.5" customHeight="1">
      <c r="A76" s="485" t="s">
        <v>9</v>
      </c>
      <c r="B76" s="486" t="s">
        <v>41</v>
      </c>
      <c r="C76" s="487" t="s">
        <v>11</v>
      </c>
      <c r="D76" s="130" t="s">
        <v>94</v>
      </c>
      <c r="E76" s="500" t="s">
        <v>80</v>
      </c>
      <c r="F76" s="501" t="s">
        <v>41</v>
      </c>
      <c r="G76" s="494" t="s">
        <v>47</v>
      </c>
      <c r="H76" s="347"/>
      <c r="I76" s="250"/>
      <c r="J76" s="251"/>
      <c r="K76" s="251"/>
      <c r="L76" s="252"/>
      <c r="M76" s="343"/>
      <c r="N76" s="253"/>
      <c r="O76" s="482"/>
      <c r="P76" s="109"/>
      <c r="Q76" s="109"/>
      <c r="R76" s="111"/>
    </row>
    <row r="77" spans="1:21">
      <c r="A77" s="474"/>
      <c r="B77" s="475"/>
      <c r="C77" s="472"/>
      <c r="D77" s="631" t="s">
        <v>128</v>
      </c>
      <c r="E77" s="633" t="s">
        <v>117</v>
      </c>
      <c r="F77" s="53"/>
      <c r="G77" s="89"/>
      <c r="H77" s="348" t="s">
        <v>73</v>
      </c>
      <c r="I77" s="142">
        <f>J77+L77</f>
        <v>1197.5999999999999</v>
      </c>
      <c r="J77" s="143">
        <v>0</v>
      </c>
      <c r="K77" s="143"/>
      <c r="L77" s="144">
        <v>1197.5999999999999</v>
      </c>
      <c r="M77" s="344"/>
      <c r="N77" s="17"/>
      <c r="O77" s="635" t="s">
        <v>104</v>
      </c>
      <c r="P77" s="257"/>
      <c r="Q77" s="255"/>
      <c r="R77" s="256"/>
    </row>
    <row r="78" spans="1:21" ht="29.25" customHeight="1">
      <c r="A78" s="474"/>
      <c r="B78" s="475"/>
      <c r="C78" s="472"/>
      <c r="D78" s="631"/>
      <c r="E78" s="634"/>
      <c r="F78" s="473"/>
      <c r="G78" s="483"/>
      <c r="H78" s="349" t="s">
        <v>46</v>
      </c>
      <c r="I78" s="142">
        <f>J78+L78</f>
        <v>275.39999999999998</v>
      </c>
      <c r="J78" s="143">
        <v>0</v>
      </c>
      <c r="K78" s="143"/>
      <c r="L78" s="144">
        <v>275.39999999999998</v>
      </c>
      <c r="M78" s="344"/>
      <c r="N78" s="17"/>
      <c r="O78" s="557"/>
      <c r="P78" s="258">
        <v>100</v>
      </c>
      <c r="Q78" s="16"/>
      <c r="R78" s="128"/>
    </row>
    <row r="79" spans="1:21" ht="12" customHeight="1">
      <c r="A79" s="474"/>
      <c r="B79" s="475"/>
      <c r="C79" s="472"/>
      <c r="D79" s="632"/>
      <c r="E79" s="634"/>
      <c r="F79" s="473"/>
      <c r="G79" s="483"/>
      <c r="H79" s="348" t="s">
        <v>70</v>
      </c>
      <c r="I79" s="142">
        <f>J79+L79</f>
        <v>3380.7</v>
      </c>
      <c r="J79" s="143">
        <v>0</v>
      </c>
      <c r="K79" s="143"/>
      <c r="L79" s="144">
        <v>3380.7</v>
      </c>
      <c r="M79" s="342"/>
      <c r="N79" s="76"/>
      <c r="O79" s="489"/>
      <c r="P79" s="230"/>
      <c r="Q79" s="254"/>
      <c r="R79" s="115"/>
    </row>
    <row r="80" spans="1:21">
      <c r="A80" s="640"/>
      <c r="B80" s="641"/>
      <c r="C80" s="623"/>
      <c r="D80" s="642" t="s">
        <v>77</v>
      </c>
      <c r="E80" s="634"/>
      <c r="F80" s="473"/>
      <c r="G80" s="483"/>
      <c r="H80" s="350" t="s">
        <v>45</v>
      </c>
      <c r="I80" s="142">
        <f>J80+L80</f>
        <v>120</v>
      </c>
      <c r="J80" s="143"/>
      <c r="K80" s="143"/>
      <c r="L80" s="144">
        <v>120</v>
      </c>
      <c r="M80" s="345">
        <v>0</v>
      </c>
      <c r="N80" s="75"/>
      <c r="O80" s="643" t="s">
        <v>105</v>
      </c>
      <c r="P80" s="255">
        <v>360</v>
      </c>
      <c r="Q80" s="255"/>
      <c r="R80" s="256"/>
    </row>
    <row r="81" spans="1:43" ht="49.5" customHeight="1">
      <c r="A81" s="640"/>
      <c r="B81" s="641"/>
      <c r="C81" s="623"/>
      <c r="D81" s="632"/>
      <c r="E81" s="493"/>
      <c r="F81" s="473"/>
      <c r="G81" s="483"/>
      <c r="H81" s="351"/>
      <c r="I81" s="142"/>
      <c r="J81" s="143"/>
      <c r="K81" s="143"/>
      <c r="L81" s="144"/>
      <c r="M81" s="77"/>
      <c r="N81" s="18"/>
      <c r="O81" s="644"/>
      <c r="P81" s="230"/>
      <c r="Q81" s="254"/>
      <c r="R81" s="115"/>
    </row>
    <row r="82" spans="1:43" ht="18" customHeight="1">
      <c r="A82" s="474"/>
      <c r="B82" s="475"/>
      <c r="C82" s="472"/>
      <c r="D82" s="645" t="s">
        <v>111</v>
      </c>
      <c r="E82" s="101" t="s">
        <v>80</v>
      </c>
      <c r="F82" s="473" t="s">
        <v>41</v>
      </c>
      <c r="G82" s="495" t="s">
        <v>47</v>
      </c>
      <c r="H82" s="352" t="s">
        <v>45</v>
      </c>
      <c r="I82" s="142"/>
      <c r="J82" s="143"/>
      <c r="K82" s="143"/>
      <c r="L82" s="144"/>
      <c r="M82" s="345">
        <v>125.9</v>
      </c>
      <c r="N82" s="75">
        <v>125.9</v>
      </c>
      <c r="O82" s="265" t="s">
        <v>133</v>
      </c>
      <c r="P82" s="266"/>
      <c r="Q82" s="266">
        <v>967</v>
      </c>
      <c r="R82" s="259">
        <v>968</v>
      </c>
    </row>
    <row r="83" spans="1:43">
      <c r="A83" s="640"/>
      <c r="B83" s="641"/>
      <c r="C83" s="649"/>
      <c r="D83" s="645"/>
      <c r="E83" s="101"/>
      <c r="F83" s="636"/>
      <c r="G83" s="638"/>
      <c r="H83" s="132" t="s">
        <v>70</v>
      </c>
      <c r="I83" s="142"/>
      <c r="J83" s="143">
        <v>0</v>
      </c>
      <c r="K83" s="143"/>
      <c r="L83" s="144"/>
      <c r="M83" s="77">
        <v>713.1</v>
      </c>
      <c r="N83" s="18">
        <v>713.1</v>
      </c>
      <c r="O83" s="35"/>
      <c r="P83" s="14"/>
      <c r="Q83" s="14"/>
      <c r="R83" s="128"/>
    </row>
    <row r="84" spans="1:43" ht="13.5" thickBot="1">
      <c r="A84" s="647"/>
      <c r="B84" s="648"/>
      <c r="C84" s="650"/>
      <c r="D84" s="646"/>
      <c r="E84" s="248"/>
      <c r="F84" s="637"/>
      <c r="G84" s="639"/>
      <c r="H84" s="181" t="s">
        <v>10</v>
      </c>
      <c r="I84" s="145">
        <f>I82+I80+I79+I78+I77</f>
        <v>4973.7</v>
      </c>
      <c r="J84" s="146">
        <f t="shared" ref="J84:N84" si="14">J83+J82+J81+J79+J78+J77</f>
        <v>0</v>
      </c>
      <c r="K84" s="146">
        <f t="shared" si="14"/>
        <v>0</v>
      </c>
      <c r="L84" s="147">
        <f>L80+L79+L78+L77</f>
        <v>4973.7</v>
      </c>
      <c r="M84" s="346">
        <f t="shared" si="14"/>
        <v>839</v>
      </c>
      <c r="N84" s="149">
        <f t="shared" si="14"/>
        <v>839</v>
      </c>
      <c r="O84" s="7"/>
      <c r="P84" s="110"/>
      <c r="Q84" s="110"/>
      <c r="R84" s="112"/>
    </row>
    <row r="85" spans="1:43" ht="27" customHeight="1">
      <c r="A85" s="619" t="s">
        <v>9</v>
      </c>
      <c r="B85" s="621" t="s">
        <v>41</v>
      </c>
      <c r="C85" s="623" t="s">
        <v>35</v>
      </c>
      <c r="D85" s="625" t="s">
        <v>119</v>
      </c>
      <c r="E85" s="20"/>
      <c r="F85" s="627" t="s">
        <v>40</v>
      </c>
      <c r="G85" s="629" t="s">
        <v>47</v>
      </c>
      <c r="H85" s="204" t="s">
        <v>46</v>
      </c>
      <c r="I85" s="139">
        <f>J85+L85</f>
        <v>180</v>
      </c>
      <c r="J85" s="140"/>
      <c r="K85" s="140"/>
      <c r="L85" s="141">
        <v>180</v>
      </c>
      <c r="M85" s="18">
        <v>0</v>
      </c>
      <c r="N85" s="18">
        <v>0</v>
      </c>
      <c r="O85" s="107" t="s">
        <v>124</v>
      </c>
      <c r="P85" s="108">
        <v>1</v>
      </c>
      <c r="Q85" s="108"/>
      <c r="R85" s="247"/>
    </row>
    <row r="86" spans="1:43" ht="15.75" customHeight="1">
      <c r="A86" s="619"/>
      <c r="B86" s="621"/>
      <c r="C86" s="623"/>
      <c r="D86" s="625"/>
      <c r="E86" s="20"/>
      <c r="F86" s="627"/>
      <c r="G86" s="629"/>
      <c r="H86" s="116" t="s">
        <v>34</v>
      </c>
      <c r="I86" s="168"/>
      <c r="J86" s="156"/>
      <c r="K86" s="156"/>
      <c r="L86" s="157"/>
      <c r="M86" s="11"/>
      <c r="N86" s="11"/>
      <c r="O86" s="792" t="s">
        <v>126</v>
      </c>
      <c r="P86" s="267">
        <v>300</v>
      </c>
      <c r="Q86" s="267"/>
      <c r="R86" s="268"/>
    </row>
    <row r="87" spans="1:43" ht="15" customHeight="1" thickBot="1">
      <c r="A87" s="620"/>
      <c r="B87" s="622"/>
      <c r="C87" s="624"/>
      <c r="D87" s="626"/>
      <c r="E87" s="21"/>
      <c r="F87" s="628"/>
      <c r="G87" s="630"/>
      <c r="H87" s="186" t="s">
        <v>10</v>
      </c>
      <c r="I87" s="171">
        <f t="shared" ref="I87:M87" si="15">I86+I85</f>
        <v>180</v>
      </c>
      <c r="J87" s="175">
        <f t="shared" si="15"/>
        <v>0</v>
      </c>
      <c r="K87" s="175">
        <f t="shared" si="15"/>
        <v>0</v>
      </c>
      <c r="L87" s="203">
        <f t="shared" si="15"/>
        <v>180</v>
      </c>
      <c r="M87" s="187">
        <f t="shared" si="15"/>
        <v>0</v>
      </c>
      <c r="N87" s="187">
        <f>N86+N85</f>
        <v>0</v>
      </c>
      <c r="O87" s="793"/>
      <c r="P87" s="99"/>
      <c r="Q87" s="99"/>
      <c r="R87" s="100"/>
    </row>
    <row r="88" spans="1:43">
      <c r="A88" s="576" t="s">
        <v>9</v>
      </c>
      <c r="B88" s="580" t="s">
        <v>41</v>
      </c>
      <c r="C88" s="584" t="s">
        <v>41</v>
      </c>
      <c r="D88" s="588" t="s">
        <v>135</v>
      </c>
      <c r="E88" s="592" t="s">
        <v>134</v>
      </c>
      <c r="F88" s="596" t="s">
        <v>106</v>
      </c>
      <c r="G88" s="600" t="s">
        <v>47</v>
      </c>
      <c r="H88" s="136" t="s">
        <v>70</v>
      </c>
      <c r="I88" s="210"/>
      <c r="J88" s="177"/>
      <c r="K88" s="177"/>
      <c r="L88" s="178"/>
      <c r="M88" s="205">
        <v>1994.7</v>
      </c>
      <c r="N88" s="119"/>
      <c r="O88" s="103"/>
      <c r="P88" s="104"/>
      <c r="Q88" s="120"/>
      <c r="R88" s="121"/>
    </row>
    <row r="89" spans="1:43">
      <c r="A89" s="577"/>
      <c r="B89" s="581"/>
      <c r="C89" s="585"/>
      <c r="D89" s="589"/>
      <c r="E89" s="593"/>
      <c r="F89" s="597"/>
      <c r="G89" s="601"/>
      <c r="H89" s="137" t="s">
        <v>46</v>
      </c>
      <c r="I89" s="211">
        <f>L89</f>
        <v>20</v>
      </c>
      <c r="J89" s="179"/>
      <c r="K89" s="179"/>
      <c r="L89" s="180">
        <v>20</v>
      </c>
      <c r="M89" s="206"/>
      <c r="N89" s="122"/>
      <c r="O89" s="557" t="s">
        <v>123</v>
      </c>
      <c r="P89" s="106">
        <v>1</v>
      </c>
      <c r="Q89" s="124"/>
      <c r="R89" s="125"/>
    </row>
    <row r="90" spans="1:43">
      <c r="A90" s="578"/>
      <c r="B90" s="582"/>
      <c r="C90" s="586"/>
      <c r="D90" s="590"/>
      <c r="E90" s="594"/>
      <c r="F90" s="598"/>
      <c r="G90" s="602"/>
      <c r="H90" s="137" t="s">
        <v>73</v>
      </c>
      <c r="I90" s="211"/>
      <c r="J90" s="179"/>
      <c r="K90" s="179"/>
      <c r="L90" s="180"/>
      <c r="M90" s="207">
        <v>352</v>
      </c>
      <c r="N90" s="134"/>
      <c r="O90" s="557"/>
      <c r="P90" s="123"/>
      <c r="Q90" s="124"/>
      <c r="R90" s="125"/>
    </row>
    <row r="91" spans="1:43">
      <c r="A91" s="578"/>
      <c r="B91" s="582"/>
      <c r="C91" s="586"/>
      <c r="D91" s="590"/>
      <c r="E91" s="594"/>
      <c r="F91" s="598"/>
      <c r="G91" s="602"/>
      <c r="H91" s="137" t="s">
        <v>34</v>
      </c>
      <c r="I91" s="211"/>
      <c r="J91" s="179"/>
      <c r="K91" s="179"/>
      <c r="L91" s="180"/>
      <c r="M91" s="207">
        <v>30</v>
      </c>
      <c r="N91" s="134"/>
      <c r="O91" s="126"/>
      <c r="P91" s="123"/>
      <c r="Q91" s="124"/>
      <c r="R91" s="125"/>
    </row>
    <row r="92" spans="1:43" ht="13.5" thickBot="1">
      <c r="A92" s="579"/>
      <c r="B92" s="583"/>
      <c r="C92" s="587"/>
      <c r="D92" s="591"/>
      <c r="E92" s="595"/>
      <c r="F92" s="599"/>
      <c r="G92" s="603"/>
      <c r="H92" s="193" t="s">
        <v>10</v>
      </c>
      <c r="I92" s="194">
        <f t="shared" ref="I92:L92" si="16">I89</f>
        <v>20</v>
      </c>
      <c r="J92" s="195">
        <f t="shared" si="16"/>
        <v>0</v>
      </c>
      <c r="K92" s="195">
        <f t="shared" si="16"/>
        <v>0</v>
      </c>
      <c r="L92" s="196">
        <f t="shared" si="16"/>
        <v>20</v>
      </c>
      <c r="M92" s="208">
        <f>SUM(M88:M91)</f>
        <v>2376.6999999999998</v>
      </c>
      <c r="N92" s="197">
        <f>SUM(N88:N89)</f>
        <v>0</v>
      </c>
      <c r="O92" s="274"/>
      <c r="P92" s="275"/>
      <c r="Q92" s="276"/>
      <c r="R92" s="277"/>
    </row>
    <row r="93" spans="1:43" ht="27.75" customHeight="1" thickBot="1">
      <c r="A93" s="398" t="s">
        <v>11</v>
      </c>
      <c r="B93" s="400" t="s">
        <v>41</v>
      </c>
      <c r="C93" s="558" t="s">
        <v>12</v>
      </c>
      <c r="D93" s="559"/>
      <c r="E93" s="559"/>
      <c r="F93" s="559"/>
      <c r="G93" s="559"/>
      <c r="H93" s="560"/>
      <c r="I93" s="135">
        <f>I92+I87+I84+I75</f>
        <v>5270.2</v>
      </c>
      <c r="J93" s="135">
        <f t="shared" ref="J93:N93" si="17">J92+J87+J84+J75</f>
        <v>96.5</v>
      </c>
      <c r="K93" s="135">
        <f t="shared" si="17"/>
        <v>0</v>
      </c>
      <c r="L93" s="135">
        <f t="shared" si="17"/>
        <v>5173.7</v>
      </c>
      <c r="M93" s="135">
        <f t="shared" si="17"/>
        <v>3312.2</v>
      </c>
      <c r="N93" s="135">
        <f t="shared" si="17"/>
        <v>935.5</v>
      </c>
      <c r="O93" s="561"/>
      <c r="P93" s="562"/>
      <c r="Q93" s="562"/>
      <c r="R93" s="563"/>
    </row>
    <row r="94" spans="1:43" ht="27" customHeight="1" thickBot="1">
      <c r="A94" s="40" t="s">
        <v>9</v>
      </c>
      <c r="B94" s="564" t="s">
        <v>13</v>
      </c>
      <c r="C94" s="565"/>
      <c r="D94" s="565"/>
      <c r="E94" s="565"/>
      <c r="F94" s="565"/>
      <c r="G94" s="565"/>
      <c r="H94" s="566"/>
      <c r="I94" s="505" t="s">
        <v>156</v>
      </c>
      <c r="J94" s="460" t="s">
        <v>155</v>
      </c>
      <c r="K94" s="42">
        <f>SUM(K93,K71,K41,K33)</f>
        <v>0</v>
      </c>
      <c r="L94" s="504" t="s">
        <v>154</v>
      </c>
      <c r="M94" s="460" t="s">
        <v>144</v>
      </c>
      <c r="N94" s="42">
        <f>SUM(N93,N71,N41,N33)</f>
        <v>24112.799999999999</v>
      </c>
      <c r="O94" s="567"/>
      <c r="P94" s="568"/>
      <c r="Q94" s="568"/>
      <c r="R94" s="569"/>
    </row>
    <row r="95" spans="1:43" ht="29.25" customHeight="1" thickBot="1">
      <c r="A95" s="43" t="s">
        <v>40</v>
      </c>
      <c r="B95" s="570" t="s">
        <v>95</v>
      </c>
      <c r="C95" s="571"/>
      <c r="D95" s="571"/>
      <c r="E95" s="571"/>
      <c r="F95" s="571"/>
      <c r="G95" s="571"/>
      <c r="H95" s="572"/>
      <c r="I95" s="506" t="s">
        <v>156</v>
      </c>
      <c r="J95" s="461" t="s">
        <v>155</v>
      </c>
      <c r="K95" s="507">
        <f>SUM(K94,K72,K42,K34)</f>
        <v>0</v>
      </c>
      <c r="L95" s="508" t="s">
        <v>154</v>
      </c>
      <c r="M95" s="461" t="s">
        <v>144</v>
      </c>
      <c r="N95" s="92">
        <f>N94</f>
        <v>24112.799999999999</v>
      </c>
      <c r="O95" s="573"/>
      <c r="P95" s="574"/>
      <c r="Q95" s="574"/>
      <c r="R95" s="575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</row>
    <row r="96" spans="1:43" s="54" customFormat="1">
      <c r="A96" s="390"/>
      <c r="B96" s="390"/>
      <c r="C96" s="390"/>
      <c r="D96" s="390"/>
      <c r="E96" s="390"/>
      <c r="F96" s="390"/>
      <c r="G96" s="390"/>
      <c r="H96" s="390"/>
      <c r="I96" s="390"/>
      <c r="J96" s="390"/>
      <c r="K96" s="390"/>
      <c r="L96" s="390"/>
      <c r="M96" s="390"/>
      <c r="N96" s="390"/>
      <c r="O96" s="390"/>
      <c r="P96" s="390"/>
      <c r="Q96" s="390"/>
      <c r="R96" s="390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</row>
    <row r="97" spans="1:43" s="9" customFormat="1">
      <c r="A97" s="391"/>
      <c r="B97" s="391"/>
      <c r="C97" s="391"/>
      <c r="D97" s="391"/>
      <c r="E97" s="391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1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</sheetData>
  <mergeCells count="187">
    <mergeCell ref="B94:H94"/>
    <mergeCell ref="O94:R94"/>
    <mergeCell ref="B95:H95"/>
    <mergeCell ref="O95:R95"/>
    <mergeCell ref="O86:O87"/>
    <mergeCell ref="A88:A92"/>
    <mergeCell ref="B88:B92"/>
    <mergeCell ref="C88:C92"/>
    <mergeCell ref="D88:D92"/>
    <mergeCell ref="E88:E92"/>
    <mergeCell ref="F88:F92"/>
    <mergeCell ref="G88:G92"/>
    <mergeCell ref="O89:O90"/>
    <mergeCell ref="C93:H93"/>
    <mergeCell ref="O93:R93"/>
    <mergeCell ref="A85:A87"/>
    <mergeCell ref="B85:B87"/>
    <mergeCell ref="C85:C87"/>
    <mergeCell ref="D85:D87"/>
    <mergeCell ref="F85:F87"/>
    <mergeCell ref="G85:G87"/>
    <mergeCell ref="G83:G84"/>
    <mergeCell ref="R73:R74"/>
    <mergeCell ref="D77:D79"/>
    <mergeCell ref="E77:E80"/>
    <mergeCell ref="O77:O78"/>
    <mergeCell ref="D69:D70"/>
    <mergeCell ref="C71:H71"/>
    <mergeCell ref="O71:R71"/>
    <mergeCell ref="C72:R72"/>
    <mergeCell ref="C80:C81"/>
    <mergeCell ref="D80:D81"/>
    <mergeCell ref="D82:D84"/>
    <mergeCell ref="C83:C84"/>
    <mergeCell ref="F83:F84"/>
    <mergeCell ref="B63:B65"/>
    <mergeCell ref="C63:C65"/>
    <mergeCell ref="D63:D65"/>
    <mergeCell ref="E63:E65"/>
    <mergeCell ref="F63:F65"/>
    <mergeCell ref="G63:G65"/>
    <mergeCell ref="O63:O65"/>
    <mergeCell ref="P73:P74"/>
    <mergeCell ref="Q73:Q74"/>
    <mergeCell ref="A83:A84"/>
    <mergeCell ref="B83:B84"/>
    <mergeCell ref="P59:P61"/>
    <mergeCell ref="Q59:Q61"/>
    <mergeCell ref="R59:R61"/>
    <mergeCell ref="A59:A62"/>
    <mergeCell ref="B59:B62"/>
    <mergeCell ref="C59:C62"/>
    <mergeCell ref="D59:D62"/>
    <mergeCell ref="E59:E62"/>
    <mergeCell ref="F59:F62"/>
    <mergeCell ref="A73:A75"/>
    <mergeCell ref="B73:B75"/>
    <mergeCell ref="C73:C75"/>
    <mergeCell ref="D73:D75"/>
    <mergeCell ref="F73:F75"/>
    <mergeCell ref="G73:G75"/>
    <mergeCell ref="O80:O81"/>
    <mergeCell ref="G59:G62"/>
    <mergeCell ref="O59:O62"/>
    <mergeCell ref="O73:O75"/>
    <mergeCell ref="A80:A81"/>
    <mergeCell ref="B80:B81"/>
    <mergeCell ref="A63:A65"/>
    <mergeCell ref="O53:O54"/>
    <mergeCell ref="D55:D58"/>
    <mergeCell ref="E55:E58"/>
    <mergeCell ref="F55:F58"/>
    <mergeCell ref="G55:G58"/>
    <mergeCell ref="O55:O58"/>
    <mergeCell ref="D51:D52"/>
    <mergeCell ref="F51:F52"/>
    <mergeCell ref="G51:G52"/>
    <mergeCell ref="D53:D54"/>
    <mergeCell ref="F53:F54"/>
    <mergeCell ref="G53:G54"/>
    <mergeCell ref="C41:H41"/>
    <mergeCell ref="O41:R41"/>
    <mergeCell ref="C42:R42"/>
    <mergeCell ref="D44:D45"/>
    <mergeCell ref="E44:E45"/>
    <mergeCell ref="F44:F45"/>
    <mergeCell ref="G44:G45"/>
    <mergeCell ref="O44:O45"/>
    <mergeCell ref="D46:D48"/>
    <mergeCell ref="E46:E49"/>
    <mergeCell ref="F46:F48"/>
    <mergeCell ref="G46:G48"/>
    <mergeCell ref="O46:O47"/>
    <mergeCell ref="D49:D50"/>
    <mergeCell ref="F49:F50"/>
    <mergeCell ref="G49:G50"/>
    <mergeCell ref="O49:O50"/>
    <mergeCell ref="A39:A40"/>
    <mergeCell ref="B39:B40"/>
    <mergeCell ref="C39:C40"/>
    <mergeCell ref="D39:D40"/>
    <mergeCell ref="E39:E40"/>
    <mergeCell ref="F39:F40"/>
    <mergeCell ref="C33:H33"/>
    <mergeCell ref="C34:R34"/>
    <mergeCell ref="A35:A38"/>
    <mergeCell ref="B35:B38"/>
    <mergeCell ref="C35:C38"/>
    <mergeCell ref="D35:D38"/>
    <mergeCell ref="E35:E38"/>
    <mergeCell ref="F35:F38"/>
    <mergeCell ref="G35:G38"/>
    <mergeCell ref="O35:O37"/>
    <mergeCell ref="G39:G40"/>
    <mergeCell ref="O39:O40"/>
    <mergeCell ref="A30:A32"/>
    <mergeCell ref="B30:B32"/>
    <mergeCell ref="C30:C32"/>
    <mergeCell ref="D30:D32"/>
    <mergeCell ref="E30:E32"/>
    <mergeCell ref="F30:F32"/>
    <mergeCell ref="G30:G32"/>
    <mergeCell ref="O30:O32"/>
    <mergeCell ref="A27:A29"/>
    <mergeCell ref="B27:B29"/>
    <mergeCell ref="C27:C29"/>
    <mergeCell ref="D27:D29"/>
    <mergeCell ref="E27:E29"/>
    <mergeCell ref="F27:F29"/>
    <mergeCell ref="A24:A26"/>
    <mergeCell ref="B24:B26"/>
    <mergeCell ref="C24:C26"/>
    <mergeCell ref="D24:D26"/>
    <mergeCell ref="F24:F26"/>
    <mergeCell ref="G24:G26"/>
    <mergeCell ref="O24:O26"/>
    <mergeCell ref="E25:E26"/>
    <mergeCell ref="G27:G29"/>
    <mergeCell ref="O27:O29"/>
    <mergeCell ref="G17:G19"/>
    <mergeCell ref="O17:O18"/>
    <mergeCell ref="D19:D20"/>
    <mergeCell ref="O19:O20"/>
    <mergeCell ref="A22:A23"/>
    <mergeCell ref="B22:B23"/>
    <mergeCell ref="C22:C23"/>
    <mergeCell ref="D22:D23"/>
    <mergeCell ref="E22:E23"/>
    <mergeCell ref="F22:F23"/>
    <mergeCell ref="D16:D17"/>
    <mergeCell ref="A17:A19"/>
    <mergeCell ref="B17:B19"/>
    <mergeCell ref="C17:C19"/>
    <mergeCell ref="E17:E19"/>
    <mergeCell ref="F17:F19"/>
    <mergeCell ref="G22:G23"/>
    <mergeCell ref="O22:O23"/>
    <mergeCell ref="A8:R8"/>
    <mergeCell ref="A9:R9"/>
    <mergeCell ref="B10:R10"/>
    <mergeCell ref="C11:R11"/>
    <mergeCell ref="E12:E15"/>
    <mergeCell ref="F12:F15"/>
    <mergeCell ref="G12:G15"/>
    <mergeCell ref="D14:D15"/>
    <mergeCell ref="O14:O15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P6:R6"/>
    <mergeCell ref="G5:G7"/>
    <mergeCell ref="H5:H7"/>
    <mergeCell ref="I5:L5"/>
    <mergeCell ref="M5:M7"/>
    <mergeCell ref="N5:N7"/>
    <mergeCell ref="O5:R5"/>
    <mergeCell ref="I6:I7"/>
    <mergeCell ref="J6:K6"/>
    <mergeCell ref="L6:L7"/>
    <mergeCell ref="O6:O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2014-2016 SVP</vt:lpstr>
      <vt:lpstr>Lyginamasis variantas</vt:lpstr>
      <vt:lpstr>'2014-2016 SVP'!Print_Area</vt:lpstr>
      <vt:lpstr>'Lyginamasis variantas'!Print_Area</vt:lpstr>
      <vt:lpstr>'2014-2016 SVP'!Print_Titles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2014-01-13T11:50:03Z</cp:lastPrinted>
  <dcterms:created xsi:type="dcterms:W3CDTF">2007-07-27T10:32:34Z</dcterms:created>
  <dcterms:modified xsi:type="dcterms:W3CDTF">2014-02-04T07:07:37Z</dcterms:modified>
</cp:coreProperties>
</file>