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75" windowWidth="19200" windowHeight="11520" tabRatio="656" activeTab="1"/>
  </bookViews>
  <sheets>
    <sheet name="Aprašymas" sheetId="5" r:id="rId1"/>
    <sheet name="Priemoniu suvestine" sheetId="3" r:id="rId2"/>
    <sheet name="Asignavimų valdytojų kodai" sheetId="4" state="hidden" r:id="rId3"/>
  </sheets>
  <definedNames>
    <definedName name="_xlnm.Print_Area" localSheetId="1">'Priemoniu suvestine'!$A$1:$O$90</definedName>
    <definedName name="_xlnm.Print_Titles" localSheetId="1">'Priemoniu suvestine'!$3:$5</definedName>
  </definedNames>
  <calcPr calcId="145621"/>
</workbook>
</file>

<file path=xl/calcChain.xml><?xml version="1.0" encoding="utf-8"?>
<calcChain xmlns="http://schemas.openxmlformats.org/spreadsheetml/2006/main">
  <c r="J88" i="3" l="1"/>
  <c r="J86" i="3"/>
  <c r="J85" i="3"/>
  <c r="J84" i="3"/>
  <c r="J83" i="3"/>
  <c r="J72" i="3"/>
  <c r="J73" i="3" s="1"/>
  <c r="J70" i="3"/>
  <c r="J68" i="3"/>
  <c r="J61" i="3"/>
  <c r="J45" i="3"/>
  <c r="J46" i="3" s="1"/>
  <c r="J42" i="3"/>
  <c r="J32" i="3"/>
  <c r="J30" i="3"/>
  <c r="J20" i="3"/>
  <c r="J18" i="3"/>
  <c r="J21" i="3" s="1"/>
  <c r="J13" i="3"/>
  <c r="I88" i="3" l="1"/>
  <c r="I85" i="3"/>
  <c r="I84" i="3"/>
  <c r="I83" i="3"/>
  <c r="I68" i="3"/>
  <c r="I57" i="3"/>
  <c r="I30" i="3"/>
  <c r="J50" i="3"/>
  <c r="J52" i="3"/>
  <c r="J82" i="3" l="1"/>
  <c r="J81" i="3" s="1"/>
  <c r="J80" i="3" s="1"/>
  <c r="J57" i="3"/>
  <c r="J62" i="3" s="1"/>
  <c r="J74" i="3" s="1"/>
  <c r="J75" i="3" s="1"/>
  <c r="J89" i="3"/>
  <c r="J87" i="3" s="1"/>
  <c r="J51" i="3"/>
  <c r="H84" i="3" l="1"/>
  <c r="H83" i="3"/>
  <c r="H82" i="3"/>
  <c r="I13" i="3" l="1"/>
  <c r="H57" i="3" l="1"/>
  <c r="H49" i="3"/>
  <c r="H51" i="3" s="1"/>
  <c r="H45" i="3" l="1"/>
  <c r="H42" i="3"/>
  <c r="H32" i="3"/>
  <c r="H30" i="3"/>
  <c r="H20" i="3"/>
  <c r="H18" i="3"/>
  <c r="H13" i="3"/>
  <c r="H21" i="3" l="1"/>
  <c r="H46" i="3"/>
  <c r="I50" i="3" l="1"/>
  <c r="I89" i="3" s="1"/>
  <c r="I87" i="3" s="1"/>
  <c r="I49" i="3"/>
  <c r="I86" i="3" s="1"/>
  <c r="I48" i="3"/>
  <c r="I51" i="3" s="1"/>
  <c r="I43" i="3" l="1"/>
  <c r="I16" i="3"/>
  <c r="I18" i="3" l="1"/>
  <c r="I45" i="3"/>
  <c r="I69" i="3" l="1"/>
  <c r="I82" i="3" s="1"/>
  <c r="I81" i="3" s="1"/>
  <c r="I80" i="3" s="1"/>
  <c r="I20" i="3" l="1"/>
  <c r="I21" i="3" l="1"/>
  <c r="I32" i="3"/>
  <c r="I61" i="3" l="1"/>
  <c r="I62" i="3" s="1"/>
  <c r="H61" i="3"/>
  <c r="H62" i="3" s="1"/>
  <c r="I70" i="3" l="1"/>
  <c r="H70" i="3"/>
  <c r="H68" i="3"/>
  <c r="I42" i="3"/>
  <c r="J90" i="3" l="1"/>
  <c r="I46" i="3"/>
  <c r="I72" i="3"/>
  <c r="I73" i="3" s="1"/>
  <c r="I74" i="3" s="1"/>
  <c r="H85" i="3"/>
  <c r="H81" i="3" s="1"/>
  <c r="H80" i="3" s="1"/>
  <c r="H86" i="3"/>
  <c r="I75" i="3" l="1"/>
  <c r="H88" i="3"/>
  <c r="H72" i="3"/>
  <c r="H73" i="3" s="1"/>
  <c r="H74" i="3" s="1"/>
  <c r="H75" i="3" s="1"/>
  <c r="I90" i="3" l="1"/>
  <c r="H89" i="3"/>
  <c r="H87" i="3" l="1"/>
  <c r="H90" i="3" s="1"/>
</calcChain>
</file>

<file path=xl/sharedStrings.xml><?xml version="1.0" encoding="utf-8"?>
<sst xmlns="http://schemas.openxmlformats.org/spreadsheetml/2006/main" count="260" uniqueCount="156">
  <si>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</si>
  <si>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</si>
  <si>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</si>
  <si>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</si>
  <si>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</si>
  <si>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</si>
  <si>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</si>
  <si>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</si>
  <si>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01</t>
  </si>
  <si>
    <t>SB</t>
  </si>
  <si>
    <t>Iš viso:</t>
  </si>
  <si>
    <t>02</t>
  </si>
  <si>
    <t>03</t>
  </si>
  <si>
    <t>04</t>
  </si>
  <si>
    <t>11</t>
  </si>
  <si>
    <t>Iš viso uždaviniui:</t>
  </si>
  <si>
    <t>Iš viso tikslui:</t>
  </si>
  <si>
    <t>Iš viso programai:</t>
  </si>
  <si>
    <t>Finansavimo šaltiniai</t>
  </si>
  <si>
    <t>SAVIVALDYBĖS LĖŠOS</t>
  </si>
  <si>
    <t>KITOS LĖŠOS</t>
  </si>
  <si>
    <t>ES</t>
  </si>
  <si>
    <t>Finansavimo šaltinių suvestinė</t>
  </si>
  <si>
    <t>Pavadinimas</t>
  </si>
  <si>
    <t>Kt</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</si>
  <si>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</si>
  <si>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</si>
  <si>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</si>
  <si>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</si>
  <si>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</si>
  <si>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</si>
  <si>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</si>
  <si>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</si>
  <si>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</si>
  <si>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</si>
  <si>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</si>
  <si>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</si>
  <si>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Reprezentuojančių miestą sporto klubų veiklos dalinis finansavimas pagal ilgalaikes sutartis:</t>
  </si>
  <si>
    <t>Klaipėdos miesto sportinių šokių klubo „Žuvėdra“</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</si>
  <si>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</si>
  <si>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</si>
  <si>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</si>
  <si>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</si>
  <si>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</si>
  <si>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Nupirkta irklavimo, baidarių ir kanojų irklavimo pratybų ir sporto renginių aptarnavimo paslaugų, tūkst. val.</t>
  </si>
  <si>
    <t>Dalyvių skaičius 25 sporto šakų varžybose, tūkst.</t>
  </si>
  <si>
    <t>Sporto bazių, kuriose pagerintos  sportavimo sąlygos, sk..</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</si>
  <si>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</si>
  <si>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</si>
  <si>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</si>
  <si>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</si>
  <si>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</si>
  <si>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</si>
  <si>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</si>
  <si>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</si>
  <si>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</si>
  <si>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</si>
  <si>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</si>
  <si>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</si>
  <si>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</si>
  <si>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IX pasaulio lietuvių sporto žaidynių organizavimas:</t>
  </si>
  <si>
    <t>6</t>
  </si>
  <si>
    <t xml:space="preserve"> 3-4</t>
  </si>
  <si>
    <t xml:space="preserve"> 1-2</t>
  </si>
  <si>
    <t>PF</t>
  </si>
  <si>
    <t>Sąlygų ugdytis sporto įstaigose sudarymas:</t>
  </si>
  <si>
    <t xml:space="preserve">Savivaldybės biudžetas, iš jo: </t>
  </si>
  <si>
    <t>Savivaldybės privatizavimo fondo lėšos PF</t>
  </si>
  <si>
    <t>SB(SP)</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</si>
  <si>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</si>
  <si>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</si>
  <si>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</si>
  <si>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</si>
  <si>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</si>
  <si>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</si>
  <si>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</si>
  <si>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</si>
  <si>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</si>
  <si>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programų dalinis finansavimas</t>
  </si>
  <si>
    <t>Iš dalies finasuota programų, sk.</t>
  </si>
  <si>
    <t>BĮ Klaipėdos miesto sporto centre;</t>
  </si>
  <si>
    <t>BĮ Klaipėdos „Viesulo“ sporto centre;</t>
  </si>
  <si>
    <t>BĮ Klaipėdos „Gintaro“ sporto centre;</t>
  </si>
  <si>
    <t>BĮ Klaipėdos Vlado Knašiaus krepšinio mokykloje;</t>
  </si>
  <si>
    <t>BĮ Klaipėdos futbolo sporto mokykloje;</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</si>
  <si>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</si>
  <si>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</si>
  <si>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</si>
  <si>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</si>
  <si>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</si>
  <si>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</si>
  <si>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</si>
  <si>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</si>
  <si>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</si>
  <si>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</si>
  <si>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</si>
  <si>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</si>
  <si>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</si>
  <si>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</si>
  <si>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</si>
  <si>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 xml:space="preserve">Dalyvavusiųjų sporto ir sveikatingumo renginiuose skaičius, tūkst. žm. </t>
  </si>
  <si>
    <t>Asmenų, lankančių sporto mokyklas, skaičius</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</si>
  <si>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</si>
  <si>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P4</t>
  </si>
  <si>
    <t>1.6.1.5</t>
  </si>
  <si>
    <t>1.6.3.7</t>
  </si>
  <si>
    <t>1.6.3.2</t>
  </si>
  <si>
    <t>Organizuotai sportuojančių gyventojų dalis, proc.</t>
  </si>
  <si>
    <t>Sporto mokyklas lankančiųjų skaičius nuo bendro Klaipėdos miesto moksleivių skaičiaus, %</t>
  </si>
  <si>
    <t>Asignavimai, tūkst. Lt</t>
  </si>
  <si>
    <t>2013 m. asignavimų patvirtintas planas*</t>
  </si>
  <si>
    <t>2013 m. asignavimų patikslintas planas**</t>
  </si>
  <si>
    <t>2013 m. panaudotos lėšos (kasinės išlaidos)</t>
  </si>
  <si>
    <t>Vertinimo kriterijaus</t>
  </si>
  <si>
    <t>planuotos reikšmės</t>
  </si>
  <si>
    <t>faktinės reikšmės</t>
  </si>
  <si>
    <t>Informacija apie pasiektus rezultatus, duomenys apie programai skirtų asignavimų panaudojimo tikslingumą</t>
  </si>
  <si>
    <t>Priežastys, dėl kurių planuotos rodiklių reikšmės nepasiektos</t>
  </si>
  <si>
    <t>Parengta sportininkų nacionalinėms rinktinėms skaičius vnt.</t>
  </si>
  <si>
    <t>Užimta prizinių vietų Lietuvos, Europos ir pasaulio čempionatuose, vnt.</t>
  </si>
  <si>
    <t>Sportavimo ar fizinio aktyvumo aikštelių skaičius 10 000-čių gyventojų, vnt.</t>
  </si>
  <si>
    <t>* pagal Klaipėdos miesto savivaldybės tarybos 2013-02-28 sprendimą Nr. T2-33</t>
  </si>
  <si>
    <t>** pagal Klaipėdos miesto savivaldybės tarybos 2013-11-28 sprendimą Nr. T2-279</t>
  </si>
  <si>
    <t xml:space="preserve">STRATEGINIO VEIKLOS PLANO VYKDYMO ATASKAITA </t>
  </si>
  <si>
    <t>Parengta Stadiono perspektyvų  Klaipėdos regione studija</t>
  </si>
  <si>
    <t>Vykdant baseino techninio projekto rangovo parinkimo procedūras, buvo atmesti visi gauti pasiūlymai. Konkursas paskelbtas iš naujo.Todėl projektavimo darbai nepradėti</t>
  </si>
  <si>
    <t>8,1</t>
  </si>
  <si>
    <t>1,2</t>
  </si>
  <si>
    <t>41</t>
  </si>
  <si>
    <t>450</t>
  </si>
  <si>
    <t>21,5</t>
  </si>
  <si>
    <t>Pateiktas mažesnis skaičius paraiškų</t>
  </si>
  <si>
    <t xml:space="preserve"> KŪNO KULTŪROS IR SPORTO PLĖTROS PROGRAMOS (NR. 11)</t>
  </si>
  <si>
    <t>ĮVYKDYMO ATASKAITA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</si>
  <si>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</si>
  <si>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</si>
  <si>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</si>
  <si>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t xml:space="preserve">2013 M. KLAIPĖDOS MIESTO SAVIVALDYBĖS   </t>
  </si>
  <si>
    <r>
      <t xml:space="preserve">    Programą vykdė:</t>
    </r>
    <r>
      <rPr>
        <sz val="12"/>
        <rFont val="Times New Roman"/>
        <family val="1"/>
      </rPr>
      <t xml:space="preserve">  </t>
    </r>
    <r>
      <rPr>
        <sz val="12"/>
        <rFont val="Times New Roman"/>
        <family val="1"/>
        <charset val="186"/>
      </rPr>
      <t>Investicijų ir ekonomikos departamento Projektų skyrius, Statybos ir infrastruktūros plėtros skyrius, Miesto ūkio departamento Socialinės infrastruktūros priežiūros skyrius, Ugdymo ir kultūros departamento Sporto ir kūno kultūros skyrius, BĮ Klaipėdos miesto sporto centras, BĮ Klaipėdos Vlado Knašiaus krepšinio mokykla, BĮ Klaipėdos „Viesulo“ sporto centras, BĮ Klaipėdos „Gintaro“ sporto centras, BĮ Klaipėdos futbolo sporto mokykla, BĮ Klaipėdos kūno kultūros ir rekreacijos centras.</t>
    </r>
  </si>
  <si>
    <r>
      <t xml:space="preserve">   Asignavimų valdytojai: </t>
    </r>
    <r>
      <rPr>
        <sz val="12"/>
        <rFont val="Times New Roman"/>
        <family val="1"/>
      </rPr>
      <t>Ugdymo ir kultūros departamentas (2), Investicijų ir ekonomikos departamentas (5) ir Miesto ūkio departamentas (6).</t>
    </r>
    <r>
      <rPr>
        <b/>
        <sz val="12"/>
        <rFont val="Times New Roman"/>
        <family val="1"/>
      </rPr>
      <t xml:space="preserve">
</t>
    </r>
  </si>
  <si>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</si>
  <si>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faktiškai įvykdyta –</t>
  </si>
  <si>
    <t>iš dalies įvykdyta –</t>
  </si>
  <si>
    <t>neįvykdyta  –</t>
  </si>
  <si>
    <t>(pagal planą arba geriau);</t>
  </si>
  <si>
    <t xml:space="preserve">(blogiau, nei planuota); </t>
  </si>
  <si>
    <r>
      <t xml:space="preserve">   </t>
    </r>
    <r>
      <rPr>
        <b/>
        <sz val="12"/>
        <rFont val="Times New Roman"/>
        <family val="1"/>
        <charset val="186"/>
      </rPr>
      <t>Iš 2013 m. planuotų</t>
    </r>
    <r>
      <rPr>
        <sz val="12"/>
        <rFont val="Times New Roman"/>
        <family val="1"/>
      </rPr>
      <t xml:space="preserve"> įvykdyti 13 priemonių (kurioms patvirtinti / skirti asignavimai): </t>
    </r>
  </si>
  <si>
    <t>(KŪNO KULTŪROS IR SPORTO PLĖTROS PROGRAMA (NR. 11))</t>
  </si>
  <si>
    <t>Šventinių renginių organizavimas</t>
  </si>
  <si>
    <t>Bazių remonto darbai ir sportinio inventoriaus bei kito turto įsigijimas</t>
  </si>
  <si>
    <t>Klaipėdos krepšinio sporto klubo „Neptūnas“</t>
  </si>
  <si>
    <t>Didėja sportuojančiųjų skaičius klubuose</t>
  </si>
  <si>
    <t>Atlikti sporto bazių einamojo remonto darbai, papildomai atlikti Centrinio stadiono aikštės apšvietimo remonto darbai. Nupirktos sporto prekės ir inventorius: orientaciniai žemėlapiai, stalo teniso stalas, badmintono kortai, danga, fotofinišo sistema, kt.</t>
  </si>
  <si>
    <t>Visi planuoti darbai atlikti</t>
  </si>
  <si>
    <t>Atlikti sporto salės (Pilies g. 2A) vidaus patalpų remonto darbai: koridoriaus, laiptinės, administracijos patalpų, dušinės</t>
  </si>
  <si>
    <t xml:space="preserve">2013 m. sportininkų paraiškų vertinimo komisija (2013 03-22 posėdžio protokolas Nr. SKP-3), atsižvelgdama į geriausius sportinius pasiekimus, pasiūlė 5 sportininkams skirti 520 Lt stipendijos dydį ir už aukšto lygio modelines charakteristikas ir techninius rezultatus skirti 465 Lt dydžio stipendiją 13 sportininkų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</si>
</sst>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10"/>
      <name val="Times New Roman"/>
      <family val="1"/>
      <charset val="186"/>
    </font>
    <font>
      <sz val="10"/>
      <name val="Arial"/>
      <family val="2"/>
      <charset val="186"/>
    </font>
    <font>
      <b/>
      <sz val="10"/>
      <name val="Times New Roman"/>
      <family val="1"/>
      <charset val="186"/>
    </font>
    <font>
      <b/>
      <sz val="9"/>
      <name val="Times New Roman"/>
      <family val="1"/>
      <charset val="186"/>
    </font>
    <font>
      <sz val="9"/>
      <name val="Times New Roman"/>
      <family val="1"/>
      <charset val="186"/>
    </font>
    <font>
      <sz val="9"/>
      <name val="Arial"/>
      <family val="2"/>
      <charset val="186"/>
    </font>
    <font>
      <u/>
      <sz val="10"/>
      <color indexed="36"/>
      <name val="Times New Roman Baltic"/>
      <charset val="186"/>
    </font>
    <font>
      <u/>
      <sz val="10"/>
      <color indexed="12"/>
      <name val="Times New Roman Baltic"/>
      <charset val="186"/>
    </font>
    <font>
      <sz val="8"/>
      <name val="Times New Roman"/>
      <family val="1"/>
      <charset val="186"/>
    </font>
    <font>
      <sz val="8"/>
      <name val="Arial"/>
      <family val="2"/>
      <charset val="186"/>
    </font>
    <font>
      <vertAlign val="superscript"/>
      <sz val="10"/>
      <name val="Times New Roman"/>
      <family val="1"/>
      <charset val="186"/>
    </font>
    <font>
      <sz val="12"/>
      <name val="Times New Roman"/>
      <family val="1"/>
      <charset val="186"/>
    </font>
    <font>
      <b/>
      <sz val="8"/>
      <name val="Times New Roman"/>
      <family val="1"/>
    </font>
    <font>
      <sz val="7"/>
      <name val="Times New Roman"/>
      <family val="1"/>
      <charset val="186"/>
    </font>
    <font>
      <b/>
      <sz val="12"/>
      <name val="Times New Roman"/>
      <family val="1"/>
    </font>
    <font>
      <sz val="12"/>
      <name val="Arial"/>
      <family val="2"/>
      <charset val="186"/>
    </font>
    <font>
      <sz val="12"/>
      <name val="Times New Roman"/>
      <family val="1"/>
    </font>
    <font>
      <b/>
      <sz val="12"/>
      <name val="Times New Roman"/>
      <family val="1"/>
      <charset val="186"/>
    </font>
    <font>
      <sz val="12"/>
      <color rgb="FFFF0000"/>
      <name val="Times New Roman"/>
      <family val="1"/>
    </font>
    <font>
      <sz val="10"/>
      <color indexed="9"/>
      <name val="Arial"/>
      <family val="2"/>
      <charset val="186"/>
    </font>
    <font>
      <sz val="10"/>
      <color indexed="9"/>
      <name val="Times New Roman"/>
      <family val="1"/>
    </font>
    <font>
      <sz val="11"/>
      <name val="Times New Roman"/>
      <family val="1"/>
      <charset val="186"/>
    </font>
    <font>
      <b/>
      <sz val="1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cellStyleXfs>
  <cellXfs count="657">
    <xf numFmtId="0" fontId="0" fillId="0" borderId="0" xfId="0"/>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6" fillId="0" borderId="0" xfId="0" applyFont="1"/>
    <xf numFmtId="49" fontId="2" fillId="3"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49" fontId="2" fillId="2" borderId="5" xfId="0" applyNumberFormat="1" applyFont="1" applyFill="1" applyBorder="1" applyAlignment="1">
      <alignment horizontal="center" vertical="top"/>
    </xf>
    <xf numFmtId="49" fontId="3" fillId="2" borderId="11" xfId="0" applyNumberFormat="1" applyFont="1" applyFill="1" applyBorder="1" applyAlignment="1">
      <alignment vertical="top"/>
    </xf>
    <xf numFmtId="49" fontId="3" fillId="2" borderId="12" xfId="0" applyNumberFormat="1" applyFont="1" applyFill="1" applyBorder="1" applyAlignment="1">
      <alignment vertical="top"/>
    </xf>
    <xf numFmtId="49" fontId="3" fillId="2" borderId="11" xfId="0" applyNumberFormat="1" applyFont="1" applyFill="1" applyBorder="1" applyAlignment="1">
      <alignment vertical="top" wrapText="1"/>
    </xf>
    <xf numFmtId="0" fontId="10" fillId="2" borderId="13" xfId="0" applyFont="1" applyFill="1" applyBorder="1" applyAlignment="1">
      <alignment vertical="top" wrapText="1"/>
    </xf>
    <xf numFmtId="164" fontId="3" fillId="3" borderId="12" xfId="0" applyNumberFormat="1" applyFont="1" applyFill="1" applyBorder="1" applyAlignment="1">
      <alignment horizontal="center" vertical="top"/>
    </xf>
    <xf numFmtId="0" fontId="1" fillId="0" borderId="0" xfId="0" applyFont="1" applyBorder="1" applyAlignment="1">
      <alignment vertical="top"/>
    </xf>
    <xf numFmtId="49" fontId="3" fillId="2" borderId="13" xfId="0" applyNumberFormat="1" applyFont="1" applyFill="1" applyBorder="1" applyAlignment="1">
      <alignment vertical="top"/>
    </xf>
    <xf numFmtId="49" fontId="2" fillId="0" borderId="19" xfId="0" applyNumberFormat="1" applyFont="1" applyFill="1" applyBorder="1" applyAlignment="1">
      <alignment horizontal="center" vertical="top" wrapText="1"/>
    </xf>
    <xf numFmtId="0" fontId="6" fillId="0" borderId="0" xfId="0" applyFont="1" applyBorder="1"/>
    <xf numFmtId="49" fontId="1" fillId="0" borderId="34" xfId="0" applyNumberFormat="1" applyFont="1" applyFill="1" applyBorder="1" applyAlignment="1">
      <alignment horizontal="center" vertical="top"/>
    </xf>
    <xf numFmtId="0" fontId="1" fillId="0" borderId="0" xfId="0" applyFont="1" applyAlignment="1">
      <alignment horizontal="left" vertical="top"/>
    </xf>
    <xf numFmtId="49" fontId="2" fillId="2" borderId="35"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165" fontId="7" fillId="4" borderId="0" xfId="0" applyNumberFormat="1" applyFont="1" applyFill="1" applyBorder="1" applyAlignment="1">
      <alignment horizontal="left" vertical="center" wrapText="1"/>
    </xf>
    <xf numFmtId="164" fontId="8" fillId="4" borderId="0" xfId="0" applyNumberFormat="1" applyFont="1" applyFill="1" applyBorder="1" applyAlignment="1">
      <alignment horizontal="center" vertical="top" wrapText="1"/>
    </xf>
    <xf numFmtId="164" fontId="9" fillId="4" borderId="0" xfId="0" applyNumberFormat="1" applyFont="1" applyFill="1" applyBorder="1" applyAlignment="1">
      <alignment horizontal="center" vertical="top" wrapText="1"/>
    </xf>
    <xf numFmtId="164" fontId="7" fillId="4" borderId="0" xfId="0" applyNumberFormat="1" applyFont="1" applyFill="1" applyBorder="1" applyAlignment="1">
      <alignment horizontal="center" vertical="top"/>
    </xf>
    <xf numFmtId="164" fontId="3" fillId="3" borderId="49" xfId="0" applyNumberFormat="1" applyFont="1" applyFill="1" applyBorder="1" applyAlignment="1">
      <alignment horizontal="left" vertical="top"/>
    </xf>
    <xf numFmtId="0" fontId="1" fillId="0" borderId="47" xfId="0" applyFont="1" applyBorder="1" applyAlignment="1">
      <alignment horizontal="center" vertical="top"/>
    </xf>
    <xf numFmtId="0" fontId="1" fillId="0" borderId="0" xfId="0" applyNumberFormat="1" applyFont="1" applyAlignment="1">
      <alignment horizontal="center" vertical="top"/>
    </xf>
    <xf numFmtId="49" fontId="2" fillId="2" borderId="11" xfId="0" applyNumberFormat="1" applyFont="1" applyFill="1" applyBorder="1" applyAlignment="1">
      <alignment vertical="top"/>
    </xf>
    <xf numFmtId="49" fontId="2" fillId="2" borderId="13" xfId="0" applyNumberFormat="1" applyFont="1" applyFill="1" applyBorder="1" applyAlignment="1">
      <alignment vertical="top"/>
    </xf>
    <xf numFmtId="49" fontId="2" fillId="2" borderId="12" xfId="0" applyNumberFormat="1" applyFont="1" applyFill="1" applyBorder="1" applyAlignment="1">
      <alignment vertical="top"/>
    </xf>
    <xf numFmtId="0" fontId="1" fillId="0" borderId="62" xfId="0" applyFont="1" applyBorder="1" applyAlignment="1">
      <alignment horizontal="center" vertical="top"/>
    </xf>
    <xf numFmtId="0" fontId="1" fillId="0" borderId="1" xfId="0" applyFont="1" applyBorder="1" applyAlignment="1">
      <alignment horizontal="center" vertical="top"/>
    </xf>
    <xf numFmtId="0" fontId="1" fillId="0" borderId="19" xfId="0" applyFont="1" applyBorder="1" applyAlignment="1">
      <alignment horizontal="center" vertical="top"/>
    </xf>
    <xf numFmtId="0" fontId="1" fillId="0" borderId="6" xfId="0" applyNumberFormat="1" applyFont="1" applyBorder="1" applyAlignment="1">
      <alignment horizontal="center" vertical="top" wrapText="1"/>
    </xf>
    <xf numFmtId="49" fontId="1" fillId="0" borderId="2" xfId="0" applyNumberFormat="1" applyFont="1" applyFill="1" applyBorder="1" applyAlignment="1">
      <alignment horizontal="center" vertical="top"/>
    </xf>
    <xf numFmtId="49" fontId="1" fillId="0" borderId="57" xfId="0" applyNumberFormat="1" applyFont="1" applyFill="1" applyBorder="1" applyAlignment="1">
      <alignment horizontal="center" vertical="top"/>
    </xf>
    <xf numFmtId="0" fontId="1" fillId="0" borderId="56" xfId="0" applyFont="1" applyBorder="1" applyAlignment="1">
      <alignment horizontal="center" vertical="top"/>
    </xf>
    <xf numFmtId="0" fontId="5" fillId="0" borderId="0" xfId="0" applyFont="1" applyAlignment="1">
      <alignment vertical="top"/>
    </xf>
    <xf numFmtId="0" fontId="5" fillId="0" borderId="0" xfId="0" applyFont="1" applyBorder="1" applyAlignment="1">
      <alignment vertical="top"/>
    </xf>
    <xf numFmtId="0" fontId="5" fillId="0" borderId="0" xfId="0" applyNumberFormat="1" applyFont="1" applyAlignment="1">
      <alignment horizontal="center" vertical="top"/>
    </xf>
    <xf numFmtId="0" fontId="1" fillId="4" borderId="10"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7" fillId="0" borderId="19" xfId="0" applyFont="1" applyBorder="1" applyAlignment="1">
      <alignment horizontal="center" vertical="top"/>
    </xf>
    <xf numFmtId="0" fontId="16" fillId="0" borderId="0" xfId="0" applyFont="1"/>
    <xf numFmtId="0" fontId="16" fillId="0" borderId="36" xfId="0" applyFont="1" applyBorder="1" applyAlignment="1">
      <alignment horizontal="center" vertical="top" wrapText="1"/>
    </xf>
    <xf numFmtId="0" fontId="16" fillId="0" borderId="36" xfId="0" applyFont="1" applyBorder="1" applyAlignment="1">
      <alignment vertical="top" wrapText="1"/>
    </xf>
    <xf numFmtId="164" fontId="1" fillId="5" borderId="36" xfId="0" applyNumberFormat="1" applyFont="1" applyFill="1" applyBorder="1" applyAlignment="1">
      <alignment horizontal="center" vertical="top"/>
    </xf>
    <xf numFmtId="164" fontId="1" fillId="5" borderId="65" xfId="0" applyNumberFormat="1" applyFont="1" applyFill="1" applyBorder="1" applyAlignment="1">
      <alignment horizontal="center" vertical="top"/>
    </xf>
    <xf numFmtId="49" fontId="7" fillId="5" borderId="31" xfId="0" applyNumberFormat="1" applyFont="1" applyFill="1" applyBorder="1" applyAlignment="1">
      <alignment horizontal="center" vertical="top"/>
    </xf>
    <xf numFmtId="0" fontId="5" fillId="5" borderId="29" xfId="0" applyFont="1" applyFill="1" applyBorder="1" applyAlignment="1">
      <alignment horizontal="center" vertical="top" wrapText="1"/>
    </xf>
    <xf numFmtId="49" fontId="2" fillId="5" borderId="13" xfId="0" applyNumberFormat="1" applyFont="1" applyFill="1" applyBorder="1" applyAlignment="1">
      <alignment vertical="top"/>
    </xf>
    <xf numFmtId="0" fontId="5" fillId="4" borderId="31" xfId="0" applyFont="1" applyFill="1" applyBorder="1" applyAlignment="1">
      <alignment horizontal="left" vertical="top" wrapText="1"/>
    </xf>
    <xf numFmtId="49" fontId="2" fillId="5" borderId="11" xfId="0" applyNumberFormat="1" applyFont="1" applyFill="1" applyBorder="1" applyAlignment="1">
      <alignment vertical="top"/>
    </xf>
    <xf numFmtId="49" fontId="2" fillId="5" borderId="12" xfId="0" applyNumberFormat="1" applyFont="1" applyFill="1" applyBorder="1" applyAlignment="1">
      <alignment vertical="top"/>
    </xf>
    <xf numFmtId="0" fontId="1" fillId="0" borderId="48" xfId="0" applyNumberFormat="1" applyFont="1" applyBorder="1" applyAlignment="1">
      <alignment horizontal="center" vertical="top" wrapText="1"/>
    </xf>
    <xf numFmtId="49" fontId="2" fillId="0" borderId="17" xfId="0" applyNumberFormat="1" applyFont="1" applyFill="1" applyBorder="1" applyAlignment="1">
      <alignment horizontal="center" vertical="top"/>
    </xf>
    <xf numFmtId="49" fontId="3" fillId="5" borderId="30" xfId="0" applyNumberFormat="1" applyFont="1" applyFill="1" applyBorder="1" applyAlignment="1">
      <alignment vertical="top" wrapText="1"/>
    </xf>
    <xf numFmtId="0" fontId="10" fillId="5" borderId="31" xfId="0" applyFont="1" applyFill="1" applyBorder="1" applyAlignment="1">
      <alignment vertical="top" wrapText="1"/>
    </xf>
    <xf numFmtId="0" fontId="1" fillId="0" borderId="50" xfId="0" applyFont="1" applyBorder="1" applyAlignment="1">
      <alignment horizontal="center" vertical="top"/>
    </xf>
    <xf numFmtId="0" fontId="6" fillId="0" borderId="19" xfId="0" applyFont="1" applyBorder="1"/>
    <xf numFmtId="164" fontId="1" fillId="0" borderId="50"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49" fontId="2" fillId="0" borderId="56" xfId="0" applyNumberFormat="1" applyFont="1" applyFill="1" applyBorder="1" applyAlignment="1">
      <alignment horizontal="center" vertical="top"/>
    </xf>
    <xf numFmtId="49" fontId="7" fillId="0" borderId="20" xfId="0" applyNumberFormat="1" applyFont="1" applyFill="1" applyBorder="1" applyAlignment="1">
      <alignment horizontal="left" vertical="top" wrapText="1"/>
    </xf>
    <xf numFmtId="49" fontId="2" fillId="0" borderId="19" xfId="0" applyNumberFormat="1" applyFont="1" applyFill="1" applyBorder="1" applyAlignment="1">
      <alignment horizontal="center" vertical="top"/>
    </xf>
    <xf numFmtId="0" fontId="7" fillId="6" borderId="25" xfId="0" applyFont="1" applyFill="1" applyBorder="1" applyAlignment="1">
      <alignment horizontal="center" vertical="top" wrapText="1"/>
    </xf>
    <xf numFmtId="164" fontId="1" fillId="0" borderId="0" xfId="0" applyNumberFormat="1" applyFont="1" applyAlignment="1">
      <alignment vertical="top"/>
    </xf>
    <xf numFmtId="49" fontId="7" fillId="5" borderId="19" xfId="0" applyNumberFormat="1" applyFont="1" applyFill="1" applyBorder="1" applyAlignment="1">
      <alignment horizontal="center" vertical="top"/>
    </xf>
    <xf numFmtId="49" fontId="1" fillId="0" borderId="56" xfId="0" applyNumberFormat="1" applyFont="1" applyFill="1" applyBorder="1" applyAlignment="1">
      <alignment horizontal="center" vertical="top"/>
    </xf>
    <xf numFmtId="0" fontId="1" fillId="0" borderId="21" xfId="0" applyFont="1" applyFill="1" applyBorder="1" applyAlignment="1">
      <alignment vertical="top" wrapText="1"/>
    </xf>
    <xf numFmtId="0" fontId="7" fillId="0" borderId="20" xfId="0" applyFont="1" applyFill="1" applyBorder="1" applyAlignment="1">
      <alignment vertical="top" wrapText="1"/>
    </xf>
    <xf numFmtId="0" fontId="1" fillId="4" borderId="29" xfId="0" applyFont="1" applyFill="1" applyBorder="1" applyAlignment="1">
      <alignment horizontal="center" vertical="top" wrapText="1"/>
    </xf>
    <xf numFmtId="49" fontId="2" fillId="2" borderId="31" xfId="0" applyNumberFormat="1" applyFont="1" applyFill="1" applyBorder="1" applyAlignment="1">
      <alignment horizontal="center" vertical="top"/>
    </xf>
    <xf numFmtId="49" fontId="3" fillId="2" borderId="13" xfId="0" applyNumberFormat="1" applyFont="1" applyFill="1" applyBorder="1" applyAlignment="1">
      <alignment vertical="top" wrapText="1"/>
    </xf>
    <xf numFmtId="49" fontId="3" fillId="5" borderId="31" xfId="0" applyNumberFormat="1" applyFont="1" applyFill="1" applyBorder="1" applyAlignment="1">
      <alignment vertical="top" wrapText="1"/>
    </xf>
    <xf numFmtId="164" fontId="1" fillId="5" borderId="11" xfId="0" applyNumberFormat="1" applyFont="1" applyFill="1" applyBorder="1" applyAlignment="1">
      <alignment horizontal="center" vertical="top"/>
    </xf>
    <xf numFmtId="164" fontId="1" fillId="5" borderId="40" xfId="0" applyNumberFormat="1" applyFont="1" applyFill="1" applyBorder="1" applyAlignment="1">
      <alignment horizontal="center" vertical="top"/>
    </xf>
    <xf numFmtId="164" fontId="5" fillId="5" borderId="40" xfId="0" applyNumberFormat="1" applyFont="1" applyFill="1" applyBorder="1" applyAlignment="1">
      <alignment horizontal="center" vertical="top"/>
    </xf>
    <xf numFmtId="164" fontId="5" fillId="5" borderId="11" xfId="0" applyNumberFormat="1" applyFont="1" applyFill="1" applyBorder="1" applyAlignment="1">
      <alignment horizontal="center" vertical="top"/>
    </xf>
    <xf numFmtId="164" fontId="1" fillId="5" borderId="59" xfId="0" applyNumberFormat="1" applyFont="1" applyFill="1" applyBorder="1" applyAlignment="1">
      <alignment horizontal="center" vertical="top" wrapText="1"/>
    </xf>
    <xf numFmtId="164" fontId="1" fillId="5" borderId="45" xfId="0" applyNumberFormat="1" applyFont="1" applyFill="1" applyBorder="1" applyAlignment="1">
      <alignment horizontal="center" vertical="top"/>
    </xf>
    <xf numFmtId="164" fontId="1" fillId="5" borderId="64" xfId="0" applyNumberFormat="1" applyFont="1" applyFill="1" applyBorder="1" applyAlignment="1">
      <alignment horizontal="center" vertical="top"/>
    </xf>
    <xf numFmtId="164" fontId="1" fillId="5" borderId="11" xfId="0" applyNumberFormat="1" applyFont="1" applyFill="1" applyBorder="1" applyAlignment="1">
      <alignment horizontal="center" vertical="top" wrapText="1"/>
    </xf>
    <xf numFmtId="164" fontId="1" fillId="5" borderId="36" xfId="0" applyNumberFormat="1" applyFont="1" applyFill="1" applyBorder="1" applyAlignment="1">
      <alignment horizontal="center" vertical="top" wrapText="1"/>
    </xf>
    <xf numFmtId="164" fontId="1" fillId="5" borderId="13" xfId="0" applyNumberFormat="1" applyFont="1" applyFill="1" applyBorder="1" applyAlignment="1">
      <alignment horizontal="center" vertical="top" wrapText="1"/>
    </xf>
    <xf numFmtId="164" fontId="1" fillId="5" borderId="60" xfId="0" applyNumberFormat="1" applyFont="1" applyFill="1" applyBorder="1" applyAlignment="1">
      <alignment horizontal="center" vertical="top" wrapText="1"/>
    </xf>
    <xf numFmtId="0" fontId="1" fillId="5" borderId="36" xfId="0" applyFont="1" applyFill="1" applyBorder="1" applyAlignment="1">
      <alignment vertical="top"/>
    </xf>
    <xf numFmtId="164" fontId="1" fillId="5" borderId="31" xfId="0" applyNumberFormat="1" applyFont="1" applyFill="1" applyBorder="1" applyAlignment="1">
      <alignment horizontal="center" vertical="top" wrapText="1"/>
    </xf>
    <xf numFmtId="49" fontId="5" fillId="4" borderId="21" xfId="0" applyNumberFormat="1" applyFont="1" applyFill="1" applyBorder="1" applyAlignment="1">
      <alignment vertical="top" wrapText="1"/>
    </xf>
    <xf numFmtId="0" fontId="1" fillId="0" borderId="29" xfId="0" applyFont="1" applyBorder="1" applyAlignment="1">
      <alignment horizontal="center" vertical="top"/>
    </xf>
    <xf numFmtId="164" fontId="1" fillId="6" borderId="17" xfId="0" applyNumberFormat="1" applyFont="1" applyFill="1" applyBorder="1" applyAlignment="1">
      <alignment horizontal="center" vertical="top"/>
    </xf>
    <xf numFmtId="164" fontId="2" fillId="6" borderId="25" xfId="0" applyNumberFormat="1" applyFont="1" applyFill="1" applyBorder="1" applyAlignment="1">
      <alignment horizontal="center" vertical="top"/>
    </xf>
    <xf numFmtId="164" fontId="1" fillId="6" borderId="46"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4" fontId="2" fillId="6" borderId="29" xfId="0" applyNumberFormat="1" applyFont="1" applyFill="1" applyBorder="1" applyAlignment="1">
      <alignment horizontal="center" vertical="top"/>
    </xf>
    <xf numFmtId="164" fontId="2" fillId="6" borderId="40" xfId="0" applyNumberFormat="1" applyFont="1" applyFill="1" applyBorder="1" applyAlignment="1">
      <alignment horizontal="center" vertical="top"/>
    </xf>
    <xf numFmtId="0" fontId="2" fillId="6" borderId="29" xfId="0" applyFont="1" applyFill="1" applyBorder="1" applyAlignment="1">
      <alignment horizontal="right" vertical="top"/>
    </xf>
    <xf numFmtId="164" fontId="5" fillId="6" borderId="17" xfId="0" applyNumberFormat="1" applyFont="1" applyFill="1" applyBorder="1" applyAlignment="1">
      <alignment horizontal="center" vertical="top"/>
    </xf>
    <xf numFmtId="164" fontId="1" fillId="6" borderId="29"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64" fontId="5" fillId="6" borderId="10"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164" fontId="2" fillId="6" borderId="28" xfId="0" applyNumberFormat="1" applyFont="1" applyFill="1" applyBorder="1" applyAlignment="1">
      <alignment horizontal="center" vertical="top"/>
    </xf>
    <xf numFmtId="164" fontId="1" fillId="6" borderId="17" xfId="0" applyNumberFormat="1" applyFont="1" applyFill="1" applyBorder="1" applyAlignment="1">
      <alignment horizontal="center" vertical="top" wrapText="1"/>
    </xf>
    <xf numFmtId="164" fontId="1" fillId="6" borderId="18"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164" fontId="2" fillId="6" borderId="26" xfId="0" applyNumberFormat="1" applyFont="1" applyFill="1" applyBorder="1" applyAlignment="1">
      <alignment horizontal="center" vertical="top"/>
    </xf>
    <xf numFmtId="164" fontId="1" fillId="6" borderId="46" xfId="0" applyNumberFormat="1" applyFont="1" applyFill="1" applyBorder="1" applyAlignment="1">
      <alignment horizontal="center" vertical="top" wrapText="1"/>
    </xf>
    <xf numFmtId="49" fontId="2" fillId="6" borderId="27" xfId="0" applyNumberFormat="1" applyFont="1" applyFill="1" applyBorder="1" applyAlignment="1">
      <alignment horizontal="right" vertical="top"/>
    </xf>
    <xf numFmtId="164" fontId="7" fillId="6" borderId="40" xfId="0" applyNumberFormat="1" applyFont="1" applyFill="1" applyBorder="1" applyAlignment="1">
      <alignment horizontal="center" vertical="top" wrapText="1"/>
    </xf>
    <xf numFmtId="0" fontId="6" fillId="6" borderId="10" xfId="0" applyFont="1" applyFill="1" applyBorder="1"/>
    <xf numFmtId="164" fontId="7" fillId="6" borderId="25" xfId="0" applyNumberFormat="1" applyFont="1" applyFill="1" applyBorder="1" applyAlignment="1">
      <alignment horizontal="center" vertical="top" wrapText="1"/>
    </xf>
    <xf numFmtId="164" fontId="7" fillId="6" borderId="23" xfId="0" applyNumberFormat="1" applyFont="1" applyFill="1" applyBorder="1" applyAlignment="1">
      <alignment horizontal="center" vertical="top" wrapText="1"/>
    </xf>
    <xf numFmtId="0" fontId="2" fillId="6" borderId="27" xfId="0" applyFont="1" applyFill="1" applyBorder="1" applyAlignment="1">
      <alignment horizontal="right" vertical="top"/>
    </xf>
    <xf numFmtId="0" fontId="7" fillId="6" borderId="29" xfId="0" applyFont="1" applyFill="1" applyBorder="1" applyAlignment="1">
      <alignment horizontal="center" vertical="top"/>
    </xf>
    <xf numFmtId="164" fontId="1" fillId="6" borderId="7" xfId="0" applyNumberFormat="1" applyFont="1" applyFill="1" applyBorder="1" applyAlignment="1">
      <alignment horizontal="center" vertical="top"/>
    </xf>
    <xf numFmtId="164" fontId="7" fillId="6" borderId="10" xfId="0" applyNumberFormat="1" applyFont="1" applyFill="1" applyBorder="1" applyAlignment="1">
      <alignment horizontal="center" vertical="top"/>
    </xf>
    <xf numFmtId="164" fontId="7" fillId="6" borderId="25" xfId="0" applyNumberFormat="1" applyFont="1" applyFill="1" applyBorder="1" applyAlignment="1">
      <alignment horizontal="center" vertical="top"/>
    </xf>
    <xf numFmtId="164" fontId="7" fillId="6" borderId="23" xfId="0" applyNumberFormat="1" applyFont="1" applyFill="1" applyBorder="1" applyAlignment="1">
      <alignment horizontal="center" vertical="top"/>
    </xf>
    <xf numFmtId="49" fontId="7" fillId="6" borderId="27"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0" fontId="7" fillId="4" borderId="0" xfId="0" applyNumberFormat="1" applyFont="1" applyFill="1" applyBorder="1" applyAlignment="1">
      <alignment horizontal="center" vertical="center" wrapText="1"/>
    </xf>
    <xf numFmtId="0" fontId="9" fillId="4" borderId="0" xfId="0" applyNumberFormat="1" applyFont="1" applyFill="1" applyBorder="1" applyAlignment="1">
      <alignment horizontal="center" vertical="top" wrapText="1"/>
    </xf>
    <xf numFmtId="0" fontId="8" fillId="4" borderId="0" xfId="0" applyNumberFormat="1" applyFont="1" applyFill="1" applyBorder="1" applyAlignment="1">
      <alignment horizontal="center" vertical="top" wrapText="1"/>
    </xf>
    <xf numFmtId="0" fontId="7" fillId="4" borderId="0" xfId="0" applyNumberFormat="1" applyFont="1" applyFill="1" applyBorder="1" applyAlignment="1">
      <alignment horizontal="center" vertical="top"/>
    </xf>
    <xf numFmtId="0" fontId="1" fillId="0" borderId="0" xfId="0" applyFont="1" applyAlignment="1">
      <alignment horizontal="center" vertical="top"/>
    </xf>
    <xf numFmtId="164" fontId="5" fillId="6" borderId="39"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164" fontId="2" fillId="2" borderId="3" xfId="0" applyNumberFormat="1" applyFont="1" applyFill="1" applyBorder="1" applyAlignment="1">
      <alignment horizontal="center" vertical="top"/>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textRotation="90" wrapText="1"/>
    </xf>
    <xf numFmtId="49" fontId="5" fillId="4" borderId="21" xfId="0" applyNumberFormat="1" applyFont="1" applyFill="1" applyBorder="1" applyAlignment="1">
      <alignment horizontal="left" vertical="top" wrapText="1"/>
    </xf>
    <xf numFmtId="0" fontId="9" fillId="4" borderId="0"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0" fontId="7" fillId="4" borderId="0" xfId="0" applyNumberFormat="1" applyFont="1" applyFill="1" applyBorder="1" applyAlignment="1">
      <alignment horizontal="center" vertical="top"/>
    </xf>
    <xf numFmtId="0" fontId="2" fillId="6" borderId="25" xfId="0" applyFont="1" applyFill="1" applyBorder="1" applyAlignment="1">
      <alignment horizontal="right" vertical="top"/>
    </xf>
    <xf numFmtId="164" fontId="2" fillId="6" borderId="22"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8" fillId="4" borderId="0" xfId="0" applyNumberFormat="1" applyFont="1" applyFill="1" applyBorder="1" applyAlignment="1">
      <alignment horizontal="center" vertical="top" wrapText="1"/>
    </xf>
    <xf numFmtId="164" fontId="7" fillId="6" borderId="29" xfId="0" applyNumberFormat="1" applyFont="1" applyFill="1" applyBorder="1" applyAlignment="1">
      <alignment horizontal="center" vertical="top" wrapText="1"/>
    </xf>
    <xf numFmtId="0" fontId="7" fillId="4" borderId="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164" fontId="1" fillId="5" borderId="13" xfId="0" applyNumberFormat="1" applyFont="1" applyFill="1" applyBorder="1" applyAlignment="1">
      <alignment horizontal="center" vertical="top"/>
    </xf>
    <xf numFmtId="164" fontId="1" fillId="5" borderId="42" xfId="0" applyNumberFormat="1" applyFont="1" applyFill="1" applyBorder="1" applyAlignment="1">
      <alignment horizontal="center" vertical="top" wrapText="1"/>
    </xf>
    <xf numFmtId="164" fontId="7" fillId="5" borderId="13" xfId="0" applyNumberFormat="1" applyFont="1" applyFill="1" applyBorder="1" applyAlignment="1">
      <alignment horizontal="center" vertical="top"/>
    </xf>
    <xf numFmtId="164" fontId="2" fillId="2" borderId="9"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1" fillId="6" borderId="62" xfId="0" applyNumberFormat="1" applyFont="1" applyFill="1" applyBorder="1" applyAlignment="1">
      <alignment horizontal="center" vertical="top" wrapText="1"/>
    </xf>
    <xf numFmtId="0" fontId="1" fillId="6" borderId="47" xfId="0" applyFont="1" applyFill="1" applyBorder="1" applyAlignment="1">
      <alignment vertical="top"/>
    </xf>
    <xf numFmtId="164" fontId="1" fillId="6" borderId="7"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xf>
    <xf numFmtId="164" fontId="2" fillId="2" borderId="72" xfId="0" applyNumberFormat="1" applyFont="1" applyFill="1" applyBorder="1" applyAlignment="1">
      <alignment horizontal="center" vertical="top"/>
    </xf>
    <xf numFmtId="164" fontId="3" fillId="3" borderId="71" xfId="0" applyNumberFormat="1" applyFont="1" applyFill="1" applyBorder="1" applyAlignment="1">
      <alignment horizontal="center" vertical="top"/>
    </xf>
    <xf numFmtId="49" fontId="2" fillId="2" borderId="30" xfId="0" applyNumberFormat="1" applyFont="1" applyFill="1" applyBorder="1" applyAlignment="1">
      <alignment vertical="top"/>
    </xf>
    <xf numFmtId="0" fontId="5" fillId="0" borderId="0" xfId="0" applyFont="1" applyBorder="1" applyAlignment="1">
      <alignment vertical="center"/>
    </xf>
    <xf numFmtId="0" fontId="6" fillId="0" borderId="6" xfId="0" applyFont="1" applyBorder="1"/>
    <xf numFmtId="0" fontId="6" fillId="0" borderId="48" xfId="0" applyFont="1" applyBorder="1"/>
    <xf numFmtId="0" fontId="6" fillId="0" borderId="54" xfId="0" applyFont="1" applyBorder="1"/>
    <xf numFmtId="49" fontId="5" fillId="8" borderId="43" xfId="0" applyNumberFormat="1" applyFont="1" applyFill="1" applyBorder="1" applyAlignment="1">
      <alignment horizontal="center" vertical="top" wrapText="1"/>
    </xf>
    <xf numFmtId="49" fontId="5" fillId="8" borderId="37" xfId="0" applyNumberFormat="1" applyFont="1" applyFill="1" applyBorder="1" applyAlignment="1">
      <alignment horizontal="center" vertical="top" wrapText="1"/>
    </xf>
    <xf numFmtId="49" fontId="5" fillId="8" borderId="24" xfId="0" applyNumberFormat="1" applyFont="1" applyFill="1" applyBorder="1" applyAlignment="1">
      <alignment horizontal="center" vertical="top" wrapText="1"/>
    </xf>
    <xf numFmtId="49" fontId="2" fillId="8" borderId="10" xfId="0" applyNumberFormat="1" applyFont="1" applyFill="1" applyBorder="1" applyAlignment="1">
      <alignment horizontal="center" vertical="top"/>
    </xf>
    <xf numFmtId="49" fontId="2" fillId="8" borderId="3" xfId="0" applyNumberFormat="1" applyFont="1" applyFill="1" applyBorder="1" applyAlignment="1">
      <alignment horizontal="center" vertical="top"/>
    </xf>
    <xf numFmtId="49" fontId="2" fillId="8" borderId="17" xfId="0" applyNumberFormat="1" applyFont="1" applyFill="1" applyBorder="1" applyAlignment="1">
      <alignment horizontal="center" vertical="top"/>
    </xf>
    <xf numFmtId="49" fontId="2" fillId="8" borderId="18" xfId="0" applyNumberFormat="1" applyFont="1" applyFill="1" applyBorder="1" applyAlignment="1">
      <alignment horizontal="center" vertical="top"/>
    </xf>
    <xf numFmtId="49" fontId="2" fillId="8" borderId="15" xfId="0" applyNumberFormat="1" applyFont="1" applyFill="1" applyBorder="1" applyAlignment="1">
      <alignment horizontal="center" vertical="top"/>
    </xf>
    <xf numFmtId="49" fontId="3" fillId="8" borderId="7" xfId="0" applyNumberFormat="1" applyFont="1" applyFill="1" applyBorder="1" applyAlignment="1">
      <alignment vertical="top"/>
    </xf>
    <xf numFmtId="49" fontId="3" fillId="8" borderId="8" xfId="0" applyNumberFormat="1" applyFont="1" applyFill="1" applyBorder="1" applyAlignment="1">
      <alignment vertical="top"/>
    </xf>
    <xf numFmtId="49" fontId="2" fillId="8" borderId="18" xfId="0" applyNumberFormat="1" applyFont="1" applyFill="1" applyBorder="1" applyAlignment="1">
      <alignment vertical="top"/>
    </xf>
    <xf numFmtId="49" fontId="2" fillId="8" borderId="15" xfId="0" applyNumberFormat="1" applyFont="1" applyFill="1" applyBorder="1" applyAlignment="1">
      <alignment vertical="top"/>
    </xf>
    <xf numFmtId="49" fontId="3" fillId="8" borderId="10" xfId="0" applyNumberFormat="1" applyFont="1" applyFill="1" applyBorder="1" applyAlignment="1">
      <alignment vertical="top"/>
    </xf>
    <xf numFmtId="49" fontId="3" fillId="8" borderId="3" xfId="0" applyNumberFormat="1" applyFont="1" applyFill="1" applyBorder="1" applyAlignment="1">
      <alignment horizontal="center" vertical="top" wrapText="1"/>
    </xf>
    <xf numFmtId="49" fontId="3" fillId="8" borderId="10" xfId="0" applyNumberFormat="1" applyFont="1" applyFill="1" applyBorder="1" applyAlignment="1">
      <alignment vertical="top" wrapText="1"/>
    </xf>
    <xf numFmtId="0" fontId="10" fillId="8" borderId="10" xfId="0" applyFont="1" applyFill="1" applyBorder="1" applyAlignment="1">
      <alignment vertical="top" wrapText="1"/>
    </xf>
    <xf numFmtId="49" fontId="3" fillId="8" borderId="7" xfId="0" applyNumberFormat="1" applyFont="1" applyFill="1" applyBorder="1" applyAlignment="1">
      <alignment vertical="top" wrapText="1"/>
    </xf>
    <xf numFmtId="49" fontId="2" fillId="8" borderId="4" xfId="0" applyNumberFormat="1" applyFont="1" applyFill="1" applyBorder="1" applyAlignment="1">
      <alignment horizontal="center" vertical="top"/>
    </xf>
    <xf numFmtId="49" fontId="2" fillId="8" borderId="17" xfId="0" applyNumberFormat="1" applyFont="1" applyFill="1" applyBorder="1" applyAlignment="1">
      <alignment vertical="top"/>
    </xf>
    <xf numFmtId="164" fontId="3" fillId="8" borderId="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0" fontId="7" fillId="4" borderId="31" xfId="0" applyFont="1" applyFill="1" applyBorder="1" applyAlignment="1">
      <alignment vertical="top" wrapText="1"/>
    </xf>
    <xf numFmtId="0" fontId="5" fillId="5" borderId="10" xfId="0" applyFont="1" applyFill="1" applyBorder="1" applyAlignment="1">
      <alignment horizontal="center" vertical="top" wrapText="1"/>
    </xf>
    <xf numFmtId="49" fontId="3" fillId="2" borderId="35" xfId="0" applyNumberFormat="1" applyFont="1" applyFill="1" applyBorder="1" applyAlignment="1">
      <alignment horizontal="center" vertical="top" wrapText="1"/>
    </xf>
    <xf numFmtId="49" fontId="7" fillId="0" borderId="48" xfId="0" applyNumberFormat="1" applyFont="1" applyFill="1" applyBorder="1" applyAlignment="1">
      <alignment vertical="top" wrapText="1"/>
    </xf>
    <xf numFmtId="49" fontId="5" fillId="0" borderId="19"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5" fillId="0" borderId="50" xfId="0" applyNumberFormat="1" applyFont="1" applyFill="1" applyBorder="1" applyAlignment="1">
      <alignment horizontal="left" vertical="top" wrapText="1"/>
    </xf>
    <xf numFmtId="164" fontId="1" fillId="6" borderId="14" xfId="0" applyNumberFormat="1" applyFont="1" applyFill="1" applyBorder="1" applyAlignment="1">
      <alignment horizontal="center" vertical="top" wrapText="1"/>
    </xf>
    <xf numFmtId="164" fontId="1" fillId="5" borderId="66" xfId="0" applyNumberFormat="1" applyFont="1" applyFill="1" applyBorder="1" applyAlignment="1">
      <alignment horizontal="center" vertical="top" wrapText="1"/>
    </xf>
    <xf numFmtId="164" fontId="1" fillId="5" borderId="33" xfId="0" applyNumberFormat="1" applyFont="1" applyFill="1" applyBorder="1" applyAlignment="1">
      <alignment horizontal="center" vertical="top" wrapText="1"/>
    </xf>
    <xf numFmtId="164" fontId="1" fillId="5" borderId="48" xfId="0" applyNumberFormat="1" applyFont="1" applyFill="1" applyBorder="1" applyAlignment="1">
      <alignment horizontal="center" vertical="top" wrapText="1"/>
    </xf>
    <xf numFmtId="164" fontId="1" fillId="5" borderId="67" xfId="0" applyNumberFormat="1" applyFont="1" applyFill="1" applyBorder="1" applyAlignment="1">
      <alignment horizontal="center" vertical="top" wrapText="1"/>
    </xf>
    <xf numFmtId="0" fontId="1" fillId="5" borderId="33" xfId="0" applyFont="1" applyFill="1" applyBorder="1" applyAlignment="1">
      <alignment vertical="top"/>
    </xf>
    <xf numFmtId="164" fontId="7" fillId="6" borderId="34" xfId="0" applyNumberFormat="1" applyFont="1" applyFill="1" applyBorder="1" applyAlignment="1">
      <alignment horizontal="center" vertical="top" wrapText="1"/>
    </xf>
    <xf numFmtId="164" fontId="1" fillId="5" borderId="6" xfId="0" applyNumberFormat="1" applyFont="1" applyFill="1" applyBorder="1" applyAlignment="1">
      <alignment horizontal="center" vertical="top" wrapText="1"/>
    </xf>
    <xf numFmtId="0" fontId="6" fillId="5" borderId="48" xfId="0" applyFont="1" applyFill="1" applyBorder="1"/>
    <xf numFmtId="164" fontId="7" fillId="6" borderId="28" xfId="0" applyNumberFormat="1" applyFont="1" applyFill="1" applyBorder="1" applyAlignment="1">
      <alignment horizontal="center" vertical="top" wrapText="1"/>
    </xf>
    <xf numFmtId="164" fontId="3" fillId="2" borderId="53" xfId="0" applyNumberFormat="1" applyFont="1" applyFill="1" applyBorder="1" applyAlignment="1">
      <alignment horizontal="center" vertical="center"/>
    </xf>
    <xf numFmtId="0" fontId="5" fillId="0" borderId="0" xfId="0" applyFont="1"/>
    <xf numFmtId="164" fontId="18" fillId="0" borderId="5" xfId="0" applyNumberFormat="1" applyFont="1" applyBorder="1" applyAlignment="1">
      <alignment horizontal="center" vertical="top" wrapText="1"/>
    </xf>
    <xf numFmtId="164" fontId="18" fillId="0" borderId="53" xfId="0" applyNumberFormat="1" applyFont="1" applyBorder="1" applyAlignment="1">
      <alignment horizontal="center" vertical="top" wrapText="1"/>
    </xf>
    <xf numFmtId="0" fontId="7" fillId="0" borderId="10" xfId="0" applyFont="1" applyFill="1" applyBorder="1" applyAlignment="1">
      <alignment horizontal="center" vertical="top" textRotation="180" wrapText="1"/>
    </xf>
    <xf numFmtId="49" fontId="2" fillId="0" borderId="29" xfId="0" applyNumberFormat="1" applyFont="1" applyFill="1" applyBorder="1" applyAlignment="1">
      <alignment horizontal="center" vertical="center"/>
    </xf>
    <xf numFmtId="0" fontId="7" fillId="0" borderId="1" xfId="0" applyNumberFormat="1" applyFont="1" applyBorder="1" applyAlignment="1">
      <alignment horizontal="center" vertical="top"/>
    </xf>
    <xf numFmtId="0" fontId="7" fillId="0" borderId="19" xfId="0" applyNumberFormat="1" applyFont="1" applyBorder="1" applyAlignment="1">
      <alignment horizontal="center" vertical="top"/>
    </xf>
    <xf numFmtId="0" fontId="7" fillId="0" borderId="52" xfId="0" applyNumberFormat="1" applyFont="1" applyBorder="1" applyAlignment="1">
      <alignment horizontal="center" vertical="top"/>
    </xf>
    <xf numFmtId="49" fontId="2" fillId="0" borderId="19" xfId="0" applyNumberFormat="1" applyFont="1" applyBorder="1" applyAlignment="1">
      <alignment horizontal="center" vertical="top"/>
    </xf>
    <xf numFmtId="164" fontId="2" fillId="3" borderId="42" xfId="0" applyNumberFormat="1" applyFont="1" applyFill="1" applyBorder="1" applyAlignment="1">
      <alignment vertical="top" wrapText="1"/>
    </xf>
    <xf numFmtId="164" fontId="5" fillId="6" borderId="36" xfId="0" applyNumberFormat="1" applyFont="1" applyFill="1" applyBorder="1" applyAlignment="1">
      <alignment vertical="top" wrapText="1"/>
    </xf>
    <xf numFmtId="164" fontId="1" fillId="0" borderId="36" xfId="0" applyNumberFormat="1" applyFont="1" applyBorder="1" applyAlignment="1">
      <alignment vertical="top"/>
    </xf>
    <xf numFmtId="164" fontId="5" fillId="0" borderId="36" xfId="0" applyNumberFormat="1" applyFont="1" applyBorder="1" applyAlignment="1">
      <alignment vertical="top" wrapText="1"/>
    </xf>
    <xf numFmtId="164" fontId="1" fillId="0" borderId="36" xfId="0" applyNumberFormat="1" applyFont="1" applyBorder="1" applyAlignment="1">
      <alignment vertical="top" wrapText="1"/>
    </xf>
    <xf numFmtId="164" fontId="7" fillId="6" borderId="36" xfId="0" applyNumberFormat="1" applyFont="1" applyFill="1" applyBorder="1" applyAlignment="1">
      <alignment vertical="top" wrapText="1"/>
    </xf>
    <xf numFmtId="164" fontId="2" fillId="3" borderId="36" xfId="0" applyNumberFormat="1" applyFont="1" applyFill="1" applyBorder="1" applyAlignment="1">
      <alignment vertical="top"/>
    </xf>
    <xf numFmtId="164" fontId="2" fillId="6" borderId="23" xfId="0" applyNumberFormat="1" applyFont="1" applyFill="1" applyBorder="1" applyAlignment="1">
      <alignment vertical="top"/>
    </xf>
    <xf numFmtId="164" fontId="2" fillId="3" borderId="66" xfId="0" applyNumberFormat="1" applyFont="1" applyFill="1" applyBorder="1" applyAlignment="1">
      <alignment vertical="top" wrapText="1"/>
    </xf>
    <xf numFmtId="164" fontId="5" fillId="6" borderId="33" xfId="0" applyNumberFormat="1" applyFont="1" applyFill="1" applyBorder="1" applyAlignment="1">
      <alignment vertical="top" wrapText="1"/>
    </xf>
    <xf numFmtId="164" fontId="1" fillId="0" borderId="33" xfId="0" applyNumberFormat="1" applyFont="1" applyBorder="1" applyAlignment="1">
      <alignment vertical="top"/>
    </xf>
    <xf numFmtId="164" fontId="5" fillId="0" borderId="33" xfId="0" applyNumberFormat="1" applyFont="1" applyBorder="1" applyAlignment="1">
      <alignment vertical="top" wrapText="1"/>
    </xf>
    <xf numFmtId="164" fontId="1" fillId="0" borderId="33" xfId="0" applyNumberFormat="1" applyFont="1" applyBorder="1" applyAlignment="1">
      <alignment vertical="top" wrapText="1"/>
    </xf>
    <xf numFmtId="164" fontId="7" fillId="6" borderId="33" xfId="0" applyNumberFormat="1" applyFont="1" applyFill="1" applyBorder="1" applyAlignment="1">
      <alignment vertical="top" wrapText="1"/>
    </xf>
    <xf numFmtId="164" fontId="2" fillId="3" borderId="33" xfId="0" applyNumberFormat="1" applyFont="1" applyFill="1" applyBorder="1" applyAlignment="1">
      <alignment vertical="top"/>
    </xf>
    <xf numFmtId="164" fontId="2" fillId="6" borderId="28" xfId="0" applyNumberFormat="1" applyFont="1" applyFill="1" applyBorder="1" applyAlignment="1">
      <alignment vertical="top"/>
    </xf>
    <xf numFmtId="1" fontId="5" fillId="0" borderId="17" xfId="0" applyNumberFormat="1" applyFont="1" applyFill="1" applyBorder="1" applyAlignment="1">
      <alignment horizontal="center" vertical="top" wrapText="1"/>
    </xf>
    <xf numFmtId="1" fontId="5" fillId="0" borderId="6"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54" xfId="0" applyFont="1" applyFill="1" applyBorder="1" applyAlignment="1">
      <alignment horizontal="center" vertical="top" wrapText="1"/>
    </xf>
    <xf numFmtId="0" fontId="5" fillId="0" borderId="17"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1" fillId="0" borderId="17" xfId="0" applyNumberFormat="1" applyFont="1" applyBorder="1" applyAlignment="1">
      <alignment horizontal="center" vertical="top" wrapText="1"/>
    </xf>
    <xf numFmtId="0" fontId="1" fillId="0" borderId="18" xfId="0" applyNumberFormat="1" applyFont="1" applyBorder="1" applyAlignment="1">
      <alignment horizontal="center" vertical="top" wrapText="1"/>
    </xf>
    <xf numFmtId="0" fontId="1" fillId="0" borderId="15" xfId="0" applyNumberFormat="1" applyFont="1" applyBorder="1" applyAlignment="1">
      <alignment horizontal="center" vertical="top" wrapText="1"/>
    </xf>
    <xf numFmtId="0" fontId="1" fillId="0" borderId="54" xfId="0" applyNumberFormat="1" applyFont="1" applyBorder="1" applyAlignment="1">
      <alignment horizontal="center" vertical="top" wrapText="1"/>
    </xf>
    <xf numFmtId="49" fontId="5" fillId="8" borderId="43" xfId="0" applyNumberFormat="1" applyFont="1" applyFill="1" applyBorder="1" applyAlignment="1">
      <alignment vertical="top" wrapText="1"/>
    </xf>
    <xf numFmtId="49" fontId="5" fillId="8" borderId="37" xfId="0" applyNumberFormat="1" applyFont="1" applyFill="1" applyBorder="1" applyAlignment="1">
      <alignment horizontal="left" vertical="top" wrapText="1"/>
    </xf>
    <xf numFmtId="49" fontId="5" fillId="8" borderId="24" xfId="0" applyNumberFormat="1" applyFont="1" applyFill="1" applyBorder="1" applyAlignment="1">
      <alignment horizontal="left" vertical="top" wrapText="1"/>
    </xf>
    <xf numFmtId="49" fontId="5" fillId="8" borderId="46" xfId="0" applyNumberFormat="1" applyFont="1" applyFill="1" applyBorder="1" applyAlignment="1">
      <alignment horizontal="center" vertical="top" wrapText="1"/>
    </xf>
    <xf numFmtId="49" fontId="5" fillId="8" borderId="22" xfId="0" applyNumberFormat="1" applyFont="1" applyFill="1" applyBorder="1" applyAlignment="1">
      <alignment horizontal="center" vertical="top" wrapText="1"/>
    </xf>
    <xf numFmtId="49" fontId="2" fillId="0" borderId="15" xfId="0" applyNumberFormat="1" applyFont="1" applyFill="1" applyBorder="1" applyAlignment="1">
      <alignment horizontal="center" vertical="top"/>
    </xf>
    <xf numFmtId="164" fontId="7" fillId="6" borderId="55" xfId="0" applyNumberFormat="1" applyFont="1" applyFill="1" applyBorder="1" applyAlignment="1">
      <alignment horizontal="center" vertical="top"/>
    </xf>
    <xf numFmtId="0" fontId="6" fillId="0" borderId="48" xfId="0" applyFont="1" applyBorder="1" applyAlignment="1">
      <alignment vertical="top"/>
    </xf>
    <xf numFmtId="0" fontId="6" fillId="0" borderId="17" xfId="0" applyFont="1" applyBorder="1" applyAlignment="1">
      <alignment vertical="top"/>
    </xf>
    <xf numFmtId="0" fontId="6" fillId="0" borderId="6" xfId="0" applyFont="1" applyBorder="1" applyAlignment="1">
      <alignment vertical="top"/>
    </xf>
    <xf numFmtId="0" fontId="6" fillId="0" borderId="18" xfId="0" applyFont="1" applyBorder="1" applyAlignment="1">
      <alignment vertical="top"/>
    </xf>
    <xf numFmtId="0" fontId="5" fillId="0" borderId="18" xfId="0" applyFont="1" applyBorder="1" applyAlignment="1">
      <alignment vertical="top"/>
    </xf>
    <xf numFmtId="0" fontId="5" fillId="0" borderId="48" xfId="0" applyFont="1" applyBorder="1" applyAlignment="1">
      <alignment vertical="top"/>
    </xf>
    <xf numFmtId="164" fontId="1" fillId="0" borderId="0"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xf>
    <xf numFmtId="0" fontId="1" fillId="0" borderId="48" xfId="0" applyNumberFormat="1" applyFont="1" applyFill="1" applyBorder="1" applyAlignment="1">
      <alignment horizontal="center" vertical="top" wrapText="1"/>
    </xf>
    <xf numFmtId="49" fontId="5" fillId="4" borderId="21" xfId="0" applyNumberFormat="1" applyFont="1" applyFill="1" applyBorder="1" applyAlignment="1">
      <alignment horizontal="left" vertical="top" wrapText="1"/>
    </xf>
    <xf numFmtId="0" fontId="5" fillId="8" borderId="1" xfId="0" applyFont="1" applyFill="1" applyBorder="1" applyAlignment="1">
      <alignment vertical="top" wrapText="1"/>
    </xf>
    <xf numFmtId="0" fontId="5" fillId="8" borderId="7" xfId="0" applyFont="1" applyFill="1" applyBorder="1" applyAlignment="1">
      <alignment horizontal="center" vertical="top" wrapText="1"/>
    </xf>
    <xf numFmtId="0" fontId="5" fillId="8" borderId="2" xfId="0" applyFont="1" applyFill="1" applyBorder="1" applyAlignment="1">
      <alignment vertical="top" wrapText="1"/>
    </xf>
    <xf numFmtId="0" fontId="5" fillId="8" borderId="47" xfId="0" applyFont="1" applyFill="1" applyBorder="1" applyAlignment="1">
      <alignment horizontal="center" vertical="top" wrapText="1"/>
    </xf>
    <xf numFmtId="0" fontId="5" fillId="8" borderId="0" xfId="0" applyFont="1" applyFill="1" applyAlignment="1">
      <alignment vertical="top"/>
    </xf>
    <xf numFmtId="0" fontId="5" fillId="8" borderId="19" xfId="0" applyFont="1" applyFill="1" applyBorder="1" applyAlignment="1">
      <alignment vertical="top" wrapText="1"/>
    </xf>
    <xf numFmtId="0" fontId="5" fillId="8" borderId="10" xfId="0" applyFont="1" applyFill="1" applyBorder="1" applyAlignment="1">
      <alignment horizontal="center" vertical="top" wrapText="1"/>
    </xf>
    <xf numFmtId="0" fontId="5" fillId="8" borderId="52" xfId="0" applyFont="1" applyFill="1" applyBorder="1" applyAlignment="1">
      <alignment vertical="top" wrapText="1"/>
    </xf>
    <xf numFmtId="0" fontId="5" fillId="8" borderId="8" xfId="0" applyFont="1" applyFill="1" applyBorder="1" applyAlignment="1">
      <alignment horizontal="center" vertical="top" wrapText="1"/>
    </xf>
    <xf numFmtId="0" fontId="5" fillId="0" borderId="7" xfId="0" applyNumberFormat="1" applyFont="1" applyBorder="1" applyAlignment="1">
      <alignment horizontal="center" vertical="top" wrapText="1"/>
    </xf>
    <xf numFmtId="0" fontId="5" fillId="0" borderId="20" xfId="0" applyNumberFormat="1" applyFont="1" applyBorder="1" applyAlignment="1">
      <alignment horizontal="center" vertical="top" wrapText="1"/>
    </xf>
    <xf numFmtId="0" fontId="5" fillId="0" borderId="8" xfId="0" applyNumberFormat="1" applyFont="1" applyBorder="1" applyAlignment="1">
      <alignment horizontal="center" vertical="top" wrapText="1"/>
    </xf>
    <xf numFmtId="0" fontId="5" fillId="0" borderId="16" xfId="0" applyNumberFormat="1" applyFont="1" applyBorder="1" applyAlignment="1">
      <alignment horizontal="center" vertical="top" wrapText="1"/>
    </xf>
    <xf numFmtId="164" fontId="5" fillId="4" borderId="13" xfId="0" applyNumberFormat="1" applyFont="1" applyFill="1" applyBorder="1" applyAlignment="1">
      <alignment horizontal="center" vertical="top"/>
    </xf>
    <xf numFmtId="164" fontId="5" fillId="4" borderId="36" xfId="0" applyNumberFormat="1" applyFont="1" applyFill="1" applyBorder="1" applyAlignment="1">
      <alignment horizontal="center" vertical="top"/>
    </xf>
    <xf numFmtId="164" fontId="5" fillId="0" borderId="7" xfId="0" applyNumberFormat="1" applyFont="1" applyFill="1" applyBorder="1" applyAlignment="1">
      <alignment horizontal="left" vertical="top" wrapText="1"/>
    </xf>
    <xf numFmtId="0" fontId="5" fillId="0" borderId="7"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164" fontId="5" fillId="0" borderId="10" xfId="0" applyNumberFormat="1" applyFont="1" applyFill="1" applyBorder="1" applyAlignment="1">
      <alignment horizontal="left" vertical="top" wrapText="1"/>
    </xf>
    <xf numFmtId="0" fontId="5" fillId="0" borderId="8"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164" fontId="5" fillId="4" borderId="60" xfId="0" applyNumberFormat="1" applyFont="1" applyFill="1" applyBorder="1" applyAlignment="1">
      <alignment horizontal="center" vertical="top"/>
    </xf>
    <xf numFmtId="0" fontId="5" fillId="0" borderId="17" xfId="0" applyFont="1" applyBorder="1" applyAlignment="1">
      <alignment vertical="top"/>
    </xf>
    <xf numFmtId="0" fontId="5" fillId="0" borderId="15" xfId="0" applyFont="1" applyBorder="1" applyAlignment="1">
      <alignment vertical="top"/>
    </xf>
    <xf numFmtId="164" fontId="5" fillId="4" borderId="42" xfId="0" applyNumberFormat="1" applyFont="1" applyFill="1" applyBorder="1" applyAlignment="1">
      <alignment horizontal="center" vertical="top"/>
    </xf>
    <xf numFmtId="0" fontId="5" fillId="0" borderId="7" xfId="0" applyFont="1" applyFill="1" applyBorder="1" applyAlignment="1">
      <alignment vertical="top" wrapText="1"/>
    </xf>
    <xf numFmtId="164" fontId="5" fillId="0" borderId="7" xfId="0" applyNumberFormat="1" applyFont="1" applyFill="1" applyBorder="1" applyAlignment="1">
      <alignment horizontal="center" vertical="top" wrapText="1"/>
    </xf>
    <xf numFmtId="164" fontId="5" fillId="0" borderId="20" xfId="0" applyNumberFormat="1" applyFont="1" applyFill="1" applyBorder="1" applyAlignment="1">
      <alignment horizontal="center" vertical="top" wrapText="1"/>
    </xf>
    <xf numFmtId="0" fontId="1" fillId="5" borderId="6" xfId="0" applyNumberFormat="1" applyFont="1" applyFill="1" applyBorder="1" applyAlignment="1">
      <alignment horizontal="center" vertical="top" wrapText="1"/>
    </xf>
    <xf numFmtId="0" fontId="6" fillId="0" borderId="20" xfId="0" applyFont="1" applyBorder="1" applyAlignment="1">
      <alignment vertical="top"/>
    </xf>
    <xf numFmtId="0" fontId="6" fillId="0" borderId="21" xfId="0" applyFont="1" applyBorder="1" applyAlignment="1">
      <alignment vertical="top"/>
    </xf>
    <xf numFmtId="0" fontId="6" fillId="0" borderId="21" xfId="0" applyFont="1" applyBorder="1"/>
    <xf numFmtId="0" fontId="6" fillId="0" borderId="10" xfId="0" applyFont="1" applyBorder="1"/>
    <xf numFmtId="0" fontId="6" fillId="5" borderId="13" xfId="0" applyFont="1" applyFill="1" applyBorder="1"/>
    <xf numFmtId="0" fontId="1" fillId="0" borderId="18" xfId="0" applyNumberFormat="1" applyFont="1" applyBorder="1" applyAlignment="1">
      <alignment horizontal="center" vertical="top"/>
    </xf>
    <xf numFmtId="0" fontId="1" fillId="0" borderId="48" xfId="0" applyNumberFormat="1" applyFont="1" applyBorder="1" applyAlignment="1">
      <alignment horizontal="center" vertical="top"/>
    </xf>
    <xf numFmtId="0" fontId="1" fillId="0" borderId="10" xfId="0" applyFont="1" applyBorder="1" applyAlignment="1">
      <alignment horizontal="center" vertical="top"/>
    </xf>
    <xf numFmtId="0" fontId="6" fillId="0" borderId="16" xfId="0" applyFont="1" applyBorder="1"/>
    <xf numFmtId="0" fontId="1" fillId="0" borderId="15" xfId="0" applyNumberFormat="1" applyFont="1" applyBorder="1" applyAlignment="1">
      <alignment horizontal="center" vertical="top"/>
    </xf>
    <xf numFmtId="0" fontId="1" fillId="0" borderId="54" xfId="0" applyNumberFormat="1" applyFont="1" applyBorder="1" applyAlignment="1">
      <alignment horizontal="center" vertical="top"/>
    </xf>
    <xf numFmtId="0" fontId="5" fillId="0" borderId="18" xfId="0" applyFont="1" applyBorder="1"/>
    <xf numFmtId="0" fontId="5" fillId="0" borderId="48" xfId="0" applyFont="1" applyBorder="1"/>
    <xf numFmtId="164" fontId="7" fillId="4" borderId="40" xfId="0" applyNumberFormat="1" applyFont="1" applyFill="1" applyBorder="1" applyAlignment="1">
      <alignment horizontal="right" vertical="top"/>
    </xf>
    <xf numFmtId="0" fontId="5" fillId="0" borderId="39" xfId="0" applyFont="1" applyBorder="1"/>
    <xf numFmtId="0" fontId="5" fillId="0" borderId="34" xfId="0" applyFont="1" applyBorder="1"/>
    <xf numFmtId="164" fontId="7" fillId="4" borderId="13" xfId="0" applyNumberFormat="1" applyFont="1" applyFill="1" applyBorder="1" applyAlignment="1">
      <alignment horizontal="right" vertical="top"/>
    </xf>
    <xf numFmtId="0" fontId="5" fillId="0" borderId="44" xfId="0" applyFont="1" applyBorder="1"/>
    <xf numFmtId="0" fontId="5" fillId="0" borderId="67" xfId="0" applyFont="1" applyBorder="1"/>
    <xf numFmtId="0" fontId="5" fillId="0" borderId="39" xfId="0" applyNumberFormat="1" applyFont="1" applyFill="1" applyBorder="1" applyAlignment="1">
      <alignment horizontal="center" vertical="top" wrapText="1"/>
    </xf>
    <xf numFmtId="0" fontId="5" fillId="0" borderId="3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54"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xf>
    <xf numFmtId="0" fontId="5" fillId="0" borderId="17" xfId="0" applyFont="1" applyBorder="1"/>
    <xf numFmtId="0" fontId="5" fillId="0" borderId="6" xfId="0" applyFont="1" applyBorder="1"/>
    <xf numFmtId="0" fontId="5" fillId="0" borderId="15" xfId="0" applyFont="1" applyBorder="1"/>
    <xf numFmtId="0" fontId="5" fillId="0" borderId="54" xfId="0" applyFont="1" applyBorder="1"/>
    <xf numFmtId="164" fontId="5" fillId="0" borderId="7" xfId="0" applyNumberFormat="1" applyFont="1" applyFill="1" applyBorder="1" applyAlignment="1">
      <alignment vertical="top" wrapText="1"/>
    </xf>
    <xf numFmtId="164" fontId="7" fillId="0" borderId="10" xfId="0" applyNumberFormat="1" applyFont="1" applyFill="1" applyBorder="1" applyAlignment="1">
      <alignment horizontal="left" vertical="top"/>
    </xf>
    <xf numFmtId="0" fontId="7" fillId="0" borderId="15" xfId="0" applyNumberFormat="1" applyFont="1" applyFill="1" applyBorder="1" applyAlignment="1">
      <alignment horizontal="center" vertical="top"/>
    </xf>
    <xf numFmtId="0" fontId="5" fillId="0" borderId="18" xfId="0" applyNumberFormat="1" applyFont="1" applyFill="1" applyBorder="1" applyAlignment="1">
      <alignment horizontal="center" vertical="top" wrapText="1"/>
    </xf>
    <xf numFmtId="0" fontId="5" fillId="0" borderId="48" xfId="0" applyNumberFormat="1" applyFont="1" applyFill="1" applyBorder="1" applyAlignment="1">
      <alignment horizontal="center" vertical="top" wrapText="1"/>
    </xf>
    <xf numFmtId="164" fontId="7" fillId="6" borderId="28" xfId="0" applyNumberFormat="1" applyFont="1" applyFill="1" applyBorder="1" applyAlignment="1">
      <alignment horizontal="center" vertical="top"/>
    </xf>
    <xf numFmtId="164" fontId="5" fillId="4" borderId="20" xfId="0" applyNumberFormat="1" applyFont="1" applyFill="1" applyBorder="1" applyAlignment="1">
      <alignment horizontal="center" vertical="top"/>
    </xf>
    <xf numFmtId="164" fontId="5" fillId="4" borderId="38" xfId="0" applyNumberFormat="1" applyFont="1" applyFill="1" applyBorder="1" applyAlignment="1">
      <alignment horizontal="center" vertical="top"/>
    </xf>
    <xf numFmtId="164" fontId="5" fillId="4" borderId="38" xfId="0" applyNumberFormat="1" applyFont="1" applyFill="1" applyBorder="1" applyAlignment="1">
      <alignment horizontal="center" vertical="top" wrapText="1"/>
    </xf>
    <xf numFmtId="164" fontId="5" fillId="0" borderId="18" xfId="0" applyNumberFormat="1" applyFont="1" applyFill="1" applyBorder="1" applyAlignment="1">
      <alignment horizontal="center" vertical="top"/>
    </xf>
    <xf numFmtId="164" fontId="5" fillId="0" borderId="48" xfId="0" applyNumberFormat="1" applyFont="1" applyFill="1" applyBorder="1" applyAlignment="1">
      <alignment horizontal="center" vertical="top"/>
    </xf>
    <xf numFmtId="164" fontId="5" fillId="4" borderId="37" xfId="0" applyNumberFormat="1" applyFont="1" applyFill="1" applyBorder="1" applyAlignment="1">
      <alignment horizontal="center" vertical="top" wrapText="1"/>
    </xf>
    <xf numFmtId="164" fontId="5" fillId="4" borderId="21" xfId="0" applyNumberFormat="1" applyFont="1" applyFill="1" applyBorder="1" applyAlignment="1">
      <alignment horizontal="center" vertical="top" wrapText="1"/>
    </xf>
    <xf numFmtId="164" fontId="5" fillId="4" borderId="61" xfId="0" applyNumberFormat="1" applyFont="1" applyFill="1" applyBorder="1" applyAlignment="1">
      <alignment horizontal="center" vertical="top" wrapText="1"/>
    </xf>
    <xf numFmtId="164" fontId="5" fillId="4" borderId="20" xfId="0" applyNumberFormat="1" applyFont="1" applyFill="1" applyBorder="1" applyAlignment="1">
      <alignment horizontal="center" vertical="top" wrapText="1"/>
    </xf>
    <xf numFmtId="164" fontId="5" fillId="4" borderId="21" xfId="0" applyNumberFormat="1" applyFont="1" applyFill="1" applyBorder="1" applyAlignment="1">
      <alignment horizontal="center" vertical="top"/>
    </xf>
    <xf numFmtId="164" fontId="7" fillId="4" borderId="33" xfId="0" applyNumberFormat="1" applyFont="1" applyFill="1" applyBorder="1" applyAlignment="1">
      <alignment horizontal="center" vertical="top"/>
    </xf>
    <xf numFmtId="164" fontId="7" fillId="4" borderId="48" xfId="0" applyNumberFormat="1" applyFont="1" applyFill="1" applyBorder="1" applyAlignment="1">
      <alignment horizontal="center" vertical="top"/>
    </xf>
    <xf numFmtId="164" fontId="7" fillId="4" borderId="34" xfId="0" applyNumberFormat="1" applyFont="1" applyFill="1" applyBorder="1" applyAlignment="1">
      <alignment horizontal="center" vertical="top"/>
    </xf>
    <xf numFmtId="164" fontId="5" fillId="0" borderId="0" xfId="0" applyNumberFormat="1" applyFont="1" applyFill="1" applyBorder="1" applyAlignment="1">
      <alignment vertical="top" wrapText="1"/>
    </xf>
    <xf numFmtId="164" fontId="5" fillId="0" borderId="49" xfId="0" applyNumberFormat="1" applyFont="1" applyFill="1" applyBorder="1" applyAlignment="1">
      <alignment vertical="top" wrapText="1"/>
    </xf>
    <xf numFmtId="0" fontId="5" fillId="0" borderId="44" xfId="0" applyFont="1" applyFill="1" applyBorder="1" applyAlignment="1">
      <alignment horizontal="center" vertical="top" wrapText="1"/>
    </xf>
    <xf numFmtId="0" fontId="5" fillId="0" borderId="66" xfId="0" applyFont="1" applyFill="1" applyBorder="1" applyAlignment="1">
      <alignment horizontal="center" vertical="top" wrapText="1"/>
    </xf>
    <xf numFmtId="164" fontId="7" fillId="6" borderId="24" xfId="0" applyNumberFormat="1" applyFont="1" applyFill="1" applyBorder="1" applyAlignment="1">
      <alignment horizontal="center" vertical="top"/>
    </xf>
    <xf numFmtId="164" fontId="7" fillId="6" borderId="40" xfId="0" applyNumberFormat="1" applyFont="1" applyFill="1" applyBorder="1" applyAlignment="1">
      <alignment horizontal="center" vertical="top"/>
    </xf>
    <xf numFmtId="164" fontId="18" fillId="0" borderId="51" xfId="0" applyNumberFormat="1" applyFont="1" applyBorder="1" applyAlignment="1">
      <alignment horizontal="center" vertical="top" wrapText="1"/>
    </xf>
    <xf numFmtId="164" fontId="2" fillId="3" borderId="70" xfId="0" applyNumberFormat="1" applyFont="1" applyFill="1" applyBorder="1" applyAlignment="1">
      <alignment vertical="top" wrapText="1"/>
    </xf>
    <xf numFmtId="164" fontId="5" fillId="6" borderId="58" xfId="0" applyNumberFormat="1" applyFont="1" applyFill="1" applyBorder="1" applyAlignment="1">
      <alignment vertical="top" wrapText="1"/>
    </xf>
    <xf numFmtId="164" fontId="1" fillId="0" borderId="58" xfId="0" applyNumberFormat="1" applyFont="1" applyBorder="1" applyAlignment="1">
      <alignment vertical="top"/>
    </xf>
    <xf numFmtId="164" fontId="5" fillId="0" borderId="58" xfId="0" applyNumberFormat="1" applyFont="1" applyBorder="1" applyAlignment="1">
      <alignment vertical="top" wrapText="1"/>
    </xf>
    <xf numFmtId="164" fontId="1" fillId="0" borderId="58" xfId="0" applyNumberFormat="1" applyFont="1" applyBorder="1" applyAlignment="1">
      <alignment vertical="top" wrapText="1"/>
    </xf>
    <xf numFmtId="164" fontId="7" fillId="6" borderId="58" xfId="0" applyNumberFormat="1" applyFont="1" applyFill="1" applyBorder="1" applyAlignment="1">
      <alignment vertical="top" wrapText="1"/>
    </xf>
    <xf numFmtId="164" fontId="2" fillId="3" borderId="58" xfId="0" applyNumberFormat="1" applyFont="1" applyFill="1" applyBorder="1" applyAlignment="1">
      <alignment vertical="top"/>
    </xf>
    <xf numFmtId="164" fontId="2" fillId="6" borderId="55" xfId="0" applyNumberFormat="1" applyFont="1" applyFill="1" applyBorder="1" applyAlignment="1">
      <alignment vertical="top"/>
    </xf>
    <xf numFmtId="0" fontId="5" fillId="0" borderId="15" xfId="0" applyFont="1" applyFill="1" applyBorder="1" applyAlignment="1">
      <alignment horizontal="center" vertical="top" wrapText="1"/>
    </xf>
    <xf numFmtId="0" fontId="5" fillId="0" borderId="54" xfId="0"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34" xfId="0" applyFont="1" applyFill="1" applyBorder="1" applyAlignment="1">
      <alignment horizontal="center" vertical="top" wrapText="1"/>
    </xf>
    <xf numFmtId="164" fontId="1" fillId="5" borderId="40" xfId="0" applyNumberFormat="1" applyFont="1" applyFill="1" applyBorder="1" applyAlignment="1">
      <alignment horizontal="center" vertical="top" wrapText="1"/>
    </xf>
    <xf numFmtId="164" fontId="1" fillId="5" borderId="34" xfId="0" applyNumberFormat="1" applyFont="1" applyFill="1" applyBorder="1" applyAlignment="1">
      <alignment horizontal="center" vertical="top" wrapText="1"/>
    </xf>
    <xf numFmtId="49" fontId="7" fillId="0" borderId="19" xfId="0" applyNumberFormat="1" applyFont="1" applyFill="1" applyBorder="1" applyAlignment="1">
      <alignment vertical="center" textRotation="90" wrapText="1"/>
    </xf>
    <xf numFmtId="0" fontId="1" fillId="5" borderId="29" xfId="0" applyFont="1" applyFill="1" applyBorder="1" applyAlignment="1">
      <alignment horizontal="center" vertical="top"/>
    </xf>
    <xf numFmtId="49" fontId="5" fillId="0" borderId="37" xfId="0" applyNumberFormat="1" applyFont="1" applyFill="1" applyBorder="1" applyAlignment="1">
      <alignment vertical="top" wrapText="1"/>
    </xf>
    <xf numFmtId="49" fontId="7" fillId="0" borderId="2" xfId="0" applyNumberFormat="1" applyFont="1" applyFill="1" applyBorder="1" applyAlignment="1">
      <alignment vertical="center" textRotation="90" wrapText="1"/>
    </xf>
    <xf numFmtId="49" fontId="2" fillId="0" borderId="2" xfId="0" applyNumberFormat="1" applyFont="1" applyFill="1" applyBorder="1" applyAlignment="1">
      <alignment horizontal="center" vertical="top" wrapText="1"/>
    </xf>
    <xf numFmtId="0" fontId="1" fillId="0" borderId="58" xfId="0" applyFont="1" applyBorder="1" applyAlignment="1">
      <alignment vertical="top"/>
    </xf>
    <xf numFmtId="164" fontId="1" fillId="0" borderId="58" xfId="0" applyNumberFormat="1" applyFont="1" applyFill="1" applyBorder="1" applyAlignment="1">
      <alignment horizontal="left" vertical="top" wrapText="1"/>
    </xf>
    <xf numFmtId="0" fontId="1" fillId="0" borderId="46" xfId="0" applyNumberFormat="1" applyFont="1" applyFill="1" applyBorder="1" applyAlignment="1">
      <alignment horizontal="center" vertical="top" wrapText="1"/>
    </xf>
    <xf numFmtId="0" fontId="1" fillId="0" borderId="33" xfId="0" applyNumberFormat="1" applyFont="1" applyFill="1" applyBorder="1" applyAlignment="1">
      <alignment horizontal="center" vertical="top" wrapText="1"/>
    </xf>
    <xf numFmtId="0" fontId="5" fillId="0" borderId="46" xfId="0" applyFont="1" applyBorder="1" applyAlignment="1">
      <alignment vertical="top" wrapText="1"/>
    </xf>
    <xf numFmtId="0" fontId="6" fillId="0" borderId="33" xfId="0" applyFont="1" applyBorder="1" applyAlignment="1">
      <alignment vertical="top"/>
    </xf>
    <xf numFmtId="49" fontId="7" fillId="0" borderId="56" xfId="0" applyNumberFormat="1" applyFont="1" applyFill="1" applyBorder="1" applyAlignment="1">
      <alignment vertical="center" textRotation="90" wrapText="1"/>
    </xf>
    <xf numFmtId="49" fontId="7" fillId="0" borderId="52" xfId="0" applyNumberFormat="1" applyFont="1" applyFill="1" applyBorder="1" applyAlignment="1">
      <alignment vertical="center" textRotation="90" wrapText="1"/>
    </xf>
    <xf numFmtId="0" fontId="19" fillId="0" borderId="0" xfId="0" applyFont="1" applyFill="1" applyBorder="1" applyAlignment="1">
      <alignment vertical="top" wrapText="1"/>
    </xf>
    <xf numFmtId="0" fontId="20" fillId="0" borderId="0" xfId="0" applyFont="1"/>
    <xf numFmtId="0" fontId="20" fillId="0" borderId="0" xfId="0" applyFont="1" applyFill="1"/>
    <xf numFmtId="0" fontId="19" fillId="0" borderId="0" xfId="0" applyFont="1" applyFill="1" applyBorder="1" applyAlignment="1">
      <alignment horizontal="center" vertical="top" wrapText="1"/>
    </xf>
    <xf numFmtId="0" fontId="0" fillId="0" borderId="0" xfId="0" applyFill="1" applyAlignment="1"/>
    <xf numFmtId="0" fontId="0" fillId="0" borderId="0" xfId="0" applyFill="1"/>
    <xf numFmtId="0" fontId="21" fillId="0" borderId="0" xfId="0" applyFont="1" applyFill="1" applyAlignment="1">
      <alignment vertical="top" wrapText="1"/>
    </xf>
    <xf numFmtId="0" fontId="6" fillId="0" borderId="0" xfId="0" applyFont="1" applyFill="1"/>
    <xf numFmtId="0" fontId="21" fillId="0" borderId="0" xfId="0" applyFont="1" applyBorder="1" applyAlignment="1">
      <alignment horizontal="center" vertical="top" wrapText="1"/>
    </xf>
    <xf numFmtId="0" fontId="19" fillId="4" borderId="0" xfId="0" applyFont="1" applyFill="1" applyBorder="1" applyAlignment="1">
      <alignment horizontal="center" vertical="top" wrapText="1"/>
    </xf>
    <xf numFmtId="0" fontId="23" fillId="4" borderId="0" xfId="0" applyFont="1" applyFill="1" applyBorder="1" applyAlignment="1">
      <alignment horizontal="left" vertical="top" wrapText="1"/>
    </xf>
    <xf numFmtId="0" fontId="21" fillId="0" borderId="0" xfId="0" applyFont="1" applyFill="1" applyAlignment="1">
      <alignment horizontal="left" vertical="top" wrapText="1"/>
    </xf>
    <xf numFmtId="0" fontId="24" fillId="0" borderId="0" xfId="0" applyFont="1"/>
    <xf numFmtId="0" fontId="25" fillId="0" borderId="0" xfId="0" applyFont="1" applyFill="1" applyBorder="1" applyAlignment="1"/>
    <xf numFmtId="0" fontId="25" fillId="0" borderId="0" xfId="0" applyFont="1" applyFill="1" applyBorder="1"/>
    <xf numFmtId="0" fontId="24" fillId="0" borderId="0" xfId="0" applyFont="1" applyFill="1"/>
    <xf numFmtId="0" fontId="26" fillId="0" borderId="0" xfId="3" applyFont="1" applyAlignment="1">
      <alignment vertical="center" wrapText="1"/>
    </xf>
    <xf numFmtId="0" fontId="21" fillId="4" borderId="0" xfId="0" applyFont="1" applyFill="1" applyBorder="1" applyAlignment="1">
      <alignment horizontal="left" vertical="top" wrapText="1"/>
    </xf>
    <xf numFmtId="49" fontId="5" fillId="8" borderId="41" xfId="0" applyNumberFormat="1" applyFont="1" applyFill="1" applyBorder="1" applyAlignment="1">
      <alignment horizontal="left" vertical="top" wrapText="1"/>
    </xf>
    <xf numFmtId="0" fontId="5" fillId="8" borderId="6" xfId="0" applyNumberFormat="1" applyFont="1" applyFill="1" applyBorder="1" applyAlignment="1">
      <alignment horizontal="center" vertical="top" wrapText="1"/>
    </xf>
    <xf numFmtId="0" fontId="7" fillId="8" borderId="54" xfId="0" applyNumberFormat="1" applyFont="1" applyFill="1" applyBorder="1" applyAlignment="1">
      <alignment horizontal="center" vertical="top"/>
    </xf>
    <xf numFmtId="0" fontId="5" fillId="8" borderId="17" xfId="0" applyFont="1" applyFill="1" applyBorder="1"/>
    <xf numFmtId="0" fontId="5" fillId="8" borderId="48" xfId="0" applyNumberFormat="1" applyFont="1" applyFill="1" applyBorder="1" applyAlignment="1">
      <alignment horizontal="center" vertical="top" wrapText="1"/>
    </xf>
    <xf numFmtId="0" fontId="5" fillId="8" borderId="18" xfId="0" applyFont="1" applyFill="1" applyBorder="1"/>
    <xf numFmtId="0" fontId="5" fillId="8" borderId="48" xfId="0" applyFont="1" applyFill="1" applyBorder="1"/>
    <xf numFmtId="0" fontId="5" fillId="8" borderId="15" xfId="0" applyFont="1" applyFill="1" applyBorder="1"/>
    <xf numFmtId="0" fontId="5" fillId="8" borderId="54" xfId="0" applyFont="1" applyFill="1" applyBorder="1"/>
    <xf numFmtId="0" fontId="16" fillId="0" borderId="0" xfId="0" applyFont="1" applyFill="1" applyAlignment="1">
      <alignment horizontal="center" vertical="top"/>
    </xf>
    <xf numFmtId="49" fontId="7" fillId="8" borderId="50" xfId="0" applyNumberFormat="1" applyFont="1" applyFill="1" applyBorder="1" applyAlignment="1">
      <alignment vertical="top" wrapText="1"/>
    </xf>
    <xf numFmtId="49" fontId="1" fillId="8" borderId="0" xfId="0" applyNumberFormat="1" applyFont="1" applyFill="1" applyBorder="1" applyAlignment="1">
      <alignment vertical="top" wrapText="1"/>
    </xf>
    <xf numFmtId="164" fontId="5" fillId="4" borderId="37" xfId="0" applyNumberFormat="1" applyFont="1" applyFill="1" applyBorder="1" applyAlignment="1">
      <alignment horizontal="center" vertical="top"/>
    </xf>
    <xf numFmtId="0" fontId="5" fillId="0" borderId="21" xfId="0" applyFont="1" applyFill="1" applyBorder="1" applyAlignment="1">
      <alignment vertical="top" wrapText="1"/>
    </xf>
    <xf numFmtId="0" fontId="5" fillId="0" borderId="29" xfId="0" applyFont="1" applyFill="1" applyBorder="1" applyAlignment="1">
      <alignment vertical="top" wrapText="1"/>
    </xf>
    <xf numFmtId="164" fontId="5" fillId="0" borderId="29" xfId="0" applyNumberFormat="1" applyFont="1" applyFill="1" applyBorder="1" applyAlignment="1">
      <alignment horizontal="center" vertical="top" wrapText="1"/>
    </xf>
    <xf numFmtId="164" fontId="5" fillId="0" borderId="38" xfId="0" applyNumberFormat="1" applyFont="1" applyFill="1" applyBorder="1" applyAlignment="1">
      <alignment horizontal="center" vertical="top" wrapText="1"/>
    </xf>
    <xf numFmtId="0" fontId="5" fillId="0" borderId="18" xfId="0" applyNumberFormat="1" applyFont="1" applyFill="1" applyBorder="1" applyAlignment="1">
      <alignment horizontal="center" vertical="top" wrapText="1"/>
    </xf>
    <xf numFmtId="164" fontId="5" fillId="0" borderId="0" xfId="0" applyNumberFormat="1" applyFont="1" applyFill="1" applyBorder="1" applyAlignment="1">
      <alignment horizontal="left" vertical="top" wrapText="1"/>
    </xf>
    <xf numFmtId="1" fontId="5" fillId="0" borderId="18" xfId="0" applyNumberFormat="1" applyFont="1" applyFill="1" applyBorder="1" applyAlignment="1">
      <alignment horizontal="center" vertical="top"/>
    </xf>
    <xf numFmtId="1" fontId="5" fillId="0" borderId="48" xfId="0" applyNumberFormat="1" applyFont="1" applyFill="1" applyBorder="1" applyAlignment="1">
      <alignment horizontal="center" vertical="top"/>
    </xf>
    <xf numFmtId="0" fontId="5" fillId="0" borderId="0" xfId="0" applyFont="1" applyFill="1" applyBorder="1" applyAlignment="1">
      <alignment vertical="top" wrapText="1"/>
    </xf>
    <xf numFmtId="1" fontId="5" fillId="0" borderId="15" xfId="0" applyNumberFormat="1" applyFont="1" applyFill="1" applyBorder="1" applyAlignment="1">
      <alignment vertical="top"/>
    </xf>
    <xf numFmtId="1" fontId="5" fillId="0" borderId="54" xfId="0" applyNumberFormat="1" applyFont="1" applyFill="1" applyBorder="1" applyAlignment="1">
      <alignment vertical="top"/>
    </xf>
    <xf numFmtId="0" fontId="5" fillId="0" borderId="49" xfId="0" applyFont="1" applyFill="1" applyBorder="1" applyAlignment="1">
      <alignment horizontal="left" vertical="top" wrapText="1"/>
    </xf>
    <xf numFmtId="0" fontId="5" fillId="0" borderId="69" xfId="0" applyFont="1" applyFill="1" applyBorder="1" applyAlignment="1">
      <alignment vertical="top" wrapText="1"/>
    </xf>
    <xf numFmtId="0" fontId="26" fillId="0" borderId="0" xfId="3" applyFont="1" applyBorder="1" applyAlignment="1">
      <alignment vertical="top" wrapText="1"/>
    </xf>
    <xf numFmtId="0" fontId="26" fillId="0" borderId="0" xfId="3" applyFont="1" applyAlignment="1">
      <alignment horizontal="left" vertical="center" wrapText="1"/>
    </xf>
    <xf numFmtId="0" fontId="21" fillId="0" borderId="0" xfId="0" applyFont="1" applyBorder="1" applyAlignment="1">
      <alignment horizontal="center" vertical="top" wrapText="1"/>
    </xf>
    <xf numFmtId="0" fontId="21" fillId="4" borderId="0" xfId="0" applyFont="1" applyFill="1" applyBorder="1" applyAlignment="1">
      <alignment horizontal="left" vertical="top" wrapText="1"/>
    </xf>
    <xf numFmtId="0" fontId="21" fillId="0" borderId="0" xfId="0" applyFont="1" applyFill="1" applyAlignment="1">
      <alignment horizontal="center" vertical="top"/>
    </xf>
    <xf numFmtId="0" fontId="21" fillId="0" borderId="0" xfId="0" applyFont="1" applyFill="1" applyBorder="1" applyAlignment="1">
      <alignment horizontal="left" vertical="top" wrapText="1"/>
    </xf>
    <xf numFmtId="0" fontId="26" fillId="0" borderId="0" xfId="3" applyFont="1" applyBorder="1" applyAlignment="1">
      <alignment horizontal="left" vertical="top" wrapText="1"/>
    </xf>
    <xf numFmtId="0" fontId="21" fillId="0" borderId="0" xfId="0" applyFont="1" applyFill="1" applyAlignment="1">
      <alignment horizontal="left" vertical="top" wrapText="1"/>
    </xf>
    <xf numFmtId="0" fontId="19" fillId="0" borderId="0" xfId="0" applyFont="1" applyFill="1" applyBorder="1" applyAlignment="1">
      <alignment horizontal="center" vertical="top" wrapText="1"/>
    </xf>
    <xf numFmtId="0" fontId="19" fillId="0" borderId="0" xfId="0" applyFont="1" applyFill="1" applyAlignment="1">
      <alignment horizontal="left" vertical="top" wrapText="1"/>
    </xf>
    <xf numFmtId="0" fontId="19" fillId="0" borderId="0" xfId="0" applyFont="1" applyFill="1" applyAlignment="1">
      <alignment horizontal="justify" vertical="top" wrapText="1"/>
    </xf>
    <xf numFmtId="0" fontId="2" fillId="6" borderId="22" xfId="0" applyFont="1" applyFill="1" applyBorder="1" applyAlignment="1">
      <alignment horizontal="right" vertical="top"/>
    </xf>
    <xf numFmtId="0" fontId="2" fillId="6" borderId="23" xfId="0" applyFont="1" applyFill="1" applyBorder="1" applyAlignment="1">
      <alignment horizontal="right" vertical="top"/>
    </xf>
    <xf numFmtId="0" fontId="2" fillId="6" borderId="24" xfId="0" applyFont="1" applyFill="1" applyBorder="1" applyAlignment="1">
      <alignment horizontal="right" vertical="top"/>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 fillId="0" borderId="38" xfId="0" applyFont="1" applyBorder="1" applyAlignment="1">
      <alignment horizontal="left" vertical="top" wrapText="1"/>
    </xf>
    <xf numFmtId="0" fontId="1" fillId="0" borderId="46"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46"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164" fontId="2" fillId="2" borderId="3" xfId="0" applyNumberFormat="1" applyFont="1" applyFill="1" applyBorder="1" applyAlignment="1">
      <alignment horizontal="center" vertical="top"/>
    </xf>
    <xf numFmtId="164" fontId="2" fillId="2" borderId="51" xfId="0" applyNumberFormat="1" applyFont="1" applyFill="1" applyBorder="1" applyAlignment="1">
      <alignment horizontal="center" vertical="top"/>
    </xf>
    <xf numFmtId="164" fontId="2" fillId="2" borderId="53"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0" fontId="7" fillId="6" borderId="46" xfId="0" applyFont="1" applyFill="1" applyBorder="1" applyAlignment="1">
      <alignment horizontal="left" vertical="top" wrapText="1"/>
    </xf>
    <xf numFmtId="0" fontId="7" fillId="6" borderId="36" xfId="0" applyFont="1" applyFill="1" applyBorder="1" applyAlignment="1">
      <alignment horizontal="left" vertical="top" wrapText="1"/>
    </xf>
    <xf numFmtId="0" fontId="7" fillId="6" borderId="37" xfId="0" applyFont="1" applyFill="1" applyBorder="1" applyAlignment="1">
      <alignment horizontal="left" vertical="top" wrapText="1"/>
    </xf>
    <xf numFmtId="0" fontId="2" fillId="3" borderId="41" xfId="0" applyFont="1" applyFill="1" applyBorder="1" applyAlignment="1">
      <alignment horizontal="right" vertical="top"/>
    </xf>
    <xf numFmtId="0" fontId="2" fillId="3" borderId="42" xfId="0" applyFont="1" applyFill="1" applyBorder="1" applyAlignment="1">
      <alignment horizontal="right" vertical="top"/>
    </xf>
    <xf numFmtId="0" fontId="2" fillId="3" borderId="43" xfId="0" applyFont="1" applyFill="1" applyBorder="1" applyAlignment="1">
      <alignment horizontal="right" vertical="top"/>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49" fontId="4" fillId="0" borderId="0" xfId="0" applyNumberFormat="1" applyFont="1" applyFill="1" applyBorder="1" applyAlignment="1">
      <alignment horizontal="center" vertical="top" wrapText="1"/>
    </xf>
    <xf numFmtId="49" fontId="2" fillId="2" borderId="51" xfId="0" applyNumberFormat="1" applyFont="1" applyFill="1" applyBorder="1" applyAlignment="1">
      <alignment horizontal="right" vertical="top"/>
    </xf>
    <xf numFmtId="49" fontId="2" fillId="8" borderId="35" xfId="0" applyNumberFormat="1" applyFont="1" applyFill="1" applyBorder="1" applyAlignment="1">
      <alignment horizontal="right" vertical="top"/>
    </xf>
    <xf numFmtId="49" fontId="2" fillId="8" borderId="51" xfId="0" applyNumberFormat="1" applyFont="1" applyFill="1" applyBorder="1" applyAlignment="1">
      <alignment horizontal="right" vertical="top"/>
    </xf>
    <xf numFmtId="49" fontId="2" fillId="3" borderId="35" xfId="0" applyNumberFormat="1" applyFont="1" applyFill="1" applyBorder="1" applyAlignment="1">
      <alignment horizontal="right" vertical="top"/>
    </xf>
    <xf numFmtId="49" fontId="2" fillId="3" borderId="51" xfId="0" applyNumberFormat="1" applyFont="1" applyFill="1" applyBorder="1" applyAlignment="1">
      <alignment horizontal="right" vertical="top"/>
    </xf>
    <xf numFmtId="0" fontId="5" fillId="0" borderId="5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3" fillId="3" borderId="51" xfId="0" applyNumberFormat="1" applyFont="1" applyFill="1" applyBorder="1" applyAlignment="1">
      <alignment horizontal="center" vertical="top"/>
    </xf>
    <xf numFmtId="0" fontId="3" fillId="3" borderId="53" xfId="0" applyNumberFormat="1" applyFont="1" applyFill="1" applyBorder="1" applyAlignment="1">
      <alignment horizontal="center" vertical="top"/>
    </xf>
    <xf numFmtId="49" fontId="2" fillId="2" borderId="53" xfId="0" applyNumberFormat="1" applyFont="1" applyFill="1" applyBorder="1" applyAlignment="1">
      <alignment horizontal="right" vertical="top"/>
    </xf>
    <xf numFmtId="49" fontId="5" fillId="0" borderId="17" xfId="0" applyNumberFormat="1" applyFont="1" applyFill="1" applyBorder="1" applyAlignment="1">
      <alignment horizontal="center" vertical="center" textRotation="90" wrapText="1"/>
    </xf>
    <xf numFmtId="49" fontId="5" fillId="0" borderId="18" xfId="0" applyNumberFormat="1" applyFont="1" applyFill="1" applyBorder="1" applyAlignment="1">
      <alignment horizontal="center" vertical="center" textRotation="90" wrapText="1"/>
    </xf>
    <xf numFmtId="0" fontId="6" fillId="7" borderId="3" xfId="0" applyFont="1" applyFill="1" applyBorder="1" applyAlignment="1">
      <alignment horizontal="center" vertical="top" wrapText="1"/>
    </xf>
    <xf numFmtId="0" fontId="6" fillId="7" borderId="51" xfId="0" applyFont="1" applyFill="1" applyBorder="1" applyAlignment="1">
      <alignment horizontal="center" vertical="top" wrapText="1"/>
    </xf>
    <xf numFmtId="0" fontId="6" fillId="7" borderId="53" xfId="0" applyFont="1" applyFill="1" applyBorder="1" applyAlignment="1">
      <alignment horizontal="center"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15" xfId="0" applyNumberFormat="1" applyFont="1" applyFill="1" applyBorder="1" applyAlignment="1">
      <alignment horizontal="left" vertical="top" wrapText="1"/>
    </xf>
    <xf numFmtId="0" fontId="5" fillId="9" borderId="29" xfId="0" applyFont="1" applyFill="1" applyBorder="1" applyAlignment="1">
      <alignment horizontal="left" vertical="top" wrapText="1"/>
    </xf>
    <xf numFmtId="0" fontId="5" fillId="9" borderId="34" xfId="0" applyFont="1" applyFill="1" applyBorder="1" applyAlignment="1">
      <alignment horizontal="left" vertical="top" wrapText="1"/>
    </xf>
    <xf numFmtId="0" fontId="5" fillId="9" borderId="8" xfId="0" applyFont="1" applyFill="1" applyBorder="1" applyAlignment="1">
      <alignment horizontal="left" vertical="top" wrapText="1"/>
    </xf>
    <xf numFmtId="0" fontId="5" fillId="9" borderId="54" xfId="0" applyFont="1" applyFill="1" applyBorder="1" applyAlignment="1">
      <alignment horizontal="left" vertical="top" wrapText="1"/>
    </xf>
    <xf numFmtId="0" fontId="2" fillId="3" borderId="46" xfId="0" applyFont="1" applyFill="1" applyBorder="1" applyAlignment="1">
      <alignment horizontal="right" vertical="top"/>
    </xf>
    <xf numFmtId="0" fontId="2" fillId="3" borderId="36" xfId="0" applyFont="1" applyFill="1" applyBorder="1" applyAlignment="1">
      <alignment horizontal="right" vertical="top"/>
    </xf>
    <xf numFmtId="0" fontId="2" fillId="3" borderId="37" xfId="0" applyFont="1" applyFill="1" applyBorder="1" applyAlignment="1">
      <alignment horizontal="right" vertical="top"/>
    </xf>
    <xf numFmtId="49" fontId="2" fillId="0" borderId="1"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164" fontId="5" fillId="0" borderId="0" xfId="0" applyNumberFormat="1" applyFont="1" applyFill="1" applyBorder="1" applyAlignment="1">
      <alignment horizontal="left" vertical="top" wrapText="1"/>
    </xf>
    <xf numFmtId="164" fontId="5" fillId="0" borderId="49" xfId="0" applyNumberFormat="1" applyFont="1" applyFill="1" applyBorder="1" applyAlignment="1">
      <alignment horizontal="left" vertical="top" wrapText="1"/>
    </xf>
    <xf numFmtId="164" fontId="5" fillId="0" borderId="10" xfId="0" applyNumberFormat="1" applyFont="1" applyBorder="1" applyAlignment="1">
      <alignment horizontal="left" vertical="top" wrapText="1"/>
    </xf>
    <xf numFmtId="164" fontId="5" fillId="0" borderId="8" xfId="0" applyNumberFormat="1" applyFont="1" applyBorder="1" applyAlignment="1">
      <alignment horizontal="left" vertical="top" wrapText="1"/>
    </xf>
    <xf numFmtId="0" fontId="5" fillId="8" borderId="20" xfId="0" applyFont="1" applyFill="1" applyBorder="1" applyAlignment="1">
      <alignment horizontal="left" vertical="top" wrapText="1"/>
    </xf>
    <xf numFmtId="0" fontId="5" fillId="8" borderId="21" xfId="0" applyFont="1" applyFill="1" applyBorder="1" applyAlignment="1">
      <alignment horizontal="left" vertical="top" wrapText="1"/>
    </xf>
    <xf numFmtId="49" fontId="2" fillId="8" borderId="7" xfId="0" applyNumberFormat="1" applyFont="1" applyFill="1" applyBorder="1" applyAlignment="1">
      <alignment horizontal="center" vertical="top"/>
    </xf>
    <xf numFmtId="49" fontId="2" fillId="8" borderId="8"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49" fontId="2" fillId="5"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5" fillId="0" borderId="6" xfId="0" applyNumberFormat="1" applyFont="1" applyFill="1" applyBorder="1" applyAlignment="1">
      <alignment horizontal="left" vertical="top" wrapText="1"/>
    </xf>
    <xf numFmtId="49" fontId="5" fillId="0" borderId="54" xfId="0" applyNumberFormat="1" applyFont="1" applyFill="1" applyBorder="1" applyAlignment="1">
      <alignment horizontal="left" vertical="top" wrapText="1"/>
    </xf>
    <xf numFmtId="164" fontId="5" fillId="0" borderId="7" xfId="0" applyNumberFormat="1" applyFont="1" applyFill="1" applyBorder="1" applyAlignment="1">
      <alignment horizontal="left" vertical="top" wrapText="1"/>
    </xf>
    <xf numFmtId="164" fontId="5" fillId="0" borderId="8" xfId="0" applyNumberFormat="1" applyFont="1" applyFill="1" applyBorder="1" applyAlignment="1">
      <alignment horizontal="left" vertical="top" wrapText="1"/>
    </xf>
    <xf numFmtId="164" fontId="1" fillId="0" borderId="19" xfId="0" applyNumberFormat="1" applyFont="1" applyFill="1" applyBorder="1" applyAlignment="1">
      <alignment horizontal="left" vertical="top" wrapText="1"/>
    </xf>
    <xf numFmtId="164" fontId="1" fillId="0" borderId="52"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53" xfId="0" applyFont="1" applyFill="1" applyBorder="1" applyAlignment="1">
      <alignment horizontal="left" vertical="top" wrapText="1"/>
    </xf>
    <xf numFmtId="49" fontId="1" fillId="8" borderId="50" xfId="0" applyNumberFormat="1" applyFont="1" applyFill="1" applyBorder="1" applyAlignment="1">
      <alignment horizontal="left" vertical="top" wrapText="1"/>
    </xf>
    <xf numFmtId="49" fontId="1" fillId="8" borderId="49"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5" fillId="0" borderId="38" xfId="0" applyNumberFormat="1" applyFont="1" applyFill="1" applyBorder="1" applyAlignment="1">
      <alignment horizontal="left" vertical="top" wrapText="1"/>
    </xf>
    <xf numFmtId="49" fontId="5" fillId="0" borderId="61" xfId="0" applyNumberFormat="1" applyFont="1" applyFill="1" applyBorder="1" applyAlignment="1">
      <alignment horizontal="left" vertical="top" wrapText="1"/>
    </xf>
    <xf numFmtId="49" fontId="5" fillId="0" borderId="16" xfId="0" applyNumberFormat="1" applyFont="1" applyFill="1" applyBorder="1" applyAlignment="1">
      <alignment horizontal="left" vertical="top" wrapText="1"/>
    </xf>
    <xf numFmtId="164" fontId="5" fillId="0" borderId="29" xfId="0" applyNumberFormat="1"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62" xfId="0" applyFont="1" applyFill="1" applyBorder="1" applyAlignment="1">
      <alignment horizontal="left" vertical="top" wrapText="1"/>
    </xf>
    <xf numFmtId="16" fontId="5" fillId="0" borderId="39" xfId="0" applyNumberFormat="1" applyFont="1" applyFill="1" applyBorder="1" applyAlignment="1">
      <alignment horizontal="center" vertical="top"/>
    </xf>
    <xf numFmtId="0" fontId="5" fillId="0" borderId="44" xfId="0" applyNumberFormat="1" applyFont="1" applyFill="1" applyBorder="1" applyAlignment="1">
      <alignment horizontal="center" vertical="top"/>
    </xf>
    <xf numFmtId="0" fontId="5" fillId="0" borderId="34" xfId="0" applyNumberFormat="1" applyFont="1" applyFill="1" applyBorder="1" applyAlignment="1">
      <alignment horizontal="center" vertical="top"/>
    </xf>
    <xf numFmtId="0" fontId="5" fillId="0" borderId="67" xfId="0" applyNumberFormat="1" applyFont="1" applyFill="1" applyBorder="1" applyAlignment="1">
      <alignment horizontal="center" vertical="top"/>
    </xf>
    <xf numFmtId="49" fontId="5" fillId="9" borderId="21" xfId="0" applyNumberFormat="1" applyFont="1" applyFill="1" applyBorder="1" applyAlignment="1">
      <alignment horizontal="left" vertical="top" wrapText="1"/>
    </xf>
    <xf numFmtId="49" fontId="5" fillId="9" borderId="16" xfId="0" applyNumberFormat="1" applyFont="1" applyFill="1" applyBorder="1" applyAlignment="1">
      <alignment horizontal="left" vertical="top" wrapText="1"/>
    </xf>
    <xf numFmtId="0" fontId="1" fillId="9" borderId="21" xfId="0" applyNumberFormat="1" applyFont="1" applyFill="1" applyBorder="1" applyAlignment="1">
      <alignment horizontal="center" vertical="top" wrapText="1"/>
    </xf>
    <xf numFmtId="0" fontId="1" fillId="9" borderId="16" xfId="0" applyNumberFormat="1" applyFont="1" applyFill="1" applyBorder="1" applyAlignment="1">
      <alignment horizontal="center" vertical="top" wrapText="1"/>
    </xf>
    <xf numFmtId="0" fontId="7" fillId="0" borderId="0" xfId="0" applyFont="1" applyAlignment="1">
      <alignment horizontal="center" vertical="top"/>
    </xf>
    <xf numFmtId="0" fontId="1" fillId="0" borderId="0" xfId="0" applyFont="1" applyAlignment="1">
      <alignment horizontal="center" vertical="top"/>
    </xf>
    <xf numFmtId="49" fontId="2" fillId="4" borderId="50" xfId="0" applyNumberFormat="1" applyFont="1" applyFill="1" applyBorder="1" applyAlignment="1">
      <alignment horizontal="center" vertical="top"/>
    </xf>
    <xf numFmtId="49" fontId="2" fillId="4" borderId="49" xfId="0" applyNumberFormat="1" applyFont="1" applyFill="1" applyBorder="1" applyAlignment="1">
      <alignment horizontal="center" vertical="top"/>
    </xf>
    <xf numFmtId="0" fontId="1" fillId="0" borderId="30" xfId="0" applyFont="1" applyFill="1" applyBorder="1" applyAlignment="1">
      <alignment horizontal="left" vertical="top" wrapText="1"/>
    </xf>
    <xf numFmtId="0" fontId="1" fillId="0" borderId="32" xfId="0" applyFont="1" applyFill="1" applyBorder="1" applyAlignment="1">
      <alignment horizontal="left" vertical="top" wrapText="1"/>
    </xf>
    <xf numFmtId="0" fontId="7" fillId="0" borderId="41" xfId="0" applyFont="1" applyFill="1" applyBorder="1" applyAlignment="1">
      <alignment horizontal="center" vertical="center" textRotation="90" wrapText="1"/>
    </xf>
    <xf numFmtId="0" fontId="7" fillId="0" borderId="22" xfId="0" applyFont="1" applyFill="1" applyBorder="1" applyAlignment="1">
      <alignment horizontal="center" vertical="center" textRotation="90" wrapText="1"/>
    </xf>
    <xf numFmtId="49" fontId="2" fillId="0" borderId="68" xfId="0" applyNumberFormat="1" applyFont="1" applyFill="1" applyBorder="1" applyAlignment="1">
      <alignment horizontal="center" vertical="top"/>
    </xf>
    <xf numFmtId="49" fontId="2" fillId="0" borderId="27" xfId="0" applyNumberFormat="1" applyFont="1" applyFill="1" applyBorder="1" applyAlignment="1">
      <alignment horizontal="center" vertical="top"/>
    </xf>
    <xf numFmtId="0" fontId="1" fillId="0" borderId="41"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49" fontId="17" fillId="8" borderId="17" xfId="0" applyNumberFormat="1" applyFont="1" applyFill="1" applyBorder="1" applyAlignment="1">
      <alignment horizontal="center" vertical="top" wrapText="1"/>
    </xf>
    <xf numFmtId="49" fontId="17" fillId="8" borderId="18" xfId="0" applyNumberFormat="1" applyFont="1" applyFill="1" applyBorder="1" applyAlignment="1">
      <alignment horizontal="center" vertical="top" wrapText="1"/>
    </xf>
    <xf numFmtId="49" fontId="17" fillId="8" borderId="15" xfId="0" applyNumberFormat="1" applyFont="1" applyFill="1" applyBorder="1" applyAlignment="1">
      <alignment horizontal="center" vertical="top" wrapText="1"/>
    </xf>
    <xf numFmtId="0" fontId="1" fillId="0" borderId="3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0"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center" vertical="center" wrapText="1"/>
    </xf>
    <xf numFmtId="49" fontId="2" fillId="8" borderId="10"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0" borderId="19" xfId="0" applyNumberFormat="1" applyFont="1" applyBorder="1" applyAlignment="1">
      <alignment horizontal="center" vertical="top"/>
    </xf>
    <xf numFmtId="49" fontId="2" fillId="0" borderId="52" xfId="0" applyNumberFormat="1" applyFont="1" applyBorder="1" applyAlignment="1">
      <alignment horizontal="center" vertical="top"/>
    </xf>
    <xf numFmtId="49" fontId="3" fillId="4" borderId="50" xfId="0" applyNumberFormat="1" applyFont="1" applyFill="1" applyBorder="1" applyAlignment="1">
      <alignment vertical="top" wrapText="1"/>
    </xf>
    <xf numFmtId="0" fontId="10" fillId="4" borderId="49" xfId="0" applyFont="1" applyFill="1" applyBorder="1" applyAlignment="1">
      <alignment vertical="top" wrapText="1"/>
    </xf>
    <xf numFmtId="49" fontId="7" fillId="0" borderId="20" xfId="0" applyNumberFormat="1" applyFont="1" applyFill="1" applyBorder="1" applyAlignment="1">
      <alignment horizontal="left" vertical="top" wrapText="1"/>
    </xf>
    <xf numFmtId="49" fontId="7" fillId="0" borderId="21" xfId="0" applyNumberFormat="1"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6" xfId="0" applyFont="1" applyFill="1" applyBorder="1" applyAlignment="1">
      <alignment horizontal="left" vertical="top" wrapText="1"/>
    </xf>
    <xf numFmtId="49" fontId="2" fillId="4" borderId="0" xfId="0" applyNumberFormat="1" applyFont="1" applyFill="1" applyBorder="1" applyAlignment="1">
      <alignment horizontal="center" vertical="top"/>
    </xf>
    <xf numFmtId="0" fontId="1" fillId="0" borderId="31" xfId="0" applyFont="1" applyFill="1" applyBorder="1" applyAlignment="1">
      <alignment horizontal="left" vertical="top" wrapText="1"/>
    </xf>
    <xf numFmtId="0" fontId="1" fillId="0" borderId="4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5" fillId="0" borderId="19" xfId="0" applyFont="1" applyFill="1" applyBorder="1" applyAlignment="1">
      <alignment horizontal="left" vertical="top" wrapText="1"/>
    </xf>
    <xf numFmtId="49" fontId="3" fillId="5" borderId="13" xfId="0" applyNumberFormat="1" applyFont="1" applyFill="1" applyBorder="1" applyAlignment="1">
      <alignment vertical="top" wrapText="1"/>
    </xf>
    <xf numFmtId="49" fontId="3" fillId="5" borderId="12" xfId="0" applyNumberFormat="1" applyFont="1" applyFill="1" applyBorder="1" applyAlignment="1">
      <alignment vertical="top" wrapText="1"/>
    </xf>
    <xf numFmtId="49" fontId="2" fillId="2" borderId="3" xfId="0" applyNumberFormat="1" applyFont="1" applyFill="1" applyBorder="1" applyAlignment="1">
      <alignment horizontal="left" vertical="top" wrapText="1"/>
    </xf>
    <xf numFmtId="49" fontId="2" fillId="2" borderId="51" xfId="0" applyNumberFormat="1" applyFont="1" applyFill="1" applyBorder="1" applyAlignment="1">
      <alignment horizontal="left" vertical="top" wrapText="1"/>
    </xf>
    <xf numFmtId="49" fontId="2" fillId="2" borderId="53" xfId="0" applyNumberFormat="1" applyFont="1" applyFill="1" applyBorder="1" applyAlignment="1">
      <alignment horizontal="lef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5" xfId="0" applyFont="1" applyBorder="1" applyAlignment="1">
      <alignmen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6" xfId="0" applyFont="1" applyFill="1" applyBorder="1" applyAlignment="1">
      <alignment horizontal="left" vertical="top" wrapText="1"/>
    </xf>
    <xf numFmtId="164" fontId="2" fillId="0" borderId="50" xfId="0" applyNumberFormat="1" applyFont="1" applyFill="1" applyBorder="1" applyAlignment="1">
      <alignment horizontal="center" vertical="center" textRotation="90" wrapText="1"/>
    </xf>
    <xf numFmtId="164" fontId="2" fillId="0" borderId="0" xfId="0" applyNumberFormat="1" applyFont="1" applyFill="1" applyBorder="1" applyAlignment="1">
      <alignment horizontal="center" vertical="center" textRotation="90" wrapText="1"/>
    </xf>
    <xf numFmtId="164" fontId="2" fillId="0" borderId="49" xfId="0" applyNumberFormat="1" applyFont="1" applyFill="1" applyBorder="1" applyAlignment="1">
      <alignment horizontal="center" vertical="center" textRotation="90" wrapText="1"/>
    </xf>
    <xf numFmtId="164" fontId="1" fillId="0" borderId="1" xfId="0" applyNumberFormat="1" applyFont="1" applyBorder="1" applyAlignment="1">
      <alignment horizontal="left" vertical="top" wrapText="1"/>
    </xf>
    <xf numFmtId="164" fontId="1" fillId="0" borderId="19" xfId="0" applyNumberFormat="1" applyFont="1" applyBorder="1" applyAlignment="1">
      <alignment horizontal="left" vertical="top" wrapText="1"/>
    </xf>
    <xf numFmtId="164" fontId="1" fillId="0" borderId="52" xfId="0" applyNumberFormat="1" applyFont="1" applyBorder="1" applyAlignment="1">
      <alignment horizontal="left" vertical="top" wrapText="1"/>
    </xf>
    <xf numFmtId="49" fontId="3" fillId="4" borderId="0" xfId="0" applyNumberFormat="1" applyFont="1" applyFill="1" applyBorder="1" applyAlignment="1">
      <alignment vertical="top" wrapText="1"/>
    </xf>
    <xf numFmtId="0" fontId="2" fillId="0" borderId="48" xfId="0" applyFont="1" applyFill="1" applyBorder="1" applyAlignment="1">
      <alignment horizontal="left" vertical="top" wrapText="1"/>
    </xf>
    <xf numFmtId="0" fontId="2" fillId="0" borderId="54" xfId="0" applyFont="1" applyFill="1" applyBorder="1" applyAlignment="1">
      <alignment horizontal="left" vertical="top" wrapText="1"/>
    </xf>
    <xf numFmtId="164" fontId="5" fillId="0" borderId="10" xfId="0" applyNumberFormat="1" applyFont="1" applyFill="1" applyBorder="1" applyAlignment="1">
      <alignment horizontal="center" vertical="center" textRotation="90" wrapText="1"/>
    </xf>
    <xf numFmtId="164" fontId="5" fillId="0" borderId="8" xfId="0" applyNumberFormat="1" applyFont="1" applyFill="1" applyBorder="1" applyAlignment="1">
      <alignment horizontal="center" vertical="center" textRotation="90" wrapText="1"/>
    </xf>
    <xf numFmtId="49" fontId="2" fillId="0" borderId="19" xfId="0" applyNumberFormat="1" applyFont="1" applyBorder="1" applyAlignment="1">
      <alignment horizontal="center" vertical="top" wrapText="1"/>
    </xf>
    <xf numFmtId="49" fontId="2" fillId="0" borderId="10" xfId="0" applyNumberFormat="1" applyFont="1" applyFill="1" applyBorder="1" applyAlignment="1">
      <alignment horizontal="center" vertical="center" textRotation="90"/>
    </xf>
    <xf numFmtId="49" fontId="2" fillId="0" borderId="8" xfId="0" applyNumberFormat="1" applyFont="1" applyFill="1" applyBorder="1" applyAlignment="1">
      <alignment horizontal="center" vertical="center" textRotation="90"/>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9" fillId="0" borderId="29"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52"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52" xfId="0" applyNumberFormat="1" applyFont="1" applyBorder="1" applyAlignment="1">
      <alignment horizontal="center" vertical="center" textRotation="90" wrapText="1"/>
    </xf>
    <xf numFmtId="49" fontId="4" fillId="8" borderId="50" xfId="0" applyNumberFormat="1" applyFont="1" applyFill="1" applyBorder="1" applyAlignment="1">
      <alignment horizontal="left" vertical="top" wrapText="1"/>
    </xf>
    <xf numFmtId="49" fontId="4" fillId="8" borderId="0" xfId="0" applyNumberFormat="1" applyFont="1" applyFill="1" applyBorder="1" applyAlignment="1">
      <alignment horizontal="left" vertical="top" wrapText="1"/>
    </xf>
    <xf numFmtId="49" fontId="4" fillId="8" borderId="49" xfId="0" applyNumberFormat="1" applyFont="1" applyFill="1" applyBorder="1" applyAlignment="1">
      <alignment horizontal="left" vertical="top" wrapText="1"/>
    </xf>
    <xf numFmtId="0" fontId="1" fillId="0" borderId="21" xfId="0" applyFont="1" applyFill="1" applyBorder="1" applyAlignment="1">
      <alignment horizontal="left" vertical="top" wrapText="1"/>
    </xf>
    <xf numFmtId="49" fontId="2" fillId="0" borderId="57" xfId="0" applyNumberFormat="1" applyFont="1" applyFill="1" applyBorder="1" applyAlignment="1">
      <alignment horizontal="center" vertical="top"/>
    </xf>
    <xf numFmtId="0" fontId="5" fillId="8" borderId="7"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18"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29"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4" xfId="0" applyFont="1" applyFill="1" applyBorder="1" applyAlignment="1">
      <alignment horizontal="left" vertical="top" wrapText="1"/>
    </xf>
    <xf numFmtId="164" fontId="2" fillId="2" borderId="51" xfId="0" applyNumberFormat="1" applyFont="1" applyFill="1" applyBorder="1" applyAlignment="1">
      <alignment horizontal="center" vertical="center"/>
    </xf>
    <xf numFmtId="164" fontId="2" fillId="2" borderId="53" xfId="0" applyNumberFormat="1" applyFont="1" applyFill="1" applyBorder="1" applyAlignment="1">
      <alignment horizontal="center" vertical="center"/>
    </xf>
    <xf numFmtId="49" fontId="2" fillId="2" borderId="49" xfId="0" applyNumberFormat="1" applyFont="1" applyFill="1" applyBorder="1" applyAlignment="1">
      <alignment horizontal="right" vertical="top"/>
    </xf>
    <xf numFmtId="0" fontId="5" fillId="0" borderId="44"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0" fontId="7" fillId="0" borderId="18" xfId="0" applyFont="1" applyFill="1" applyBorder="1" applyAlignment="1">
      <alignment horizontal="center" vertical="center" textRotation="90" wrapText="1"/>
    </xf>
    <xf numFmtId="0" fontId="7" fillId="0" borderId="39" xfId="0" applyFont="1" applyFill="1" applyBorder="1" applyAlignment="1">
      <alignment horizontal="center" vertical="center" textRotation="90" wrapText="1"/>
    </xf>
    <xf numFmtId="49" fontId="2" fillId="5" borderId="31"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1" fillId="0" borderId="31" xfId="0" applyNumberFormat="1" applyFont="1" applyFill="1" applyBorder="1" applyAlignment="1">
      <alignment horizontal="left" vertical="top" wrapText="1"/>
    </xf>
    <xf numFmtId="49" fontId="1" fillId="0" borderId="32" xfId="0" applyNumberFormat="1" applyFont="1" applyFill="1" applyBorder="1" applyAlignment="1">
      <alignment horizontal="left" vertical="top" wrapText="1"/>
    </xf>
    <xf numFmtId="49" fontId="2" fillId="0" borderId="7" xfId="0" applyNumberFormat="1" applyFont="1" applyFill="1" applyBorder="1" applyAlignment="1">
      <alignment horizontal="center" vertical="center" textRotation="90"/>
    </xf>
    <xf numFmtId="49" fontId="2" fillId="2" borderId="3" xfId="0" applyNumberFormat="1" applyFont="1" applyFill="1" applyBorder="1" applyAlignment="1">
      <alignment horizontal="right" vertical="top"/>
    </xf>
    <xf numFmtId="49" fontId="1" fillId="8" borderId="0" xfId="0" applyNumberFormat="1" applyFont="1" applyFill="1" applyBorder="1" applyAlignment="1">
      <alignment horizontal="left" vertical="top" wrapText="1"/>
    </xf>
    <xf numFmtId="49" fontId="2" fillId="0" borderId="10"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16" fillId="0" borderId="36" xfId="0" applyFont="1" applyBorder="1" applyAlignment="1">
      <alignment horizontal="center" vertical="center"/>
    </xf>
    <xf numFmtId="0" fontId="5" fillId="0" borderId="0" xfId="0" applyFont="1" applyFill="1" applyBorder="1" applyAlignment="1">
      <alignment horizontal="left" vertical="top" wrapText="1"/>
    </xf>
  </cellXfs>
  <cellStyles count="4">
    <cellStyle name="Followed Hyperlink" xfId="1"/>
    <cellStyle name="Hyperlink" xfId="2"/>
    <cellStyle name="Įprastas" xfId="0" builtinId="0"/>
    <cellStyle name="Įprastas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t-LT" sz="1200" b="1" i="0" baseline="0">
                <a:effectLst/>
                <a:latin typeface="Times New Roman" panose="02020603050405020304" pitchFamily="18" charset="0"/>
                <a:cs typeface="Times New Roman" panose="02020603050405020304" pitchFamily="18" charset="0"/>
              </a:rPr>
              <a:t>2013 m. SVP Kūno kultūros ir sporto plėtros programos (Nr. 11) įvykdymas </a:t>
            </a:r>
            <a:endParaRPr lang="lt-LT" sz="1200">
              <a:effectLst/>
              <a:latin typeface="Times New Roman" panose="02020603050405020304" pitchFamily="18" charset="0"/>
              <a:cs typeface="Times New Roman" panose="02020603050405020304" pitchFamily="18" charset="0"/>
            </a:endParaRPr>
          </a:p>
        </c:rich>
      </c:tx>
      <c:layout>
        <c:manualLayout>
          <c:xMode val="edge"/>
          <c:yMode val="edge"/>
          <c:x val="0.17493744531933508"/>
          <c:y val="0"/>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6388888888888895E-2"/>
          <c:y val="0.27227981918926802"/>
          <c:w val="0.86388888888888893"/>
          <c:h val="0.66192184310294555"/>
        </c:manualLayout>
      </c:layout>
      <c:pie3DChart>
        <c:varyColors val="1"/>
        <c:ser>
          <c:idx val="0"/>
          <c:order val="0"/>
          <c:spPr>
            <a:solidFill>
              <a:schemeClr val="bg1"/>
            </a:solidFill>
            <a:ln>
              <a:solidFill>
                <a:schemeClr val="tx1"/>
              </a:solidFill>
            </a:ln>
          </c:spPr>
          <c:explosion val="25"/>
          <c:dPt>
            <c:idx val="1"/>
            <c:bubble3D val="0"/>
            <c:spPr>
              <a:solidFill>
                <a:srgbClr val="CCECFF"/>
              </a:solidFill>
              <a:ln>
                <a:solidFill>
                  <a:schemeClr val="tx1"/>
                </a:solidFill>
              </a:ln>
            </c:spPr>
          </c:dPt>
          <c:dPt>
            <c:idx val="2"/>
            <c:bubble3D val="0"/>
            <c:spPr>
              <a:solidFill>
                <a:srgbClr val="FFCCFF"/>
              </a:solidFill>
              <a:ln>
                <a:solidFill>
                  <a:schemeClr val="tx1"/>
                </a:solidFill>
              </a:ln>
            </c:spPr>
          </c:dPt>
          <c:dLbls>
            <c:dLbl>
              <c:idx val="0"/>
              <c:layout>
                <c:manualLayout>
                  <c:x val="6.4508311461067364E-2"/>
                  <c:y val="-1.3949402158063576E-2"/>
                </c:manualLayout>
              </c:layout>
              <c:showLegendKey val="0"/>
              <c:showVal val="0"/>
              <c:showCatName val="1"/>
              <c:showSerName val="0"/>
              <c:showPercent val="1"/>
              <c:showBubbleSize val="0"/>
            </c:dLbl>
            <c:dLbl>
              <c:idx val="1"/>
              <c:layout>
                <c:manualLayout>
                  <c:x val="-8.7898950131233597E-2"/>
                  <c:y val="0.10166484397783611"/>
                </c:manualLayout>
              </c:layout>
              <c:showLegendKey val="0"/>
              <c:showVal val="0"/>
              <c:showCatName val="1"/>
              <c:showSerName val="0"/>
              <c:showPercent val="1"/>
              <c:showBubbleSize val="0"/>
            </c:dLbl>
            <c:dLbl>
              <c:idx val="2"/>
              <c:layout>
                <c:manualLayout>
                  <c:x val="-7.982677165354328E-2"/>
                  <c:y val="5.1046223388743076E-3"/>
                </c:manualLayout>
              </c:layout>
              <c:showLegendKey val="0"/>
              <c:showVal val="0"/>
              <c:showCatName val="1"/>
              <c:showSerName val="0"/>
              <c:showPercent val="1"/>
              <c:showBubbleSize val="0"/>
            </c:dLbl>
            <c:txPr>
              <a:bodyPr/>
              <a:lstStyle/>
              <a:p>
                <a:pPr>
                  <a:defRPr>
                    <a:latin typeface="Times New Roman" panose="02020603050405020304" pitchFamily="18" charset="0"/>
                    <a:cs typeface="Times New Roman" panose="02020603050405020304" pitchFamily="18" charset="0"/>
                  </a:defRPr>
                </a:pPr>
                <a:endParaRPr lang="lt-LT"/>
              </a:p>
            </c:txPr>
            <c:showLegendKey val="0"/>
            <c:showVal val="0"/>
            <c:showCatName val="1"/>
            <c:showSerName val="0"/>
            <c:showPercent val="1"/>
            <c:showBubbleSize val="0"/>
            <c:showLeaderLines val="1"/>
          </c:dLbls>
          <c:cat>
            <c:strRef>
              <c:f>Aprašymas!$A$9:$A$11</c:f>
              <c:strCache>
                <c:ptCount val="3"/>
                <c:pt idx="0">
                  <c:v>faktiškai įvykdyta –</c:v>
                </c:pt>
                <c:pt idx="1">
                  <c:v>iš dalies įvykdyta –</c:v>
                </c:pt>
                <c:pt idx="2">
                  <c:v>neįvykdyta  –</c:v>
                </c:pt>
              </c:strCache>
            </c:strRef>
          </c:cat>
          <c:val>
            <c:numRef>
              <c:f>Aprašymas!$C$9:$C$11</c:f>
              <c:numCache>
                <c:formatCode>General</c:formatCode>
                <c:ptCount val="3"/>
                <c:pt idx="0">
                  <c:v>10</c:v>
                </c:pt>
                <c:pt idx="1">
                  <c:v>2</c:v>
                </c:pt>
                <c:pt idx="2">
                  <c:v>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207818</xdr:colOff>
      <xdr:row>11</xdr:row>
      <xdr:rowOff>113434</xdr:rowOff>
    </xdr:from>
    <xdr:to>
      <xdr:col>7</xdr:col>
      <xdr:colOff>484909</xdr:colOff>
      <xdr:row>27</xdr:row>
      <xdr:rowOff>16452</xdr:rowOff>
    </xdr:to>
    <xdr:graphicFrame macro="">
      <xdr:nvGraphicFramePr>
        <xdr:cNvPr id="8" name="Diagrama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110" zoomScaleNormal="110" zoomScaleSheetLayoutView="110" workbookViewId="0">
      <selection activeCell="O10" sqref="O10"/>
    </sheetView>
  </sheetViews>
  <sheetFormatPr defaultRowHeight="12.75" x14ac:dyDescent="0.2"/>
  <cols>
    <col min="2" max="2" width="9.85546875" customWidth="1"/>
    <col min="8" max="8" width="11" customWidth="1"/>
    <col min="9" max="9" width="15.7109375" customWidth="1"/>
    <col min="258" max="258" width="9.85546875" customWidth="1"/>
    <col min="264" max="264" width="11" customWidth="1"/>
    <col min="265" max="265" width="15.7109375" customWidth="1"/>
    <col min="514" max="514" width="9.85546875" customWidth="1"/>
    <col min="520" max="520" width="11" customWidth="1"/>
    <col min="521" max="521" width="15.7109375" customWidth="1"/>
    <col min="770" max="770" width="9.85546875" customWidth="1"/>
    <col min="776" max="776" width="11" customWidth="1"/>
    <col min="777" max="777" width="15.7109375" customWidth="1"/>
    <col min="1026" max="1026" width="9.85546875" customWidth="1"/>
    <col min="1032" max="1032" width="11" customWidth="1"/>
    <col min="1033" max="1033" width="15.7109375" customWidth="1"/>
    <col min="1282" max="1282" width="9.85546875" customWidth="1"/>
    <col min="1288" max="1288" width="11" customWidth="1"/>
    <col min="1289" max="1289" width="15.7109375" customWidth="1"/>
    <col min="1538" max="1538" width="9.85546875" customWidth="1"/>
    <col min="1544" max="1544" width="11" customWidth="1"/>
    <col min="1545" max="1545" width="15.7109375" customWidth="1"/>
    <col min="1794" max="1794" width="9.85546875" customWidth="1"/>
    <col min="1800" max="1800" width="11" customWidth="1"/>
    <col min="1801" max="1801" width="15.7109375" customWidth="1"/>
    <col min="2050" max="2050" width="9.85546875" customWidth="1"/>
    <col min="2056" max="2056" width="11" customWidth="1"/>
    <col min="2057" max="2057" width="15.7109375" customWidth="1"/>
    <col min="2306" max="2306" width="9.85546875" customWidth="1"/>
    <col min="2312" max="2312" width="11" customWidth="1"/>
    <col min="2313" max="2313" width="15.7109375" customWidth="1"/>
    <col min="2562" max="2562" width="9.85546875" customWidth="1"/>
    <col min="2568" max="2568" width="11" customWidth="1"/>
    <col min="2569" max="2569" width="15.7109375" customWidth="1"/>
    <col min="2818" max="2818" width="9.85546875" customWidth="1"/>
    <col min="2824" max="2824" width="11" customWidth="1"/>
    <col min="2825" max="2825" width="15.7109375" customWidth="1"/>
    <col min="3074" max="3074" width="9.85546875" customWidth="1"/>
    <col min="3080" max="3080" width="11" customWidth="1"/>
    <col min="3081" max="3081" width="15.7109375" customWidth="1"/>
    <col min="3330" max="3330" width="9.85546875" customWidth="1"/>
    <col min="3336" max="3336" width="11" customWidth="1"/>
    <col min="3337" max="3337" width="15.7109375" customWidth="1"/>
    <col min="3586" max="3586" width="9.85546875" customWidth="1"/>
    <col min="3592" max="3592" width="11" customWidth="1"/>
    <col min="3593" max="3593" width="15.7109375" customWidth="1"/>
    <col min="3842" max="3842" width="9.85546875" customWidth="1"/>
    <col min="3848" max="3848" width="11" customWidth="1"/>
    <col min="3849" max="3849" width="15.7109375" customWidth="1"/>
    <col min="4098" max="4098" width="9.85546875" customWidth="1"/>
    <col min="4104" max="4104" width="11" customWidth="1"/>
    <col min="4105" max="4105" width="15.7109375" customWidth="1"/>
    <col min="4354" max="4354" width="9.85546875" customWidth="1"/>
    <col min="4360" max="4360" width="11" customWidth="1"/>
    <col min="4361" max="4361" width="15.7109375" customWidth="1"/>
    <col min="4610" max="4610" width="9.85546875" customWidth="1"/>
    <col min="4616" max="4616" width="11" customWidth="1"/>
    <col min="4617" max="4617" width="15.7109375" customWidth="1"/>
    <col min="4866" max="4866" width="9.85546875" customWidth="1"/>
    <col min="4872" max="4872" width="11" customWidth="1"/>
    <col min="4873" max="4873" width="15.7109375" customWidth="1"/>
    <col min="5122" max="5122" width="9.85546875" customWidth="1"/>
    <col min="5128" max="5128" width="11" customWidth="1"/>
    <col min="5129" max="5129" width="15.7109375" customWidth="1"/>
    <col min="5378" max="5378" width="9.85546875" customWidth="1"/>
    <col min="5384" max="5384" width="11" customWidth="1"/>
    <col min="5385" max="5385" width="15.7109375" customWidth="1"/>
    <col min="5634" max="5634" width="9.85546875" customWidth="1"/>
    <col min="5640" max="5640" width="11" customWidth="1"/>
    <col min="5641" max="5641" width="15.7109375" customWidth="1"/>
    <col min="5890" max="5890" width="9.85546875" customWidth="1"/>
    <col min="5896" max="5896" width="11" customWidth="1"/>
    <col min="5897" max="5897" width="15.7109375" customWidth="1"/>
    <col min="6146" max="6146" width="9.85546875" customWidth="1"/>
    <col min="6152" max="6152" width="11" customWidth="1"/>
    <col min="6153" max="6153" width="15.7109375" customWidth="1"/>
    <col min="6402" max="6402" width="9.85546875" customWidth="1"/>
    <col min="6408" max="6408" width="11" customWidth="1"/>
    <col min="6409" max="6409" width="15.7109375" customWidth="1"/>
    <col min="6658" max="6658" width="9.85546875" customWidth="1"/>
    <col min="6664" max="6664" width="11" customWidth="1"/>
    <col min="6665" max="6665" width="15.7109375" customWidth="1"/>
    <col min="6914" max="6914" width="9.85546875" customWidth="1"/>
    <col min="6920" max="6920" width="11" customWidth="1"/>
    <col min="6921" max="6921" width="15.7109375" customWidth="1"/>
    <col min="7170" max="7170" width="9.85546875" customWidth="1"/>
    <col min="7176" max="7176" width="11" customWidth="1"/>
    <col min="7177" max="7177" width="15.7109375" customWidth="1"/>
    <col min="7426" max="7426" width="9.85546875" customWidth="1"/>
    <col min="7432" max="7432" width="11" customWidth="1"/>
    <col min="7433" max="7433" width="15.7109375" customWidth="1"/>
    <col min="7682" max="7682" width="9.85546875" customWidth="1"/>
    <col min="7688" max="7688" width="11" customWidth="1"/>
    <col min="7689" max="7689" width="15.7109375" customWidth="1"/>
    <col min="7938" max="7938" width="9.85546875" customWidth="1"/>
    <col min="7944" max="7944" width="11" customWidth="1"/>
    <col min="7945" max="7945" width="15.7109375" customWidth="1"/>
    <col min="8194" max="8194" width="9.85546875" customWidth="1"/>
    <col min="8200" max="8200" width="11" customWidth="1"/>
    <col min="8201" max="8201" width="15.7109375" customWidth="1"/>
    <col min="8450" max="8450" width="9.85546875" customWidth="1"/>
    <col min="8456" max="8456" width="11" customWidth="1"/>
    <col min="8457" max="8457" width="15.7109375" customWidth="1"/>
    <col min="8706" max="8706" width="9.85546875" customWidth="1"/>
    <col min="8712" max="8712" width="11" customWidth="1"/>
    <col min="8713" max="8713" width="15.7109375" customWidth="1"/>
    <col min="8962" max="8962" width="9.85546875" customWidth="1"/>
    <col min="8968" max="8968" width="11" customWidth="1"/>
    <col min="8969" max="8969" width="15.7109375" customWidth="1"/>
    <col min="9218" max="9218" width="9.85546875" customWidth="1"/>
    <col min="9224" max="9224" width="11" customWidth="1"/>
    <col min="9225" max="9225" width="15.7109375" customWidth="1"/>
    <col min="9474" max="9474" width="9.85546875" customWidth="1"/>
    <col min="9480" max="9480" width="11" customWidth="1"/>
    <col min="9481" max="9481" width="15.7109375" customWidth="1"/>
    <col min="9730" max="9730" width="9.85546875" customWidth="1"/>
    <col min="9736" max="9736" width="11" customWidth="1"/>
    <col min="9737" max="9737" width="15.7109375" customWidth="1"/>
    <col min="9986" max="9986" width="9.85546875" customWidth="1"/>
    <col min="9992" max="9992" width="11" customWidth="1"/>
    <col min="9993" max="9993" width="15.7109375" customWidth="1"/>
    <col min="10242" max="10242" width="9.85546875" customWidth="1"/>
    <col min="10248" max="10248" width="11" customWidth="1"/>
    <col min="10249" max="10249" width="15.7109375" customWidth="1"/>
    <col min="10498" max="10498" width="9.85546875" customWidth="1"/>
    <col min="10504" max="10504" width="11" customWidth="1"/>
    <col min="10505" max="10505" width="15.7109375" customWidth="1"/>
    <col min="10754" max="10754" width="9.85546875" customWidth="1"/>
    <col min="10760" max="10760" width="11" customWidth="1"/>
    <col min="10761" max="10761" width="15.7109375" customWidth="1"/>
    <col min="11010" max="11010" width="9.85546875" customWidth="1"/>
    <col min="11016" max="11016" width="11" customWidth="1"/>
    <col min="11017" max="11017" width="15.7109375" customWidth="1"/>
    <col min="11266" max="11266" width="9.85546875" customWidth="1"/>
    <col min="11272" max="11272" width="11" customWidth="1"/>
    <col min="11273" max="11273" width="15.7109375" customWidth="1"/>
    <col min="11522" max="11522" width="9.85546875" customWidth="1"/>
    <col min="11528" max="11528" width="11" customWidth="1"/>
    <col min="11529" max="11529" width="15.7109375" customWidth="1"/>
    <col min="11778" max="11778" width="9.85546875" customWidth="1"/>
    <col min="11784" max="11784" width="11" customWidth="1"/>
    <col min="11785" max="11785" width="15.7109375" customWidth="1"/>
    <col min="12034" max="12034" width="9.85546875" customWidth="1"/>
    <col min="12040" max="12040" width="11" customWidth="1"/>
    <col min="12041" max="12041" width="15.7109375" customWidth="1"/>
    <col min="12290" max="12290" width="9.85546875" customWidth="1"/>
    <col min="12296" max="12296" width="11" customWidth="1"/>
    <col min="12297" max="12297" width="15.7109375" customWidth="1"/>
    <col min="12546" max="12546" width="9.85546875" customWidth="1"/>
    <col min="12552" max="12552" width="11" customWidth="1"/>
    <col min="12553" max="12553" width="15.7109375" customWidth="1"/>
    <col min="12802" max="12802" width="9.85546875" customWidth="1"/>
    <col min="12808" max="12808" width="11" customWidth="1"/>
    <col min="12809" max="12809" width="15.7109375" customWidth="1"/>
    <col min="13058" max="13058" width="9.85546875" customWidth="1"/>
    <col min="13064" max="13064" width="11" customWidth="1"/>
    <col min="13065" max="13065" width="15.7109375" customWidth="1"/>
    <col min="13314" max="13314" width="9.85546875" customWidth="1"/>
    <col min="13320" max="13320" width="11" customWidth="1"/>
    <col min="13321" max="13321" width="15.7109375" customWidth="1"/>
    <col min="13570" max="13570" width="9.85546875" customWidth="1"/>
    <col min="13576" max="13576" width="11" customWidth="1"/>
    <col min="13577" max="13577" width="15.7109375" customWidth="1"/>
    <col min="13826" max="13826" width="9.85546875" customWidth="1"/>
    <col min="13832" max="13832" width="11" customWidth="1"/>
    <col min="13833" max="13833" width="15.7109375" customWidth="1"/>
    <col min="14082" max="14082" width="9.85546875" customWidth="1"/>
    <col min="14088" max="14088" width="11" customWidth="1"/>
    <col min="14089" max="14089" width="15.7109375" customWidth="1"/>
    <col min="14338" max="14338" width="9.85546875" customWidth="1"/>
    <col min="14344" max="14344" width="11" customWidth="1"/>
    <col min="14345" max="14345" width="15.7109375" customWidth="1"/>
    <col min="14594" max="14594" width="9.85546875" customWidth="1"/>
    <col min="14600" max="14600" width="11" customWidth="1"/>
    <col min="14601" max="14601" width="15.7109375" customWidth="1"/>
    <col min="14850" max="14850" width="9.85546875" customWidth="1"/>
    <col min="14856" max="14856" width="11" customWidth="1"/>
    <col min="14857" max="14857" width="15.7109375" customWidth="1"/>
    <col min="15106" max="15106" width="9.85546875" customWidth="1"/>
    <col min="15112" max="15112" width="11" customWidth="1"/>
    <col min="15113" max="15113" width="15.7109375" customWidth="1"/>
    <col min="15362" max="15362" width="9.85546875" customWidth="1"/>
    <col min="15368" max="15368" width="11" customWidth="1"/>
    <col min="15369" max="15369" width="15.7109375" customWidth="1"/>
    <col min="15618" max="15618" width="9.85546875" customWidth="1"/>
    <col min="15624" max="15624" width="11" customWidth="1"/>
    <col min="15625" max="15625" width="15.7109375" customWidth="1"/>
    <col min="15874" max="15874" width="9.85546875" customWidth="1"/>
    <col min="15880" max="15880" width="11" customWidth="1"/>
    <col min="15881" max="15881" width="15.7109375" customWidth="1"/>
    <col min="16130" max="16130" width="9.85546875" customWidth="1"/>
    <col min="16136" max="16136" width="11" customWidth="1"/>
    <col min="16137" max="16137" width="15.7109375" customWidth="1"/>
  </cols>
  <sheetData>
    <row r="1" spans="1:14" s="376" customFormat="1" ht="15.75" x14ac:dyDescent="0.2">
      <c r="A1" s="427" t="s">
        <v>137</v>
      </c>
      <c r="B1" s="427"/>
      <c r="C1" s="427"/>
      <c r="D1" s="427"/>
      <c r="E1" s="427"/>
      <c r="F1" s="427"/>
      <c r="G1" s="427"/>
      <c r="H1" s="427"/>
      <c r="I1" s="375"/>
      <c r="J1" s="375"/>
    </row>
    <row r="2" spans="1:14" s="376" customFormat="1" ht="15.75" x14ac:dyDescent="0.2">
      <c r="A2" s="427" t="s">
        <v>132</v>
      </c>
      <c r="B2" s="427"/>
      <c r="C2" s="427"/>
      <c r="D2" s="427"/>
      <c r="E2" s="427"/>
      <c r="F2" s="427"/>
      <c r="G2" s="427"/>
      <c r="H2" s="427"/>
      <c r="I2" s="375"/>
      <c r="J2" s="377"/>
    </row>
    <row r="3" spans="1:14" s="376" customFormat="1" ht="15.75" x14ac:dyDescent="0.2">
      <c r="A3" s="427" t="s">
        <v>133</v>
      </c>
      <c r="B3" s="427"/>
      <c r="C3" s="427"/>
      <c r="D3" s="427"/>
      <c r="E3" s="427"/>
      <c r="F3" s="427"/>
      <c r="G3" s="427"/>
      <c r="H3" s="427"/>
      <c r="I3" s="375"/>
      <c r="J3" s="377"/>
    </row>
    <row r="4" spans="1:14" s="376" customFormat="1" ht="15.75" x14ac:dyDescent="0.2">
      <c r="A4" s="378"/>
      <c r="B4" s="378"/>
      <c r="C4" s="378"/>
      <c r="D4" s="378"/>
      <c r="E4" s="378"/>
      <c r="F4" s="378"/>
      <c r="G4" s="378"/>
      <c r="H4" s="378"/>
      <c r="I4" s="378"/>
      <c r="J4" s="377"/>
    </row>
    <row r="5" spans="1:14" ht="37.5" customHeight="1" x14ac:dyDescent="0.2">
      <c r="A5" s="428" t="s">
        <v>139</v>
      </c>
      <c r="B5" s="428"/>
      <c r="C5" s="428"/>
      <c r="D5" s="428"/>
      <c r="E5" s="428"/>
      <c r="F5" s="428"/>
      <c r="G5" s="428"/>
      <c r="H5" s="428"/>
      <c r="I5" s="379"/>
      <c r="J5" s="380"/>
    </row>
    <row r="6" spans="1:14" x14ac:dyDescent="0.2">
      <c r="A6" s="379"/>
      <c r="B6" s="379"/>
      <c r="C6" s="379"/>
      <c r="D6" s="379"/>
      <c r="E6" s="379"/>
      <c r="F6" s="379"/>
      <c r="G6" s="379"/>
      <c r="H6" s="379"/>
      <c r="I6" s="379"/>
      <c r="J6" s="380"/>
    </row>
    <row r="7" spans="1:14" ht="120.75" customHeight="1" x14ac:dyDescent="0.2">
      <c r="A7" s="429" t="s">
        <v>138</v>
      </c>
      <c r="B7" s="429"/>
      <c r="C7" s="429"/>
      <c r="D7" s="429"/>
      <c r="E7" s="429"/>
      <c r="F7" s="429"/>
      <c r="G7" s="429"/>
      <c r="H7" s="429"/>
      <c r="I7" s="379"/>
      <c r="J7" s="380"/>
    </row>
    <row r="8" spans="1:14" ht="36" customHeight="1" x14ac:dyDescent="0.2">
      <c r="A8" s="426" t="s">
        <v>146</v>
      </c>
      <c r="B8" s="426"/>
      <c r="C8" s="426"/>
      <c r="D8" s="426"/>
      <c r="E8" s="426"/>
      <c r="F8" s="426"/>
      <c r="G8" s="426"/>
      <c r="H8" s="426"/>
      <c r="I8" s="381"/>
      <c r="J8" s="380"/>
      <c r="K8" s="5"/>
      <c r="L8" s="382"/>
      <c r="M8" s="382"/>
      <c r="N8" s="382"/>
    </row>
    <row r="9" spans="1:14" s="5" customFormat="1" ht="15.75" customHeight="1" x14ac:dyDescent="0.2">
      <c r="A9" s="421" t="s">
        <v>141</v>
      </c>
      <c r="B9" s="421"/>
      <c r="C9" s="383">
        <v>10</v>
      </c>
      <c r="D9" s="422" t="s">
        <v>144</v>
      </c>
      <c r="E9" s="422"/>
      <c r="F9" s="422"/>
      <c r="G9" s="422"/>
      <c r="H9" s="422"/>
    </row>
    <row r="10" spans="1:14" s="5" customFormat="1" ht="15.75" customHeight="1" x14ac:dyDescent="0.2">
      <c r="A10" s="423" t="s">
        <v>142</v>
      </c>
      <c r="B10" s="423"/>
      <c r="C10" s="402">
        <v>2</v>
      </c>
      <c r="D10" s="424" t="s">
        <v>145</v>
      </c>
      <c r="E10" s="424"/>
      <c r="F10" s="424"/>
      <c r="G10" s="424"/>
      <c r="H10" s="392"/>
    </row>
    <row r="11" spans="1:14" s="5" customFormat="1" ht="15.75" customHeight="1" x14ac:dyDescent="0.2">
      <c r="A11" s="421" t="s">
        <v>143</v>
      </c>
      <c r="B11" s="421"/>
      <c r="C11" s="383">
        <v>1</v>
      </c>
      <c r="D11" s="385"/>
      <c r="E11" s="385"/>
      <c r="F11" s="385"/>
      <c r="G11" s="385"/>
      <c r="H11" s="384"/>
      <c r="J11" s="211"/>
      <c r="K11" s="211"/>
      <c r="L11" s="211"/>
    </row>
    <row r="12" spans="1:14" ht="15.75" x14ac:dyDescent="0.2">
      <c r="A12" s="386"/>
      <c r="B12" s="386"/>
      <c r="C12" s="386"/>
      <c r="D12" s="386"/>
      <c r="E12" s="386"/>
      <c r="F12" s="386"/>
      <c r="G12" s="386"/>
      <c r="H12" s="386"/>
      <c r="I12" s="386"/>
      <c r="J12" s="380"/>
      <c r="K12" s="5"/>
      <c r="L12" s="382"/>
      <c r="M12" s="382"/>
      <c r="N12" s="382"/>
    </row>
    <row r="13" spans="1:14" ht="15.75" x14ac:dyDescent="0.2">
      <c r="A13" s="386"/>
      <c r="B13" s="386"/>
      <c r="C13" s="386"/>
      <c r="D13" s="386"/>
      <c r="E13" s="386"/>
      <c r="F13" s="386"/>
      <c r="G13" s="386"/>
      <c r="H13" s="386"/>
      <c r="I13" s="386"/>
      <c r="J13" s="380"/>
      <c r="K13" s="387"/>
      <c r="L13" s="388"/>
      <c r="M13" s="389"/>
      <c r="N13" s="390"/>
    </row>
    <row r="14" spans="1:14" ht="15.75" x14ac:dyDescent="0.2">
      <c r="A14" s="386"/>
      <c r="B14" s="386"/>
      <c r="C14" s="386"/>
      <c r="D14" s="386"/>
      <c r="E14" s="386"/>
      <c r="F14" s="386"/>
      <c r="G14" s="386"/>
      <c r="H14" s="386"/>
      <c r="I14" s="386"/>
      <c r="J14" s="380"/>
      <c r="K14" s="387"/>
      <c r="L14" s="388"/>
      <c r="M14" s="389"/>
      <c r="N14" s="390"/>
    </row>
    <row r="15" spans="1:14" ht="15.75" x14ac:dyDescent="0.2">
      <c r="A15" s="386"/>
      <c r="B15" s="386"/>
      <c r="C15" s="386"/>
      <c r="D15" s="386"/>
      <c r="E15" s="386"/>
      <c r="F15" s="386"/>
      <c r="G15" s="386"/>
      <c r="H15" s="386"/>
      <c r="I15" s="386"/>
      <c r="J15" s="380"/>
      <c r="K15" s="387"/>
      <c r="L15" s="389"/>
      <c r="M15" s="389"/>
      <c r="N15" s="390"/>
    </row>
    <row r="16" spans="1:14" ht="15.75" x14ac:dyDescent="0.2">
      <c r="A16" s="386"/>
      <c r="B16" s="386"/>
      <c r="C16" s="386"/>
      <c r="D16" s="386"/>
      <c r="E16" s="386"/>
      <c r="F16" s="386"/>
      <c r="G16" s="386"/>
      <c r="H16" s="386"/>
      <c r="I16" s="386"/>
      <c r="J16" s="380"/>
      <c r="K16" s="387"/>
      <c r="L16" s="390"/>
      <c r="M16" s="390"/>
      <c r="N16" s="390"/>
    </row>
    <row r="17" spans="1:14" ht="15.75" x14ac:dyDescent="0.2">
      <c r="A17" s="386"/>
      <c r="B17" s="386"/>
      <c r="C17" s="386"/>
      <c r="D17" s="386"/>
      <c r="E17" s="386"/>
      <c r="F17" s="386"/>
      <c r="G17" s="386"/>
      <c r="H17" s="386"/>
      <c r="I17" s="386"/>
      <c r="J17" s="380"/>
      <c r="K17" s="387"/>
      <c r="L17" s="387"/>
      <c r="M17" s="387"/>
      <c r="N17" s="387"/>
    </row>
    <row r="18" spans="1:14" x14ac:dyDescent="0.2">
      <c r="K18" s="5"/>
      <c r="L18" s="5"/>
      <c r="M18" s="5"/>
      <c r="N18" s="5"/>
    </row>
    <row r="19" spans="1:14" x14ac:dyDescent="0.2">
      <c r="K19" s="5"/>
      <c r="L19" s="5"/>
      <c r="M19" s="5"/>
      <c r="N19" s="5"/>
    </row>
    <row r="29" spans="1:14" ht="36" customHeight="1" x14ac:dyDescent="0.2">
      <c r="A29" s="425" t="s">
        <v>140</v>
      </c>
      <c r="B29" s="425"/>
      <c r="C29" s="425"/>
      <c r="D29" s="425"/>
      <c r="E29" s="425"/>
      <c r="F29" s="425"/>
      <c r="G29" s="425"/>
      <c r="H29" s="425"/>
      <c r="I29" s="419"/>
      <c r="J29" s="419"/>
      <c r="K29" s="419"/>
      <c r="L29" s="419"/>
      <c r="M29" s="419"/>
    </row>
    <row r="30" spans="1:14" ht="30" customHeight="1" x14ac:dyDescent="0.2">
      <c r="A30" s="420" t="s">
        <v>134</v>
      </c>
      <c r="B30" s="420"/>
      <c r="C30" s="420"/>
      <c r="D30" s="420"/>
      <c r="E30" s="420"/>
      <c r="F30" s="420"/>
      <c r="G30" s="420"/>
      <c r="H30" s="420"/>
      <c r="I30" s="391"/>
      <c r="J30" s="391"/>
      <c r="K30" s="391"/>
      <c r="L30" s="391"/>
      <c r="M30" s="391"/>
    </row>
    <row r="31" spans="1:14" ht="29.25" customHeight="1" x14ac:dyDescent="0.2">
      <c r="A31" s="420" t="s">
        <v>135</v>
      </c>
      <c r="B31" s="420"/>
      <c r="C31" s="420"/>
      <c r="D31" s="420"/>
      <c r="E31" s="420"/>
      <c r="F31" s="420"/>
      <c r="G31" s="420"/>
      <c r="H31" s="420"/>
      <c r="I31" s="391"/>
      <c r="J31" s="391"/>
      <c r="K31" s="391"/>
      <c r="L31" s="391"/>
      <c r="M31" s="391"/>
    </row>
    <row r="32" spans="1:14" ht="29.25" customHeight="1" x14ac:dyDescent="0.2">
      <c r="A32" s="420" t="s">
        <v>136</v>
      </c>
      <c r="B32" s="420"/>
      <c r="C32" s="420"/>
      <c r="D32" s="420"/>
      <c r="E32" s="420"/>
      <c r="F32" s="420"/>
      <c r="G32" s="420"/>
      <c r="H32" s="420"/>
      <c r="I32" s="391"/>
      <c r="J32" s="391"/>
      <c r="K32" s="391"/>
      <c r="L32" s="391"/>
      <c r="M32" s="391"/>
    </row>
  </sheetData>
  <mergeCells count="15">
    <mergeCell ref="A8:H8"/>
    <mergeCell ref="A1:H1"/>
    <mergeCell ref="A2:H2"/>
    <mergeCell ref="A3:H3"/>
    <mergeCell ref="A5:H5"/>
    <mergeCell ref="A7:H7"/>
    <mergeCell ref="A30:H30"/>
    <mergeCell ref="A31:H31"/>
    <mergeCell ref="A32:H32"/>
    <mergeCell ref="A9:B9"/>
    <mergeCell ref="D9:H9"/>
    <mergeCell ref="A11:B11"/>
    <mergeCell ref="A10:B10"/>
    <mergeCell ref="D10:G10"/>
    <mergeCell ref="A29:H29"/>
  </mergeCells>
  <pageMargins left="1.1811023622047243"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A5" zoomScale="120" zoomScaleNormal="120" zoomScaleSheetLayoutView="110" workbookViewId="0">
      <selection activeCell="R14" sqref="R14"/>
    </sheetView>
  </sheetViews>
  <sheetFormatPr defaultRowHeight="12.75" x14ac:dyDescent="0.2"/>
  <cols>
    <col min="1" max="3" width="2.7109375" style="8" customWidth="1"/>
    <col min="4" max="4" width="35.7109375" style="8" customWidth="1"/>
    <col min="5" max="5" width="3.5703125" style="132" customWidth="1"/>
    <col min="6" max="6" width="2.85546875" style="132" customWidth="1"/>
    <col min="7" max="7" width="6.5703125" style="8" customWidth="1"/>
    <col min="8" max="10" width="9.28515625" style="8" customWidth="1"/>
    <col min="11" max="11" width="27.7109375" style="21" customWidth="1"/>
    <col min="12" max="13" width="4.7109375" style="30" customWidth="1"/>
    <col min="14" max="14" width="18" style="5" customWidth="1"/>
    <col min="15" max="15" width="15.85546875" style="5" customWidth="1"/>
    <col min="16" max="18" width="9.140625" style="5" customWidth="1"/>
    <col min="19" max="16384" width="9.140625" style="5"/>
  </cols>
  <sheetData>
    <row r="1" spans="1:21" s="16" customFormat="1" ht="15.75" customHeight="1" x14ac:dyDescent="0.2">
      <c r="A1" s="528" t="s">
        <v>123</v>
      </c>
      <c r="B1" s="528"/>
      <c r="C1" s="528"/>
      <c r="D1" s="528"/>
      <c r="E1" s="528"/>
      <c r="F1" s="528"/>
      <c r="G1" s="528"/>
      <c r="H1" s="528"/>
      <c r="I1" s="528"/>
      <c r="J1" s="528"/>
      <c r="K1" s="528"/>
      <c r="L1" s="528"/>
      <c r="M1" s="528"/>
      <c r="N1" s="528"/>
      <c r="O1" s="528"/>
    </row>
    <row r="2" spans="1:21" s="16" customFormat="1" ht="15.75" customHeight="1" thickBot="1" x14ac:dyDescent="0.25">
      <c r="A2" s="528" t="s">
        <v>147</v>
      </c>
      <c r="B2" s="529"/>
      <c r="C2" s="529"/>
      <c r="D2" s="529"/>
      <c r="E2" s="529"/>
      <c r="F2" s="529"/>
      <c r="G2" s="529"/>
      <c r="H2" s="529"/>
      <c r="I2" s="529"/>
      <c r="J2" s="529"/>
      <c r="K2" s="529"/>
      <c r="L2" s="529"/>
      <c r="M2" s="529"/>
      <c r="N2" s="529"/>
      <c r="O2" s="529"/>
    </row>
    <row r="3" spans="1:21" ht="13.5" customHeight="1" x14ac:dyDescent="0.2">
      <c r="A3" s="538" t="s">
        <v>2</v>
      </c>
      <c r="B3" s="576" t="s">
        <v>3</v>
      </c>
      <c r="C3" s="576" t="s">
        <v>4</v>
      </c>
      <c r="D3" s="605" t="s">
        <v>23</v>
      </c>
      <c r="E3" s="608" t="s">
        <v>5</v>
      </c>
      <c r="F3" s="616" t="s">
        <v>6</v>
      </c>
      <c r="G3" s="613" t="s">
        <v>7</v>
      </c>
      <c r="H3" s="560" t="s">
        <v>109</v>
      </c>
      <c r="I3" s="561"/>
      <c r="J3" s="561"/>
      <c r="K3" s="548" t="s">
        <v>113</v>
      </c>
      <c r="L3" s="549"/>
      <c r="M3" s="550"/>
      <c r="N3" s="551" t="s">
        <v>116</v>
      </c>
      <c r="O3" s="550" t="s">
        <v>117</v>
      </c>
    </row>
    <row r="4" spans="1:21" ht="12.75" customHeight="1" x14ac:dyDescent="0.2">
      <c r="A4" s="539"/>
      <c r="B4" s="577"/>
      <c r="C4" s="577"/>
      <c r="D4" s="606"/>
      <c r="E4" s="609"/>
      <c r="F4" s="617"/>
      <c r="G4" s="614"/>
      <c r="H4" s="611" t="s">
        <v>110</v>
      </c>
      <c r="I4" s="556" t="s">
        <v>111</v>
      </c>
      <c r="J4" s="558" t="s">
        <v>112</v>
      </c>
      <c r="K4" s="562" t="s">
        <v>23</v>
      </c>
      <c r="L4" s="544" t="s">
        <v>114</v>
      </c>
      <c r="M4" s="546" t="s">
        <v>115</v>
      </c>
      <c r="N4" s="552"/>
      <c r="O4" s="554"/>
    </row>
    <row r="5" spans="1:21" ht="102.75" customHeight="1" thickBot="1" x14ac:dyDescent="0.25">
      <c r="A5" s="540"/>
      <c r="B5" s="578"/>
      <c r="C5" s="578"/>
      <c r="D5" s="607"/>
      <c r="E5" s="610"/>
      <c r="F5" s="618"/>
      <c r="G5" s="615"/>
      <c r="H5" s="612"/>
      <c r="I5" s="557"/>
      <c r="J5" s="559"/>
      <c r="K5" s="563"/>
      <c r="L5" s="545"/>
      <c r="M5" s="547"/>
      <c r="N5" s="553"/>
      <c r="O5" s="555"/>
    </row>
    <row r="6" spans="1:21" ht="30" customHeight="1" x14ac:dyDescent="0.2">
      <c r="A6" s="541" t="s">
        <v>8</v>
      </c>
      <c r="B6" s="619" t="s">
        <v>36</v>
      </c>
      <c r="C6" s="619"/>
      <c r="D6" s="619"/>
      <c r="E6" s="619"/>
      <c r="F6" s="619"/>
      <c r="G6" s="619"/>
      <c r="H6" s="619"/>
      <c r="I6" s="619"/>
      <c r="J6" s="619"/>
      <c r="K6" s="265" t="s">
        <v>107</v>
      </c>
      <c r="L6" s="266">
        <v>8</v>
      </c>
      <c r="M6" s="171" t="s">
        <v>126</v>
      </c>
      <c r="N6" s="393" t="s">
        <v>151</v>
      </c>
      <c r="O6" s="247"/>
    </row>
    <row r="7" spans="1:21" ht="39.75" customHeight="1" x14ac:dyDescent="0.2">
      <c r="A7" s="542"/>
      <c r="B7" s="620"/>
      <c r="C7" s="620"/>
      <c r="D7" s="620"/>
      <c r="E7" s="620"/>
      <c r="F7" s="620"/>
      <c r="G7" s="620"/>
      <c r="H7" s="620"/>
      <c r="I7" s="620"/>
      <c r="J7" s="620"/>
      <c r="K7" s="267" t="s">
        <v>120</v>
      </c>
      <c r="L7" s="268">
        <v>1.2</v>
      </c>
      <c r="M7" s="172" t="s">
        <v>127</v>
      </c>
      <c r="N7" s="269"/>
      <c r="O7" s="248"/>
    </row>
    <row r="8" spans="1:21" ht="29.25" customHeight="1" x14ac:dyDescent="0.2">
      <c r="A8" s="542"/>
      <c r="B8" s="620"/>
      <c r="C8" s="620"/>
      <c r="D8" s="620"/>
      <c r="E8" s="620"/>
      <c r="F8" s="620"/>
      <c r="G8" s="620"/>
      <c r="H8" s="620"/>
      <c r="I8" s="620"/>
      <c r="J8" s="620"/>
      <c r="K8" s="270" t="s">
        <v>118</v>
      </c>
      <c r="L8" s="271">
        <v>20</v>
      </c>
      <c r="M8" s="172" t="s">
        <v>128</v>
      </c>
      <c r="N8" s="250"/>
      <c r="O8" s="248"/>
    </row>
    <row r="9" spans="1:21" ht="42.75" customHeight="1" x14ac:dyDescent="0.2">
      <c r="A9" s="542"/>
      <c r="B9" s="620"/>
      <c r="C9" s="620"/>
      <c r="D9" s="620"/>
      <c r="E9" s="620"/>
      <c r="F9" s="620"/>
      <c r="G9" s="620"/>
      <c r="H9" s="620"/>
      <c r="I9" s="620"/>
      <c r="J9" s="620"/>
      <c r="K9" s="267" t="s">
        <v>119</v>
      </c>
      <c r="L9" s="268">
        <v>320</v>
      </c>
      <c r="M9" s="172" t="s">
        <v>129</v>
      </c>
      <c r="N9" s="250"/>
      <c r="O9" s="248"/>
    </row>
    <row r="10" spans="1:21" ht="39.75" customHeight="1" thickBot="1" x14ac:dyDescent="0.25">
      <c r="A10" s="543"/>
      <c r="B10" s="621"/>
      <c r="C10" s="621"/>
      <c r="D10" s="621"/>
      <c r="E10" s="621"/>
      <c r="F10" s="621"/>
      <c r="G10" s="621"/>
      <c r="H10" s="621"/>
      <c r="I10" s="621"/>
      <c r="J10" s="621"/>
      <c r="K10" s="272" t="s">
        <v>108</v>
      </c>
      <c r="L10" s="273">
        <v>21</v>
      </c>
      <c r="M10" s="173" t="s">
        <v>130</v>
      </c>
      <c r="N10" s="251"/>
      <c r="O10" s="249"/>
      <c r="S10" s="19"/>
    </row>
    <row r="11" spans="1:21" ht="13.5" customHeight="1" thickBot="1" x14ac:dyDescent="0.25">
      <c r="A11" s="174" t="s">
        <v>8</v>
      </c>
      <c r="B11" s="166" t="s">
        <v>8</v>
      </c>
      <c r="C11" s="507" t="s">
        <v>0</v>
      </c>
      <c r="D11" s="508"/>
      <c r="E11" s="508"/>
      <c r="F11" s="508"/>
      <c r="G11" s="508"/>
      <c r="H11" s="508"/>
      <c r="I11" s="508"/>
      <c r="J11" s="508"/>
      <c r="K11" s="508"/>
      <c r="L11" s="508"/>
      <c r="M11" s="508"/>
      <c r="N11" s="508"/>
      <c r="O11" s="509"/>
    </row>
    <row r="12" spans="1:21" ht="29.25" customHeight="1" x14ac:dyDescent="0.2">
      <c r="A12" s="491" t="s">
        <v>8</v>
      </c>
      <c r="B12" s="493" t="s">
        <v>8</v>
      </c>
      <c r="C12" s="574" t="s">
        <v>8</v>
      </c>
      <c r="D12" s="575" t="s">
        <v>29</v>
      </c>
      <c r="E12" s="642"/>
      <c r="F12" s="623" t="s">
        <v>27</v>
      </c>
      <c r="G12" s="36" t="s">
        <v>9</v>
      </c>
      <c r="H12" s="108">
        <v>170</v>
      </c>
      <c r="I12" s="154">
        <v>170</v>
      </c>
      <c r="J12" s="286">
        <v>169.9</v>
      </c>
      <c r="K12" s="487" t="s">
        <v>44</v>
      </c>
      <c r="L12" s="274">
        <v>2.7</v>
      </c>
      <c r="M12" s="275">
        <v>2.7</v>
      </c>
      <c r="N12" s="287"/>
      <c r="O12" s="168"/>
      <c r="U12" s="19"/>
    </row>
    <row r="13" spans="1:21" ht="23.25" customHeight="1" thickBot="1" x14ac:dyDescent="0.25">
      <c r="A13" s="492"/>
      <c r="B13" s="494"/>
      <c r="C13" s="531"/>
      <c r="D13" s="533"/>
      <c r="E13" s="643"/>
      <c r="F13" s="537"/>
      <c r="G13" s="147" t="s">
        <v>10</v>
      </c>
      <c r="H13" s="95">
        <f>H12</f>
        <v>170</v>
      </c>
      <c r="I13" s="149">
        <f>SUM(I12)</f>
        <v>170</v>
      </c>
      <c r="J13" s="345">
        <f>+J12</f>
        <v>169.9</v>
      </c>
      <c r="K13" s="488"/>
      <c r="L13" s="276"/>
      <c r="M13" s="277"/>
      <c r="N13" s="258"/>
      <c r="O13" s="169"/>
      <c r="U13" s="19"/>
    </row>
    <row r="14" spans="1:21" ht="27" customHeight="1" x14ac:dyDescent="0.2">
      <c r="A14" s="491" t="s">
        <v>8</v>
      </c>
      <c r="B14" s="493" t="s">
        <v>8</v>
      </c>
      <c r="C14" s="530" t="s">
        <v>11</v>
      </c>
      <c r="D14" s="74" t="s">
        <v>60</v>
      </c>
      <c r="E14" s="534" t="s">
        <v>104</v>
      </c>
      <c r="F14" s="46">
        <v>2</v>
      </c>
      <c r="G14" s="35" t="s">
        <v>9</v>
      </c>
      <c r="H14" s="96">
        <v>219.7</v>
      </c>
      <c r="I14" s="80">
        <v>219.7</v>
      </c>
      <c r="J14" s="278">
        <v>219.6</v>
      </c>
      <c r="K14" s="290" t="s">
        <v>45</v>
      </c>
      <c r="L14" s="291">
        <v>3.5</v>
      </c>
      <c r="M14" s="292">
        <v>3.5</v>
      </c>
      <c r="N14" s="287"/>
      <c r="O14" s="168"/>
      <c r="T14" s="19"/>
    </row>
    <row r="15" spans="1:21" ht="24.75" customHeight="1" x14ac:dyDescent="0.2">
      <c r="A15" s="564"/>
      <c r="B15" s="565"/>
      <c r="C15" s="574"/>
      <c r="D15" s="406" t="s">
        <v>148</v>
      </c>
      <c r="E15" s="644"/>
      <c r="F15" s="46"/>
      <c r="G15" s="2" t="s">
        <v>24</v>
      </c>
      <c r="H15" s="96"/>
      <c r="I15" s="80">
        <v>196.7</v>
      </c>
      <c r="J15" s="405">
        <v>185.1</v>
      </c>
      <c r="K15" s="407"/>
      <c r="L15" s="408"/>
      <c r="M15" s="409"/>
      <c r="N15" s="633" t="s">
        <v>152</v>
      </c>
      <c r="O15" s="634"/>
      <c r="T15" s="19"/>
    </row>
    <row r="16" spans="1:21" ht="24.75" customHeight="1" x14ac:dyDescent="0.2">
      <c r="A16" s="564"/>
      <c r="B16" s="565"/>
      <c r="C16" s="574"/>
      <c r="D16" s="622" t="s">
        <v>149</v>
      </c>
      <c r="E16" s="644"/>
      <c r="F16" s="66" t="s">
        <v>61</v>
      </c>
      <c r="G16" s="2" t="s">
        <v>9</v>
      </c>
      <c r="H16" s="96">
        <v>80.3</v>
      </c>
      <c r="I16" s="50">
        <f>80.3+28</f>
        <v>108.3</v>
      </c>
      <c r="J16" s="279">
        <v>107.9</v>
      </c>
      <c r="K16" s="579" t="s">
        <v>46</v>
      </c>
      <c r="L16" s="629">
        <v>10</v>
      </c>
      <c r="M16" s="631">
        <v>11</v>
      </c>
      <c r="N16" s="635"/>
      <c r="O16" s="636"/>
      <c r="U16" s="19"/>
    </row>
    <row r="17" spans="1:21" ht="24.75" customHeight="1" x14ac:dyDescent="0.2">
      <c r="A17" s="564"/>
      <c r="B17" s="565"/>
      <c r="C17" s="574"/>
      <c r="D17" s="622"/>
      <c r="E17" s="644"/>
      <c r="F17" s="68"/>
      <c r="G17" s="93" t="s">
        <v>24</v>
      </c>
      <c r="H17" s="97"/>
      <c r="I17" s="80">
        <v>185.6</v>
      </c>
      <c r="J17" s="81">
        <v>184.6</v>
      </c>
      <c r="K17" s="579"/>
      <c r="L17" s="629"/>
      <c r="M17" s="631"/>
      <c r="N17" s="635"/>
      <c r="O17" s="636"/>
      <c r="U17" s="19"/>
    </row>
    <row r="18" spans="1:21" ht="17.25" customHeight="1" thickBot="1" x14ac:dyDescent="0.25">
      <c r="A18" s="564"/>
      <c r="B18" s="565"/>
      <c r="C18" s="574"/>
      <c r="D18" s="73"/>
      <c r="E18" s="645"/>
      <c r="F18" s="145"/>
      <c r="G18" s="100" t="s">
        <v>10</v>
      </c>
      <c r="H18" s="98">
        <f>SUM(H14:H17)</f>
        <v>300</v>
      </c>
      <c r="I18" s="99">
        <f>SUM(I14:I17)</f>
        <v>710.3</v>
      </c>
      <c r="J18" s="346">
        <f>SUM(J14:J17)</f>
        <v>697.2</v>
      </c>
      <c r="K18" s="628"/>
      <c r="L18" s="630"/>
      <c r="M18" s="632"/>
      <c r="N18" s="637"/>
      <c r="O18" s="638"/>
    </row>
    <row r="19" spans="1:21" ht="19.5" customHeight="1" x14ac:dyDescent="0.2">
      <c r="A19" s="491" t="s">
        <v>8</v>
      </c>
      <c r="B19" s="493" t="s">
        <v>8</v>
      </c>
      <c r="C19" s="530" t="s">
        <v>12</v>
      </c>
      <c r="D19" s="532" t="s">
        <v>53</v>
      </c>
      <c r="E19" s="534" t="s">
        <v>104</v>
      </c>
      <c r="F19" s="536" t="s">
        <v>27</v>
      </c>
      <c r="G19" s="35" t="s">
        <v>9</v>
      </c>
      <c r="H19" s="94">
        <v>120</v>
      </c>
      <c r="I19" s="79">
        <v>120</v>
      </c>
      <c r="J19" s="289">
        <v>120</v>
      </c>
      <c r="K19" s="280" t="s">
        <v>54</v>
      </c>
      <c r="L19" s="281">
        <v>0.6</v>
      </c>
      <c r="M19" s="282">
        <v>0.6</v>
      </c>
      <c r="N19" s="287"/>
      <c r="O19" s="168"/>
    </row>
    <row r="20" spans="1:21" ht="13.5" thickBot="1" x14ac:dyDescent="0.25">
      <c r="A20" s="492"/>
      <c r="B20" s="494"/>
      <c r="C20" s="531"/>
      <c r="D20" s="533"/>
      <c r="E20" s="535"/>
      <c r="F20" s="537"/>
      <c r="G20" s="147" t="s">
        <v>10</v>
      </c>
      <c r="H20" s="95">
        <f>H19</f>
        <v>120</v>
      </c>
      <c r="I20" s="149">
        <f>SUM(I19)</f>
        <v>120</v>
      </c>
      <c r="J20" s="123">
        <f>+J19</f>
        <v>120</v>
      </c>
      <c r="K20" s="283"/>
      <c r="L20" s="284"/>
      <c r="M20" s="285"/>
      <c r="N20" s="288"/>
      <c r="O20" s="170"/>
      <c r="U20" s="19"/>
    </row>
    <row r="21" spans="1:21" ht="13.5" thickBot="1" x14ac:dyDescent="0.25">
      <c r="A21" s="175" t="s">
        <v>8</v>
      </c>
      <c r="B21" s="45" t="s">
        <v>8</v>
      </c>
      <c r="C21" s="651" t="s">
        <v>15</v>
      </c>
      <c r="D21" s="458"/>
      <c r="E21" s="458"/>
      <c r="F21" s="458"/>
      <c r="G21" s="467"/>
      <c r="H21" s="262">
        <f>H18+H13+H20</f>
        <v>590</v>
      </c>
      <c r="I21" s="125">
        <f>I18+I13+I20</f>
        <v>1000.3</v>
      </c>
      <c r="J21" s="125">
        <f>J18+J13+J20</f>
        <v>987.1</v>
      </c>
      <c r="K21" s="442"/>
      <c r="L21" s="443"/>
      <c r="M21" s="443"/>
      <c r="N21" s="443"/>
      <c r="O21" s="444"/>
    </row>
    <row r="22" spans="1:21" ht="13.5" customHeight="1" thickBot="1" x14ac:dyDescent="0.25">
      <c r="A22" s="175" t="s">
        <v>8</v>
      </c>
      <c r="B22" s="22" t="s">
        <v>11</v>
      </c>
      <c r="C22" s="507" t="s">
        <v>34</v>
      </c>
      <c r="D22" s="508"/>
      <c r="E22" s="508"/>
      <c r="F22" s="508"/>
      <c r="G22" s="508"/>
      <c r="H22" s="508"/>
      <c r="I22" s="508"/>
      <c r="J22" s="508"/>
      <c r="K22" s="508"/>
      <c r="L22" s="508"/>
      <c r="M22" s="508"/>
      <c r="N22" s="508"/>
      <c r="O22" s="509"/>
    </row>
    <row r="23" spans="1:21" s="16" customFormat="1" ht="15" customHeight="1" x14ac:dyDescent="0.2">
      <c r="A23" s="176" t="s">
        <v>8</v>
      </c>
      <c r="B23" s="134" t="s">
        <v>11</v>
      </c>
      <c r="C23" s="52" t="s">
        <v>8</v>
      </c>
      <c r="D23" s="192" t="s">
        <v>65</v>
      </c>
      <c r="E23" s="214"/>
      <c r="F23" s="216">
        <v>2</v>
      </c>
      <c r="G23" s="193" t="s">
        <v>9</v>
      </c>
      <c r="H23" s="101">
        <v>11510.3</v>
      </c>
      <c r="I23" s="82">
        <v>11510.3</v>
      </c>
      <c r="J23" s="328">
        <v>11451.3</v>
      </c>
      <c r="K23" s="485" t="s">
        <v>101</v>
      </c>
      <c r="L23" s="236">
        <v>3836</v>
      </c>
      <c r="M23" s="237">
        <v>3928</v>
      </c>
      <c r="N23" s="258"/>
      <c r="O23" s="259"/>
    </row>
    <row r="24" spans="1:21" s="16" customFormat="1" x14ac:dyDescent="0.2">
      <c r="A24" s="177"/>
      <c r="B24" s="136"/>
      <c r="C24" s="52"/>
      <c r="D24" s="55" t="s">
        <v>80</v>
      </c>
      <c r="E24" s="214"/>
      <c r="F24" s="217"/>
      <c r="G24" s="53" t="s">
        <v>68</v>
      </c>
      <c r="H24" s="133">
        <v>701.8</v>
      </c>
      <c r="I24" s="81">
        <v>756.6</v>
      </c>
      <c r="J24" s="329">
        <v>708.3</v>
      </c>
      <c r="K24" s="485"/>
      <c r="L24" s="412"/>
      <c r="M24" s="413"/>
      <c r="N24" s="258"/>
      <c r="O24" s="259"/>
    </row>
    <row r="25" spans="1:21" s="16" customFormat="1" ht="15" customHeight="1" x14ac:dyDescent="0.2">
      <c r="A25" s="177"/>
      <c r="B25" s="136"/>
      <c r="C25" s="52"/>
      <c r="D25" s="55" t="s">
        <v>81</v>
      </c>
      <c r="E25" s="214"/>
      <c r="F25" s="217"/>
      <c r="G25" s="75" t="s">
        <v>95</v>
      </c>
      <c r="H25" s="102">
        <v>17.3</v>
      </c>
      <c r="I25" s="83">
        <v>17.3</v>
      </c>
      <c r="J25" s="330">
        <v>17.3</v>
      </c>
      <c r="K25" s="579" t="s">
        <v>100</v>
      </c>
      <c r="L25" s="331">
        <v>12.5</v>
      </c>
      <c r="M25" s="332">
        <v>15</v>
      </c>
      <c r="N25" s="258"/>
      <c r="O25" s="259"/>
    </row>
    <row r="26" spans="1:21" s="16" customFormat="1" ht="15.75" customHeight="1" x14ac:dyDescent="0.2">
      <c r="A26" s="177"/>
      <c r="B26" s="136"/>
      <c r="C26" s="52"/>
      <c r="D26" s="55" t="s">
        <v>82</v>
      </c>
      <c r="E26" s="214"/>
      <c r="F26" s="217"/>
      <c r="G26" s="75" t="s">
        <v>24</v>
      </c>
      <c r="H26" s="102"/>
      <c r="I26" s="83">
        <v>39.9</v>
      </c>
      <c r="J26" s="330"/>
      <c r="K26" s="579"/>
      <c r="L26" s="412"/>
      <c r="M26" s="413"/>
      <c r="N26" s="258"/>
      <c r="O26" s="259"/>
    </row>
    <row r="27" spans="1:21" s="16" customFormat="1" ht="25.5" x14ac:dyDescent="0.2">
      <c r="A27" s="177"/>
      <c r="B27" s="136"/>
      <c r="C27" s="52"/>
      <c r="D27" s="55" t="s">
        <v>83</v>
      </c>
      <c r="E27" s="214"/>
      <c r="F27" s="217"/>
      <c r="G27" s="44"/>
      <c r="H27" s="104"/>
      <c r="I27" s="91"/>
      <c r="J27" s="334"/>
      <c r="K27" s="579"/>
      <c r="L27" s="412"/>
      <c r="M27" s="413"/>
      <c r="N27" s="258"/>
      <c r="O27" s="259"/>
    </row>
    <row r="28" spans="1:21" s="16" customFormat="1" ht="13.5" customHeight="1" x14ac:dyDescent="0.2">
      <c r="A28" s="177"/>
      <c r="B28" s="136"/>
      <c r="C28" s="52"/>
      <c r="D28" s="55" t="s">
        <v>84</v>
      </c>
      <c r="E28" s="214"/>
      <c r="F28" s="217"/>
      <c r="G28" s="44"/>
      <c r="H28" s="104"/>
      <c r="I28" s="91"/>
      <c r="J28" s="334"/>
      <c r="K28" s="414"/>
      <c r="L28" s="412"/>
      <c r="M28" s="413"/>
      <c r="N28" s="258"/>
      <c r="O28" s="259"/>
    </row>
    <row r="29" spans="1:21" ht="16.5" customHeight="1" x14ac:dyDescent="0.2">
      <c r="A29" s="174"/>
      <c r="B29" s="76"/>
      <c r="C29" s="646"/>
      <c r="D29" s="648" t="s">
        <v>28</v>
      </c>
      <c r="E29" s="603"/>
      <c r="F29" s="217"/>
      <c r="G29" s="34"/>
      <c r="H29" s="105"/>
      <c r="I29" s="89"/>
      <c r="J29" s="335"/>
      <c r="K29" s="485"/>
      <c r="L29" s="410"/>
      <c r="M29" s="326"/>
      <c r="N29" s="305"/>
      <c r="O29" s="306"/>
    </row>
    <row r="30" spans="1:21" s="16" customFormat="1" ht="14.25" customHeight="1" thickBot="1" x14ac:dyDescent="0.25">
      <c r="A30" s="178"/>
      <c r="B30" s="135"/>
      <c r="C30" s="647"/>
      <c r="D30" s="649"/>
      <c r="E30" s="604"/>
      <c r="F30" s="218"/>
      <c r="G30" s="69" t="s">
        <v>10</v>
      </c>
      <c r="H30" s="95">
        <f>SUM(H23:H29)</f>
        <v>12229.399999999998</v>
      </c>
      <c r="I30" s="149">
        <f>SUM(I23:I29)</f>
        <v>12324.099999999999</v>
      </c>
      <c r="J30" s="345">
        <f>SUM(J23:J29)</f>
        <v>12176.899999999998</v>
      </c>
      <c r="K30" s="486"/>
      <c r="L30" s="415"/>
      <c r="M30" s="416"/>
      <c r="N30" s="258"/>
      <c r="O30" s="259"/>
    </row>
    <row r="31" spans="1:21" ht="17.25" customHeight="1" x14ac:dyDescent="0.2">
      <c r="A31" s="179" t="s">
        <v>8</v>
      </c>
      <c r="B31" s="11" t="s">
        <v>11</v>
      </c>
      <c r="C31" s="568" t="s">
        <v>11</v>
      </c>
      <c r="D31" s="572" t="s">
        <v>97</v>
      </c>
      <c r="E31" s="591"/>
      <c r="F31" s="483" t="s">
        <v>27</v>
      </c>
      <c r="G31" s="35" t="s">
        <v>9</v>
      </c>
      <c r="H31" s="107">
        <v>100</v>
      </c>
      <c r="I31" s="86">
        <v>100</v>
      </c>
      <c r="J31" s="336">
        <v>100</v>
      </c>
      <c r="K31" s="199" t="s">
        <v>93</v>
      </c>
      <c r="L31" s="241">
        <v>1</v>
      </c>
      <c r="M31" s="242">
        <v>1</v>
      </c>
      <c r="N31" s="318"/>
      <c r="O31" s="319"/>
    </row>
    <row r="32" spans="1:21" ht="13.5" thickBot="1" x14ac:dyDescent="0.25">
      <c r="A32" s="180"/>
      <c r="B32" s="12"/>
      <c r="C32" s="569"/>
      <c r="D32" s="573"/>
      <c r="E32" s="593"/>
      <c r="F32" s="484"/>
      <c r="G32" s="147" t="s">
        <v>10</v>
      </c>
      <c r="H32" s="148">
        <f>H31</f>
        <v>100</v>
      </c>
      <c r="I32" s="149">
        <f>SUM(I31:I31)</f>
        <v>100</v>
      </c>
      <c r="J32" s="345">
        <f>SUM(J31:J31)</f>
        <v>100</v>
      </c>
      <c r="K32" s="417"/>
      <c r="L32" s="239"/>
      <c r="M32" s="240"/>
      <c r="N32" s="320"/>
      <c r="O32" s="321"/>
    </row>
    <row r="33" spans="1:21" ht="25.5" customHeight="1" x14ac:dyDescent="0.2">
      <c r="A33" s="181" t="s">
        <v>8</v>
      </c>
      <c r="B33" s="32" t="s">
        <v>11</v>
      </c>
      <c r="C33" s="56" t="s">
        <v>12</v>
      </c>
      <c r="D33" s="403" t="s">
        <v>35</v>
      </c>
      <c r="E33" s="650" t="s">
        <v>104</v>
      </c>
      <c r="F33" s="219" t="s">
        <v>27</v>
      </c>
      <c r="G33" s="36" t="s">
        <v>9</v>
      </c>
      <c r="H33" s="108">
        <v>457.4</v>
      </c>
      <c r="I33" s="154">
        <v>457.4</v>
      </c>
      <c r="J33" s="337">
        <v>457.4</v>
      </c>
      <c r="K33" s="199" t="s">
        <v>47</v>
      </c>
      <c r="L33" s="241">
        <v>74</v>
      </c>
      <c r="M33" s="394">
        <v>60</v>
      </c>
      <c r="N33" s="396"/>
      <c r="O33" s="489" t="s">
        <v>131</v>
      </c>
      <c r="U33" s="19"/>
    </row>
    <row r="34" spans="1:21" x14ac:dyDescent="0.2">
      <c r="A34" s="181"/>
      <c r="B34" s="32"/>
      <c r="C34" s="54"/>
      <c r="D34" s="404" t="s">
        <v>85</v>
      </c>
      <c r="E34" s="603"/>
      <c r="F34" s="219"/>
      <c r="G34" s="2"/>
      <c r="H34" s="96"/>
      <c r="I34" s="51"/>
      <c r="J34" s="338"/>
      <c r="K34" s="411"/>
      <c r="L34" s="325"/>
      <c r="M34" s="397"/>
      <c r="N34" s="398"/>
      <c r="O34" s="490"/>
    </row>
    <row r="35" spans="1:21" x14ac:dyDescent="0.2">
      <c r="A35" s="181"/>
      <c r="B35" s="32"/>
      <c r="C35" s="54"/>
      <c r="D35" s="404" t="s">
        <v>86</v>
      </c>
      <c r="E35" s="603"/>
      <c r="F35" s="219"/>
      <c r="G35" s="36"/>
      <c r="H35" s="96"/>
      <c r="I35" s="84"/>
      <c r="J35" s="339"/>
      <c r="K35" s="411"/>
      <c r="L35" s="325"/>
      <c r="M35" s="397"/>
      <c r="N35" s="398"/>
      <c r="O35" s="399"/>
    </row>
    <row r="36" spans="1:21" ht="25.5" x14ac:dyDescent="0.2">
      <c r="A36" s="181"/>
      <c r="B36" s="32"/>
      <c r="C36" s="54"/>
      <c r="D36" s="404" t="s">
        <v>98</v>
      </c>
      <c r="E36" s="215" t="s">
        <v>103</v>
      </c>
      <c r="F36" s="219"/>
      <c r="G36" s="2"/>
      <c r="H36" s="96"/>
      <c r="I36" s="51"/>
      <c r="J36" s="338"/>
      <c r="K36" s="411"/>
      <c r="L36" s="325"/>
      <c r="M36" s="397"/>
      <c r="N36" s="398"/>
      <c r="O36" s="399"/>
    </row>
    <row r="37" spans="1:21" ht="25.5" x14ac:dyDescent="0.2">
      <c r="A37" s="181"/>
      <c r="B37" s="32"/>
      <c r="C37" s="54"/>
      <c r="D37" s="404" t="s">
        <v>87</v>
      </c>
      <c r="E37" s="153"/>
      <c r="F37" s="219"/>
      <c r="G37" s="36"/>
      <c r="H37" s="109"/>
      <c r="I37" s="84"/>
      <c r="J37" s="339"/>
      <c r="K37" s="411"/>
      <c r="L37" s="325"/>
      <c r="M37" s="397"/>
      <c r="N37" s="398"/>
      <c r="O37" s="399"/>
    </row>
    <row r="38" spans="1:21" ht="38.25" customHeight="1" x14ac:dyDescent="0.2">
      <c r="A38" s="181"/>
      <c r="B38" s="32"/>
      <c r="C38" s="54"/>
      <c r="D38" s="404" t="s">
        <v>88</v>
      </c>
      <c r="E38" s="153"/>
      <c r="F38" s="219"/>
      <c r="G38" s="40"/>
      <c r="H38" s="110"/>
      <c r="I38" s="85"/>
      <c r="J38" s="340"/>
      <c r="K38" s="411"/>
      <c r="L38" s="325"/>
      <c r="M38" s="397"/>
      <c r="N38" s="398"/>
      <c r="O38" s="399"/>
    </row>
    <row r="39" spans="1:21" ht="25.5" x14ac:dyDescent="0.2">
      <c r="A39" s="181"/>
      <c r="B39" s="32"/>
      <c r="C39" s="54"/>
      <c r="D39" s="404" t="s">
        <v>89</v>
      </c>
      <c r="E39" s="153"/>
      <c r="F39" s="219"/>
      <c r="G39" s="2"/>
      <c r="H39" s="96"/>
      <c r="I39" s="50"/>
      <c r="J39" s="338"/>
      <c r="K39" s="341"/>
      <c r="L39" s="325"/>
      <c r="M39" s="397"/>
      <c r="N39" s="398"/>
      <c r="O39" s="399"/>
    </row>
    <row r="40" spans="1:21" ht="25.5" x14ac:dyDescent="0.2">
      <c r="A40" s="181"/>
      <c r="B40" s="32"/>
      <c r="C40" s="54"/>
      <c r="D40" s="404" t="s">
        <v>90</v>
      </c>
      <c r="E40" s="153"/>
      <c r="F40" s="219"/>
      <c r="G40" s="36"/>
      <c r="H40" s="109"/>
      <c r="I40" s="84"/>
      <c r="J40" s="339"/>
      <c r="K40" s="411"/>
      <c r="L40" s="325"/>
      <c r="M40" s="397"/>
      <c r="N40" s="398"/>
      <c r="O40" s="399"/>
      <c r="T40" s="19"/>
    </row>
    <row r="41" spans="1:21" ht="15" customHeight="1" x14ac:dyDescent="0.2">
      <c r="A41" s="181"/>
      <c r="B41" s="32"/>
      <c r="C41" s="54"/>
      <c r="D41" s="652" t="s">
        <v>38</v>
      </c>
      <c r="E41" s="653"/>
      <c r="F41" s="566"/>
      <c r="G41" s="2"/>
      <c r="H41" s="96"/>
      <c r="I41" s="51"/>
      <c r="J41" s="338"/>
      <c r="K41" s="411"/>
      <c r="L41" s="325"/>
      <c r="M41" s="397"/>
      <c r="N41" s="398"/>
      <c r="O41" s="399"/>
    </row>
    <row r="42" spans="1:21" ht="13.5" thickBot="1" x14ac:dyDescent="0.25">
      <c r="A42" s="182"/>
      <c r="B42" s="33"/>
      <c r="C42" s="57"/>
      <c r="D42" s="511"/>
      <c r="E42" s="654"/>
      <c r="F42" s="567"/>
      <c r="G42" s="113" t="s">
        <v>10</v>
      </c>
      <c r="H42" s="148">
        <f>SUM(H33:H41)</f>
        <v>457.4</v>
      </c>
      <c r="I42" s="111">
        <f>SUM(I33:I41)</f>
        <v>457.4</v>
      </c>
      <c r="J42" s="327">
        <f>SUM(J33:J41)</f>
        <v>457.4</v>
      </c>
      <c r="K42" s="342"/>
      <c r="L42" s="315"/>
      <c r="M42" s="397"/>
      <c r="N42" s="400"/>
      <c r="O42" s="401"/>
    </row>
    <row r="43" spans="1:21" ht="17.25" customHeight="1" x14ac:dyDescent="0.2">
      <c r="A43" s="179" t="s">
        <v>8</v>
      </c>
      <c r="B43" s="11" t="s">
        <v>11</v>
      </c>
      <c r="C43" s="568" t="s">
        <v>13</v>
      </c>
      <c r="D43" s="588" t="s">
        <v>40</v>
      </c>
      <c r="E43" s="591"/>
      <c r="F43" s="483" t="s">
        <v>27</v>
      </c>
      <c r="G43" s="35" t="s">
        <v>9</v>
      </c>
      <c r="H43" s="107">
        <v>20</v>
      </c>
      <c r="I43" s="86">
        <f>28+158.4</f>
        <v>186.4</v>
      </c>
      <c r="J43" s="336">
        <v>106.1</v>
      </c>
      <c r="K43" s="418" t="s">
        <v>49</v>
      </c>
      <c r="L43" s="343">
        <v>23</v>
      </c>
      <c r="M43" s="344">
        <v>23</v>
      </c>
      <c r="N43" s="318"/>
      <c r="O43" s="319"/>
    </row>
    <row r="44" spans="1:21" ht="17.25" customHeight="1" x14ac:dyDescent="0.2">
      <c r="A44" s="183"/>
      <c r="B44" s="17"/>
      <c r="C44" s="597"/>
      <c r="D44" s="589"/>
      <c r="E44" s="592"/>
      <c r="F44" s="602"/>
      <c r="G44" s="29" t="s">
        <v>21</v>
      </c>
      <c r="H44" s="112">
        <v>113.4</v>
      </c>
      <c r="I44" s="87"/>
      <c r="J44" s="333"/>
      <c r="K44" s="407" t="s">
        <v>48</v>
      </c>
      <c r="L44" s="358">
        <v>100</v>
      </c>
      <c r="M44" s="359">
        <v>100</v>
      </c>
      <c r="N44" s="308"/>
      <c r="O44" s="309"/>
      <c r="R44" s="19"/>
    </row>
    <row r="45" spans="1:21" ht="16.5" customHeight="1" thickBot="1" x14ac:dyDescent="0.25">
      <c r="A45" s="180"/>
      <c r="B45" s="12"/>
      <c r="C45" s="569"/>
      <c r="D45" s="590"/>
      <c r="E45" s="593"/>
      <c r="F45" s="484"/>
      <c r="G45" s="147" t="s">
        <v>10</v>
      </c>
      <c r="H45" s="148">
        <f>SUM(H43:H44)</f>
        <v>133.4</v>
      </c>
      <c r="I45" s="149">
        <f>SUM(I43:I43)</f>
        <v>186.4</v>
      </c>
      <c r="J45" s="345">
        <f>SUM(J43:J43)</f>
        <v>106.1</v>
      </c>
      <c r="K45" s="414"/>
      <c r="L45" s="356"/>
      <c r="M45" s="357"/>
      <c r="N45" s="320"/>
      <c r="O45" s="321"/>
    </row>
    <row r="46" spans="1:21" ht="13.5" thickBot="1" x14ac:dyDescent="0.25">
      <c r="A46" s="175" t="s">
        <v>8</v>
      </c>
      <c r="B46" s="10" t="s">
        <v>11</v>
      </c>
      <c r="C46" s="458" t="s">
        <v>15</v>
      </c>
      <c r="D46" s="641"/>
      <c r="E46" s="458"/>
      <c r="F46" s="458"/>
      <c r="G46" s="458"/>
      <c r="H46" s="140">
        <f>H45+H42+H30+H32</f>
        <v>12920.199999999997</v>
      </c>
      <c r="I46" s="158">
        <f>I45+I42+I30+I32</f>
        <v>13067.899999999998</v>
      </c>
      <c r="J46" s="157">
        <f>J45+J42+J30+J32</f>
        <v>12840.399999999998</v>
      </c>
      <c r="K46" s="639"/>
      <c r="L46" s="639"/>
      <c r="M46" s="639"/>
      <c r="N46" s="639"/>
      <c r="O46" s="640"/>
      <c r="T46" s="19"/>
    </row>
    <row r="47" spans="1:21" ht="13.5" customHeight="1" thickBot="1" x14ac:dyDescent="0.25">
      <c r="A47" s="184" t="s">
        <v>8</v>
      </c>
      <c r="B47" s="194" t="s">
        <v>12</v>
      </c>
      <c r="C47" s="582" t="s">
        <v>1</v>
      </c>
      <c r="D47" s="583"/>
      <c r="E47" s="583"/>
      <c r="F47" s="583"/>
      <c r="G47" s="583"/>
      <c r="H47" s="583"/>
      <c r="I47" s="583"/>
      <c r="J47" s="583"/>
      <c r="K47" s="583"/>
      <c r="L47" s="583"/>
      <c r="M47" s="583"/>
      <c r="N47" s="583"/>
      <c r="O47" s="584"/>
    </row>
    <row r="48" spans="1:21" ht="13.5" customHeight="1" x14ac:dyDescent="0.2">
      <c r="A48" s="179" t="s">
        <v>8</v>
      </c>
      <c r="B48" s="11" t="s">
        <v>12</v>
      </c>
      <c r="C48" s="580" t="s">
        <v>8</v>
      </c>
      <c r="D48" s="598" t="s">
        <v>39</v>
      </c>
      <c r="E48" s="600"/>
      <c r="F48" s="483">
        <v>5</v>
      </c>
      <c r="G48" s="39" t="s">
        <v>9</v>
      </c>
      <c r="H48" s="200">
        <v>866</v>
      </c>
      <c r="I48" s="155">
        <f>866+368</f>
        <v>1234</v>
      </c>
      <c r="J48" s="201">
        <v>1233.9000000000001</v>
      </c>
      <c r="K48" s="594" t="s">
        <v>102</v>
      </c>
      <c r="L48" s="243"/>
      <c r="M48" s="37"/>
      <c r="N48" s="585" t="s">
        <v>153</v>
      </c>
      <c r="O48" s="254"/>
    </row>
    <row r="49" spans="1:21" ht="13.5" customHeight="1" x14ac:dyDescent="0.2">
      <c r="A49" s="183"/>
      <c r="B49" s="17"/>
      <c r="C49" s="580"/>
      <c r="D49" s="598"/>
      <c r="E49" s="600"/>
      <c r="F49" s="602"/>
      <c r="G49" s="38" t="s">
        <v>64</v>
      </c>
      <c r="H49" s="103">
        <f>578.4+150</f>
        <v>728.4</v>
      </c>
      <c r="I49" s="87">
        <f>578.4+150</f>
        <v>728.4</v>
      </c>
      <c r="J49" s="202">
        <v>728.4</v>
      </c>
      <c r="K49" s="595"/>
      <c r="L49" s="244"/>
      <c r="M49" s="58"/>
      <c r="N49" s="586"/>
      <c r="O49" s="254"/>
    </row>
    <row r="50" spans="1:21" ht="13.5" customHeight="1" x14ac:dyDescent="0.2">
      <c r="A50" s="183"/>
      <c r="B50" s="17"/>
      <c r="C50" s="580"/>
      <c r="D50" s="598"/>
      <c r="E50" s="600"/>
      <c r="F50" s="602"/>
      <c r="G50" s="39" t="s">
        <v>24</v>
      </c>
      <c r="H50" s="162">
        <v>500</v>
      </c>
      <c r="I50" s="88">
        <f>500+300</f>
        <v>800</v>
      </c>
      <c r="J50" s="203">
        <f>500+300</f>
        <v>800</v>
      </c>
      <c r="K50" s="595"/>
      <c r="L50" s="244">
        <v>100</v>
      </c>
      <c r="M50" s="58">
        <v>100</v>
      </c>
      <c r="N50" s="586"/>
      <c r="O50" s="254"/>
    </row>
    <row r="51" spans="1:21" ht="13.5" customHeight="1" thickBot="1" x14ac:dyDescent="0.25">
      <c r="A51" s="180"/>
      <c r="B51" s="12"/>
      <c r="C51" s="581"/>
      <c r="D51" s="599"/>
      <c r="E51" s="601"/>
      <c r="F51" s="484"/>
      <c r="G51" s="118" t="s">
        <v>10</v>
      </c>
      <c r="H51" s="95">
        <f>SUM(H48:H50)</f>
        <v>2094.4</v>
      </c>
      <c r="I51" s="149">
        <f>SUM(I48:I50)</f>
        <v>2762.4</v>
      </c>
      <c r="J51" s="106">
        <f>SUM(J48:J50)</f>
        <v>2762.3</v>
      </c>
      <c r="K51" s="596"/>
      <c r="L51" s="245"/>
      <c r="M51" s="246"/>
      <c r="N51" s="587"/>
      <c r="O51" s="254"/>
    </row>
    <row r="52" spans="1:21" ht="12.75" customHeight="1" x14ac:dyDescent="0.2">
      <c r="A52" s="185" t="s">
        <v>8</v>
      </c>
      <c r="B52" s="77" t="s">
        <v>12</v>
      </c>
      <c r="C52" s="78" t="s">
        <v>11</v>
      </c>
      <c r="D52" s="570" t="s">
        <v>41</v>
      </c>
      <c r="E52" s="141"/>
      <c r="F52" s="18" t="s">
        <v>26</v>
      </c>
      <c r="G52" s="34" t="s">
        <v>9</v>
      </c>
      <c r="H52" s="159">
        <v>102.7</v>
      </c>
      <c r="I52" s="89">
        <v>102.7</v>
      </c>
      <c r="J52" s="204">
        <f>2.6+14.7</f>
        <v>17.3</v>
      </c>
      <c r="K52" s="23"/>
      <c r="L52" s="261"/>
      <c r="M52" s="263"/>
      <c r="N52" s="255"/>
      <c r="O52" s="256"/>
    </row>
    <row r="53" spans="1:21" ht="12.75" customHeight="1" x14ac:dyDescent="0.2">
      <c r="A53" s="186"/>
      <c r="B53" s="14"/>
      <c r="C53" s="61"/>
      <c r="D53" s="571"/>
      <c r="E53" s="362"/>
      <c r="F53" s="18"/>
      <c r="G53" s="29" t="s">
        <v>21</v>
      </c>
      <c r="H53" s="103">
        <v>14.9</v>
      </c>
      <c r="I53" s="87">
        <v>14.9</v>
      </c>
      <c r="J53" s="202">
        <v>14.9</v>
      </c>
      <c r="K53" s="23"/>
      <c r="L53" s="261"/>
      <c r="M53" s="263"/>
      <c r="N53" s="257"/>
      <c r="O53" s="254"/>
      <c r="Q53" s="19"/>
    </row>
    <row r="54" spans="1:21" ht="12.75" customHeight="1" x14ac:dyDescent="0.2">
      <c r="A54" s="186"/>
      <c r="B54" s="14"/>
      <c r="C54" s="61"/>
      <c r="D54" s="571"/>
      <c r="E54" s="362"/>
      <c r="F54" s="18"/>
      <c r="G54" s="363" t="s">
        <v>42</v>
      </c>
      <c r="H54" s="102">
        <v>200</v>
      </c>
      <c r="I54" s="360">
        <v>200</v>
      </c>
      <c r="J54" s="361"/>
      <c r="K54" s="23"/>
      <c r="L54" s="261"/>
      <c r="M54" s="263"/>
      <c r="N54" s="258"/>
      <c r="O54" s="259"/>
      <c r="P54" s="167"/>
      <c r="Q54" s="167"/>
      <c r="R54" s="167"/>
      <c r="U54" s="19"/>
    </row>
    <row r="55" spans="1:21" ht="53.25" customHeight="1" x14ac:dyDescent="0.2">
      <c r="A55" s="186"/>
      <c r="B55" s="14"/>
      <c r="C55" s="61"/>
      <c r="D55" s="364" t="s">
        <v>55</v>
      </c>
      <c r="E55" s="365" t="s">
        <v>105</v>
      </c>
      <c r="F55" s="366"/>
      <c r="G55" s="367"/>
      <c r="H55" s="160"/>
      <c r="I55" s="90"/>
      <c r="J55" s="205"/>
      <c r="K55" s="368" t="s">
        <v>56</v>
      </c>
      <c r="L55" s="369">
        <v>1</v>
      </c>
      <c r="M55" s="370">
        <v>1</v>
      </c>
      <c r="N55" s="371" t="s">
        <v>124</v>
      </c>
      <c r="O55" s="372"/>
      <c r="U55" s="19"/>
    </row>
    <row r="56" spans="1:21" ht="53.25" customHeight="1" x14ac:dyDescent="0.2">
      <c r="A56" s="186"/>
      <c r="B56" s="14"/>
      <c r="C56" s="61"/>
      <c r="D56" s="524" t="s">
        <v>94</v>
      </c>
      <c r="E56" s="373" t="s">
        <v>106</v>
      </c>
      <c r="F56" s="18"/>
      <c r="G56" s="301"/>
      <c r="H56" s="162"/>
      <c r="I56" s="88"/>
      <c r="J56" s="203"/>
      <c r="K56" s="503" t="s">
        <v>57</v>
      </c>
      <c r="L56" s="505">
        <v>1</v>
      </c>
      <c r="M56" s="526">
        <v>0</v>
      </c>
      <c r="N56" s="476" t="s">
        <v>125</v>
      </c>
      <c r="O56" s="477"/>
      <c r="Q56" s="19"/>
      <c r="T56" s="19"/>
    </row>
    <row r="57" spans="1:21" ht="13.5" thickBot="1" x14ac:dyDescent="0.25">
      <c r="A57" s="186"/>
      <c r="B57" s="14"/>
      <c r="C57" s="61"/>
      <c r="D57" s="525"/>
      <c r="E57" s="374"/>
      <c r="F57" s="18"/>
      <c r="G57" s="119" t="s">
        <v>10</v>
      </c>
      <c r="H57" s="151">
        <f>SUM(H52:H56)</f>
        <v>317.60000000000002</v>
      </c>
      <c r="I57" s="114">
        <f>SUM(I52:I56)</f>
        <v>317.60000000000002</v>
      </c>
      <c r="J57" s="206">
        <f>SUM(J52:J56)</f>
        <v>32.200000000000003</v>
      </c>
      <c r="K57" s="504"/>
      <c r="L57" s="506"/>
      <c r="M57" s="527"/>
      <c r="N57" s="478"/>
      <c r="O57" s="479"/>
    </row>
    <row r="58" spans="1:21" ht="30" customHeight="1" x14ac:dyDescent="0.2">
      <c r="A58" s="187" t="s">
        <v>8</v>
      </c>
      <c r="B58" s="13" t="s">
        <v>12</v>
      </c>
      <c r="C58" s="60" t="s">
        <v>12</v>
      </c>
      <c r="D58" s="67" t="s">
        <v>43</v>
      </c>
      <c r="E58" s="468"/>
      <c r="F58" s="4" t="s">
        <v>61</v>
      </c>
      <c r="G58" s="62" t="s">
        <v>9</v>
      </c>
      <c r="H58" s="161">
        <v>72.2</v>
      </c>
      <c r="I58" s="86">
        <v>72.2</v>
      </c>
      <c r="J58" s="207">
        <v>72.2</v>
      </c>
      <c r="K58" s="64" t="s">
        <v>91</v>
      </c>
      <c r="L58" s="238">
        <v>1</v>
      </c>
      <c r="M58" s="293">
        <v>1</v>
      </c>
      <c r="N58" s="473" t="s">
        <v>154</v>
      </c>
      <c r="O58" s="294"/>
    </row>
    <row r="59" spans="1:21" ht="30" customHeight="1" x14ac:dyDescent="0.2">
      <c r="A59" s="186"/>
      <c r="B59" s="14"/>
      <c r="C59" s="61"/>
      <c r="D59" s="142" t="s">
        <v>92</v>
      </c>
      <c r="E59" s="469"/>
      <c r="F59" s="63"/>
      <c r="G59" s="297"/>
      <c r="H59" s="115"/>
      <c r="I59" s="298"/>
      <c r="J59" s="208"/>
      <c r="K59" s="260"/>
      <c r="L59" s="299"/>
      <c r="M59" s="300"/>
      <c r="N59" s="474"/>
      <c r="O59" s="295"/>
      <c r="R59" s="19"/>
    </row>
    <row r="60" spans="1:21" ht="19.5" customHeight="1" x14ac:dyDescent="0.2">
      <c r="A60" s="186"/>
      <c r="B60" s="14"/>
      <c r="C60" s="61"/>
      <c r="D60" s="264"/>
      <c r="E60" s="469"/>
      <c r="F60" s="18"/>
      <c r="G60" s="301"/>
      <c r="H60" s="162"/>
      <c r="I60" s="88"/>
      <c r="J60" s="203"/>
      <c r="K60" s="260"/>
      <c r="L60" s="299"/>
      <c r="M60" s="300"/>
      <c r="N60" s="474"/>
      <c r="O60" s="296"/>
    </row>
    <row r="61" spans="1:21" ht="15" customHeight="1" thickBot="1" x14ac:dyDescent="0.25">
      <c r="A61" s="186"/>
      <c r="B61" s="14"/>
      <c r="C61" s="61"/>
      <c r="D61" s="92"/>
      <c r="E61" s="469"/>
      <c r="F61" s="18"/>
      <c r="G61" s="119" t="s">
        <v>10</v>
      </c>
      <c r="H61" s="116">
        <f>SUM(H58:H60)</f>
        <v>72.2</v>
      </c>
      <c r="I61" s="117">
        <f>SUM(I58:I60)</f>
        <v>72.2</v>
      </c>
      <c r="J61" s="209">
        <f>SUM(J58:J60)</f>
        <v>72.2</v>
      </c>
      <c r="K61" s="260"/>
      <c r="L61" s="303"/>
      <c r="M61" s="304"/>
      <c r="N61" s="475"/>
      <c r="O61" s="302"/>
      <c r="U61" s="19"/>
    </row>
    <row r="62" spans="1:21" ht="13.5" thickBot="1" x14ac:dyDescent="0.25">
      <c r="A62" s="175" t="s">
        <v>8</v>
      </c>
      <c r="B62" s="10" t="s">
        <v>12</v>
      </c>
      <c r="C62" s="458" t="s">
        <v>15</v>
      </c>
      <c r="D62" s="458"/>
      <c r="E62" s="458"/>
      <c r="F62" s="458"/>
      <c r="G62" s="467"/>
      <c r="H62" s="126">
        <f>H61+H57+H51</f>
        <v>2484.2000000000003</v>
      </c>
      <c r="I62" s="127">
        <f>I61+I57+I51</f>
        <v>3152.2000000000003</v>
      </c>
      <c r="J62" s="210">
        <f>J61+J57+J51</f>
        <v>2866.7000000000003</v>
      </c>
      <c r="K62" s="470"/>
      <c r="L62" s="471"/>
      <c r="M62" s="471"/>
      <c r="N62" s="471"/>
      <c r="O62" s="472"/>
    </row>
    <row r="63" spans="1:21" ht="13.5" customHeight="1" thickBot="1" x14ac:dyDescent="0.25">
      <c r="A63" s="188" t="s">
        <v>8</v>
      </c>
      <c r="B63" s="22" t="s">
        <v>13</v>
      </c>
      <c r="C63" s="507" t="s">
        <v>30</v>
      </c>
      <c r="D63" s="508"/>
      <c r="E63" s="508"/>
      <c r="F63" s="508"/>
      <c r="G63" s="508"/>
      <c r="H63" s="508"/>
      <c r="I63" s="508"/>
      <c r="J63" s="508"/>
      <c r="K63" s="508"/>
      <c r="L63" s="508"/>
      <c r="M63" s="508"/>
      <c r="N63" s="508"/>
      <c r="O63" s="509"/>
    </row>
    <row r="64" spans="1:21" ht="38.25" x14ac:dyDescent="0.2">
      <c r="A64" s="189" t="s">
        <v>8</v>
      </c>
      <c r="B64" s="31" t="s">
        <v>13</v>
      </c>
      <c r="C64" s="54" t="s">
        <v>8</v>
      </c>
      <c r="D64" s="195" t="s">
        <v>37</v>
      </c>
      <c r="E64" s="138" t="s">
        <v>103</v>
      </c>
      <c r="F64" s="68" t="s">
        <v>27</v>
      </c>
      <c r="G64" s="196" t="s">
        <v>9</v>
      </c>
      <c r="H64" s="197">
        <v>700</v>
      </c>
      <c r="I64" s="154">
        <v>700</v>
      </c>
      <c r="J64" s="278">
        <v>700</v>
      </c>
      <c r="K64" s="283"/>
      <c r="L64" s="241"/>
      <c r="M64" s="242"/>
      <c r="N64" s="305"/>
      <c r="O64" s="306"/>
    </row>
    <row r="65" spans="1:16" ht="13.5" customHeight="1" x14ac:dyDescent="0.2">
      <c r="A65" s="181"/>
      <c r="B65" s="32"/>
      <c r="C65" s="54"/>
      <c r="D65" s="514" t="s">
        <v>150</v>
      </c>
      <c r="E65" s="138"/>
      <c r="F65" s="68"/>
      <c r="G65" s="72"/>
      <c r="H65" s="97"/>
      <c r="I65" s="80"/>
      <c r="J65" s="307"/>
      <c r="K65" s="518" t="s">
        <v>50</v>
      </c>
      <c r="L65" s="520" t="s">
        <v>62</v>
      </c>
      <c r="M65" s="522">
        <v>3</v>
      </c>
      <c r="N65" s="308"/>
      <c r="O65" s="309"/>
    </row>
    <row r="66" spans="1:16" ht="13.5" customHeight="1" x14ac:dyDescent="0.2">
      <c r="A66" s="181"/>
      <c r="B66" s="32"/>
      <c r="C66" s="54"/>
      <c r="D66" s="515"/>
      <c r="E66" s="138"/>
      <c r="F66" s="68"/>
      <c r="G66" s="71"/>
      <c r="H66" s="121"/>
      <c r="I66" s="156"/>
      <c r="J66" s="310"/>
      <c r="K66" s="519"/>
      <c r="L66" s="521"/>
      <c r="M66" s="523"/>
      <c r="N66" s="311"/>
      <c r="O66" s="312"/>
    </row>
    <row r="67" spans="1:16" ht="12.75" customHeight="1" x14ac:dyDescent="0.2">
      <c r="A67" s="181"/>
      <c r="B67" s="32"/>
      <c r="C67" s="54"/>
      <c r="D67" s="514" t="s">
        <v>99</v>
      </c>
      <c r="E67" s="138"/>
      <c r="F67" s="68"/>
      <c r="G67" s="20"/>
      <c r="H67" s="97"/>
      <c r="I67" s="80"/>
      <c r="J67" s="307"/>
      <c r="K67" s="517" t="s">
        <v>51</v>
      </c>
      <c r="L67" s="313" t="s">
        <v>63</v>
      </c>
      <c r="M67" s="314">
        <v>1</v>
      </c>
      <c r="N67" s="305"/>
      <c r="O67" s="306"/>
    </row>
    <row r="68" spans="1:16" ht="15.75" customHeight="1" thickBot="1" x14ac:dyDescent="0.25">
      <c r="A68" s="182"/>
      <c r="B68" s="33"/>
      <c r="C68" s="57"/>
      <c r="D68" s="516"/>
      <c r="E68" s="139"/>
      <c r="F68" s="145"/>
      <c r="G68" s="124" t="s">
        <v>10</v>
      </c>
      <c r="H68" s="122">
        <f>SUM(H64:H67)</f>
        <v>700</v>
      </c>
      <c r="I68" s="123">
        <f>SUM(I64:I67)</f>
        <v>700</v>
      </c>
      <c r="J68" s="123">
        <f>SUM(J64:J67)</f>
        <v>700</v>
      </c>
      <c r="K68" s="502"/>
      <c r="L68" s="315"/>
      <c r="M68" s="316"/>
      <c r="N68" s="305"/>
      <c r="O68" s="306"/>
    </row>
    <row r="69" spans="1:16" ht="15" customHeight="1" x14ac:dyDescent="0.2">
      <c r="A69" s="189" t="s">
        <v>8</v>
      </c>
      <c r="B69" s="31" t="s">
        <v>13</v>
      </c>
      <c r="C69" s="56" t="s">
        <v>11</v>
      </c>
      <c r="D69" s="499" t="s">
        <v>78</v>
      </c>
      <c r="E69" s="59" t="s">
        <v>103</v>
      </c>
      <c r="F69" s="144" t="s">
        <v>27</v>
      </c>
      <c r="G69" s="65" t="s">
        <v>9</v>
      </c>
      <c r="H69" s="120">
        <v>552.79999999999995</v>
      </c>
      <c r="I69" s="79">
        <f>672.8-120</f>
        <v>552.79999999999995</v>
      </c>
      <c r="J69" s="317">
        <v>552.79999999999995</v>
      </c>
      <c r="K69" s="501" t="s">
        <v>79</v>
      </c>
      <c r="L69" s="241">
        <v>4</v>
      </c>
      <c r="M69" s="242">
        <v>4</v>
      </c>
      <c r="N69" s="318"/>
      <c r="O69" s="319"/>
    </row>
    <row r="70" spans="1:16" ht="15" customHeight="1" thickBot="1" x14ac:dyDescent="0.25">
      <c r="A70" s="182"/>
      <c r="B70" s="33"/>
      <c r="C70" s="57"/>
      <c r="D70" s="500"/>
      <c r="E70" s="252"/>
      <c r="F70" s="145"/>
      <c r="G70" s="124" t="s">
        <v>10</v>
      </c>
      <c r="H70" s="122">
        <f>H69</f>
        <v>552.79999999999995</v>
      </c>
      <c r="I70" s="123">
        <f t="shared" ref="I70" si="0">I69</f>
        <v>552.79999999999995</v>
      </c>
      <c r="J70" s="253">
        <f>J69</f>
        <v>552.79999999999995</v>
      </c>
      <c r="K70" s="502"/>
      <c r="L70" s="315"/>
      <c r="M70" s="316"/>
      <c r="N70" s="320"/>
      <c r="O70" s="321"/>
    </row>
    <row r="71" spans="1:16" ht="103.5" customHeight="1" x14ac:dyDescent="0.2">
      <c r="A71" s="491" t="s">
        <v>8</v>
      </c>
      <c r="B71" s="493" t="s">
        <v>13</v>
      </c>
      <c r="C71" s="495" t="s">
        <v>12</v>
      </c>
      <c r="D71" s="510" t="s">
        <v>25</v>
      </c>
      <c r="E71" s="512" t="s">
        <v>103</v>
      </c>
      <c r="F71" s="497" t="s">
        <v>27</v>
      </c>
      <c r="G71" s="1" t="s">
        <v>9</v>
      </c>
      <c r="H71" s="94">
        <v>45</v>
      </c>
      <c r="I71" s="79">
        <v>45</v>
      </c>
      <c r="J71" s="317">
        <v>45</v>
      </c>
      <c r="K71" s="322" t="s">
        <v>52</v>
      </c>
      <c r="L71" s="241">
        <v>20</v>
      </c>
      <c r="M71" s="394">
        <v>18</v>
      </c>
      <c r="N71" s="624" t="s">
        <v>155</v>
      </c>
      <c r="O71" s="625"/>
    </row>
    <row r="72" spans="1:16" ht="13.5" thickBot="1" x14ac:dyDescent="0.25">
      <c r="A72" s="492"/>
      <c r="B72" s="494"/>
      <c r="C72" s="496"/>
      <c r="D72" s="511"/>
      <c r="E72" s="513"/>
      <c r="F72" s="498"/>
      <c r="G72" s="113" t="s">
        <v>10</v>
      </c>
      <c r="H72" s="148">
        <f>SUM(H71)</f>
        <v>45</v>
      </c>
      <c r="I72" s="149">
        <f>SUM(I71)</f>
        <v>45</v>
      </c>
      <c r="J72" s="123">
        <f>+J71</f>
        <v>45</v>
      </c>
      <c r="K72" s="323"/>
      <c r="L72" s="324"/>
      <c r="M72" s="395"/>
      <c r="N72" s="626"/>
      <c r="O72" s="627"/>
      <c r="P72" s="19"/>
    </row>
    <row r="73" spans="1:16" ht="13.5" thickBot="1" x14ac:dyDescent="0.25">
      <c r="A73" s="175" t="s">
        <v>8</v>
      </c>
      <c r="B73" s="3" t="s">
        <v>13</v>
      </c>
      <c r="C73" s="458" t="s">
        <v>15</v>
      </c>
      <c r="D73" s="458"/>
      <c r="E73" s="458"/>
      <c r="F73" s="458"/>
      <c r="G73" s="458"/>
      <c r="H73" s="137">
        <f>H72+H70+H68</f>
        <v>1297.8</v>
      </c>
      <c r="I73" s="125">
        <f>I72+I70+I68</f>
        <v>1297.8</v>
      </c>
      <c r="J73" s="164">
        <f>J72+J70+J68</f>
        <v>1297.8</v>
      </c>
      <c r="K73" s="442"/>
      <c r="L73" s="443"/>
      <c r="M73" s="443"/>
      <c r="N73" s="443"/>
      <c r="O73" s="444"/>
    </row>
    <row r="74" spans="1:16" ht="13.5" thickBot="1" x14ac:dyDescent="0.25">
      <c r="A74" s="175" t="s">
        <v>8</v>
      </c>
      <c r="B74" s="459" t="s">
        <v>16</v>
      </c>
      <c r="C74" s="460"/>
      <c r="D74" s="460"/>
      <c r="E74" s="460"/>
      <c r="F74" s="460"/>
      <c r="G74" s="460"/>
      <c r="H74" s="190">
        <f>H73+H62+H46+H21</f>
        <v>17292.199999999997</v>
      </c>
      <c r="I74" s="191">
        <f>I73+I62+I46+I21</f>
        <v>18518.199999999997</v>
      </c>
      <c r="J74" s="198">
        <f>J73+J62+J46+J21</f>
        <v>17991.999999999996</v>
      </c>
      <c r="K74" s="445"/>
      <c r="L74" s="446"/>
      <c r="M74" s="446"/>
      <c r="N74" s="446"/>
      <c r="O74" s="447"/>
    </row>
    <row r="75" spans="1:16" ht="13.5" customHeight="1" thickBot="1" x14ac:dyDescent="0.25">
      <c r="A75" s="6" t="s">
        <v>14</v>
      </c>
      <c r="B75" s="461" t="s">
        <v>17</v>
      </c>
      <c r="C75" s="462"/>
      <c r="D75" s="462"/>
      <c r="E75" s="462"/>
      <c r="F75" s="462"/>
      <c r="G75" s="462"/>
      <c r="H75" s="163">
        <f>H74</f>
        <v>17292.199999999997</v>
      </c>
      <c r="I75" s="15">
        <f t="shared" ref="I75" si="1">I74</f>
        <v>18518.199999999997</v>
      </c>
      <c r="J75" s="165">
        <f>J74</f>
        <v>17991.999999999996</v>
      </c>
      <c r="K75" s="28"/>
      <c r="L75" s="465"/>
      <c r="M75" s="465"/>
      <c r="N75" s="465"/>
      <c r="O75" s="466"/>
    </row>
    <row r="76" spans="1:16" s="211" customFormat="1" ht="15" customHeight="1" x14ac:dyDescent="0.2">
      <c r="A76" s="463" t="s">
        <v>121</v>
      </c>
      <c r="B76" s="463"/>
      <c r="C76" s="463"/>
      <c r="D76" s="463"/>
      <c r="E76" s="463"/>
      <c r="F76" s="463"/>
      <c r="G76" s="463"/>
      <c r="H76" s="463"/>
      <c r="I76" s="463"/>
    </row>
    <row r="77" spans="1:16" s="211" customFormat="1" ht="18" customHeight="1" x14ac:dyDescent="0.2">
      <c r="A77" s="464" t="s">
        <v>122</v>
      </c>
      <c r="B77" s="464"/>
      <c r="C77" s="464"/>
      <c r="D77" s="464"/>
      <c r="E77" s="464"/>
      <c r="F77" s="464"/>
      <c r="G77" s="464"/>
      <c r="H77" s="464"/>
      <c r="I77" s="464"/>
    </row>
    <row r="78" spans="1:16" ht="20.25" customHeight="1" thickBot="1" x14ac:dyDescent="0.25">
      <c r="A78" s="7"/>
      <c r="C78" s="9"/>
      <c r="D78" s="457" t="s">
        <v>22</v>
      </c>
      <c r="E78" s="457"/>
      <c r="F78" s="457"/>
      <c r="G78" s="457"/>
      <c r="H78" s="457"/>
      <c r="I78" s="457"/>
      <c r="J78" s="457"/>
      <c r="K78" s="9"/>
      <c r="L78" s="9"/>
      <c r="M78" s="9"/>
    </row>
    <row r="79" spans="1:16" ht="43.5" customHeight="1" thickBot="1" x14ac:dyDescent="0.25">
      <c r="C79" s="454" t="s">
        <v>18</v>
      </c>
      <c r="D79" s="455"/>
      <c r="E79" s="455"/>
      <c r="F79" s="455"/>
      <c r="G79" s="456"/>
      <c r="H79" s="347" t="s">
        <v>110</v>
      </c>
      <c r="I79" s="212" t="s">
        <v>111</v>
      </c>
      <c r="J79" s="213" t="s">
        <v>112</v>
      </c>
      <c r="K79" s="24"/>
      <c r="L79" s="128"/>
      <c r="M79" s="152"/>
    </row>
    <row r="80" spans="1:16" ht="13.5" customHeight="1" x14ac:dyDescent="0.2">
      <c r="C80" s="451" t="s">
        <v>19</v>
      </c>
      <c r="D80" s="452"/>
      <c r="E80" s="452"/>
      <c r="F80" s="452"/>
      <c r="G80" s="453"/>
      <c r="H80" s="348">
        <f>H81+H86</f>
        <v>16663.899999999998</v>
      </c>
      <c r="I80" s="220">
        <f>I81+I86</f>
        <v>17281.099999999999</v>
      </c>
      <c r="J80" s="228">
        <f>J81+J86</f>
        <v>16807.399999999998</v>
      </c>
      <c r="K80" s="25"/>
      <c r="L80" s="130"/>
      <c r="M80" s="150"/>
    </row>
    <row r="81" spans="1:13" s="42" customFormat="1" ht="13.5" customHeight="1" x14ac:dyDescent="0.2">
      <c r="A81" s="41"/>
      <c r="B81" s="41"/>
      <c r="C81" s="448" t="s">
        <v>66</v>
      </c>
      <c r="D81" s="449"/>
      <c r="E81" s="449"/>
      <c r="F81" s="449"/>
      <c r="G81" s="450"/>
      <c r="H81" s="349">
        <f>SUM(H82:H85)</f>
        <v>15935.499999999998</v>
      </c>
      <c r="I81" s="221">
        <f>SUM(I82:I85)</f>
        <v>16552.699999999997</v>
      </c>
      <c r="J81" s="229">
        <f>SUM(J82:J85)</f>
        <v>16078.999999999996</v>
      </c>
      <c r="K81" s="27"/>
      <c r="L81" s="131"/>
      <c r="M81" s="146"/>
    </row>
    <row r="82" spans="1:13" ht="12.75" customHeight="1" x14ac:dyDescent="0.2">
      <c r="C82" s="439" t="s">
        <v>31</v>
      </c>
      <c r="D82" s="440"/>
      <c r="E82" s="440"/>
      <c r="F82" s="440"/>
      <c r="G82" s="441"/>
      <c r="H82" s="350">
        <f>SUMIF(G12:G71,"sb",H12:H72)</f>
        <v>15016.4</v>
      </c>
      <c r="I82" s="222">
        <f>SUMIF(G12:G71,"sb",I12:I72)</f>
        <v>15578.8</v>
      </c>
      <c r="J82" s="230">
        <f>SUMIF(G12:G71,"sb",J12:J72)</f>
        <v>15353.399999999998</v>
      </c>
      <c r="K82" s="26"/>
      <c r="L82" s="129"/>
      <c r="M82" s="143"/>
    </row>
    <row r="83" spans="1:13" ht="15" customHeight="1" x14ac:dyDescent="0.2">
      <c r="C83" s="436" t="s">
        <v>32</v>
      </c>
      <c r="D83" s="437"/>
      <c r="E83" s="437"/>
      <c r="F83" s="437"/>
      <c r="G83" s="438"/>
      <c r="H83" s="351">
        <f>SUMIF(G12:G71,"sb(sp)",H12:H72)</f>
        <v>701.8</v>
      </c>
      <c r="I83" s="223">
        <f>SUMIF(G12:G71,"sb(sp)",I12:I72)</f>
        <v>756.6</v>
      </c>
      <c r="J83" s="231">
        <f>SUMIF(G12:G71,"sb(sp)",J12:J72)</f>
        <v>708.3</v>
      </c>
      <c r="K83" s="26"/>
      <c r="L83" s="129"/>
      <c r="M83" s="143"/>
    </row>
    <row r="84" spans="1:13" ht="12.75" customHeight="1" x14ac:dyDescent="0.2">
      <c r="C84" s="436" t="s">
        <v>96</v>
      </c>
      <c r="D84" s="437"/>
      <c r="E84" s="437"/>
      <c r="F84" s="437"/>
      <c r="G84" s="438"/>
      <c r="H84" s="352">
        <f>SUMIF(G12:G71,G25,H12:H71)</f>
        <v>17.3</v>
      </c>
      <c r="I84" s="224">
        <f>SUMIF(G12:G71,G25,I12:I71)</f>
        <v>17.3</v>
      </c>
      <c r="J84" s="232">
        <f>SUMIF(G12:G71,"sb(l)",J12:J71)</f>
        <v>17.3</v>
      </c>
      <c r="K84" s="26"/>
      <c r="L84" s="129"/>
      <c r="M84" s="143"/>
    </row>
    <row r="85" spans="1:13" ht="14.25" customHeight="1" x14ac:dyDescent="0.2">
      <c r="C85" s="433" t="s">
        <v>58</v>
      </c>
      <c r="D85" s="434"/>
      <c r="E85" s="434"/>
      <c r="F85" s="434"/>
      <c r="G85" s="435"/>
      <c r="H85" s="352">
        <f>SUMIF(G12:G71,G54,H12:H71)</f>
        <v>200</v>
      </c>
      <c r="I85" s="224">
        <f>SUMIF(G12:G71,"sb(vb)",I12:I71)</f>
        <v>200</v>
      </c>
      <c r="J85" s="232">
        <f>SUMIF(G12:G71,"sb(vb)",J12:J71)</f>
        <v>0</v>
      </c>
      <c r="K85" s="26"/>
      <c r="L85" s="129"/>
      <c r="M85" s="143"/>
    </row>
    <row r="86" spans="1:13" s="41" customFormat="1" ht="13.5" customHeight="1" x14ac:dyDescent="0.2">
      <c r="C86" s="448" t="s">
        <v>67</v>
      </c>
      <c r="D86" s="449"/>
      <c r="E86" s="449"/>
      <c r="F86" s="449"/>
      <c r="G86" s="450"/>
      <c r="H86" s="353">
        <f>SUMIF(G12:G71,"pf",H12:H71)</f>
        <v>728.4</v>
      </c>
      <c r="I86" s="225">
        <f>SUMIF(G12:G71,"pf",I12:I71)</f>
        <v>728.4</v>
      </c>
      <c r="J86" s="233">
        <f>SUMIF(G12:G71,"pf",J12:J71)</f>
        <v>728.4</v>
      </c>
      <c r="L86" s="43"/>
      <c r="M86" s="43"/>
    </row>
    <row r="87" spans="1:13" ht="13.5" customHeight="1" x14ac:dyDescent="0.2">
      <c r="C87" s="480" t="s">
        <v>20</v>
      </c>
      <c r="D87" s="481"/>
      <c r="E87" s="481"/>
      <c r="F87" s="481"/>
      <c r="G87" s="482"/>
      <c r="H87" s="354">
        <f ca="1">SUM(H88:H89)</f>
        <v>628.29999999999995</v>
      </c>
      <c r="I87" s="226">
        <f>SUM(I88:I89)</f>
        <v>1237.0999999999999</v>
      </c>
      <c r="J87" s="234">
        <f>SUM(J88:J89)</f>
        <v>1184.6000000000001</v>
      </c>
      <c r="K87" s="25"/>
      <c r="L87" s="130"/>
      <c r="M87" s="150"/>
    </row>
    <row r="88" spans="1:13" ht="12.75" customHeight="1" x14ac:dyDescent="0.2">
      <c r="C88" s="439" t="s">
        <v>33</v>
      </c>
      <c r="D88" s="440"/>
      <c r="E88" s="440"/>
      <c r="F88" s="440"/>
      <c r="G88" s="441"/>
      <c r="H88" s="350">
        <f>SUMIF(G11:G74,"es",H11:H74)</f>
        <v>128.30000000000001</v>
      </c>
      <c r="I88" s="222">
        <f>SUMIF(G11:G74,"es",I11:I74)</f>
        <v>14.9</v>
      </c>
      <c r="J88" s="230">
        <f>SUMIF(G12:G73,"es",J12:J74)</f>
        <v>14.9</v>
      </c>
      <c r="K88" s="26"/>
      <c r="L88" s="129"/>
      <c r="M88" s="143"/>
    </row>
    <row r="89" spans="1:13" ht="12.75" customHeight="1" x14ac:dyDescent="0.2">
      <c r="C89" s="439" t="s">
        <v>59</v>
      </c>
      <c r="D89" s="440"/>
      <c r="E89" s="440"/>
      <c r="F89" s="440"/>
      <c r="G89" s="441"/>
      <c r="H89" s="350">
        <f ca="1">SUMIF(G12:H71,"kt",H12:H71)</f>
        <v>500</v>
      </c>
      <c r="I89" s="222">
        <f>SUMIF(G12:G71,"kt",I12:I71)</f>
        <v>1222.1999999999998</v>
      </c>
      <c r="J89" s="230">
        <f>SUMIF(G12:G71,"kt",J12:J71)</f>
        <v>1169.7</v>
      </c>
      <c r="K89" s="26"/>
      <c r="L89" s="129"/>
      <c r="M89" s="143"/>
    </row>
    <row r="90" spans="1:13" ht="13.5" thickBot="1" x14ac:dyDescent="0.25">
      <c r="A90" s="5"/>
      <c r="B90" s="5"/>
      <c r="C90" s="430" t="s">
        <v>10</v>
      </c>
      <c r="D90" s="431"/>
      <c r="E90" s="431"/>
      <c r="F90" s="431"/>
      <c r="G90" s="432"/>
      <c r="H90" s="355">
        <f ca="1">H87+H80</f>
        <v>17292.199999999997</v>
      </c>
      <c r="I90" s="227">
        <f>I87+I80</f>
        <v>18518.199999999997</v>
      </c>
      <c r="J90" s="235">
        <f>J87+J80</f>
        <v>17991.999999999996</v>
      </c>
      <c r="K90" s="27"/>
      <c r="L90" s="131"/>
      <c r="M90" s="146"/>
    </row>
    <row r="91" spans="1:13" x14ac:dyDescent="0.2">
      <c r="I91" s="70"/>
      <c r="J91" s="70"/>
    </row>
    <row r="92" spans="1:13" x14ac:dyDescent="0.2">
      <c r="H92" s="70"/>
      <c r="I92" s="70"/>
      <c r="J92" s="70"/>
    </row>
  </sheetData>
  <mergeCells count="122">
    <mergeCell ref="D3:D5"/>
    <mergeCell ref="E3:E5"/>
    <mergeCell ref="H4:H5"/>
    <mergeCell ref="G3:G5"/>
    <mergeCell ref="F3:F5"/>
    <mergeCell ref="B6:J10"/>
    <mergeCell ref="D16:D17"/>
    <mergeCell ref="F12:F13"/>
    <mergeCell ref="N71:O72"/>
    <mergeCell ref="K16:K18"/>
    <mergeCell ref="L16:L18"/>
    <mergeCell ref="M16:M18"/>
    <mergeCell ref="N15:O18"/>
    <mergeCell ref="K46:O46"/>
    <mergeCell ref="C46:G46"/>
    <mergeCell ref="E12:E13"/>
    <mergeCell ref="E14:E18"/>
    <mergeCell ref="C29:C30"/>
    <mergeCell ref="D29:D30"/>
    <mergeCell ref="E33:E35"/>
    <mergeCell ref="F43:F45"/>
    <mergeCell ref="C21:G21"/>
    <mergeCell ref="D41:D42"/>
    <mergeCell ref="E41:E42"/>
    <mergeCell ref="F41:F42"/>
    <mergeCell ref="C31:C32"/>
    <mergeCell ref="D52:D54"/>
    <mergeCell ref="D31:D32"/>
    <mergeCell ref="C12:C13"/>
    <mergeCell ref="D12:D13"/>
    <mergeCell ref="C14:C18"/>
    <mergeCell ref="K21:O21"/>
    <mergeCell ref="B3:B5"/>
    <mergeCell ref="C3:C5"/>
    <mergeCell ref="K25:K27"/>
    <mergeCell ref="C22:O22"/>
    <mergeCell ref="C48:C51"/>
    <mergeCell ref="C47:O47"/>
    <mergeCell ref="N48:N51"/>
    <mergeCell ref="D43:D45"/>
    <mergeCell ref="E43:E45"/>
    <mergeCell ref="K48:K51"/>
    <mergeCell ref="C43:C45"/>
    <mergeCell ref="D48:D51"/>
    <mergeCell ref="E48:E51"/>
    <mergeCell ref="F48:F51"/>
    <mergeCell ref="E29:E30"/>
    <mergeCell ref="E31:E32"/>
    <mergeCell ref="A1:O1"/>
    <mergeCell ref="A2:O2"/>
    <mergeCell ref="A19:A20"/>
    <mergeCell ref="B19:B20"/>
    <mergeCell ref="C19:C20"/>
    <mergeCell ref="D19:D20"/>
    <mergeCell ref="E19:E20"/>
    <mergeCell ref="F19:F20"/>
    <mergeCell ref="A3:A5"/>
    <mergeCell ref="A6:A10"/>
    <mergeCell ref="L4:L5"/>
    <mergeCell ref="M4:M5"/>
    <mergeCell ref="K3:M3"/>
    <mergeCell ref="N3:N5"/>
    <mergeCell ref="O3:O5"/>
    <mergeCell ref="C11:O11"/>
    <mergeCell ref="I4:I5"/>
    <mergeCell ref="J4:J5"/>
    <mergeCell ref="H3:J3"/>
    <mergeCell ref="K4:K5"/>
    <mergeCell ref="A12:A13"/>
    <mergeCell ref="B12:B13"/>
    <mergeCell ref="A14:A18"/>
    <mergeCell ref="B14:B18"/>
    <mergeCell ref="F31:F32"/>
    <mergeCell ref="K23:K24"/>
    <mergeCell ref="K29:K30"/>
    <mergeCell ref="K12:K13"/>
    <mergeCell ref="O33:O34"/>
    <mergeCell ref="A71:A72"/>
    <mergeCell ref="B71:B72"/>
    <mergeCell ref="C71:C72"/>
    <mergeCell ref="F71:F72"/>
    <mergeCell ref="D69:D70"/>
    <mergeCell ref="K69:K70"/>
    <mergeCell ref="K56:K57"/>
    <mergeCell ref="L56:L57"/>
    <mergeCell ref="C63:O63"/>
    <mergeCell ref="D71:D72"/>
    <mergeCell ref="E71:E72"/>
    <mergeCell ref="D65:D66"/>
    <mergeCell ref="D67:D68"/>
    <mergeCell ref="K67:K68"/>
    <mergeCell ref="K65:K66"/>
    <mergeCell ref="L65:L66"/>
    <mergeCell ref="M65:M66"/>
    <mergeCell ref="D56:D57"/>
    <mergeCell ref="M56:M57"/>
    <mergeCell ref="C62:G62"/>
    <mergeCell ref="E58:E61"/>
    <mergeCell ref="K62:O62"/>
    <mergeCell ref="N58:N61"/>
    <mergeCell ref="N56:O57"/>
    <mergeCell ref="C86:G86"/>
    <mergeCell ref="C87:G87"/>
    <mergeCell ref="C88:G88"/>
    <mergeCell ref="C89:G89"/>
    <mergeCell ref="C90:G90"/>
    <mergeCell ref="C85:G85"/>
    <mergeCell ref="C84:G84"/>
    <mergeCell ref="C83:G83"/>
    <mergeCell ref="C82:G82"/>
    <mergeCell ref="K73:O73"/>
    <mergeCell ref="K74:O74"/>
    <mergeCell ref="C81:G81"/>
    <mergeCell ref="C80:G80"/>
    <mergeCell ref="C79:G79"/>
    <mergeCell ref="D78:J78"/>
    <mergeCell ref="C73:G73"/>
    <mergeCell ref="B74:G74"/>
    <mergeCell ref="B75:G75"/>
    <mergeCell ref="A76:I76"/>
    <mergeCell ref="A77:I77"/>
    <mergeCell ref="L75:O75"/>
  </mergeCells>
  <phoneticPr fontId="14" type="noConversion"/>
  <printOptions horizontalCentered="1"/>
  <pageMargins left="0" right="0" top="0.35433070866141736" bottom="0" header="0.31496062992125984" footer="0.31496062992125984"/>
  <pageSetup paperSize="9" scale="94" orientation="landscape" r:id="rId1"/>
  <rowBreaks count="2" manualBreakCount="2">
    <brk id="21" max="14" man="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1" sqref="B31"/>
    </sheetView>
  </sheetViews>
  <sheetFormatPr defaultRowHeight="15.75" x14ac:dyDescent="0.25"/>
  <cols>
    <col min="1" max="1" width="22.7109375" style="47" customWidth="1"/>
    <col min="2" max="2" width="60.7109375" style="47" customWidth="1"/>
    <col min="3" max="16384" width="9.140625" style="47"/>
  </cols>
  <sheetData>
    <row r="1" spans="1:2" x14ac:dyDescent="0.25">
      <c r="A1" s="655" t="s">
        <v>69</v>
      </c>
      <c r="B1" s="655"/>
    </row>
    <row r="2" spans="1:2" ht="31.5" x14ac:dyDescent="0.25">
      <c r="A2" s="48" t="s">
        <v>6</v>
      </c>
      <c r="B2" s="49" t="s">
        <v>70</v>
      </c>
    </row>
    <row r="3" spans="1:2" x14ac:dyDescent="0.25">
      <c r="A3" s="48">
        <v>1</v>
      </c>
      <c r="B3" s="49" t="s">
        <v>71</v>
      </c>
    </row>
    <row r="4" spans="1:2" x14ac:dyDescent="0.25">
      <c r="A4" s="48">
        <v>2</v>
      </c>
      <c r="B4" s="49" t="s">
        <v>72</v>
      </c>
    </row>
    <row r="5" spans="1:2" x14ac:dyDescent="0.25">
      <c r="A5" s="48">
        <v>3</v>
      </c>
      <c r="B5" s="49" t="s">
        <v>73</v>
      </c>
    </row>
    <row r="6" spans="1:2" x14ac:dyDescent="0.25">
      <c r="A6" s="48">
        <v>4</v>
      </c>
      <c r="B6" s="49" t="s">
        <v>74</v>
      </c>
    </row>
    <row r="7" spans="1:2" x14ac:dyDescent="0.25">
      <c r="A7" s="48">
        <v>5</v>
      </c>
      <c r="B7" s="49" t="s">
        <v>75</v>
      </c>
    </row>
    <row r="8" spans="1:2" x14ac:dyDescent="0.25">
      <c r="A8" s="48">
        <v>6</v>
      </c>
      <c r="B8" s="49" t="s">
        <v>76</v>
      </c>
    </row>
    <row r="9" spans="1:2" ht="15.75" customHeight="1" x14ac:dyDescent="0.25"/>
    <row r="10" spans="1:2" ht="15.75" customHeight="1" x14ac:dyDescent="0.25">
      <c r="A10" s="656" t="s">
        <v>77</v>
      </c>
      <c r="B10" s="656"/>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Aprašymas</vt:lpstr>
      <vt:lpstr>Priemoniu suvestine</vt:lpstr>
      <vt:lpstr>Asignavimų valdytojų kodai</vt:lpstr>
      <vt:lpstr>'Priemoniu suvestine'!Print_Area</vt:lpstr>
      <vt:lpstr>'Priemoniu suvestine'!Print_Titles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Virginija Palaimiene</cp:lastModifiedBy>
  <cp:lastPrinted>2014-03-18T06:40:37Z</cp:lastPrinted>
  <dcterms:created xsi:type="dcterms:W3CDTF">2007-10-09T12:27:03Z</dcterms:created>
  <dcterms:modified xsi:type="dcterms:W3CDTF">2014-03-20T07:11:03Z</dcterms:modified>
</cp:coreProperties>
</file>