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Šios_darbaknygės" defaultThemeVersion="124226"/>
  <bookViews>
    <workbookView xWindow="30" yWindow="225" windowWidth="15330" windowHeight="7320"/>
  </bookViews>
  <sheets>
    <sheet name="ataskaita" sheetId="11" r:id="rId1"/>
    <sheet name="Priemonių suvestinė" sheetId="10" r:id="rId2"/>
  </sheets>
  <definedNames>
    <definedName name="_xlnm.Print_Area" localSheetId="1">'Priemonių suvestinė'!$A$1:$O$99</definedName>
    <definedName name="_xlnm.Print_Titles" localSheetId="1">'Priemonių suvestinė'!$4:$6</definedName>
  </definedNames>
  <calcPr calcId="145621"/>
</workbook>
</file>

<file path=xl/calcChain.xml><?xml version="1.0" encoding="utf-8"?>
<calcChain xmlns="http://schemas.openxmlformats.org/spreadsheetml/2006/main">
  <c r="J98" i="10" l="1"/>
  <c r="I93" i="10"/>
  <c r="I92" i="10"/>
  <c r="I91" i="10"/>
  <c r="I90" i="10"/>
  <c r="I89" i="10"/>
  <c r="I83" i="10"/>
  <c r="J83" i="10"/>
  <c r="I82" i="10"/>
  <c r="J82" i="10"/>
  <c r="J61" i="10"/>
  <c r="I57" i="10"/>
  <c r="J57" i="10"/>
  <c r="H57" i="10"/>
  <c r="J26" i="10"/>
  <c r="J97" i="10" l="1"/>
  <c r="J95" i="10"/>
  <c r="J92" i="10"/>
  <c r="J91" i="10"/>
  <c r="J90" i="10"/>
  <c r="J89" i="10"/>
  <c r="H80" i="10"/>
  <c r="H77" i="10"/>
  <c r="H81" i="10" s="1"/>
  <c r="H71" i="10"/>
  <c r="H66" i="10"/>
  <c r="H61" i="10"/>
  <c r="I16" i="10"/>
  <c r="J16" i="10"/>
  <c r="I23" i="10"/>
  <c r="J23" i="10"/>
  <c r="J96" i="10"/>
  <c r="J93" i="10"/>
  <c r="H92" i="10"/>
  <c r="J94" i="10" l="1"/>
  <c r="J41" i="10"/>
  <c r="J35" i="10"/>
  <c r="J33" i="10"/>
  <c r="J30" i="10"/>
  <c r="J28" i="10"/>
  <c r="J88" i="10" l="1"/>
  <c r="H91" i="10"/>
  <c r="H93" i="10"/>
  <c r="H97" i="10"/>
  <c r="H95" i="10"/>
  <c r="H96" i="10"/>
  <c r="H90" i="10"/>
  <c r="H89" i="10"/>
  <c r="J80" i="10" l="1"/>
  <c r="J77" i="10"/>
  <c r="J71" i="10"/>
  <c r="J66" i="10"/>
  <c r="J67" i="10" s="1"/>
  <c r="J43" i="10"/>
  <c r="J44" i="10" s="1"/>
  <c r="H43" i="10"/>
  <c r="H41" i="10"/>
  <c r="H35" i="10"/>
  <c r="H33" i="10"/>
  <c r="H30" i="10"/>
  <c r="H28" i="10"/>
  <c r="H26" i="10"/>
  <c r="H23" i="10"/>
  <c r="H16" i="10"/>
  <c r="J81" i="10" l="1"/>
  <c r="H36" i="10"/>
  <c r="H67" i="10"/>
  <c r="H44" i="10"/>
  <c r="J36" i="10"/>
  <c r="H94" i="10"/>
  <c r="I80" i="10"/>
  <c r="H88" i="10" l="1"/>
  <c r="H98" i="10" s="1"/>
  <c r="H82" i="10"/>
  <c r="H83" i="10" s="1"/>
  <c r="I77" i="10"/>
  <c r="I81" i="10" s="1"/>
  <c r="I71" i="10"/>
  <c r="I66" i="10"/>
  <c r="I67" i="10" s="1"/>
  <c r="I61" i="10"/>
  <c r="I96" i="10"/>
  <c r="I43" i="10"/>
  <c r="I41" i="10"/>
  <c r="I35" i="10"/>
  <c r="I30" i="10"/>
  <c r="I28" i="10"/>
  <c r="I95" i="10"/>
  <c r="I26" i="10" l="1"/>
  <c r="I97" i="10"/>
  <c r="I94" i="10" s="1"/>
  <c r="I44" i="10"/>
  <c r="I33" i="10"/>
  <c r="I36" i="10" l="1"/>
  <c r="I88" i="10" l="1"/>
  <c r="I98" i="10" s="1"/>
</calcChain>
</file>

<file path=xl/comments1.xml><?xml version="1.0" encoding="utf-8"?>
<comments xmlns="http://schemas.openxmlformats.org/spreadsheetml/2006/main">
  <authors>
    <author>Audra Cepiene</author>
  </authors>
  <commentList>
    <comment ref="M27" authorId="0">
      <text>
        <r>
          <rPr>
            <sz val="8"/>
            <color indexed="81"/>
            <rFont val="Tahoma"/>
            <family val="2"/>
            <charset val="186"/>
          </rPr>
          <t>Visuomenė buvo šviečiama atliekų tvarkymo klausimais naudojant viešinimo paslaugas per žiniasklaidos atstovus, sukurti ir eksponuoti socialinės reklamos plakatai „Nepaversk savo kiemo šiukšlynu“, parengti ir transliuoti informaciniai siužetai per regioninę televiziją</t>
        </r>
        <r>
          <rPr>
            <sz val="9"/>
            <color indexed="81"/>
            <rFont val="Tahoma"/>
            <family val="2"/>
            <charset val="186"/>
          </rPr>
          <t xml:space="preserve">
</t>
        </r>
      </text>
    </comment>
    <comment ref="K42" authorId="0">
      <text>
        <r>
          <rPr>
            <sz val="8"/>
            <color indexed="81"/>
            <rFont val="Tahoma"/>
            <family val="2"/>
            <charset val="186"/>
          </rPr>
          <t>Aplinkosauginės spaudos „Žaliasis pasaulis“, „Tėviškės gamta“,  „Žalioji Lietuva“ prenumerata mokykloms ir bibliotekoms po 1 egz. 40-čiai adresatų</t>
        </r>
        <r>
          <rPr>
            <sz val="9"/>
            <color indexed="81"/>
            <rFont val="Tahoma"/>
            <family val="2"/>
            <charset val="186"/>
          </rPr>
          <t xml:space="preserve">
</t>
        </r>
      </text>
    </comment>
    <comment ref="M63" authorId="0">
      <text>
        <r>
          <rPr>
            <sz val="8"/>
            <color indexed="81"/>
            <rFont val="Tahoma"/>
            <family val="2"/>
            <charset val="186"/>
          </rPr>
          <t>Pasodinta 80 vnt medžių Liepų g. ir Reikjaviko g., pasodinta dekoratyvinių sumedėjusių krūmų 55 vnt. Meridiano skvere.</t>
        </r>
        <r>
          <rPr>
            <sz val="9"/>
            <color indexed="81"/>
            <rFont val="Tahoma"/>
            <family val="2"/>
            <charset val="186"/>
          </rPr>
          <t xml:space="preserve">
</t>
        </r>
      </text>
    </comment>
  </commentList>
</comments>
</file>

<file path=xl/sharedStrings.xml><?xml version="1.0" encoding="utf-8"?>
<sst xmlns="http://schemas.openxmlformats.org/spreadsheetml/2006/main" count="288" uniqueCount="164">
  <si>
    <t>tūkst. Lt</t>
  </si>
  <si>
    <t>Uždavinio kodas</t>
  </si>
  <si>
    <t>Priemonės kodas</t>
  </si>
  <si>
    <t>Priemonės požymis</t>
  </si>
  <si>
    <t>Asignavimų valdytojo kodas</t>
  </si>
  <si>
    <t>Finansavimo šaltinis</t>
  </si>
  <si>
    <t>01</t>
  </si>
  <si>
    <t>Iš viso:</t>
  </si>
  <si>
    <t>02</t>
  </si>
  <si>
    <t>Iš viso uždaviniui:</t>
  </si>
  <si>
    <t>Iš viso tikslui:</t>
  </si>
  <si>
    <t>Finansavimo šaltiniai</t>
  </si>
  <si>
    <t>Pavadinimas</t>
  </si>
  <si>
    <t>Finansavimo šaltinių suvestinė</t>
  </si>
  <si>
    <t>SAVIVALDYBĖS  LĖŠOS, IŠ VISO:</t>
  </si>
  <si>
    <t>KITI ŠALTINIAI, IŠ VISO:</t>
  </si>
  <si>
    <t>IŠ VISO:</t>
  </si>
  <si>
    <r>
      <t xml:space="preserve">Savivaldybės biudžeto lėšos </t>
    </r>
    <r>
      <rPr>
        <b/>
        <sz val="10"/>
        <rFont val="Times New Roman"/>
        <family val="1"/>
        <charset val="186"/>
      </rPr>
      <t>SB</t>
    </r>
  </si>
  <si>
    <r>
      <t xml:space="preserve">Savivaldybės aplinkos apsaugos rėmimo specialiosios programos lėšos </t>
    </r>
    <r>
      <rPr>
        <b/>
        <sz val="10"/>
        <rFont val="Times New Roman"/>
        <family val="1"/>
        <charset val="186"/>
      </rPr>
      <t>SB(AA)</t>
    </r>
  </si>
  <si>
    <r>
      <t xml:space="preserve">Savivaldybės aplinkos apsaugos rėmimo specialiosios programos lėšų likutis </t>
    </r>
    <r>
      <rPr>
        <b/>
        <sz val="10"/>
        <rFont val="Times New Roman"/>
        <family val="1"/>
        <charset val="186"/>
      </rPr>
      <t>SB(AAL)</t>
    </r>
  </si>
  <si>
    <r>
      <t xml:space="preserve">Paskolos lėšos </t>
    </r>
    <r>
      <rPr>
        <b/>
        <sz val="10"/>
        <rFont val="Times New Roman"/>
        <family val="1"/>
        <charset val="186"/>
      </rPr>
      <t>SB(P)</t>
    </r>
  </si>
  <si>
    <r>
      <t xml:space="preserve">Europos Sąjungos paramos lėšos </t>
    </r>
    <r>
      <rPr>
        <b/>
        <sz val="10"/>
        <rFont val="Times New Roman"/>
        <family val="1"/>
        <charset val="186"/>
      </rPr>
      <t>ES</t>
    </r>
  </si>
  <si>
    <r>
      <t xml:space="preserve">Valstybės biudžeto lėšos </t>
    </r>
    <r>
      <rPr>
        <b/>
        <sz val="10"/>
        <rFont val="Times New Roman"/>
        <family val="1"/>
        <charset val="186"/>
      </rPr>
      <t>LRVB</t>
    </r>
  </si>
  <si>
    <t>SB</t>
  </si>
  <si>
    <t>03</t>
  </si>
  <si>
    <t>6</t>
  </si>
  <si>
    <t>06</t>
  </si>
  <si>
    <t>Komunalinių atliekų surinkimas ir tvarkymas</t>
  </si>
  <si>
    <t>05</t>
  </si>
  <si>
    <t>04</t>
  </si>
  <si>
    <t>Parengta planų, vnt.</t>
  </si>
  <si>
    <t>Asbesto turinčių gaminių atliekų šalinimas</t>
  </si>
  <si>
    <t>Klaipėdos miesto savivaldybės aplinkos monitoringo vykdymas</t>
  </si>
  <si>
    <t>Visuomenės ekologinis švietimas</t>
  </si>
  <si>
    <t>SB(AA)</t>
  </si>
  <si>
    <t>SB(AAL)</t>
  </si>
  <si>
    <t>5</t>
  </si>
  <si>
    <t>Įgyvendinta švietimo priemonių, vnt.</t>
  </si>
  <si>
    <t>1</t>
  </si>
  <si>
    <t>Pavojingų atliekų šalinimas</t>
  </si>
  <si>
    <t>Išvežta padangų, t</t>
  </si>
  <si>
    <t>Surinkta gyvsidabrio, kg</t>
  </si>
  <si>
    <t>Tobulinti atliekų tvarkymo sistemą</t>
  </si>
  <si>
    <t>Pasodinta medžių, krūmų, vnt.</t>
  </si>
  <si>
    <t>Želdynų ir želdinių inventorizavimas, įrašymas į Nekilnojamojo turto kadastrą, apskaita ir jų duomenų bazių sukūrimas ir tvarkymas</t>
  </si>
  <si>
    <t>Medinių laiptų ir takų, vedančių per apsauginį kopagūbrį, priežiūra</t>
  </si>
  <si>
    <t>Siekti subalansuotos ir kokybiškos aplinkos Klaipėdos mieste</t>
  </si>
  <si>
    <t xml:space="preserve">Vykdyti gamtinės aplinkos stebėsenos ir gyventojų ekologinio švietimo priemones </t>
  </si>
  <si>
    <t>Prižiūrėti, saugoti  ir gausinti miesto gamtinę aplinką</t>
  </si>
  <si>
    <t>Prižiūrėti ir vystyti poilsio gamtoje infrastruktūrą</t>
  </si>
  <si>
    <t>Parengta ataskaitų, vnt.</t>
  </si>
  <si>
    <t>ES</t>
  </si>
  <si>
    <t>LRVB</t>
  </si>
  <si>
    <t>07</t>
  </si>
  <si>
    <t>SB(P)</t>
  </si>
  <si>
    <t>Įrengta požeminių ar pusiau požeminių konteinerių aikštelių, vnt.</t>
  </si>
  <si>
    <t xml:space="preserve">Visuomenės švietimo atliekų tvarkymo klausimais vykdymas </t>
  </si>
  <si>
    <t>Informuotų asmenų skaičius, tūkst.</t>
  </si>
  <si>
    <t>Asfalto dangos įrengimas suformuojant dviračių taką palei Danės upės krantinę nuo Jono kalnelio tiltelio iki Gluosnių skersgatvio</t>
  </si>
  <si>
    <t>I</t>
  </si>
  <si>
    <t>Požeminių ar pusiau požeminių konteinerių ir aikštelių įrengimas</t>
  </si>
  <si>
    <t>Komunalinių atliekų tvarkymo organizavimas:</t>
  </si>
  <si>
    <t>Komunalinių atliekų surinkimas ir tvarkymas Lėbartų kapinėse</t>
  </si>
  <si>
    <t>Kt</t>
  </si>
  <si>
    <r>
      <t xml:space="preserve">Kitos lėšos </t>
    </r>
    <r>
      <rPr>
        <b/>
        <sz val="10"/>
        <rFont val="Times New Roman"/>
        <family val="1"/>
        <charset val="186"/>
      </rPr>
      <t>Kt</t>
    </r>
  </si>
  <si>
    <t>Atliekų, kurių turėtojo nustatyti neįmanoma arba kuris nebeegzistuoja, tvarkymas:</t>
  </si>
  <si>
    <r>
      <t>Išvalytos užterštos teritorijos plotas, m</t>
    </r>
    <r>
      <rPr>
        <vertAlign val="superscript"/>
        <sz val="10"/>
        <rFont val="Times New Roman"/>
        <family val="1"/>
        <charset val="186"/>
      </rPr>
      <t>2</t>
    </r>
  </si>
  <si>
    <t>Suprojektuoti ir pastatyti valymo įrenginiai Klaipėdos regioniniame sąvartyne Dumpiuose, proc.</t>
  </si>
  <si>
    <t>Tiriamų aplinkos komponentų (oro, triukšmo, dirvožemio, vandens, biologinės įvairovės) kiekis, vnt.</t>
  </si>
  <si>
    <t>Miesto vandens telkinių valymas:</t>
  </si>
  <si>
    <t>Miesto želdynų tvarkymas ir kūrimas:</t>
  </si>
  <si>
    <t>Dviračių takų priežiūra ir plėtra:</t>
  </si>
  <si>
    <t>Baltijos jūros vandens kokybės gerinimas, vystant vandens nuotekų tinklus</t>
  </si>
  <si>
    <t>Išvalyta vandens telkinių, pagerinta jų kokybė, sk.</t>
  </si>
  <si>
    <t>SB(L)</t>
  </si>
  <si>
    <r>
      <t>Programų lėšų likučių laikinai laisvos lėšos</t>
    </r>
    <r>
      <rPr>
        <b/>
        <sz val="10"/>
        <rFont val="Times New Roman"/>
        <family val="1"/>
        <charset val="186"/>
      </rPr>
      <t xml:space="preserve"> SB(L) </t>
    </r>
    <r>
      <rPr>
        <sz val="10"/>
        <rFont val="Times New Roman"/>
        <family val="1"/>
        <charset val="186"/>
      </rPr>
      <t>- rinkliavos likutis</t>
    </r>
  </si>
  <si>
    <t xml:space="preserve">Iš viso  programai: </t>
  </si>
  <si>
    <t>P3</t>
  </si>
  <si>
    <t>P5</t>
  </si>
  <si>
    <t>Įrengtas dviračių ir pėsčiųjų takas (7,237 km). Užbaigtumas, proc.</t>
  </si>
  <si>
    <t>Aplinkosaugos gerinimas Lietuvos ir Rusijos pasienyje</t>
  </si>
  <si>
    <t>Klaipėdos miesto savivaldybės atliekų tvarkymo plano 2013–2020 m. parengimas</t>
  </si>
  <si>
    <t>Priimtų į sąvartyną  atliekų kiekis, tūkst. t</t>
  </si>
  <si>
    <t>Išvežta komunalinių, statybinių, biologiškai skaidžių šiukšlių, tūkst. t</t>
  </si>
  <si>
    <t>Priimtų į sąvartyną asbesto turinčių atliekų kiekis, t</t>
  </si>
  <si>
    <t>Kuršių marių akvatorijos prie Ledų rago (laivų kapinių) išvalymas</t>
  </si>
  <si>
    <t>Išvalyta Mumlaukio ežero ploto, ha</t>
  </si>
  <si>
    <t>Sutvarkyto kranto ilgis,m</t>
  </si>
  <si>
    <t xml:space="preserve"> </t>
  </si>
  <si>
    <t>Statinių, keliančių pavojų gyvybei ir sveikatai, griovimas</t>
  </si>
  <si>
    <t>Nugriautų statinių sk.</t>
  </si>
  <si>
    <t>Programos tikslo kodas</t>
  </si>
  <si>
    <t>Asignavimai (tūkst. Lt)</t>
  </si>
  <si>
    <t>Vertinimo kriterijaus</t>
  </si>
  <si>
    <t>Informacija apie pasiektus rezultatus, dumenys apie asignavimų panaudojimo tikslingumą</t>
  </si>
  <si>
    <t>Priežastys, dėl kurių planuotos rodiklių reikšmės nepasiektos</t>
  </si>
  <si>
    <t>2013 m. asignavimų patvirtintas planas*</t>
  </si>
  <si>
    <t>2013 m. asignavimų patikslintas planas**</t>
  </si>
  <si>
    <t>2013 m. panaudotos lėšos (kasinės išlaidos)</t>
  </si>
  <si>
    <t xml:space="preserve"> Pavadinimas</t>
  </si>
  <si>
    <t>planuotos reikšmės</t>
  </si>
  <si>
    <t>faktinės reikšmės</t>
  </si>
  <si>
    <t>Miesto ūkio departamentas</t>
  </si>
  <si>
    <t>Viešosios komunalinių atliekų surinkimo paslaugos teikimo aprėptis (savivaldybės teritorijos asmenų, kuriems toje teritorijoje nuosavybės teise priklauso nekilnojamojo turto objektai (išskyrus žemės sklypus be pastatų) ar kurie kitu pagrindu teisėtai valdo ar naudoja šiuos objektus, procentas)</t>
  </si>
  <si>
    <t>Antrinių žaliavų surinkimo konteinerių tankumas, skiriant po 1 komplektą 600 gyventojų (proc. nuo bendro gyventojų skaičiaus)</t>
  </si>
  <si>
    <t>Išrūšiuotų komunalinių atliekų kiekis (proc. nuo bendro komunalinių atliekų kiekio)</t>
  </si>
  <si>
    <t>Dviračių takų ilgis, km</t>
  </si>
  <si>
    <t>&lt;7</t>
  </si>
  <si>
    <r>
      <t>Dienų skaičius, kai viršijamos ribinės teršalų (KD</t>
    </r>
    <r>
      <rPr>
        <vertAlign val="subscript"/>
        <sz val="10"/>
        <rFont val="Times New Roman"/>
        <family val="1"/>
        <charset val="186"/>
      </rPr>
      <t>10</t>
    </r>
    <r>
      <rPr>
        <sz val="10"/>
        <rFont val="Times New Roman"/>
        <family val="1"/>
        <charset val="186"/>
      </rPr>
      <t>) vertės per metus</t>
    </r>
  </si>
  <si>
    <t>Išvalyto tvenkinio ir pakrantės plotas, ha</t>
  </si>
  <si>
    <t>Išvalyta upė, ha</t>
  </si>
  <si>
    <t>Sutvarkyta pakrantė, ha</t>
  </si>
  <si>
    <t>Išvalytas tvenkinio plotas, ha</t>
  </si>
  <si>
    <t>25 ir 35</t>
  </si>
  <si>
    <t xml:space="preserve">Asignavimai nepanaudoti, nes sutartis su visuomenės švietimo atliekų tvarkymo klausimais paslaugų teikėju dėl užsitęsusių viešųjų pirkimų procedūrų pasirašyta tik 2013 m. gruodžio 17 d. </t>
  </si>
  <si>
    <t>Užsitęsė viešųjų pirkimų procedūros, paslaugų sutartis bus pasirašyta 2014 m.</t>
  </si>
  <si>
    <r>
      <t>Pakeista medinių takų ir laiptų, tūkst. m</t>
    </r>
    <r>
      <rPr>
        <vertAlign val="superscript"/>
        <sz val="10"/>
        <rFont val="Times New Roman"/>
        <family val="1"/>
        <charset val="186"/>
      </rPr>
      <t xml:space="preserve">2  </t>
    </r>
  </si>
  <si>
    <t>2013 m. asigna-vimų patvirtintas planas*</t>
  </si>
  <si>
    <t xml:space="preserve">2013 M. KLAIPĖDOS MIESTO SAVIVALDYBĖS </t>
  </si>
  <si>
    <t>ĮVYKDYMO ATASKAITA</t>
  </si>
  <si>
    <t>faktiškai įvykdyta</t>
  </si>
  <si>
    <t>iš dalies įvykdyta</t>
  </si>
  <si>
    <t>neįvykdyta</t>
  </si>
  <si>
    <r>
      <rPr>
        <b/>
        <sz val="11"/>
        <rFont val="Times New Roman"/>
        <family val="1"/>
        <charset val="186"/>
      </rPr>
      <t>Pastaba</t>
    </r>
    <r>
      <rPr>
        <sz val="11"/>
        <rFont val="Times New Roman"/>
        <family val="1"/>
        <charset val="186"/>
      </rPr>
      <t>. Strateginio planavimo skyrius, vertindamas programos įgyvendinimo lygį, atsižvelgia į programos priemonių įgyvendinimo lygį:</t>
    </r>
  </si>
  <si>
    <t>1) priemonė laikoma visiškai įvykdyta, jei pasiektos visos planuotų ataskaitiniais metais vertinimo  kriterijų reikšmės,</t>
  </si>
  <si>
    <t>2) priemonė laikoma iš dalies įvykdyta, jei pasiekta mažiau vertinimo kriterijų reikšmių, nei planuota ataskaitiniais metais,</t>
  </si>
  <si>
    <t>3) priemonė laikoma neįvykdyta, jei nepasiekta nė viena planuoto ataskaitinių metų produkto kriterijaus reikšmė.</t>
  </si>
  <si>
    <r>
      <rPr>
        <b/>
        <sz val="12"/>
        <rFont val="Times New Roman"/>
        <family val="1"/>
        <charset val="186"/>
      </rPr>
      <t xml:space="preserve">Programą vykdė: </t>
    </r>
    <r>
      <rPr>
        <sz val="12"/>
        <rFont val="Times New Roman"/>
        <family val="1"/>
        <charset val="186"/>
      </rPr>
      <t>Investicijų ir ekonomikos departamentas (Statybos ir infrastruktūros plėtros skyrius, Projektų skyrius), Miesto ūkio departamentas (Miesto tvarkymo skyrius, Aplinkos kokybės skyrius).</t>
    </r>
  </si>
  <si>
    <t>Pirkimų domumentacijos bei  konkurso paskelbimas, vnt.</t>
  </si>
  <si>
    <t>Parinktas filtrato valymo įrangos brėžinių bei inžinerinių schemų parengimo paslaugų teikėjas. Pagrindiniai projekto rezultatai yra susiję su filtrato valymo įrangos diegimu Dumpių sąvartyne.                                                   Darbai planuojami 2014 metais</t>
  </si>
  <si>
    <t>Išvalyta Kuršių marių akvatorija 1,8 ha, iškasta grunto 19000 m3, išvežta 1582,06 t laivų liekanų.                              Užbaigtumas, proc.</t>
  </si>
  <si>
    <t>Suorganizuoti 4 pažintiniai vizitai. Suorganizuoti 2 darbiniai susitikimai. Rekonstruota lietaus nuotekų tinklų - 1625,5 m. Įvykdymas, proc.</t>
  </si>
  <si>
    <t>* pagal Klaipėdos miesto savivaldybės tarybos 2013-02-28 sprendimą Nr. T2-33</t>
  </si>
  <si>
    <t>** pagal Klaipėdos miesto savivaldybės tarybos 2013-11-28 sprendimą Nr. T2-279</t>
  </si>
  <si>
    <r>
      <t>Suremontuota ir atnaujinta Melnragės, Girulių poilsio zonose 1825 m</t>
    </r>
    <r>
      <rPr>
        <vertAlign val="superscript"/>
        <sz val="10"/>
        <rFont val="Times New Roman"/>
        <family val="1"/>
        <charset val="186"/>
      </rPr>
      <t>2</t>
    </r>
    <r>
      <rPr>
        <sz val="10"/>
        <rFont val="Times New Roman"/>
        <family val="1"/>
        <charset val="186"/>
      </rPr>
      <t xml:space="preserve"> medinių takų per kopagūbrius, atstatyti po audros suniokoti dveji mediniai laiptai 83 m</t>
    </r>
    <r>
      <rPr>
        <vertAlign val="superscript"/>
        <sz val="10"/>
        <rFont val="Tahoma"/>
        <family val="2"/>
        <charset val="186"/>
      </rPr>
      <t>2</t>
    </r>
  </si>
  <si>
    <t>Savivaldybės administracijos direktoriaus įsakymu  sudaryta darbo grupė analizavo galimų konteinerių parametrus ir rengė techninę specifikaciją planuojamiems įrengti  konteineriams. Savivaldybės administracijos direktorius KRATC įgaliojo atlikti viešojo pirkimo procedūras iki sutarties sudarymo. 2013 m. gruodžio mėn. paskelbtas atviras konkursas pusiau požeminių konteinerių pirkimui ir konteinerių aikštelių su konteineriais įrengimui Klaipėdos mieste</t>
  </si>
  <si>
    <t>Pakrantė dar nepabaigta sutvarkyti, kadangi dumblo sėsdintuvuose dar yra neišvežto dumblo. Dėl šilto ir lietingo oro dumblas nedžiūvo ir jo nebuvo galima išvežti. Dumblo išvežimo darbai pradėti 2014 m. sausio mėn.</t>
  </si>
  <si>
    <t>Rekonstrukcijos ir statybos darbai nepradėti dėl užsitęsusių pirkimo procedūrų (vykdomas sudėtingas, susidedantis iš 5 dalių pirkimas)</t>
  </si>
  <si>
    <t xml:space="preserve">Paslaugų tiekėjas, Savivaldybės administracijos atsakingų padalinių nuomone, darbus atliko nekokybiškai, dėl to nesutinkama jų priimti ir apmokėti </t>
  </si>
  <si>
    <t>APLINKOS APSAUGOS PROGRAMOS (NR. 05)</t>
  </si>
  <si>
    <r>
      <t xml:space="preserve">Asignavimų valdytojai: </t>
    </r>
    <r>
      <rPr>
        <sz val="12"/>
        <rFont val="Times New Roman"/>
        <family val="1"/>
        <charset val="186"/>
      </rPr>
      <t>Investicijų ir ekonomikos departamentas (5), Miesto ūkio departamentas (6).</t>
    </r>
  </si>
  <si>
    <t>–</t>
  </si>
  <si>
    <t>(pagal planą arba geriau);</t>
  </si>
  <si>
    <t>(blogiau, nei planuota);</t>
  </si>
  <si>
    <t>2013 m. SVP programos Nr. 05 įvykdymas</t>
  </si>
  <si>
    <r>
      <rPr>
        <b/>
        <sz val="12"/>
        <rFont val="Times New Roman"/>
        <family val="1"/>
        <charset val="186"/>
      </rPr>
      <t xml:space="preserve">Iš 2013 m. </t>
    </r>
    <r>
      <rPr>
        <sz val="12"/>
        <rFont val="Times New Roman"/>
        <family val="1"/>
        <charset val="186"/>
      </rPr>
      <t xml:space="preserve">planuotų įvykdyti 15 priemonių (kurioms patvirtinti / skirti asignavimai): </t>
    </r>
  </si>
  <si>
    <t>Savavališkai užterštų teritorijų sutvarkymas</t>
  </si>
  <si>
    <t>Sanitarinis vandens telkinių valymas</t>
  </si>
  <si>
    <t>Mumlaukio ežero išvalymas ir aplinkos sutvarkymas</t>
  </si>
  <si>
    <t>Draugystės parko tvenkinių valymas ir aplinkos sutvarkymas</t>
  </si>
  <si>
    <t>Danės upės valymas ir pakrančių sutvarkymas</t>
  </si>
  <si>
    <t>Helofitų pašalinimas iš Žardės tvenkinio</t>
  </si>
  <si>
    <t>Naujų ir esamų želdynų tvarkymas ir kūrimas</t>
  </si>
  <si>
    <t>Dviračių ir pėsčiųjų tako dalies nuo Biržos tilto iki Klaipėdos g. tilto įrengimas Danės upės slėnio teritorijoje</t>
  </si>
  <si>
    <t>Savivaldybės teritorijoje susidarė ir surinkta mažiau komunalinių atliekų, nei planuota</t>
  </si>
  <si>
    <t>Lėšų poreikis 2013 m. buvo apskaičiuotas pagal seną sutartį. 2012 m. spalio 31 d. pasirašyta nauja paslaugų sutartis Nr. J9-1077 mažesniais įkainiais</t>
  </si>
  <si>
    <t xml:space="preserve">Nugriauti 3 viešieji tualetai – Pamario g., Antrosios Melnragės g. ir Smiltynės g. </t>
  </si>
  <si>
    <t>Dviračių ir pėsčiųjų tako tiesimo darbams trukdė neiškelti inžineriniai tinklai, patenkantys po suprojektuotu taku (vandentiekio, nuotekų, elektros)</t>
  </si>
  <si>
    <t>(APLINKOS APSAUGOS PROGRAMA (NR. 05))</t>
  </si>
  <si>
    <r>
      <t xml:space="preserve">    </t>
    </r>
    <r>
      <rPr>
        <b/>
        <sz val="11"/>
        <rFont val="Times New Roman"/>
        <family val="1"/>
        <charset val="186"/>
      </rPr>
      <t xml:space="preserve">STRATEGINIO VEIKLOS PLANO VYKDYMO ATASKAITA </t>
    </r>
  </si>
  <si>
    <t>.</t>
  </si>
  <si>
    <t xml:space="preserve">Sutvarkytos šios pavienės užterštos teritorijos: Lypkių g. teritorijos dalis link UAB „Kartono tara“, Šiaurės pr., Kaštonų g. tęsinys, Kretingos g. 8, Statybininkų pr. ir Minijos g. sankryža, Minijos g. dubliuojančios g. pakelės, Senosios Smiltelės g. apie asfaltuotas aikšteles ir pakelės; Panevėžio g. ir kt.
</t>
  </si>
  <si>
    <t>Sutartis su paslaugų teikeju nepasirašyta. Užsitęsė viešųjų pirkimų procedūros (į pirmą kartą paskelbtą viešųjų pirkimų konkursą neatsiliepė nė vienas galimas paslaugos teikėjas, paskelbtas naujas viešųjų pirkimų konkursas)</t>
  </si>
  <si>
    <t>Nutiesta dviračių tako, 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</si>
</sst>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3" x14ac:knownFonts="1">
    <font>
      <sz val="10"/>
      <name val="Arial"/>
      <charset val="186"/>
    </font>
    <font>
      <sz val="8"/>
      <name val="Times New Roman"/>
      <family val="1"/>
      <charset val="186"/>
    </font>
    <font>
      <sz val="10"/>
      <name val="Times New Roman"/>
      <family val="1"/>
      <charset val="186"/>
    </font>
    <font>
      <b/>
      <sz val="10"/>
      <name val="Times New Roman"/>
      <family val="1"/>
      <charset val="186"/>
    </font>
    <font>
      <b/>
      <sz val="12"/>
      <name val="Times New Roman"/>
      <family val="1"/>
      <charset val="186"/>
    </font>
    <font>
      <sz val="10"/>
      <name val="Arial"/>
      <family val="2"/>
      <charset val="186"/>
    </font>
    <font>
      <sz val="9"/>
      <name val="Times New Roman"/>
      <family val="1"/>
      <charset val="186"/>
    </font>
    <font>
      <b/>
      <sz val="9"/>
      <name val="Times New Roman"/>
      <family val="1"/>
      <charset val="186"/>
    </font>
    <font>
      <vertAlign val="superscript"/>
      <sz val="10"/>
      <name val="Times New Roman"/>
      <family val="1"/>
      <charset val="186"/>
    </font>
    <font>
      <sz val="10"/>
      <color theme="1"/>
      <name val="Times New Roman"/>
      <family val="1"/>
      <charset val="186"/>
    </font>
    <font>
      <b/>
      <sz val="10"/>
      <name val="Times New Roman"/>
      <family val="1"/>
      <charset val="204"/>
    </font>
    <font>
      <sz val="10"/>
      <name val="Times New Roman"/>
      <family val="1"/>
      <charset val="204"/>
    </font>
    <font>
      <sz val="9"/>
      <name val="Times New Roman"/>
      <family val="1"/>
      <charset val="204"/>
    </font>
    <font>
      <b/>
      <u/>
      <sz val="10"/>
      <name val="Times New Roman"/>
      <family val="1"/>
      <charset val="204"/>
    </font>
    <font>
      <b/>
      <sz val="9"/>
      <name val="Times New Roman"/>
      <family val="1"/>
      <charset val="204"/>
    </font>
    <font>
      <b/>
      <sz val="11"/>
      <name val="Times New Roman"/>
      <family val="1"/>
      <charset val="186"/>
    </font>
    <font>
      <sz val="9"/>
      <color indexed="81"/>
      <name val="Tahoma"/>
      <family val="2"/>
      <charset val="186"/>
    </font>
    <font>
      <sz val="10"/>
      <name val="Times New Roman"/>
      <family val="1"/>
    </font>
    <font>
      <sz val="11"/>
      <name val="Times New Roman"/>
      <family val="1"/>
      <charset val="186"/>
    </font>
    <font>
      <vertAlign val="subscript"/>
      <sz val="10"/>
      <name val="Times New Roman"/>
      <family val="1"/>
      <charset val="186"/>
    </font>
    <font>
      <vertAlign val="superscript"/>
      <sz val="10"/>
      <name val="Tahoma"/>
      <family val="2"/>
      <charset val="186"/>
    </font>
    <font>
      <sz val="8"/>
      <color indexed="81"/>
      <name val="Tahoma"/>
      <family val="2"/>
      <charset val="186"/>
    </font>
    <font>
      <sz val="12"/>
      <name val="Times New Roman"/>
      <family val="1"/>
      <charset val="186"/>
    </font>
  </fonts>
  <fills count="9">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CCECFF"/>
        <bgColor indexed="64"/>
      </patternFill>
    </fill>
    <fill>
      <patternFill patternType="solid">
        <fgColor rgb="FFFBD3F8"/>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5" fillId="0" borderId="0"/>
  </cellStyleXfs>
  <cellXfs count="479">
    <xf numFmtId="0" fontId="0" fillId="0" borderId="0" xfId="0"/>
    <xf numFmtId="0" fontId="2" fillId="0" borderId="0" xfId="0" applyFont="1" applyFill="1" applyBorder="1" applyAlignment="1">
      <alignment horizontal="center" vertical="top"/>
    </xf>
    <xf numFmtId="0" fontId="2" fillId="0" borderId="0" xfId="0" applyFont="1" applyBorder="1" applyAlignment="1">
      <alignment vertical="top"/>
    </xf>
    <xf numFmtId="0" fontId="2" fillId="0" borderId="0" xfId="0" applyFont="1" applyAlignment="1">
      <alignment vertical="top"/>
    </xf>
    <xf numFmtId="49" fontId="3" fillId="2" borderId="4" xfId="0" applyNumberFormat="1" applyFont="1" applyFill="1" applyBorder="1" applyAlignment="1">
      <alignment horizontal="center" vertical="top"/>
    </xf>
    <xf numFmtId="0" fontId="2" fillId="0" borderId="0" xfId="0" applyFont="1" applyBorder="1" applyAlignment="1">
      <alignment horizontal="left" vertical="top"/>
    </xf>
    <xf numFmtId="0" fontId="2" fillId="0" borderId="0" xfId="0" applyFont="1" applyFill="1" applyBorder="1" applyAlignment="1">
      <alignment vertical="top"/>
    </xf>
    <xf numFmtId="164" fontId="3" fillId="2" borderId="9" xfId="0" applyNumberFormat="1" applyFont="1" applyFill="1" applyBorder="1" applyAlignment="1">
      <alignment horizontal="right" vertical="top"/>
    </xf>
    <xf numFmtId="3" fontId="2" fillId="0" borderId="12" xfId="0" applyNumberFormat="1" applyFont="1" applyFill="1" applyBorder="1" applyAlignment="1">
      <alignment horizontal="center" vertical="top" wrapText="1"/>
    </xf>
    <xf numFmtId="3" fontId="2" fillId="0" borderId="18" xfId="0" applyNumberFormat="1" applyFont="1" applyFill="1" applyBorder="1" applyAlignment="1">
      <alignment horizontal="center" vertical="top" wrapText="1"/>
    </xf>
    <xf numFmtId="3" fontId="2" fillId="3" borderId="12" xfId="0" applyNumberFormat="1" applyFont="1" applyFill="1" applyBorder="1" applyAlignment="1">
      <alignment horizontal="center" vertical="top" wrapText="1"/>
    </xf>
    <xf numFmtId="0" fontId="6" fillId="0" borderId="0" xfId="0" applyFont="1" applyAlignment="1">
      <alignment horizontal="center" vertical="top"/>
    </xf>
    <xf numFmtId="49" fontId="3" fillId="2" borderId="20" xfId="0" applyNumberFormat="1" applyFont="1" applyFill="1" applyBorder="1" applyAlignment="1">
      <alignment vertical="top"/>
    </xf>
    <xf numFmtId="49" fontId="3" fillId="2" borderId="12" xfId="0" applyNumberFormat="1" applyFont="1" applyFill="1" applyBorder="1" applyAlignment="1">
      <alignment vertical="top"/>
    </xf>
    <xf numFmtId="49" fontId="3" fillId="0" borderId="12" xfId="0" applyNumberFormat="1" applyFont="1" applyBorder="1" applyAlignment="1">
      <alignment vertical="top"/>
    </xf>
    <xf numFmtId="49" fontId="3" fillId="2" borderId="18" xfId="0" applyNumberFormat="1" applyFont="1" applyFill="1" applyBorder="1" applyAlignment="1">
      <alignment vertical="top"/>
    </xf>
    <xf numFmtId="164" fontId="2" fillId="0" borderId="0" xfId="0" applyNumberFormat="1" applyFont="1" applyBorder="1" applyAlignment="1">
      <alignment vertical="top"/>
    </xf>
    <xf numFmtId="165" fontId="2" fillId="0" borderId="0" xfId="0" applyNumberFormat="1" applyFont="1" applyAlignment="1">
      <alignment vertical="top"/>
    </xf>
    <xf numFmtId="0" fontId="3" fillId="0" borderId="0" xfId="0" applyFont="1" applyBorder="1" applyAlignment="1">
      <alignment vertical="top"/>
    </xf>
    <xf numFmtId="164" fontId="2" fillId="0" borderId="0" xfId="0" applyNumberFormat="1" applyFont="1" applyBorder="1" applyAlignment="1">
      <alignment horizontal="left" vertical="top"/>
    </xf>
    <xf numFmtId="3" fontId="2" fillId="3" borderId="20" xfId="0" applyNumberFormat="1" applyFont="1" applyFill="1" applyBorder="1" applyAlignment="1">
      <alignment horizontal="center" vertical="top"/>
    </xf>
    <xf numFmtId="164" fontId="2" fillId="0" borderId="0" xfId="0" applyNumberFormat="1" applyFont="1" applyAlignment="1">
      <alignment vertical="top"/>
    </xf>
    <xf numFmtId="0" fontId="3" fillId="0" borderId="0" xfId="0" applyNumberFormat="1" applyFont="1" applyAlignment="1">
      <alignment vertical="top"/>
    </xf>
    <xf numFmtId="3" fontId="2" fillId="3" borderId="18" xfId="0" applyNumberFormat="1" applyFont="1" applyFill="1" applyBorder="1" applyAlignment="1">
      <alignment horizontal="center" vertical="top"/>
    </xf>
    <xf numFmtId="0" fontId="2" fillId="0" borderId="12" xfId="0" applyFont="1" applyBorder="1" applyAlignment="1">
      <alignment horizontal="center" vertical="top"/>
    </xf>
    <xf numFmtId="0" fontId="2" fillId="3" borderId="0" xfId="0" applyFont="1" applyFill="1" applyBorder="1" applyAlignment="1">
      <alignment vertical="top"/>
    </xf>
    <xf numFmtId="3" fontId="2" fillId="3" borderId="12" xfId="0" applyNumberFormat="1" applyFont="1" applyFill="1" applyBorder="1" applyAlignment="1">
      <alignment horizontal="center" vertical="top"/>
    </xf>
    <xf numFmtId="49" fontId="3" fillId="0" borderId="24" xfId="0" applyNumberFormat="1" applyFont="1" applyBorder="1" applyAlignment="1">
      <alignment vertical="top"/>
    </xf>
    <xf numFmtId="49" fontId="3" fillId="0" borderId="14" xfId="0" applyNumberFormat="1" applyFont="1" applyBorder="1" applyAlignment="1">
      <alignment vertical="top"/>
    </xf>
    <xf numFmtId="49" fontId="3" fillId="0" borderId="25" xfId="0" applyNumberFormat="1" applyFont="1" applyBorder="1" applyAlignment="1">
      <alignment vertical="top"/>
    </xf>
    <xf numFmtId="0" fontId="2" fillId="0" borderId="0" xfId="0" applyFont="1" applyBorder="1" applyAlignment="1">
      <alignment horizontal="center" vertical="top"/>
    </xf>
    <xf numFmtId="0" fontId="2" fillId="0" borderId="0" xfId="0" applyFont="1" applyAlignment="1">
      <alignment horizontal="center" vertical="top"/>
    </xf>
    <xf numFmtId="3" fontId="2" fillId="0" borderId="20" xfId="0" applyNumberFormat="1" applyFont="1" applyFill="1" applyBorder="1" applyAlignment="1">
      <alignment horizontal="center" vertical="top"/>
    </xf>
    <xf numFmtId="3" fontId="2" fillId="0" borderId="12" xfId="0" applyNumberFormat="1" applyFont="1" applyFill="1" applyBorder="1" applyAlignment="1">
      <alignment horizontal="center" vertical="top"/>
    </xf>
    <xf numFmtId="3" fontId="2" fillId="0" borderId="18" xfId="0" applyNumberFormat="1" applyFont="1" applyFill="1" applyBorder="1" applyAlignment="1">
      <alignment horizontal="center" vertical="top"/>
    </xf>
    <xf numFmtId="49" fontId="3" fillId="2" borderId="20" xfId="0" applyNumberFormat="1" applyFont="1" applyFill="1" applyBorder="1" applyAlignment="1">
      <alignment horizontal="center" vertical="top" wrapText="1"/>
    </xf>
    <xf numFmtId="49" fontId="3" fillId="0" borderId="20"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49" fontId="3" fillId="2" borderId="18" xfId="0" applyNumberFormat="1" applyFont="1" applyFill="1" applyBorder="1" applyAlignment="1">
      <alignment horizontal="center" vertical="top"/>
    </xf>
    <xf numFmtId="49" fontId="3" fillId="0" borderId="18" xfId="0" applyNumberFormat="1" applyFont="1" applyBorder="1" applyAlignment="1">
      <alignment horizontal="center" vertical="top"/>
    </xf>
    <xf numFmtId="49" fontId="3" fillId="2" borderId="12" xfId="0" applyNumberFormat="1" applyFont="1" applyFill="1" applyBorder="1" applyAlignment="1">
      <alignment horizontal="center" vertical="top"/>
    </xf>
    <xf numFmtId="49" fontId="3" fillId="0" borderId="12" xfId="0" applyNumberFormat="1" applyFont="1" applyBorder="1" applyAlignment="1">
      <alignment horizontal="center" vertical="top"/>
    </xf>
    <xf numFmtId="3" fontId="2" fillId="0" borderId="21" xfId="0" applyNumberFormat="1" applyFont="1" applyFill="1" applyBorder="1" applyAlignment="1">
      <alignment horizontal="center" vertical="top"/>
    </xf>
    <xf numFmtId="3" fontId="2" fillId="0" borderId="13" xfId="0" applyNumberFormat="1" applyFont="1" applyFill="1" applyBorder="1" applyAlignment="1">
      <alignment horizontal="center" vertical="top"/>
    </xf>
    <xf numFmtId="3" fontId="2" fillId="0" borderId="19" xfId="0" applyNumberFormat="1" applyFont="1" applyFill="1" applyBorder="1" applyAlignment="1">
      <alignment horizontal="center" vertical="top"/>
    </xf>
    <xf numFmtId="3" fontId="2" fillId="0" borderId="22" xfId="0" applyNumberFormat="1" applyFont="1" applyFill="1" applyBorder="1" applyAlignment="1">
      <alignment horizontal="center" vertical="top"/>
    </xf>
    <xf numFmtId="164" fontId="3" fillId="5" borderId="18" xfId="0" applyNumberFormat="1" applyFont="1" applyFill="1" applyBorder="1" applyAlignment="1">
      <alignment horizontal="right" vertical="top"/>
    </xf>
    <xf numFmtId="164" fontId="2" fillId="5" borderId="12" xfId="0" applyNumberFormat="1" applyFont="1" applyFill="1" applyBorder="1" applyAlignment="1">
      <alignment horizontal="right" vertical="top"/>
    </xf>
    <xf numFmtId="164" fontId="2" fillId="5" borderId="1" xfId="0" applyNumberFormat="1" applyFont="1" applyFill="1" applyBorder="1" applyAlignment="1">
      <alignment horizontal="right" vertical="top"/>
    </xf>
    <xf numFmtId="164" fontId="3" fillId="5" borderId="2" xfId="0" applyNumberFormat="1" applyFont="1" applyFill="1" applyBorder="1" applyAlignment="1">
      <alignment horizontal="right" vertical="top"/>
    </xf>
    <xf numFmtId="164" fontId="2" fillId="5" borderId="10" xfId="0" applyNumberFormat="1" applyFont="1" applyFill="1" applyBorder="1" applyAlignment="1">
      <alignment horizontal="right" vertical="top"/>
    </xf>
    <xf numFmtId="164" fontId="2" fillId="5" borderId="20" xfId="0" applyNumberFormat="1" applyFont="1" applyFill="1" applyBorder="1" applyAlignment="1">
      <alignment horizontal="right" vertical="top"/>
    </xf>
    <xf numFmtId="164" fontId="3" fillId="5" borderId="12" xfId="0" applyNumberFormat="1" applyFont="1" applyFill="1" applyBorder="1" applyAlignment="1">
      <alignment horizontal="right" vertical="top"/>
    </xf>
    <xf numFmtId="164" fontId="11" fillId="5" borderId="10" xfId="0" applyNumberFormat="1" applyFont="1" applyFill="1" applyBorder="1" applyAlignment="1">
      <alignment horizontal="right" vertical="top"/>
    </xf>
    <xf numFmtId="164" fontId="11" fillId="5" borderId="1" xfId="0" applyNumberFormat="1" applyFont="1" applyFill="1" applyBorder="1" applyAlignment="1">
      <alignment horizontal="right" vertical="top"/>
    </xf>
    <xf numFmtId="0" fontId="11" fillId="5" borderId="1" xfId="0" applyFont="1" applyFill="1" applyBorder="1" applyAlignment="1">
      <alignment vertical="top"/>
    </xf>
    <xf numFmtId="164" fontId="10" fillId="5" borderId="1" xfId="0" applyNumberFormat="1" applyFont="1" applyFill="1" applyBorder="1" applyAlignment="1">
      <alignment horizontal="right" vertical="top"/>
    </xf>
    <xf numFmtId="164" fontId="2" fillId="5" borderId="22" xfId="0" applyNumberFormat="1" applyFont="1" applyFill="1" applyBorder="1" applyAlignment="1">
      <alignment horizontal="right" vertical="top"/>
    </xf>
    <xf numFmtId="164" fontId="2" fillId="5" borderId="16" xfId="0" applyNumberFormat="1" applyFont="1" applyFill="1" applyBorder="1" applyAlignment="1">
      <alignment horizontal="right" vertical="top"/>
    </xf>
    <xf numFmtId="49" fontId="3" fillId="7" borderId="26" xfId="0" applyNumberFormat="1" applyFont="1" applyFill="1" applyBorder="1" applyAlignment="1">
      <alignment vertical="top"/>
    </xf>
    <xf numFmtId="49" fontId="3" fillId="7" borderId="17" xfId="0" applyNumberFormat="1" applyFont="1" applyFill="1" applyBorder="1" applyAlignment="1">
      <alignment vertical="top"/>
    </xf>
    <xf numFmtId="49" fontId="3" fillId="7" borderId="5" xfId="0" applyNumberFormat="1" applyFont="1" applyFill="1" applyBorder="1" applyAlignment="1">
      <alignment vertical="top"/>
    </xf>
    <xf numFmtId="49" fontId="3" fillId="7" borderId="17" xfId="0" applyNumberFormat="1" applyFont="1" applyFill="1" applyBorder="1" applyAlignment="1">
      <alignment horizontal="center" vertical="top"/>
    </xf>
    <xf numFmtId="49" fontId="3" fillId="7" borderId="5" xfId="0" applyNumberFormat="1" applyFont="1" applyFill="1" applyBorder="1" applyAlignment="1">
      <alignment horizontal="center" vertical="top"/>
    </xf>
    <xf numFmtId="49" fontId="3" fillId="7" borderId="3"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7" borderId="26" xfId="0" applyNumberFormat="1" applyFont="1" applyFill="1" applyBorder="1" applyAlignment="1">
      <alignment horizontal="center" vertical="top" wrapText="1"/>
    </xf>
    <xf numFmtId="49" fontId="15" fillId="2" borderId="12" xfId="0" applyNumberFormat="1" applyFont="1" applyFill="1" applyBorder="1" applyAlignment="1">
      <alignment horizontal="center" vertical="top"/>
    </xf>
    <xf numFmtId="49" fontId="15" fillId="7" borderId="17" xfId="0" applyNumberFormat="1" applyFont="1" applyFill="1" applyBorder="1" applyAlignment="1">
      <alignment horizontal="center" vertical="top"/>
    </xf>
    <xf numFmtId="49" fontId="3" fillId="6" borderId="3" xfId="0" applyNumberFormat="1" applyFont="1" applyFill="1" applyBorder="1" applyAlignment="1">
      <alignment horizontal="center" vertical="top"/>
    </xf>
    <xf numFmtId="49" fontId="3" fillId="0" borderId="12" xfId="0" applyNumberFormat="1" applyFont="1" applyBorder="1" applyAlignment="1">
      <alignment horizontal="center" vertical="top"/>
    </xf>
    <xf numFmtId="49" fontId="3" fillId="0" borderId="18" xfId="0" applyNumberFormat="1" applyFont="1" applyBorder="1" applyAlignment="1">
      <alignment horizontal="center" vertical="top"/>
    </xf>
    <xf numFmtId="49" fontId="3" fillId="7" borderId="26" xfId="0" applyNumberFormat="1" applyFont="1" applyFill="1" applyBorder="1" applyAlignment="1">
      <alignment horizontal="center" vertical="top"/>
    </xf>
    <xf numFmtId="0" fontId="3" fillId="7" borderId="40" xfId="0" applyFont="1" applyFill="1" applyBorder="1" applyAlignment="1">
      <alignment horizontal="left" vertical="top"/>
    </xf>
    <xf numFmtId="164" fontId="2" fillId="5" borderId="46" xfId="0" applyNumberFormat="1" applyFont="1" applyFill="1" applyBorder="1" applyAlignment="1">
      <alignment horizontal="right" vertical="top"/>
    </xf>
    <xf numFmtId="49" fontId="3" fillId="0" borderId="0" xfId="0" applyNumberFormat="1" applyFont="1" applyFill="1" applyBorder="1" applyAlignment="1">
      <alignment horizontal="center" vertical="top" wrapText="1"/>
    </xf>
    <xf numFmtId="3" fontId="2" fillId="0" borderId="24" xfId="0" applyNumberFormat="1" applyFont="1" applyFill="1" applyBorder="1" applyAlignment="1">
      <alignment horizontal="center" vertical="top"/>
    </xf>
    <xf numFmtId="0" fontId="1" fillId="0" borderId="0" xfId="0" applyFont="1" applyBorder="1" applyAlignment="1">
      <alignment vertical="top"/>
    </xf>
    <xf numFmtId="2" fontId="10" fillId="0" borderId="24" xfId="0" applyNumberFormat="1" applyFont="1" applyBorder="1" applyAlignment="1">
      <alignment vertical="top" wrapText="1"/>
    </xf>
    <xf numFmtId="0" fontId="2" fillId="0" borderId="14" xfId="0" applyFont="1" applyFill="1" applyBorder="1" applyAlignment="1">
      <alignment vertical="top" wrapText="1"/>
    </xf>
    <xf numFmtId="0" fontId="2" fillId="0" borderId="25" xfId="0" applyFont="1" applyFill="1" applyBorder="1" applyAlignment="1">
      <alignment vertical="top" wrapText="1"/>
    </xf>
    <xf numFmtId="3" fontId="2" fillId="0" borderId="33" xfId="0" applyNumberFormat="1" applyFont="1" applyFill="1" applyBorder="1" applyAlignment="1">
      <alignment horizontal="center" vertical="top"/>
    </xf>
    <xf numFmtId="3" fontId="2" fillId="0" borderId="34" xfId="0" applyNumberFormat="1" applyFont="1" applyFill="1" applyBorder="1" applyAlignment="1">
      <alignment horizontal="center" vertical="top"/>
    </xf>
    <xf numFmtId="3" fontId="2" fillId="0" borderId="35" xfId="0" applyNumberFormat="1" applyFont="1" applyFill="1" applyBorder="1" applyAlignment="1">
      <alignment horizontal="center" vertical="top"/>
    </xf>
    <xf numFmtId="0" fontId="6" fillId="0" borderId="20" xfId="0" applyFont="1" applyBorder="1" applyAlignment="1">
      <alignment horizontal="center" vertical="top"/>
    </xf>
    <xf numFmtId="0" fontId="2" fillId="3" borderId="20" xfId="0" applyFont="1" applyFill="1" applyBorder="1" applyAlignment="1">
      <alignment vertical="top" wrapText="1"/>
    </xf>
    <xf numFmtId="0" fontId="6" fillId="0" borderId="12" xfId="0" applyFont="1" applyBorder="1" applyAlignment="1">
      <alignment horizontal="center" vertical="top"/>
    </xf>
    <xf numFmtId="0" fontId="2" fillId="3" borderId="12" xfId="0" applyNumberFormat="1" applyFont="1" applyFill="1" applyBorder="1" applyAlignment="1">
      <alignment horizontal="center" vertical="top"/>
    </xf>
    <xf numFmtId="0" fontId="7" fillId="5" borderId="2" xfId="0" applyFont="1" applyFill="1" applyBorder="1" applyAlignment="1">
      <alignment horizontal="center" vertical="top"/>
    </xf>
    <xf numFmtId="0" fontId="2" fillId="3" borderId="18" xfId="0" applyNumberFormat="1" applyFont="1" applyFill="1" applyBorder="1" applyAlignment="1">
      <alignment horizontal="center" vertical="top"/>
    </xf>
    <xf numFmtId="0" fontId="11" fillId="0" borderId="20" xfId="0" applyFont="1" applyFill="1" applyBorder="1" applyAlignment="1">
      <alignment horizontal="center" vertical="top" wrapText="1"/>
    </xf>
    <xf numFmtId="49" fontId="10" fillId="0" borderId="20" xfId="0" applyNumberFormat="1" applyFont="1" applyBorder="1" applyAlignment="1">
      <alignment horizontal="center" vertical="top"/>
    </xf>
    <xf numFmtId="0" fontId="12" fillId="0" borderId="20" xfId="0" applyFont="1" applyFill="1" applyBorder="1" applyAlignment="1">
      <alignment horizontal="center" vertical="top"/>
    </xf>
    <xf numFmtId="0" fontId="12" fillId="0" borderId="1" xfId="0" applyFont="1" applyFill="1" applyBorder="1" applyAlignment="1">
      <alignment horizontal="center" vertical="top"/>
    </xf>
    <xf numFmtId="0" fontId="12" fillId="0" borderId="12" xfId="0" applyFont="1" applyBorder="1" applyAlignment="1">
      <alignment horizontal="center" vertical="top"/>
    </xf>
    <xf numFmtId="0" fontId="14" fillId="3" borderId="12" xfId="0" applyFont="1" applyFill="1" applyBorder="1" applyAlignment="1">
      <alignment horizontal="center" vertical="top"/>
    </xf>
    <xf numFmtId="0" fontId="2" fillId="0" borderId="12" xfId="0" applyFont="1" applyFill="1" applyBorder="1" applyAlignment="1">
      <alignment horizontal="center" vertical="top" wrapText="1"/>
    </xf>
    <xf numFmtId="0" fontId="6" fillId="0" borderId="22" xfId="0" applyFont="1" applyFill="1" applyBorder="1" applyAlignment="1">
      <alignment horizontal="center" vertical="top"/>
    </xf>
    <xf numFmtId="0" fontId="2" fillId="0" borderId="18" xfId="0" applyFont="1" applyFill="1" applyBorder="1" applyAlignment="1">
      <alignment horizontal="center" vertical="top" wrapText="1"/>
    </xf>
    <xf numFmtId="0" fontId="7" fillId="5" borderId="18" xfId="0" applyFont="1" applyFill="1" applyBorder="1" applyAlignment="1">
      <alignment horizontal="center" vertical="top"/>
    </xf>
    <xf numFmtId="0" fontId="2" fillId="0" borderId="22" xfId="0" applyFont="1" applyFill="1" applyBorder="1" applyAlignment="1">
      <alignment horizontal="center" vertical="top" wrapText="1"/>
    </xf>
    <xf numFmtId="0" fontId="3" fillId="5" borderId="18" xfId="0" applyFont="1" applyFill="1" applyBorder="1" applyAlignment="1">
      <alignment horizontal="center" vertical="top"/>
    </xf>
    <xf numFmtId="0" fontId="6" fillId="0" borderId="10" xfId="0" applyFont="1" applyFill="1" applyBorder="1" applyAlignment="1">
      <alignment horizontal="center" vertical="top" wrapText="1"/>
    </xf>
    <xf numFmtId="0" fontId="2" fillId="0" borderId="18" xfId="0" applyFont="1" applyFill="1" applyBorder="1" applyAlignment="1">
      <alignment vertical="top" wrapText="1"/>
    </xf>
    <xf numFmtId="0" fontId="6" fillId="0" borderId="10" xfId="0" applyFont="1" applyFill="1" applyBorder="1" applyAlignment="1">
      <alignment horizontal="center" vertical="top"/>
    </xf>
    <xf numFmtId="0" fontId="6" fillId="0" borderId="1" xfId="0" applyFont="1" applyFill="1" applyBorder="1" applyAlignment="1">
      <alignment horizontal="center" vertical="top"/>
    </xf>
    <xf numFmtId="0" fontId="6" fillId="0" borderId="1" xfId="0" applyFont="1" applyFill="1" applyBorder="1" applyAlignment="1">
      <alignment horizontal="center" vertical="top" wrapText="1"/>
    </xf>
    <xf numFmtId="0" fontId="6" fillId="0" borderId="20" xfId="0" applyFont="1" applyFill="1" applyBorder="1" applyAlignment="1">
      <alignment horizontal="center" vertical="top"/>
    </xf>
    <xf numFmtId="0" fontId="6" fillId="0" borderId="12" xfId="0" applyFont="1" applyFill="1" applyBorder="1" applyAlignment="1">
      <alignment horizontal="center" vertical="top"/>
    </xf>
    <xf numFmtId="0" fontId="3" fillId="0" borderId="24" xfId="0" applyFont="1" applyFill="1" applyBorder="1" applyAlignment="1">
      <alignment vertical="top" wrapText="1"/>
    </xf>
    <xf numFmtId="0" fontId="2" fillId="0" borderId="12" xfId="0" applyFont="1" applyFill="1" applyBorder="1" applyAlignment="1">
      <alignment vertical="center" textRotation="90" wrapText="1"/>
    </xf>
    <xf numFmtId="0" fontId="6" fillId="0" borderId="16" xfId="0" applyFont="1" applyFill="1" applyBorder="1" applyAlignment="1">
      <alignment horizontal="center" vertical="top"/>
    </xf>
    <xf numFmtId="0" fontId="2" fillId="5" borderId="12" xfId="0" applyFont="1" applyFill="1" applyBorder="1" applyAlignment="1">
      <alignment vertical="top"/>
    </xf>
    <xf numFmtId="0" fontId="6" fillId="0" borderId="12" xfId="0" applyFont="1" applyFill="1" applyBorder="1" applyAlignment="1">
      <alignment horizontal="center" vertical="top" wrapText="1"/>
    </xf>
    <xf numFmtId="0" fontId="2" fillId="3" borderId="20" xfId="0" applyFont="1" applyFill="1" applyBorder="1" applyAlignment="1">
      <alignment horizontal="left" vertical="top" wrapText="1"/>
    </xf>
    <xf numFmtId="0" fontId="2" fillId="3" borderId="12" xfId="0" applyFont="1" applyFill="1" applyBorder="1" applyAlignment="1">
      <alignment horizontal="left" vertical="top" wrapText="1"/>
    </xf>
    <xf numFmtId="0" fontId="6" fillId="0" borderId="1" xfId="0" applyFont="1" applyBorder="1" applyAlignment="1">
      <alignment horizontal="center" vertical="top" wrapText="1"/>
    </xf>
    <xf numFmtId="0" fontId="2" fillId="3" borderId="18" xfId="0" applyFont="1" applyFill="1" applyBorder="1" applyAlignment="1">
      <alignment horizontal="left" vertical="top" wrapText="1"/>
    </xf>
    <xf numFmtId="0" fontId="3" fillId="0" borderId="12" xfId="0" applyNumberFormat="1" applyFont="1" applyBorder="1" applyAlignment="1">
      <alignment vertical="top"/>
    </xf>
    <xf numFmtId="0" fontId="6" fillId="0" borderId="22" xfId="0" applyFont="1" applyFill="1" applyBorder="1" applyAlignment="1">
      <alignment horizontal="center" vertical="top" wrapText="1"/>
    </xf>
    <xf numFmtId="0" fontId="1" fillId="0" borderId="12" xfId="0" applyFont="1" applyFill="1" applyBorder="1" applyAlignment="1">
      <alignment horizontal="center" vertical="top" wrapText="1"/>
    </xf>
    <xf numFmtId="0" fontId="2" fillId="0" borderId="18" xfId="0" applyFont="1" applyBorder="1" applyAlignment="1">
      <alignment vertical="top" wrapText="1"/>
    </xf>
    <xf numFmtId="0" fontId="1" fillId="0" borderId="10" xfId="0" applyFont="1" applyBorder="1" applyAlignment="1">
      <alignment horizontal="center" vertical="top" wrapText="1"/>
    </xf>
    <xf numFmtId="0" fontId="3" fillId="7" borderId="23" xfId="0" applyFont="1" applyFill="1" applyBorder="1" applyAlignment="1">
      <alignment horizontal="left" vertical="top"/>
    </xf>
    <xf numFmtId="0" fontId="0" fillId="7" borderId="44" xfId="0" applyFill="1" applyBorder="1" applyAlignment="1">
      <alignment horizontal="left" vertical="top"/>
    </xf>
    <xf numFmtId="0" fontId="2" fillId="7" borderId="22" xfId="0" applyFont="1" applyFill="1" applyBorder="1" applyAlignment="1">
      <alignment horizontal="center" vertical="center" wrapText="1"/>
    </xf>
    <xf numFmtId="49" fontId="3" fillId="7" borderId="29" xfId="0" applyNumberFormat="1" applyFont="1" applyFill="1" applyBorder="1" applyAlignment="1">
      <alignment horizontal="center" vertical="top"/>
    </xf>
    <xf numFmtId="0" fontId="3" fillId="7" borderId="15" xfId="0" applyFont="1" applyFill="1" applyBorder="1" applyAlignment="1">
      <alignment horizontal="left" vertical="top"/>
    </xf>
    <xf numFmtId="0" fontId="3" fillId="7" borderId="45" xfId="0" applyFont="1" applyFill="1" applyBorder="1" applyAlignment="1">
      <alignment horizontal="left" vertical="top"/>
    </xf>
    <xf numFmtId="0" fontId="3" fillId="7" borderId="46" xfId="0" applyFont="1" applyFill="1" applyBorder="1" applyAlignment="1">
      <alignment horizontal="left" vertical="top"/>
    </xf>
    <xf numFmtId="0" fontId="3" fillId="7" borderId="33" xfId="0" applyFont="1" applyFill="1" applyBorder="1" applyAlignment="1">
      <alignment horizontal="left" vertical="top"/>
    </xf>
    <xf numFmtId="49" fontId="3" fillId="7" borderId="11" xfId="0" applyNumberFormat="1" applyFont="1" applyFill="1" applyBorder="1" applyAlignment="1">
      <alignment horizontal="center" vertical="top"/>
    </xf>
    <xf numFmtId="0" fontId="3" fillId="7" borderId="27" xfId="0" applyFont="1" applyFill="1" applyBorder="1" applyAlignment="1">
      <alignment horizontal="left" vertical="top"/>
    </xf>
    <xf numFmtId="0" fontId="0" fillId="7" borderId="39" xfId="0" applyFill="1" applyBorder="1" applyAlignment="1">
      <alignment horizontal="left" vertical="top"/>
    </xf>
    <xf numFmtId="0" fontId="3" fillId="7" borderId="28" xfId="0" applyFont="1" applyFill="1" applyBorder="1" applyAlignment="1">
      <alignment horizontal="left" vertical="top"/>
    </xf>
    <xf numFmtId="0" fontId="2" fillId="7" borderId="20" xfId="0" applyFont="1" applyFill="1" applyBorder="1" applyAlignment="1">
      <alignment vertical="center" wrapText="1"/>
    </xf>
    <xf numFmtId="0" fontId="2" fillId="7" borderId="20" xfId="0" applyFont="1" applyFill="1" applyBorder="1" applyAlignment="1">
      <alignment horizontal="center" vertical="center" wrapText="1"/>
    </xf>
    <xf numFmtId="0" fontId="2" fillId="7" borderId="1" xfId="0" applyFont="1" applyFill="1" applyBorder="1" applyAlignment="1">
      <alignment vertical="center" wrapText="1"/>
    </xf>
    <xf numFmtId="0" fontId="2" fillId="7" borderId="1" xfId="0" applyFont="1" applyFill="1" applyBorder="1" applyAlignment="1">
      <alignment horizontal="center" vertical="center" wrapText="1"/>
    </xf>
    <xf numFmtId="164" fontId="3" fillId="2" borderId="4" xfId="0" applyNumberFormat="1" applyFont="1" applyFill="1" applyBorder="1" applyAlignment="1">
      <alignment horizontal="right" vertical="top"/>
    </xf>
    <xf numFmtId="164" fontId="3" fillId="7" borderId="4" xfId="0" applyNumberFormat="1" applyFont="1" applyFill="1" applyBorder="1" applyAlignment="1">
      <alignment horizontal="right" vertical="top"/>
    </xf>
    <xf numFmtId="164" fontId="3" fillId="6" borderId="4" xfId="0" applyNumberFormat="1" applyFont="1" applyFill="1" applyBorder="1" applyAlignment="1">
      <alignment horizontal="right" vertical="top"/>
    </xf>
    <xf numFmtId="165" fontId="1" fillId="0" borderId="16" xfId="0" applyNumberFormat="1" applyFont="1" applyFill="1" applyBorder="1" applyAlignment="1">
      <alignment horizontal="center" vertical="top"/>
    </xf>
    <xf numFmtId="0" fontId="2" fillId="0" borderId="22" xfId="0" applyFont="1" applyFill="1" applyBorder="1" applyAlignment="1">
      <alignment vertical="top" wrapText="1"/>
    </xf>
    <xf numFmtId="0" fontId="2" fillId="0" borderId="1"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20" xfId="0" applyFont="1" applyFill="1" applyBorder="1" applyAlignment="1">
      <alignment vertical="top" wrapText="1"/>
    </xf>
    <xf numFmtId="0" fontId="2" fillId="7" borderId="46" xfId="0" applyFont="1" applyFill="1" applyBorder="1" applyAlignment="1">
      <alignment horizontal="center" vertical="center"/>
    </xf>
    <xf numFmtId="0" fontId="2" fillId="7" borderId="28" xfId="0" applyFont="1" applyFill="1" applyBorder="1" applyAlignment="1">
      <alignment horizontal="center" vertical="center"/>
    </xf>
    <xf numFmtId="165" fontId="2" fillId="3" borderId="12" xfId="0" applyNumberFormat="1" applyFont="1" applyFill="1" applyBorder="1" applyAlignment="1">
      <alignment horizontal="center" vertical="top"/>
    </xf>
    <xf numFmtId="3" fontId="2" fillId="0" borderId="21" xfId="0" applyNumberFormat="1" applyFont="1" applyFill="1" applyBorder="1" applyAlignment="1">
      <alignment horizontal="left" vertical="top" wrapText="1"/>
    </xf>
    <xf numFmtId="0" fontId="6" fillId="0" borderId="49" xfId="0" applyFont="1" applyFill="1" applyBorder="1" applyAlignment="1">
      <alignment horizontal="left" vertical="top" wrapText="1"/>
    </xf>
    <xf numFmtId="0" fontId="6" fillId="0" borderId="50" xfId="0" applyFont="1" applyFill="1" applyBorder="1" applyAlignment="1">
      <alignment horizontal="left" vertical="top" wrapText="1"/>
    </xf>
    <xf numFmtId="0" fontId="2" fillId="0" borderId="50" xfId="0" applyFont="1" applyFill="1" applyBorder="1" applyAlignment="1">
      <alignment vertical="top" wrapText="1"/>
    </xf>
    <xf numFmtId="0" fontId="2" fillId="0" borderId="15" xfId="0" applyFont="1" applyFill="1" applyBorder="1" applyAlignment="1">
      <alignment vertical="top" wrapText="1"/>
    </xf>
    <xf numFmtId="3" fontId="2" fillId="0" borderId="14" xfId="0" applyNumberFormat="1" applyFont="1" applyFill="1" applyBorder="1" applyAlignment="1">
      <alignment horizontal="left" vertical="top" wrapText="1"/>
    </xf>
    <xf numFmtId="3" fontId="2" fillId="4" borderId="33" xfId="0" applyNumberFormat="1" applyFont="1" applyFill="1" applyBorder="1" applyAlignment="1">
      <alignment horizontal="center" vertical="top"/>
    </xf>
    <xf numFmtId="3" fontId="2" fillId="0" borderId="14" xfId="0" applyNumberFormat="1" applyFont="1" applyFill="1" applyBorder="1" applyAlignment="1">
      <alignment horizontal="center" vertical="top"/>
    </xf>
    <xf numFmtId="3" fontId="2" fillId="0" borderId="25" xfId="0" applyNumberFormat="1" applyFont="1" applyFill="1" applyBorder="1" applyAlignment="1">
      <alignment horizontal="center" vertical="top"/>
    </xf>
    <xf numFmtId="3" fontId="2" fillId="0" borderId="51" xfId="0" applyNumberFormat="1" applyFont="1" applyFill="1" applyBorder="1" applyAlignment="1">
      <alignment horizontal="center" vertical="top"/>
    </xf>
    <xf numFmtId="0" fontId="2" fillId="8" borderId="16" xfId="0" applyFont="1" applyFill="1" applyBorder="1" applyAlignment="1">
      <alignment vertical="top" wrapText="1"/>
    </xf>
    <xf numFmtId="0" fontId="2" fillId="8" borderId="22" xfId="0" applyFont="1" applyFill="1" applyBorder="1" applyAlignment="1">
      <alignment vertical="top" wrapText="1"/>
    </xf>
    <xf numFmtId="3" fontId="2" fillId="8" borderId="16" xfId="0" applyNumberFormat="1" applyFont="1" applyFill="1" applyBorder="1" applyAlignment="1">
      <alignment horizontal="center" vertical="top"/>
    </xf>
    <xf numFmtId="3" fontId="2" fillId="8" borderId="22" xfId="0" applyNumberFormat="1" applyFont="1" applyFill="1" applyBorder="1" applyAlignment="1">
      <alignment horizontal="center" vertical="top"/>
    </xf>
    <xf numFmtId="3" fontId="2" fillId="0" borderId="45" xfId="0" applyNumberFormat="1" applyFont="1" applyFill="1" applyBorder="1" applyAlignment="1">
      <alignment horizontal="center" vertical="top"/>
    </xf>
    <xf numFmtId="3" fontId="2" fillId="8" borderId="12" xfId="0" applyNumberFormat="1" applyFont="1" applyFill="1" applyBorder="1" applyAlignment="1">
      <alignment horizontal="center" vertical="top"/>
    </xf>
    <xf numFmtId="3" fontId="2" fillId="8" borderId="18" xfId="0" applyNumberFormat="1" applyFont="1" applyFill="1" applyBorder="1" applyAlignment="1">
      <alignment horizontal="center" vertical="top"/>
    </xf>
    <xf numFmtId="3" fontId="2" fillId="8" borderId="12" xfId="0" applyNumberFormat="1" applyFont="1" applyFill="1" applyBorder="1" applyAlignment="1">
      <alignment horizontal="center" vertical="top" wrapText="1"/>
    </xf>
    <xf numFmtId="3" fontId="2" fillId="8" borderId="18" xfId="0" applyNumberFormat="1" applyFont="1" applyFill="1" applyBorder="1" applyAlignment="1">
      <alignment horizontal="center" vertical="top" wrapText="1"/>
    </xf>
    <xf numFmtId="3" fontId="2" fillId="7" borderId="12" xfId="0" applyNumberFormat="1" applyFont="1" applyFill="1" applyBorder="1" applyAlignment="1">
      <alignment horizontal="center" vertical="top" wrapText="1"/>
    </xf>
    <xf numFmtId="3" fontId="2" fillId="7" borderId="18" xfId="0" applyNumberFormat="1" applyFont="1" applyFill="1" applyBorder="1" applyAlignment="1">
      <alignment horizontal="center" vertical="top" wrapText="1"/>
    </xf>
    <xf numFmtId="0" fontId="1" fillId="0" borderId="4" xfId="0" applyFont="1" applyBorder="1" applyAlignment="1">
      <alignment horizontal="center" vertical="center" wrapText="1"/>
    </xf>
    <xf numFmtId="0" fontId="1" fillId="0" borderId="47" xfId="0" applyFont="1" applyBorder="1" applyAlignment="1">
      <alignment horizontal="center" vertical="center" wrapText="1"/>
    </xf>
    <xf numFmtId="0" fontId="3" fillId="6" borderId="10" xfId="0" applyNumberFormat="1" applyFont="1" applyFill="1" applyBorder="1" applyAlignment="1">
      <alignment horizontal="center" vertical="top" wrapText="1"/>
    </xf>
    <xf numFmtId="0" fontId="3" fillId="6" borderId="52" xfId="0" applyNumberFormat="1" applyFont="1" applyFill="1" applyBorder="1" applyAlignment="1">
      <alignment horizontal="center" vertical="top" wrapText="1"/>
    </xf>
    <xf numFmtId="0" fontId="2" fillId="0" borderId="1" xfId="0" applyNumberFormat="1" applyFont="1" applyBorder="1" applyAlignment="1">
      <alignment horizontal="center" vertical="top" wrapText="1"/>
    </xf>
    <xf numFmtId="0" fontId="2" fillId="0" borderId="53" xfId="0" applyNumberFormat="1" applyFont="1" applyBorder="1" applyAlignment="1">
      <alignment horizontal="center" vertical="top" wrapText="1"/>
    </xf>
    <xf numFmtId="0" fontId="3" fillId="6" borderId="1" xfId="0" applyNumberFormat="1" applyFont="1" applyFill="1" applyBorder="1" applyAlignment="1">
      <alignment horizontal="center" vertical="top" wrapText="1"/>
    </xf>
    <xf numFmtId="0" fontId="3" fillId="6" borderId="53" xfId="0" applyNumberFormat="1" applyFont="1" applyFill="1" applyBorder="1" applyAlignment="1">
      <alignment horizontal="center" vertical="top" wrapText="1"/>
    </xf>
    <xf numFmtId="0" fontId="3" fillId="5" borderId="2" xfId="0" applyNumberFormat="1" applyFont="1" applyFill="1" applyBorder="1" applyAlignment="1">
      <alignment horizontal="center" vertical="top" wrapText="1"/>
    </xf>
    <xf numFmtId="0" fontId="22" fillId="0" borderId="0" xfId="0" applyFont="1"/>
    <xf numFmtId="0" fontId="22" fillId="0" borderId="0" xfId="0" applyFont="1" applyAlignment="1">
      <alignment horizontal="center"/>
    </xf>
    <xf numFmtId="0" fontId="22" fillId="0" borderId="0" xfId="0" applyFont="1" applyAlignment="1">
      <alignment horizontal="center" vertical="top"/>
    </xf>
    <xf numFmtId="0" fontId="2" fillId="0" borderId="0" xfId="1" applyFont="1"/>
    <xf numFmtId="0" fontId="22" fillId="0" borderId="0" xfId="1" applyFont="1" applyAlignment="1">
      <alignment horizontal="center"/>
    </xf>
    <xf numFmtId="0" fontId="4" fillId="0" borderId="0" xfId="0" applyFont="1"/>
    <xf numFmtId="0" fontId="4" fillId="0" borderId="0" xfId="0" applyFont="1" applyAlignment="1">
      <alignment horizontal="center" vertical="top"/>
    </xf>
    <xf numFmtId="0" fontId="2" fillId="0" borderId="20" xfId="0" applyFont="1" applyFill="1" applyBorder="1" applyAlignment="1">
      <alignment horizontal="center" vertical="top" wrapText="1"/>
    </xf>
    <xf numFmtId="49" fontId="3" fillId="0" borderId="20" xfId="0" applyNumberFormat="1" applyFont="1" applyBorder="1" applyAlignment="1">
      <alignment horizontal="center" vertical="top"/>
    </xf>
    <xf numFmtId="49" fontId="3" fillId="0" borderId="12" xfId="0" applyNumberFormat="1" applyFont="1" applyBorder="1" applyAlignment="1">
      <alignment horizontal="center" vertical="top"/>
    </xf>
    <xf numFmtId="0" fontId="2" fillId="0" borderId="12" xfId="0" applyFont="1" applyFill="1" applyBorder="1" applyAlignment="1">
      <alignment horizontal="left" vertical="top" wrapText="1"/>
    </xf>
    <xf numFmtId="49" fontId="3" fillId="7" borderId="17" xfId="0" applyNumberFormat="1" applyFont="1" applyFill="1" applyBorder="1" applyAlignment="1">
      <alignment horizontal="center" vertical="top"/>
    </xf>
    <xf numFmtId="49" fontId="3" fillId="2" borderId="12" xfId="0" applyNumberFormat="1" applyFont="1" applyFill="1" applyBorder="1" applyAlignment="1">
      <alignment horizontal="center" vertical="top"/>
    </xf>
    <xf numFmtId="0" fontId="2" fillId="0" borderId="20" xfId="0" applyFont="1" applyFill="1" applyBorder="1" applyAlignment="1">
      <alignment horizontal="left" vertical="top" wrapText="1"/>
    </xf>
    <xf numFmtId="49" fontId="3" fillId="7" borderId="26" xfId="0" applyNumberFormat="1" applyFont="1" applyFill="1" applyBorder="1" applyAlignment="1">
      <alignment horizontal="center" vertical="top"/>
    </xf>
    <xf numFmtId="49" fontId="3" fillId="2" borderId="20" xfId="0" applyNumberFormat="1" applyFont="1" applyFill="1" applyBorder="1" applyAlignment="1">
      <alignment horizontal="center" vertical="top"/>
    </xf>
    <xf numFmtId="0" fontId="2" fillId="0" borderId="14" xfId="0" applyFont="1" applyFill="1" applyBorder="1" applyAlignment="1">
      <alignment vertical="top" wrapText="1"/>
    </xf>
    <xf numFmtId="0" fontId="2" fillId="0" borderId="20" xfId="0" applyFont="1" applyFill="1" applyBorder="1" applyAlignment="1">
      <alignment vertical="top" wrapText="1"/>
    </xf>
    <xf numFmtId="0" fontId="2" fillId="0" borderId="12" xfId="0" applyFont="1" applyFill="1" applyBorder="1" applyAlignment="1">
      <alignment vertical="top" wrapText="1"/>
    </xf>
    <xf numFmtId="0" fontId="2" fillId="2" borderId="6" xfId="0" applyFont="1" applyFill="1" applyBorder="1" applyAlignment="1">
      <alignment horizontal="center" vertical="top" wrapText="1"/>
    </xf>
    <xf numFmtId="0" fontId="2" fillId="2" borderId="30" xfId="0" applyFont="1" applyFill="1" applyBorder="1" applyAlignment="1">
      <alignment horizontal="center" vertical="top" wrapText="1"/>
    </xf>
    <xf numFmtId="0" fontId="2" fillId="2" borderId="31" xfId="0" applyFont="1" applyFill="1" applyBorder="1" applyAlignment="1">
      <alignment horizontal="center" vertical="top" wrapText="1"/>
    </xf>
    <xf numFmtId="165" fontId="2" fillId="0" borderId="16" xfId="0" applyNumberFormat="1" applyFont="1" applyFill="1" applyBorder="1" applyAlignment="1">
      <alignment horizontal="center" vertical="top"/>
    </xf>
    <xf numFmtId="165" fontId="2" fillId="0" borderId="22" xfId="0" applyNumberFormat="1" applyFont="1" applyFill="1" applyBorder="1" applyAlignment="1">
      <alignment horizontal="center" vertical="top"/>
    </xf>
    <xf numFmtId="3" fontId="2" fillId="0" borderId="23" xfId="0" applyNumberFormat="1" applyFont="1" applyFill="1" applyBorder="1" applyAlignment="1">
      <alignment horizontal="left" vertical="top" wrapText="1"/>
    </xf>
    <xf numFmtId="0" fontId="2" fillId="0" borderId="10" xfId="0" applyFont="1" applyFill="1" applyBorder="1" applyAlignment="1">
      <alignment horizontal="center" vertical="top" wrapText="1"/>
    </xf>
    <xf numFmtId="164" fontId="2" fillId="5" borderId="49" xfId="0" applyNumberFormat="1" applyFont="1" applyFill="1" applyBorder="1" applyAlignment="1">
      <alignment horizontal="right" vertical="top"/>
    </xf>
    <xf numFmtId="3" fontId="2" fillId="7" borderId="18" xfId="0" applyNumberFormat="1" applyFont="1" applyFill="1" applyBorder="1" applyAlignment="1">
      <alignment horizontal="center" vertical="top"/>
    </xf>
    <xf numFmtId="3" fontId="2" fillId="7" borderId="20" xfId="0" applyNumberFormat="1" applyFont="1" applyFill="1" applyBorder="1" applyAlignment="1">
      <alignment horizontal="center" vertical="top"/>
    </xf>
    <xf numFmtId="3" fontId="2" fillId="7" borderId="12" xfId="0" applyNumberFormat="1" applyFont="1" applyFill="1" applyBorder="1" applyAlignment="1">
      <alignment horizontal="center" vertical="top"/>
    </xf>
    <xf numFmtId="0" fontId="2" fillId="0" borderId="22" xfId="0" applyFont="1" applyFill="1" applyBorder="1" applyAlignment="1">
      <alignment horizontal="left" vertical="top" wrapText="1"/>
    </xf>
    <xf numFmtId="3" fontId="2" fillId="7" borderId="22" xfId="0" applyNumberFormat="1" applyFont="1" applyFill="1" applyBorder="1" applyAlignment="1">
      <alignment horizontal="center" vertical="top"/>
    </xf>
    <xf numFmtId="0" fontId="3" fillId="7" borderId="24" xfId="0" applyFont="1" applyFill="1" applyBorder="1" applyAlignment="1">
      <alignment horizontal="left" vertical="top" wrapText="1"/>
    </xf>
    <xf numFmtId="3" fontId="2" fillId="4" borderId="18" xfId="0" applyNumberFormat="1" applyFont="1" applyFill="1" applyBorder="1" applyAlignment="1">
      <alignment horizontal="center" vertical="top"/>
    </xf>
    <xf numFmtId="3" fontId="2" fillId="4" borderId="25" xfId="0" applyNumberFormat="1" applyFont="1" applyFill="1" applyBorder="1" applyAlignment="1">
      <alignment horizontal="center" vertical="top"/>
    </xf>
    <xf numFmtId="3" fontId="2" fillId="4" borderId="35" xfId="0" applyNumberFormat="1" applyFont="1" applyFill="1" applyBorder="1" applyAlignment="1">
      <alignment horizontal="center" vertical="top"/>
    </xf>
    <xf numFmtId="3" fontId="2" fillId="3" borderId="1" xfId="0" applyNumberFormat="1" applyFont="1" applyFill="1" applyBorder="1" applyAlignment="1">
      <alignment horizontal="center" vertical="top"/>
    </xf>
    <xf numFmtId="3" fontId="2" fillId="7" borderId="1" xfId="0" applyNumberFormat="1" applyFont="1" applyFill="1" applyBorder="1" applyAlignment="1">
      <alignment horizontal="center" vertical="top"/>
    </xf>
    <xf numFmtId="3" fontId="2" fillId="7" borderId="27" xfId="0" applyNumberFormat="1" applyFont="1" applyFill="1" applyBorder="1" applyAlignment="1">
      <alignment horizontal="center" vertical="top"/>
    </xf>
    <xf numFmtId="3" fontId="2" fillId="7" borderId="40" xfId="0" applyNumberFormat="1" applyFont="1" applyFill="1" applyBorder="1" applyAlignment="1">
      <alignment horizontal="center" vertical="top"/>
    </xf>
    <xf numFmtId="0" fontId="7" fillId="0" borderId="10" xfId="0" applyFont="1" applyFill="1" applyBorder="1" applyAlignment="1">
      <alignment horizontal="center" vertical="top"/>
    </xf>
    <xf numFmtId="164" fontId="3" fillId="5" borderId="10" xfId="0" applyNumberFormat="1" applyFont="1" applyFill="1" applyBorder="1" applyAlignment="1">
      <alignment horizontal="right" vertical="top"/>
    </xf>
    <xf numFmtId="0" fontId="3" fillId="5" borderId="54" xfId="0" applyNumberFormat="1" applyFont="1" applyFill="1" applyBorder="1" applyAlignment="1">
      <alignment horizontal="center" vertical="top" wrapText="1"/>
    </xf>
    <xf numFmtId="0" fontId="2" fillId="7" borderId="15" xfId="0" applyFont="1" applyFill="1" applyBorder="1" applyAlignment="1">
      <alignment horizontal="center" vertical="center"/>
    </xf>
    <xf numFmtId="0" fontId="2" fillId="7" borderId="28" xfId="0" applyFont="1" applyFill="1" applyBorder="1" applyAlignment="1">
      <alignment horizontal="center" vertical="center" wrapText="1"/>
    </xf>
    <xf numFmtId="0" fontId="22" fillId="0" borderId="0" xfId="1" applyFont="1" applyAlignment="1">
      <alignment horizontal="right" vertical="top"/>
    </xf>
    <xf numFmtId="0" fontId="22" fillId="0" borderId="0" xfId="0" applyFont="1" applyAlignment="1">
      <alignment horizontal="right" vertical="top"/>
    </xf>
    <xf numFmtId="0" fontId="22" fillId="0" borderId="0" xfId="0" applyFont="1" applyAlignment="1">
      <alignment horizontal="left"/>
    </xf>
    <xf numFmtId="0" fontId="18" fillId="0" borderId="0" xfId="0" applyFont="1" applyAlignment="1">
      <alignment horizontal="left" vertical="center" wrapText="1"/>
    </xf>
    <xf numFmtId="0" fontId="22" fillId="0" borderId="0" xfId="1" applyFont="1" applyAlignment="1">
      <alignment horizontal="left" vertical="top" wrapText="1"/>
    </xf>
    <xf numFmtId="0" fontId="22" fillId="0" borderId="0" xfId="1" applyFont="1" applyAlignment="1">
      <alignment horizontal="right"/>
    </xf>
    <xf numFmtId="0" fontId="22" fillId="0" borderId="0" xfId="0" applyFont="1" applyAlignment="1">
      <alignment horizontal="left" vertical="top"/>
    </xf>
    <xf numFmtId="0" fontId="18" fillId="0" borderId="0" xfId="0" applyFont="1" applyBorder="1" applyAlignment="1">
      <alignment horizontal="left" vertical="top" wrapText="1"/>
    </xf>
    <xf numFmtId="0" fontId="22" fillId="0" borderId="0" xfId="0" applyFont="1" applyAlignment="1">
      <alignment horizontal="right"/>
    </xf>
    <xf numFmtId="0" fontId="4" fillId="0" borderId="0" xfId="1" applyFont="1" applyAlignment="1">
      <alignment horizontal="center"/>
    </xf>
    <xf numFmtId="49" fontId="4" fillId="0" borderId="0" xfId="1" applyNumberFormat="1" applyFont="1" applyAlignment="1">
      <alignment horizontal="left" vertical="top"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0" xfId="0" applyNumberFormat="1" applyFont="1" applyBorder="1" applyAlignment="1">
      <alignment horizontal="center" vertical="center" textRotation="90"/>
    </xf>
    <xf numFmtId="0" fontId="2" fillId="0" borderId="18" xfId="0" applyNumberFormat="1" applyFont="1" applyBorder="1" applyAlignment="1">
      <alignment horizontal="center" vertical="center" textRotation="90"/>
    </xf>
    <xf numFmtId="0" fontId="2" fillId="7" borderId="24" xfId="0" applyFont="1" applyFill="1" applyBorder="1" applyAlignment="1">
      <alignment horizontal="left" vertical="top" wrapText="1"/>
    </xf>
    <xf numFmtId="0" fontId="5" fillId="7" borderId="42" xfId="0" applyFont="1" applyFill="1" applyBorder="1" applyAlignment="1">
      <alignment horizontal="left" vertical="top" wrapText="1"/>
    </xf>
    <xf numFmtId="0" fontId="5" fillId="7" borderId="46" xfId="0" applyFont="1" applyFill="1" applyBorder="1" applyAlignment="1">
      <alignment horizontal="left" vertical="top" wrapText="1"/>
    </xf>
    <xf numFmtId="0" fontId="2" fillId="7" borderId="24" xfId="0" applyFont="1" applyFill="1" applyBorder="1" applyAlignment="1">
      <alignment vertical="center" wrapText="1"/>
    </xf>
    <xf numFmtId="0" fontId="2" fillId="7" borderId="42" xfId="0" applyFont="1" applyFill="1" applyBorder="1" applyAlignment="1">
      <alignment vertical="center" wrapText="1"/>
    </xf>
    <xf numFmtId="0" fontId="2" fillId="7" borderId="27" xfId="0" applyFont="1" applyFill="1" applyBorder="1" applyAlignment="1">
      <alignment vertical="center" wrapText="1"/>
    </xf>
    <xf numFmtId="0" fontId="2" fillId="7" borderId="39" xfId="0" applyFont="1" applyFill="1" applyBorder="1" applyAlignment="1">
      <alignment vertical="center" wrapText="1"/>
    </xf>
    <xf numFmtId="0" fontId="2" fillId="7" borderId="27" xfId="0" applyFont="1" applyFill="1" applyBorder="1" applyAlignment="1">
      <alignment horizontal="left" vertical="top" wrapText="1"/>
    </xf>
    <xf numFmtId="0" fontId="5" fillId="7" borderId="39" xfId="0" applyFont="1" applyFill="1" applyBorder="1" applyAlignment="1">
      <alignment horizontal="left" vertical="top" wrapText="1"/>
    </xf>
    <xf numFmtId="0" fontId="5" fillId="7" borderId="28" xfId="0" applyFont="1" applyFill="1" applyBorder="1" applyAlignment="1">
      <alignment horizontal="left" vertical="top" wrapText="1"/>
    </xf>
    <xf numFmtId="0" fontId="3" fillId="5" borderId="41" xfId="0" applyFont="1" applyFill="1" applyBorder="1" applyAlignment="1">
      <alignment horizontal="right" vertical="top" wrapText="1"/>
    </xf>
    <xf numFmtId="0" fontId="3" fillId="5" borderId="8" xfId="0" applyFont="1" applyFill="1" applyBorder="1" applyAlignment="1">
      <alignment horizontal="righ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27"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38" xfId="0" applyFont="1" applyBorder="1" applyAlignment="1">
      <alignment horizontal="left" vertical="top" wrapText="1"/>
    </xf>
    <xf numFmtId="0" fontId="2" fillId="0" borderId="39" xfId="0" applyFont="1" applyBorder="1" applyAlignment="1">
      <alignment horizontal="left" vertical="top" wrapText="1"/>
    </xf>
    <xf numFmtId="0" fontId="3" fillId="6" borderId="38" xfId="0" applyFont="1" applyFill="1" applyBorder="1" applyAlignment="1">
      <alignment horizontal="right" vertical="top" wrapText="1"/>
    </xf>
    <xf numFmtId="0" fontId="3" fillId="6" borderId="39" xfId="0" applyFont="1" applyFill="1" applyBorder="1" applyAlignment="1">
      <alignment horizontal="right" vertical="top" wrapText="1"/>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49" fontId="3" fillId="0" borderId="8" xfId="0" applyNumberFormat="1" applyFont="1" applyFill="1" applyBorder="1" applyAlignment="1">
      <alignment horizontal="center" vertical="top" wrapText="1"/>
    </xf>
    <xf numFmtId="0" fontId="3" fillId="0" borderId="6" xfId="0" applyFont="1" applyBorder="1" applyAlignment="1">
      <alignment horizontal="center" vertical="center" wrapText="1"/>
    </xf>
    <xf numFmtId="0" fontId="3" fillId="0" borderId="30" xfId="0" applyFont="1" applyBorder="1" applyAlignment="1">
      <alignment horizontal="center" vertical="center" wrapText="1"/>
    </xf>
    <xf numFmtId="0" fontId="3" fillId="6" borderId="36" xfId="0" applyFont="1" applyFill="1" applyBorder="1" applyAlignment="1">
      <alignment horizontal="right" vertical="top" wrapText="1"/>
    </xf>
    <xf numFmtId="0" fontId="3" fillId="6" borderId="37" xfId="0" applyFont="1" applyFill="1" applyBorder="1" applyAlignment="1">
      <alignment horizontal="right" vertical="top" wrapText="1"/>
    </xf>
    <xf numFmtId="49" fontId="3" fillId="2" borderId="25" xfId="0" applyNumberFormat="1" applyFont="1" applyFill="1" applyBorder="1" applyAlignment="1">
      <alignment horizontal="right" vertical="top"/>
    </xf>
    <xf numFmtId="49" fontId="3" fillId="2" borderId="30" xfId="0" applyNumberFormat="1" applyFont="1" applyFill="1" applyBorder="1" applyAlignment="1">
      <alignment horizontal="right" vertical="top"/>
    </xf>
    <xf numFmtId="0" fontId="2" fillId="2" borderId="30" xfId="0" applyFont="1" applyFill="1" applyBorder="1" applyAlignment="1">
      <alignment horizontal="center" vertical="top" wrapText="1"/>
    </xf>
    <xf numFmtId="0" fontId="2" fillId="2" borderId="31" xfId="0" applyFont="1" applyFill="1" applyBorder="1" applyAlignment="1">
      <alignment horizontal="center" vertical="top" wrapText="1"/>
    </xf>
    <xf numFmtId="49" fontId="3" fillId="7" borderId="26" xfId="0" applyNumberFormat="1" applyFont="1" applyFill="1" applyBorder="1" applyAlignment="1">
      <alignment horizontal="center" vertical="top" wrapText="1"/>
    </xf>
    <xf numFmtId="49" fontId="3" fillId="7" borderId="17" xfId="0" applyNumberFormat="1" applyFont="1" applyFill="1" applyBorder="1" applyAlignment="1">
      <alignment horizontal="center" vertical="top" wrapText="1"/>
    </xf>
    <xf numFmtId="49" fontId="3" fillId="7" borderId="5" xfId="0" applyNumberFormat="1" applyFont="1" applyFill="1" applyBorder="1" applyAlignment="1">
      <alignment horizontal="center" vertical="top" wrapText="1"/>
    </xf>
    <xf numFmtId="49" fontId="3" fillId="6" borderId="32" xfId="0" applyNumberFormat="1" applyFont="1" applyFill="1" applyBorder="1" applyAlignment="1">
      <alignment horizontal="right" vertical="top"/>
    </xf>
    <xf numFmtId="49" fontId="3" fillId="6" borderId="30" xfId="0" applyNumberFormat="1" applyFont="1" applyFill="1" applyBorder="1" applyAlignment="1">
      <alignment horizontal="right" vertical="top"/>
    </xf>
    <xf numFmtId="0" fontId="2" fillId="6" borderId="30" xfId="0" applyFont="1" applyFill="1" applyBorder="1" applyAlignment="1">
      <alignment horizontal="center" vertical="top"/>
    </xf>
    <xf numFmtId="0" fontId="2" fillId="6" borderId="31" xfId="0" applyFont="1" applyFill="1" applyBorder="1" applyAlignment="1">
      <alignment horizontal="center" vertical="top"/>
    </xf>
    <xf numFmtId="49" fontId="3" fillId="7" borderId="17" xfId="0" applyNumberFormat="1" applyFont="1" applyFill="1" applyBorder="1" applyAlignment="1">
      <alignment horizontal="center" vertical="top"/>
    </xf>
    <xf numFmtId="49" fontId="3" fillId="7" borderId="5" xfId="0" applyNumberFormat="1" applyFont="1" applyFill="1" applyBorder="1" applyAlignment="1">
      <alignment horizontal="center" vertical="top"/>
    </xf>
    <xf numFmtId="49" fontId="3" fillId="2" borderId="12" xfId="0" applyNumberFormat="1" applyFont="1" applyFill="1" applyBorder="1" applyAlignment="1">
      <alignment horizontal="center" vertical="top"/>
    </xf>
    <xf numFmtId="49" fontId="3" fillId="2" borderId="18" xfId="0" applyNumberFormat="1" applyFont="1" applyFill="1" applyBorder="1" applyAlignment="1">
      <alignment horizontal="center" vertical="top"/>
    </xf>
    <xf numFmtId="49" fontId="3" fillId="0" borderId="12" xfId="0" applyNumberFormat="1" applyFont="1" applyBorder="1" applyAlignment="1">
      <alignment horizontal="center" vertical="top" wrapText="1"/>
    </xf>
    <xf numFmtId="49" fontId="3" fillId="0" borderId="18" xfId="0" applyNumberFormat="1" applyFont="1" applyBorder="1" applyAlignment="1">
      <alignment horizontal="center" vertical="top" wrapText="1"/>
    </xf>
    <xf numFmtId="0" fontId="2" fillId="0" borderId="14" xfId="0" applyFont="1" applyFill="1" applyBorder="1" applyAlignment="1">
      <alignment horizontal="left" vertical="top" wrapText="1"/>
    </xf>
    <xf numFmtId="0" fontId="2" fillId="0" borderId="25" xfId="0" applyFont="1" applyFill="1" applyBorder="1" applyAlignment="1">
      <alignment horizontal="left" vertical="top" wrapText="1"/>
    </xf>
    <xf numFmtId="49" fontId="3" fillId="0" borderId="12" xfId="0" applyNumberFormat="1" applyFont="1" applyBorder="1" applyAlignment="1">
      <alignment horizontal="center" vertical="top"/>
    </xf>
    <xf numFmtId="49" fontId="3" fillId="0" borderId="18" xfId="0" applyNumberFormat="1" applyFont="1" applyBorder="1" applyAlignment="1">
      <alignment horizontal="center" vertical="top"/>
    </xf>
    <xf numFmtId="49" fontId="3" fillId="2" borderId="20" xfId="0" applyNumberFormat="1" applyFont="1" applyFill="1" applyBorder="1" applyAlignment="1">
      <alignment horizontal="center" vertical="top" wrapText="1"/>
    </xf>
    <xf numFmtId="49" fontId="3" fillId="2" borderId="12" xfId="0" applyNumberFormat="1" applyFont="1" applyFill="1" applyBorder="1" applyAlignment="1">
      <alignment horizontal="center" vertical="top" wrapText="1"/>
    </xf>
    <xf numFmtId="49" fontId="3" fillId="0" borderId="20" xfId="0" applyNumberFormat="1" applyFont="1" applyBorder="1" applyAlignment="1">
      <alignment horizontal="center" vertical="top" wrapText="1"/>
    </xf>
    <xf numFmtId="49" fontId="3" fillId="0" borderId="22" xfId="0" applyNumberFormat="1" applyFont="1" applyBorder="1" applyAlignment="1">
      <alignment horizontal="center" vertical="top" wrapText="1"/>
    </xf>
    <xf numFmtId="0" fontId="2" fillId="3" borderId="24"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25"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20" xfId="0" applyNumberFormat="1" applyFont="1" applyFill="1" applyBorder="1" applyAlignment="1">
      <alignment horizontal="center" vertical="top"/>
    </xf>
    <xf numFmtId="0" fontId="2" fillId="0" borderId="12" xfId="0" applyNumberFormat="1" applyFont="1" applyFill="1" applyBorder="1" applyAlignment="1">
      <alignment horizontal="center" vertical="top"/>
    </xf>
    <xf numFmtId="0" fontId="3" fillId="0" borderId="20"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18" xfId="0" applyFont="1" applyFill="1" applyBorder="1" applyAlignment="1">
      <alignment horizontal="center" vertical="top" wrapText="1"/>
    </xf>
    <xf numFmtId="0" fontId="2" fillId="7" borderId="12" xfId="0" applyFont="1" applyFill="1" applyBorder="1" applyAlignment="1">
      <alignment horizontal="left" vertical="top" wrapText="1"/>
    </xf>
    <xf numFmtId="0" fontId="2" fillId="7" borderId="22" xfId="0" applyFont="1" applyFill="1" applyBorder="1" applyAlignment="1">
      <alignment horizontal="left" vertical="top" wrapText="1"/>
    </xf>
    <xf numFmtId="0" fontId="2" fillId="0" borderId="24" xfId="0" applyNumberFormat="1" applyFont="1" applyFill="1" applyBorder="1" applyAlignment="1">
      <alignment horizontal="left" vertical="top" wrapText="1"/>
    </xf>
    <xf numFmtId="0" fontId="0" fillId="0" borderId="33" xfId="0" applyBorder="1" applyAlignment="1">
      <alignment horizontal="left" vertical="top"/>
    </xf>
    <xf numFmtId="0" fontId="2" fillId="0" borderId="14" xfId="0" applyNumberFormat="1" applyFont="1" applyFill="1" applyBorder="1" applyAlignment="1">
      <alignment horizontal="left" vertical="top" wrapText="1"/>
    </xf>
    <xf numFmtId="0" fontId="0" fillId="0" borderId="34" xfId="0" applyBorder="1" applyAlignment="1">
      <alignment horizontal="left" vertical="top"/>
    </xf>
    <xf numFmtId="0" fontId="0" fillId="0" borderId="25" xfId="0" applyBorder="1" applyAlignment="1">
      <alignment horizontal="left" vertical="top"/>
    </xf>
    <xf numFmtId="0" fontId="0" fillId="0" borderId="35" xfId="0" applyBorder="1" applyAlignment="1">
      <alignment horizontal="left" vertical="top"/>
    </xf>
    <xf numFmtId="49" fontId="3" fillId="2" borderId="31" xfId="0" applyNumberFormat="1" applyFont="1" applyFill="1" applyBorder="1" applyAlignment="1">
      <alignment horizontal="right" vertical="top"/>
    </xf>
    <xf numFmtId="0" fontId="2" fillId="2" borderId="6" xfId="0" applyFont="1" applyFill="1" applyBorder="1" applyAlignment="1">
      <alignment horizontal="center" vertical="top" wrapText="1"/>
    </xf>
    <xf numFmtId="0" fontId="3" fillId="2" borderId="32" xfId="0" applyFont="1" applyFill="1" applyBorder="1" applyAlignment="1">
      <alignment horizontal="left" vertical="top" wrapText="1"/>
    </xf>
    <xf numFmtId="0" fontId="3" fillId="2" borderId="30" xfId="0" applyFont="1" applyFill="1" applyBorder="1" applyAlignment="1">
      <alignment horizontal="left" vertical="top" wrapText="1"/>
    </xf>
    <xf numFmtId="0" fontId="3" fillId="2" borderId="31" xfId="0" applyFont="1" applyFill="1" applyBorder="1" applyAlignment="1">
      <alignment horizontal="left" vertical="top" wrapText="1"/>
    </xf>
    <xf numFmtId="49" fontId="3" fillId="7" borderId="32" xfId="0" applyNumberFormat="1" applyFont="1" applyFill="1" applyBorder="1" applyAlignment="1">
      <alignment horizontal="right" vertical="top"/>
    </xf>
    <xf numFmtId="49" fontId="3" fillId="7" borderId="30" xfId="0" applyNumberFormat="1" applyFont="1" applyFill="1" applyBorder="1" applyAlignment="1">
      <alignment horizontal="right" vertical="top"/>
    </xf>
    <xf numFmtId="0" fontId="2" fillId="7" borderId="30" xfId="0" applyFont="1" applyFill="1" applyBorder="1" applyAlignment="1">
      <alignment horizontal="center" vertical="top"/>
    </xf>
    <xf numFmtId="0" fontId="2" fillId="7" borderId="31" xfId="0" applyFont="1" applyFill="1" applyBorder="1" applyAlignment="1">
      <alignment horizontal="center" vertical="top"/>
    </xf>
    <xf numFmtId="0" fontId="9" fillId="4" borderId="12" xfId="0" applyFont="1" applyFill="1" applyBorder="1" applyAlignment="1">
      <alignment horizontal="left" vertical="top" wrapText="1"/>
    </xf>
    <xf numFmtId="49" fontId="3" fillId="2" borderId="18" xfId="0" applyNumberFormat="1" applyFont="1" applyFill="1" applyBorder="1" applyAlignment="1">
      <alignment horizontal="center" vertical="top" wrapText="1"/>
    </xf>
    <xf numFmtId="0" fontId="0" fillId="0" borderId="33" xfId="0" applyBorder="1" applyAlignment="1">
      <alignment vertical="top"/>
    </xf>
    <xf numFmtId="0" fontId="0" fillId="0" borderId="34" xfId="0" applyBorder="1" applyAlignment="1">
      <alignment vertical="top"/>
    </xf>
    <xf numFmtId="0" fontId="2" fillId="0" borderId="25" xfId="0" applyNumberFormat="1" applyFont="1" applyFill="1" applyBorder="1" applyAlignment="1">
      <alignment horizontal="left" vertical="top" wrapText="1"/>
    </xf>
    <xf numFmtId="0" fontId="0" fillId="0" borderId="35" xfId="0" applyBorder="1" applyAlignment="1">
      <alignment vertical="top"/>
    </xf>
    <xf numFmtId="3" fontId="2" fillId="7" borderId="24" xfId="0" applyNumberFormat="1" applyFont="1" applyFill="1" applyBorder="1" applyAlignment="1">
      <alignment horizontal="left" vertical="top" wrapText="1"/>
    </xf>
    <xf numFmtId="0" fontId="0" fillId="7" borderId="33" xfId="0" applyFill="1" applyBorder="1" applyAlignment="1">
      <alignment horizontal="left" vertical="top" wrapText="1"/>
    </xf>
    <xf numFmtId="0" fontId="0" fillId="7" borderId="14" xfId="0" applyFill="1" applyBorder="1" applyAlignment="1">
      <alignment horizontal="left" vertical="top" wrapText="1"/>
    </xf>
    <xf numFmtId="0" fontId="0" fillId="7" borderId="34" xfId="0" applyFill="1" applyBorder="1" applyAlignment="1">
      <alignment horizontal="left" vertical="top" wrapText="1"/>
    </xf>
    <xf numFmtId="0" fontId="0" fillId="0" borderId="23" xfId="0" applyBorder="1" applyAlignment="1">
      <alignment vertical="top"/>
    </xf>
    <xf numFmtId="0" fontId="0" fillId="0" borderId="45" xfId="0" applyBorder="1" applyAlignment="1">
      <alignment vertical="top"/>
    </xf>
    <xf numFmtId="49" fontId="3" fillId="0" borderId="16" xfId="0" applyNumberFormat="1" applyFont="1" applyBorder="1" applyAlignment="1">
      <alignment horizontal="center" vertical="top"/>
    </xf>
    <xf numFmtId="0" fontId="3" fillId="7" borderId="24" xfId="0" applyFont="1" applyFill="1" applyBorder="1" applyAlignment="1">
      <alignment horizontal="left" vertical="top" wrapText="1"/>
    </xf>
    <xf numFmtId="0" fontId="3" fillId="7" borderId="14" xfId="0" applyFont="1" applyFill="1" applyBorder="1" applyAlignment="1">
      <alignment horizontal="left" vertical="top" wrapText="1"/>
    </xf>
    <xf numFmtId="0" fontId="3" fillId="7" borderId="25" xfId="0" applyFont="1" applyFill="1" applyBorder="1" applyAlignment="1">
      <alignment horizontal="left" vertical="top" wrapText="1"/>
    </xf>
    <xf numFmtId="0" fontId="3" fillId="3" borderId="20" xfId="0" applyFont="1" applyFill="1" applyBorder="1" applyAlignment="1">
      <alignment horizontal="center" vertical="top" wrapText="1"/>
    </xf>
    <xf numFmtId="0" fontId="3" fillId="3" borderId="12" xfId="0" applyFont="1" applyFill="1" applyBorder="1" applyAlignment="1">
      <alignment horizontal="center" vertical="top" wrapText="1"/>
    </xf>
    <xf numFmtId="0" fontId="3" fillId="3" borderId="18" xfId="0" applyFont="1" applyFill="1" applyBorder="1" applyAlignment="1">
      <alignment horizontal="center" vertical="top" wrapText="1"/>
    </xf>
    <xf numFmtId="0" fontId="5" fillId="0" borderId="18" xfId="0" applyFont="1" applyBorder="1" applyAlignment="1">
      <alignment horizontal="left" vertical="top" wrapText="1"/>
    </xf>
    <xf numFmtId="0" fontId="2" fillId="0" borderId="20" xfId="0" applyFont="1" applyFill="1" applyBorder="1" applyAlignment="1">
      <alignment horizontal="center" vertical="center" textRotation="90" wrapText="1"/>
    </xf>
    <xf numFmtId="0" fontId="2" fillId="0" borderId="12"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3" fillId="4" borderId="14" xfId="0" applyFont="1" applyFill="1" applyBorder="1" applyAlignment="1">
      <alignment vertical="top" wrapText="1"/>
    </xf>
    <xf numFmtId="0" fontId="3" fillId="4" borderId="25" xfId="0" applyFont="1" applyFill="1" applyBorder="1" applyAlignment="1">
      <alignment vertical="top" wrapText="1"/>
    </xf>
    <xf numFmtId="0" fontId="3" fillId="0" borderId="16" xfId="0" applyFont="1" applyFill="1" applyBorder="1" applyAlignment="1">
      <alignment horizontal="center" vertical="top" wrapText="1"/>
    </xf>
    <xf numFmtId="0" fontId="2" fillId="0" borderId="16" xfId="0" applyFont="1" applyFill="1" applyBorder="1" applyAlignment="1">
      <alignment vertical="top" wrapText="1"/>
    </xf>
    <xf numFmtId="0" fontId="2" fillId="0" borderId="12" xfId="0" applyFont="1" applyFill="1" applyBorder="1" applyAlignment="1">
      <alignment vertical="top" wrapText="1"/>
    </xf>
    <xf numFmtId="49" fontId="3" fillId="0" borderId="20" xfId="0" applyNumberFormat="1" applyFont="1" applyBorder="1" applyAlignment="1">
      <alignment horizontal="center" vertical="top"/>
    </xf>
    <xf numFmtId="49" fontId="3" fillId="2" borderId="32" xfId="0" applyNumberFormat="1" applyFont="1" applyFill="1" applyBorder="1" applyAlignment="1">
      <alignment horizontal="left" vertical="top"/>
    </xf>
    <xf numFmtId="49" fontId="3" fillId="2" borderId="30" xfId="0" applyNumberFormat="1" applyFont="1" applyFill="1" applyBorder="1" applyAlignment="1">
      <alignment horizontal="left" vertical="top"/>
    </xf>
    <xf numFmtId="49" fontId="3" fillId="2" borderId="31" xfId="0" applyNumberFormat="1" applyFont="1" applyFill="1" applyBorder="1" applyAlignment="1">
      <alignment horizontal="left" vertical="top"/>
    </xf>
    <xf numFmtId="49" fontId="3" fillId="7" borderId="26" xfId="0" applyNumberFormat="1" applyFont="1" applyFill="1" applyBorder="1" applyAlignment="1">
      <alignment horizontal="center" vertical="top"/>
    </xf>
    <xf numFmtId="49" fontId="3" fillId="2" borderId="20" xfId="0" applyNumberFormat="1" applyFont="1" applyFill="1" applyBorder="1" applyAlignment="1">
      <alignment horizontal="center" vertical="top"/>
    </xf>
    <xf numFmtId="0" fontId="2" fillId="0" borderId="24" xfId="0" applyFont="1" applyFill="1" applyBorder="1" applyAlignment="1">
      <alignment vertical="top" wrapText="1"/>
    </xf>
    <xf numFmtId="0" fontId="2" fillId="0" borderId="25" xfId="0" applyFont="1" applyFill="1" applyBorder="1" applyAlignment="1">
      <alignment vertical="top" wrapText="1"/>
    </xf>
    <xf numFmtId="0" fontId="2" fillId="0" borderId="20" xfId="0" applyFont="1" applyFill="1" applyBorder="1" applyAlignment="1">
      <alignment horizontal="center" vertical="top" textRotation="90" wrapText="1"/>
    </xf>
    <xf numFmtId="0" fontId="2" fillId="0" borderId="18" xfId="0" applyFont="1" applyFill="1" applyBorder="1" applyAlignment="1">
      <alignment horizontal="center" vertical="top" textRotation="90" wrapText="1"/>
    </xf>
    <xf numFmtId="0" fontId="2" fillId="0" borderId="50" xfId="0" applyFont="1" applyFill="1" applyBorder="1" applyAlignment="1">
      <alignment horizontal="left" vertical="top" wrapText="1"/>
    </xf>
    <xf numFmtId="0" fontId="2" fillId="0" borderId="15" xfId="0" applyFont="1" applyFill="1" applyBorder="1" applyAlignment="1">
      <alignment horizontal="left" vertical="top" wrapText="1"/>
    </xf>
    <xf numFmtId="165" fontId="2" fillId="0" borderId="16" xfId="0" applyNumberFormat="1" applyFont="1" applyFill="1" applyBorder="1" applyAlignment="1">
      <alignment horizontal="center" vertical="top"/>
    </xf>
    <xf numFmtId="165" fontId="2" fillId="0" borderId="22" xfId="0" applyNumberFormat="1" applyFont="1" applyFill="1" applyBorder="1" applyAlignment="1">
      <alignment horizontal="center" vertical="top"/>
    </xf>
    <xf numFmtId="3" fontId="2" fillId="0" borderId="23" xfId="0" applyNumberFormat="1" applyFont="1" applyFill="1" applyBorder="1" applyAlignment="1">
      <alignment horizontal="left" vertical="top" wrapText="1"/>
    </xf>
    <xf numFmtId="0" fontId="0" fillId="0" borderId="45" xfId="0" applyBorder="1" applyAlignment="1">
      <alignment vertical="top" wrapText="1"/>
    </xf>
    <xf numFmtId="3" fontId="2" fillId="4" borderId="48" xfId="0" applyNumberFormat="1" applyFont="1" applyFill="1" applyBorder="1" applyAlignment="1">
      <alignment horizontal="left" vertical="top" wrapText="1"/>
    </xf>
    <xf numFmtId="0" fontId="0" fillId="0" borderId="51" xfId="0" applyBorder="1" applyAlignment="1">
      <alignment vertical="top" wrapText="1"/>
    </xf>
    <xf numFmtId="0" fontId="0" fillId="0" borderId="23" xfId="0" applyBorder="1" applyAlignment="1">
      <alignment vertical="top" wrapText="1"/>
    </xf>
    <xf numFmtId="3" fontId="2" fillId="0" borderId="48" xfId="0" applyNumberFormat="1" applyFont="1" applyFill="1" applyBorder="1" applyAlignment="1">
      <alignment horizontal="left" vertical="top" wrapText="1"/>
    </xf>
    <xf numFmtId="0" fontId="2" fillId="0" borderId="14" xfId="0" applyFont="1" applyFill="1" applyBorder="1" applyAlignment="1">
      <alignment vertical="top" wrapText="1"/>
    </xf>
    <xf numFmtId="0" fontId="2" fillId="0" borderId="20" xfId="0" applyFont="1" applyFill="1" applyBorder="1" applyAlignment="1">
      <alignment horizontal="center" vertical="top" wrapText="1"/>
    </xf>
    <xf numFmtId="0" fontId="2" fillId="0" borderId="12" xfId="0" applyFont="1" applyFill="1" applyBorder="1" applyAlignment="1">
      <alignment horizontal="center" vertical="top" wrapText="1"/>
    </xf>
    <xf numFmtId="0" fontId="2" fillId="0" borderId="18" xfId="0" applyFont="1" applyFill="1" applyBorder="1" applyAlignment="1">
      <alignment horizontal="center" vertical="top" wrapText="1"/>
    </xf>
    <xf numFmtId="0" fontId="2" fillId="0" borderId="20" xfId="0" applyFont="1" applyFill="1" applyBorder="1" applyAlignment="1">
      <alignment vertical="top" wrapText="1"/>
    </xf>
    <xf numFmtId="0" fontId="3" fillId="8" borderId="24" xfId="0" applyFont="1" applyFill="1" applyBorder="1" applyAlignment="1">
      <alignment vertical="top" wrapText="1"/>
    </xf>
    <xf numFmtId="0" fontId="3" fillId="8" borderId="14" xfId="0" applyFont="1" applyFill="1" applyBorder="1" applyAlignment="1">
      <alignment vertical="top" wrapText="1"/>
    </xf>
    <xf numFmtId="0" fontId="3" fillId="8" borderId="25" xfId="0" applyFont="1" applyFill="1" applyBorder="1" applyAlignment="1">
      <alignment vertical="top" wrapText="1"/>
    </xf>
    <xf numFmtId="49" fontId="3" fillId="7" borderId="7" xfId="0" applyNumberFormat="1" applyFont="1" applyFill="1" applyBorder="1" applyAlignment="1">
      <alignment horizontal="center" vertical="top"/>
    </xf>
    <xf numFmtId="49" fontId="3" fillId="7" borderId="41" xfId="0" applyNumberFormat="1" applyFont="1" applyFill="1" applyBorder="1" applyAlignment="1">
      <alignment horizontal="center" vertical="top"/>
    </xf>
    <xf numFmtId="0" fontId="2" fillId="0" borderId="24" xfId="0" applyFont="1" applyFill="1" applyBorder="1" applyAlignment="1">
      <alignment horizontal="left" vertical="top" wrapText="1"/>
    </xf>
    <xf numFmtId="0" fontId="10" fillId="0" borderId="12" xfId="0" applyFont="1" applyFill="1" applyBorder="1" applyAlignment="1">
      <alignment horizontal="center" vertical="top" wrapText="1"/>
    </xf>
    <xf numFmtId="0" fontId="2" fillId="7" borderId="14" xfId="0" applyFont="1" applyFill="1" applyBorder="1" applyAlignment="1">
      <alignment horizontal="left" vertical="top" wrapText="1"/>
    </xf>
    <xf numFmtId="0" fontId="2" fillId="7" borderId="25"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25" xfId="0" applyFont="1" applyFill="1" applyBorder="1" applyAlignment="1">
      <alignment horizontal="left" vertical="top" wrapText="1"/>
    </xf>
    <xf numFmtId="0" fontId="2" fillId="4" borderId="4" xfId="0" applyFont="1" applyFill="1" applyBorder="1" applyAlignment="1">
      <alignment horizontal="center" vertical="center" wrapText="1"/>
    </xf>
    <xf numFmtId="0" fontId="2" fillId="0" borderId="4" xfId="0" applyFont="1" applyBorder="1" applyAlignment="1">
      <alignment horizontal="center" vertical="center"/>
    </xf>
    <xf numFmtId="49" fontId="10" fillId="0" borderId="12" xfId="0" applyNumberFormat="1" applyFont="1" applyBorder="1" applyAlignment="1">
      <alignment horizontal="center" vertical="top"/>
    </xf>
    <xf numFmtId="0" fontId="2" fillId="0" borderId="12" xfId="0" applyNumberFormat="1" applyFont="1" applyFill="1" applyBorder="1" applyAlignment="1">
      <alignment horizontal="center" vertical="top" textRotation="1"/>
    </xf>
    <xf numFmtId="0" fontId="11" fillId="0" borderId="14" xfId="0" applyFont="1" applyFill="1" applyBorder="1" applyAlignment="1">
      <alignment horizontal="left" vertical="top" wrapText="1"/>
    </xf>
    <xf numFmtId="0" fontId="10" fillId="0" borderId="14" xfId="0" applyFont="1" applyFill="1" applyBorder="1" applyAlignment="1">
      <alignment horizontal="left" vertical="top" wrapText="1"/>
    </xf>
    <xf numFmtId="0" fontId="13" fillId="0" borderId="14" xfId="0" applyFont="1" applyFill="1" applyBorder="1" applyAlignment="1">
      <alignment horizontal="left" vertical="top" wrapText="1"/>
    </xf>
    <xf numFmtId="0" fontId="2" fillId="0" borderId="24" xfId="0" applyFont="1" applyBorder="1" applyAlignment="1">
      <alignment horizontal="left" vertical="top" wrapText="1"/>
    </xf>
    <xf numFmtId="0" fontId="0" fillId="0" borderId="33" xfId="0" applyBorder="1" applyAlignment="1">
      <alignment vertical="top" wrapText="1"/>
    </xf>
    <xf numFmtId="0" fontId="0" fillId="0" borderId="14" xfId="0" applyBorder="1" applyAlignment="1">
      <alignment vertical="top" wrapText="1"/>
    </xf>
    <xf numFmtId="0" fontId="0" fillId="0" borderId="34" xfId="0" applyBorder="1" applyAlignment="1">
      <alignment vertical="top" wrapText="1"/>
    </xf>
    <xf numFmtId="0" fontId="0" fillId="0" borderId="25" xfId="0" applyBorder="1" applyAlignment="1">
      <alignment vertical="top" wrapText="1"/>
    </xf>
    <xf numFmtId="0" fontId="0" fillId="0" borderId="35" xfId="0" applyBorder="1" applyAlignment="1">
      <alignment vertical="top" wrapText="1"/>
    </xf>
    <xf numFmtId="3" fontId="2" fillId="3" borderId="24" xfId="0" applyNumberFormat="1" applyFont="1" applyFill="1" applyBorder="1" applyAlignment="1">
      <alignment horizontal="left" vertical="center" wrapText="1"/>
    </xf>
    <xf numFmtId="0" fontId="0" fillId="0" borderId="33" xfId="0" applyBorder="1" applyAlignment="1">
      <alignment wrapText="1"/>
    </xf>
    <xf numFmtId="3" fontId="2" fillId="3" borderId="14" xfId="0" applyNumberFormat="1" applyFont="1" applyFill="1" applyBorder="1" applyAlignment="1">
      <alignment horizontal="left" vertical="center" wrapText="1"/>
    </xf>
    <xf numFmtId="0" fontId="0" fillId="0" borderId="34" xfId="0" applyBorder="1" applyAlignment="1">
      <alignment wrapText="1"/>
    </xf>
    <xf numFmtId="0" fontId="0" fillId="0" borderId="25" xfId="0" applyBorder="1" applyAlignment="1">
      <alignment wrapText="1"/>
    </xf>
    <xf numFmtId="0" fontId="0" fillId="0" borderId="35" xfId="0" applyBorder="1" applyAlignment="1">
      <alignment wrapText="1"/>
    </xf>
    <xf numFmtId="0" fontId="15" fillId="2" borderId="14"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8" xfId="0" applyFont="1" applyFill="1" applyBorder="1" applyAlignment="1">
      <alignment horizontal="left" vertical="top" wrapText="1"/>
    </xf>
    <xf numFmtId="0" fontId="15" fillId="2" borderId="34"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8" xfId="0" applyFont="1" applyFill="1" applyBorder="1" applyAlignment="1">
      <alignment horizontal="left" vertical="top" wrapText="1"/>
    </xf>
    <xf numFmtId="0" fontId="18" fillId="0" borderId="0" xfId="0" applyFont="1" applyAlignment="1">
      <alignment horizontal="center" vertical="top" wrapText="1"/>
    </xf>
    <xf numFmtId="0" fontId="0" fillId="0" borderId="0" xfId="0" applyAlignment="1">
      <alignment vertical="top" wrapText="1"/>
    </xf>
    <xf numFmtId="0" fontId="4" fillId="0" borderId="0" xfId="0" applyFont="1" applyAlignment="1">
      <alignment horizontal="center" vertical="top" wrapText="1"/>
    </xf>
    <xf numFmtId="0" fontId="2" fillId="0" borderId="8" xfId="0" applyFont="1" applyBorder="1" applyAlignment="1">
      <alignment horizontal="right" vertical="top"/>
    </xf>
    <xf numFmtId="0" fontId="6" fillId="0" borderId="26"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0" fontId="2" fillId="0" borderId="12"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2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8" xfId="0" applyFont="1" applyBorder="1" applyAlignment="1">
      <alignment horizontal="center" vertical="center" wrapText="1"/>
    </xf>
    <xf numFmtId="0" fontId="6" fillId="0" borderId="20" xfId="0" applyNumberFormat="1" applyFont="1" applyBorder="1" applyAlignment="1">
      <alignment horizontal="center" vertical="center" textRotation="90" wrapText="1"/>
    </xf>
    <xf numFmtId="0" fontId="6" fillId="0" borderId="12" xfId="0" applyNumberFormat="1" applyFont="1" applyBorder="1" applyAlignment="1">
      <alignment horizontal="center" vertical="center" textRotation="90" wrapText="1"/>
    </xf>
    <xf numFmtId="0" fontId="6" fillId="0" borderId="18" xfId="0" applyNumberFormat="1" applyFont="1" applyBorder="1" applyAlignment="1">
      <alignment horizontal="center" vertical="center" textRotation="90" wrapText="1"/>
    </xf>
    <xf numFmtId="0" fontId="6" fillId="0" borderId="20" xfId="0" applyFont="1" applyBorder="1" applyAlignment="1">
      <alignment horizontal="center" vertical="center" wrapText="1"/>
    </xf>
    <xf numFmtId="0" fontId="6" fillId="0" borderId="18"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1" fillId="0" borderId="24" xfId="0" applyFont="1" applyBorder="1" applyAlignment="1">
      <alignment horizontal="center" vertical="center" textRotation="90" wrapText="1"/>
    </xf>
    <xf numFmtId="0" fontId="1" fillId="0" borderId="14" xfId="0" applyFont="1" applyBorder="1" applyAlignment="1">
      <alignment horizontal="center" vertical="center" textRotation="90" wrapText="1"/>
    </xf>
    <xf numFmtId="0" fontId="1" fillId="0" borderId="25" xfId="0" applyFont="1" applyBorder="1" applyAlignment="1">
      <alignment horizontal="center" vertical="center" textRotation="90" wrapText="1"/>
    </xf>
    <xf numFmtId="49" fontId="2" fillId="0" borderId="42" xfId="0" applyNumberFormat="1" applyFont="1" applyFill="1" applyBorder="1" applyAlignment="1">
      <alignment horizontal="left" vertical="top" wrapText="1"/>
    </xf>
    <xf numFmtId="0" fontId="5" fillId="0" borderId="42" xfId="0" applyFont="1" applyBorder="1" applyAlignment="1">
      <alignment horizontal="left" vertical="top" wrapText="1"/>
    </xf>
    <xf numFmtId="49" fontId="2" fillId="0" borderId="0" xfId="0" applyNumberFormat="1" applyFont="1" applyFill="1" applyBorder="1" applyAlignment="1">
      <alignment horizontal="left" vertical="top" wrapText="1"/>
    </xf>
    <xf numFmtId="0" fontId="5" fillId="0" borderId="0" xfId="0" applyFont="1" applyAlignment="1">
      <alignment horizontal="left" vertical="top" wrapText="1"/>
    </xf>
    <xf numFmtId="0" fontId="0" fillId="0" borderId="18" xfId="0" applyBorder="1" applyAlignment="1">
      <alignment horizontal="left" vertical="top" wrapText="1"/>
    </xf>
    <xf numFmtId="3" fontId="2" fillId="3" borderId="24" xfId="0" applyNumberFormat="1" applyFont="1" applyFill="1" applyBorder="1" applyAlignment="1">
      <alignment horizontal="left" vertical="top" wrapText="1"/>
    </xf>
    <xf numFmtId="0" fontId="5" fillId="0" borderId="33" xfId="0" applyFont="1" applyBorder="1" applyAlignment="1">
      <alignment horizontal="left" vertical="top" wrapText="1"/>
    </xf>
    <xf numFmtId="0" fontId="5" fillId="0" borderId="14" xfId="0" applyFont="1" applyBorder="1" applyAlignment="1">
      <alignment horizontal="left" vertical="top" wrapText="1"/>
    </xf>
    <xf numFmtId="0" fontId="5" fillId="0" borderId="34" xfId="0" applyFont="1" applyBorder="1" applyAlignment="1">
      <alignment horizontal="left" vertical="top" wrapText="1"/>
    </xf>
    <xf numFmtId="0" fontId="0" fillId="0" borderId="25" xfId="0" applyBorder="1" applyAlignment="1">
      <alignment horizontal="left" vertical="top" wrapText="1"/>
    </xf>
    <xf numFmtId="0" fontId="0" fillId="0" borderId="35" xfId="0" applyBorder="1" applyAlignment="1">
      <alignment horizontal="left" vertical="top" wrapText="1"/>
    </xf>
    <xf numFmtId="0" fontId="2" fillId="7" borderId="24" xfId="0" applyNumberFormat="1" applyFont="1" applyFill="1" applyBorder="1" applyAlignment="1">
      <alignment vertical="top" wrapText="1"/>
    </xf>
    <xf numFmtId="0" fontId="0" fillId="7" borderId="33" xfId="0" applyFill="1" applyBorder="1" applyAlignment="1">
      <alignment vertical="top" wrapText="1"/>
    </xf>
    <xf numFmtId="0" fontId="0" fillId="7" borderId="14" xfId="0" applyFill="1" applyBorder="1" applyAlignment="1">
      <alignment vertical="top" wrapText="1"/>
    </xf>
    <xf numFmtId="0" fontId="0" fillId="7" borderId="34" xfId="0" applyFill="1" applyBorder="1" applyAlignment="1">
      <alignment vertical="top" wrapText="1"/>
    </xf>
    <xf numFmtId="0" fontId="0" fillId="7" borderId="25" xfId="0" applyFill="1" applyBorder="1" applyAlignment="1">
      <alignment vertical="top" wrapText="1"/>
    </xf>
    <xf numFmtId="0" fontId="0" fillId="7" borderId="35" xfId="0" applyFill="1" applyBorder="1" applyAlignment="1">
      <alignment vertical="top" wrapText="1"/>
    </xf>
    <xf numFmtId="3" fontId="2" fillId="8" borderId="48" xfId="0" applyNumberFormat="1" applyFont="1" applyFill="1" applyBorder="1" applyAlignment="1">
      <alignment horizontal="left" vertical="top" wrapText="1"/>
    </xf>
    <xf numFmtId="0" fontId="0" fillId="8" borderId="51" xfId="0" applyFill="1" applyBorder="1" applyAlignment="1">
      <alignment vertical="top" wrapText="1"/>
    </xf>
    <xf numFmtId="0" fontId="0" fillId="8" borderId="23" xfId="0" applyFill="1" applyBorder="1" applyAlignment="1">
      <alignment vertical="top" wrapText="1"/>
    </xf>
    <xf numFmtId="0" fontId="0" fillId="8" borderId="45" xfId="0" applyFill="1" applyBorder="1" applyAlignment="1">
      <alignment vertical="top" wrapText="1"/>
    </xf>
    <xf numFmtId="3" fontId="2" fillId="0" borderId="27" xfId="0" applyNumberFormat="1" applyFont="1" applyFill="1" applyBorder="1" applyAlignment="1">
      <alignment horizontal="left" vertical="top" wrapText="1"/>
    </xf>
    <xf numFmtId="0" fontId="0" fillId="0" borderId="40" xfId="0" applyBorder="1" applyAlignment="1">
      <alignment vertical="top" wrapText="1"/>
    </xf>
    <xf numFmtId="0" fontId="0" fillId="0" borderId="51" xfId="0" applyBorder="1" applyAlignment="1">
      <alignment vertical="top"/>
    </xf>
    <xf numFmtId="0" fontId="0" fillId="0" borderId="14" xfId="0" applyBorder="1" applyAlignment="1">
      <alignment vertical="top"/>
    </xf>
    <xf numFmtId="0" fontId="0" fillId="0" borderId="25" xfId="0" applyBorder="1" applyAlignment="1">
      <alignment vertical="top"/>
    </xf>
    <xf numFmtId="3" fontId="2" fillId="7" borderId="13" xfId="0" applyNumberFormat="1" applyFont="1" applyFill="1" applyBorder="1" applyAlignment="1">
      <alignment horizontal="left" vertical="top" wrapText="1"/>
    </xf>
    <xf numFmtId="3" fontId="2" fillId="7" borderId="19" xfId="0" applyNumberFormat="1" applyFont="1" applyFill="1" applyBorder="1" applyAlignment="1">
      <alignment horizontal="left" vertical="top" wrapText="1"/>
    </xf>
    <xf numFmtId="3" fontId="2" fillId="0" borderId="24" xfId="0" applyNumberFormat="1" applyFont="1" applyFill="1" applyBorder="1" applyAlignment="1">
      <alignment horizontal="left" vertical="top" wrapText="1"/>
    </xf>
    <xf numFmtId="3" fontId="2" fillId="0" borderId="25" xfId="0" applyNumberFormat="1" applyFont="1" applyFill="1" applyBorder="1" applyAlignment="1">
      <alignment horizontal="left" vertical="top" wrapText="1"/>
    </xf>
    <xf numFmtId="3" fontId="2" fillId="0" borderId="33" xfId="0" applyNumberFormat="1" applyFont="1" applyFill="1" applyBorder="1" applyAlignment="1">
      <alignment horizontal="center" vertical="top" wrapText="1"/>
    </xf>
    <xf numFmtId="3" fontId="2" fillId="0" borderId="35" xfId="0" applyNumberFormat="1" applyFont="1" applyFill="1" applyBorder="1" applyAlignment="1">
      <alignment horizontal="center" vertical="top" wrapText="1"/>
    </xf>
    <xf numFmtId="3" fontId="2" fillId="0" borderId="20" xfId="0" applyNumberFormat="1" applyFont="1" applyFill="1" applyBorder="1" applyAlignment="1">
      <alignment horizontal="left" vertical="top" wrapText="1"/>
    </xf>
    <xf numFmtId="3" fontId="2" fillId="0" borderId="12" xfId="0" applyNumberFormat="1" applyFont="1" applyFill="1" applyBorder="1" applyAlignment="1">
      <alignment horizontal="left" vertical="top" wrapText="1"/>
    </xf>
    <xf numFmtId="3" fontId="2" fillId="0" borderId="18" xfId="0" applyNumberFormat="1" applyFont="1" applyFill="1" applyBorder="1" applyAlignment="1">
      <alignment horizontal="left" vertical="top" wrapText="1"/>
    </xf>
    <xf numFmtId="3" fontId="2" fillId="8" borderId="24" xfId="0" applyNumberFormat="1" applyFont="1" applyFill="1" applyBorder="1" applyAlignment="1">
      <alignment horizontal="left" vertical="top" wrapText="1"/>
    </xf>
    <xf numFmtId="3" fontId="2" fillId="7" borderId="12" xfId="0" applyNumberFormat="1" applyFont="1" applyFill="1" applyBorder="1" applyAlignment="1">
      <alignment horizontal="left" vertical="top" wrapText="1"/>
    </xf>
    <xf numFmtId="3" fontId="2" fillId="7" borderId="18" xfId="0" applyNumberFormat="1" applyFont="1" applyFill="1" applyBorder="1" applyAlignment="1">
      <alignment horizontal="left" vertical="top" wrapText="1"/>
    </xf>
    <xf numFmtId="0" fontId="2" fillId="7" borderId="20" xfId="0" applyNumberFormat="1" applyFont="1" applyFill="1" applyBorder="1" applyAlignment="1">
      <alignment horizontal="center" vertical="top"/>
    </xf>
    <xf numFmtId="0" fontId="2" fillId="7" borderId="12" xfId="0" applyNumberFormat="1" applyFont="1" applyFill="1" applyBorder="1" applyAlignment="1">
      <alignment horizontal="center" vertical="top"/>
    </xf>
    <xf numFmtId="0" fontId="2" fillId="8" borderId="24" xfId="0" applyFont="1" applyFill="1" applyBorder="1" applyAlignment="1">
      <alignment horizontal="left" vertical="top" wrapText="1"/>
    </xf>
    <xf numFmtId="0" fontId="2" fillId="8" borderId="25" xfId="0" applyFont="1" applyFill="1" applyBorder="1" applyAlignment="1">
      <alignment horizontal="left" vertical="top" wrapText="1"/>
    </xf>
  </cellXfs>
  <cellStyles count="2">
    <cellStyle name="Įprastas" xfId="0" builtinId="0"/>
    <cellStyle name="Įprastas 2" xfId="1"/>
  </cellStyles>
  <dxfs count="0"/>
  <tableStyles count="0" defaultTableStyle="TableStyleMedium2" defaultPivotStyle="PivotStyleLight16"/>
  <colors>
    <mruColors>
      <color rgb="FFCCECFF"/>
      <color rgb="FFFBD3F8"/>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25"/>
    </mc:Choice>
    <mc:Fallback>
      <c:style val="25"/>
    </mc:Fallback>
  </mc:AlternateContent>
  <c:chart>
    <c:autoTitleDeleted val="0"/>
    <c:view3D>
      <c:rotX val="30"/>
      <c:rotY val="0"/>
      <c:depthPercent val="100"/>
      <c:rAngAx val="1"/>
    </c:view3D>
    <c:floor>
      <c:thickness val="0"/>
    </c:floor>
    <c:sideWall>
      <c:thickness val="0"/>
    </c:sideWall>
    <c:backWall>
      <c:thickness val="0"/>
    </c:backWall>
    <c:plotArea>
      <c:layout>
        <c:manualLayout>
          <c:layoutTarget val="inner"/>
          <c:xMode val="edge"/>
          <c:yMode val="edge"/>
          <c:x val="0.14166666666666666"/>
          <c:y val="3.2407407407407406E-2"/>
          <c:w val="0.72518088363954503"/>
          <c:h val="0.96759259259259256"/>
        </c:manualLayout>
      </c:layout>
      <c:pie3DChart>
        <c:varyColors val="1"/>
        <c:ser>
          <c:idx val="0"/>
          <c:order val="0"/>
          <c:explosion val="12"/>
          <c:dPt>
            <c:idx val="0"/>
            <c:bubble3D val="0"/>
            <c:spPr>
              <a:solidFill>
                <a:schemeClr val="bg1"/>
              </a:solidFill>
            </c:spPr>
          </c:dPt>
          <c:dPt>
            <c:idx val="1"/>
            <c:bubble3D val="0"/>
            <c:spPr>
              <a:solidFill>
                <a:srgbClr val="CCECFF"/>
              </a:solidFill>
            </c:spPr>
          </c:dPt>
          <c:dPt>
            <c:idx val="2"/>
            <c:bubble3D val="0"/>
            <c:spPr>
              <a:solidFill>
                <a:srgbClr val="FBD3F8"/>
              </a:solidFill>
            </c:spPr>
          </c:dPt>
          <c:dLbls>
            <c:dLbl>
              <c:idx val="0"/>
              <c:layout/>
              <c:tx>
                <c:rich>
                  <a:bodyPr/>
                  <a:lstStyle/>
                  <a:p>
                    <a:r>
                      <a:rPr lang="en-US"/>
                      <a:t>faktiškai įvykdyta -</a:t>
                    </a:r>
                    <a:r>
                      <a:rPr lang="lt-LT" baseline="0"/>
                      <a:t> </a:t>
                    </a:r>
                    <a:r>
                      <a:rPr lang="en-US"/>
                      <a:t>7; 50%</a:t>
                    </a:r>
                  </a:p>
                </c:rich>
              </c:tx>
              <c:showLegendKey val="0"/>
              <c:showVal val="1"/>
              <c:showCatName val="1"/>
              <c:showSerName val="0"/>
              <c:showPercent val="1"/>
              <c:showBubbleSize val="0"/>
            </c:dLbl>
            <c:dLbl>
              <c:idx val="1"/>
              <c:layout>
                <c:manualLayout>
                  <c:x val="0.10075000000000001"/>
                  <c:y val="-1.6500437445319337E-2"/>
                </c:manualLayout>
              </c:layout>
              <c:tx>
                <c:rich>
                  <a:bodyPr/>
                  <a:lstStyle/>
                  <a:p>
                    <a:r>
                      <a:rPr lang="en-US"/>
                      <a:t>iš dalies įvykdyta -</a:t>
                    </a:r>
                    <a:r>
                      <a:rPr lang="lt-LT" baseline="0"/>
                      <a:t> </a:t>
                    </a:r>
                    <a:r>
                      <a:rPr lang="en-US"/>
                      <a:t>5; 36%</a:t>
                    </a:r>
                  </a:p>
                </c:rich>
              </c:tx>
              <c:showLegendKey val="0"/>
              <c:showVal val="1"/>
              <c:showCatName val="1"/>
              <c:showSerName val="0"/>
              <c:showPercent val="1"/>
              <c:showBubbleSize val="0"/>
            </c:dLbl>
            <c:dLbl>
              <c:idx val="2"/>
              <c:layout>
                <c:manualLayout>
                  <c:x val="3.3672353455818024E-3"/>
                  <c:y val="6.981627296587932E-3"/>
                </c:manualLayout>
              </c:layout>
              <c:tx>
                <c:rich>
                  <a:bodyPr/>
                  <a:lstStyle/>
                  <a:p>
                    <a:r>
                      <a:rPr lang="en-US"/>
                      <a:t>neįvykdyta -</a:t>
                    </a:r>
                    <a:r>
                      <a:rPr lang="lt-LT" baseline="0"/>
                      <a:t> 2;</a:t>
                    </a:r>
                    <a:r>
                      <a:rPr lang="en-US"/>
                      <a:t>  14%</a:t>
                    </a:r>
                  </a:p>
                </c:rich>
              </c:tx>
              <c:showLegendKey val="0"/>
              <c:showVal val="1"/>
              <c:showCatName val="1"/>
              <c:showSerName val="0"/>
              <c:showPercent val="1"/>
              <c:showBubbleSize val="0"/>
            </c:dLbl>
            <c:txPr>
              <a:bodyPr/>
              <a:lstStyle/>
              <a:p>
                <a:pPr>
                  <a:defRPr sz="1100">
                    <a:latin typeface="Times New Roman" panose="02020603050405020304" pitchFamily="18" charset="0"/>
                    <a:cs typeface="Times New Roman" panose="02020603050405020304" pitchFamily="18" charset="0"/>
                  </a:defRPr>
                </a:pPr>
                <a:endParaRPr lang="lt-LT"/>
              </a:p>
            </c:txPr>
            <c:showLegendKey val="0"/>
            <c:showVal val="1"/>
            <c:showCatName val="1"/>
            <c:showSerName val="0"/>
            <c:showPercent val="1"/>
            <c:showBubbleSize val="0"/>
            <c:showLeaderLines val="0"/>
          </c:dLbls>
          <c:cat>
            <c:multiLvlStrRef>
              <c:f>ataskaita!$B$10:$D$12</c:f>
              <c:multiLvlStrCache>
                <c:ptCount val="3"/>
                <c:lvl>
                  <c:pt idx="0">
                    <c:v>–</c:v>
                  </c:pt>
                  <c:pt idx="1">
                    <c:v>–</c:v>
                  </c:pt>
                  <c:pt idx="2">
                    <c:v>–</c:v>
                  </c:pt>
                </c:lvl>
                <c:lvl>
                  <c:pt idx="0">
                    <c:v>faktiškai įvykdyta</c:v>
                  </c:pt>
                  <c:pt idx="1">
                    <c:v>iš dalies įvykdyta</c:v>
                  </c:pt>
                  <c:pt idx="2">
                    <c:v>neįvykdyta</c:v>
                  </c:pt>
                </c:lvl>
              </c:multiLvlStrCache>
            </c:multiLvlStrRef>
          </c:cat>
          <c:val>
            <c:numRef>
              <c:f>ataskaita!$E$10:$E$12</c:f>
              <c:numCache>
                <c:formatCode>General</c:formatCode>
                <c:ptCount val="3"/>
                <c:pt idx="0">
                  <c:v>10</c:v>
                </c:pt>
                <c:pt idx="1">
                  <c:v>3</c:v>
                </c:pt>
                <c:pt idx="2">
                  <c:v>2</c:v>
                </c:pt>
              </c:numCache>
            </c:numRef>
          </c:val>
        </c:ser>
        <c:ser>
          <c:idx val="1"/>
          <c:order val="1"/>
          <c:explosion val="25"/>
          <c:cat>
            <c:strRef>
              <c:f>ataskaita!$A$9</c:f>
              <c:strCache>
                <c:ptCount val="1"/>
                <c:pt idx="0">
                  <c:v>Iš 2013 m. planuotų įvykdyti 15 priemonių (kurioms patvirtinti / skirti asignavimai): </c:v>
                </c:pt>
              </c:strCache>
            </c:strRef>
          </c:cat>
          <c:val>
            <c:numRef>
              <c:f>ataskaita!$B$9</c:f>
              <c:numCache>
                <c:formatCode>General</c:formatCode>
                <c:ptCount val="1"/>
              </c:numCache>
            </c:numRef>
          </c:val>
        </c:ser>
        <c:ser>
          <c:idx val="2"/>
          <c:order val="2"/>
          <c:explosion val="25"/>
          <c:cat>
            <c:strRef>
              <c:f>ataskaita!$A$9</c:f>
              <c:strCache>
                <c:ptCount val="1"/>
                <c:pt idx="0">
                  <c:v>Iš 2013 m. planuotų įvykdyti 15 priemonių (kurioms patvirtinti / skirti asignavimai): </c:v>
                </c:pt>
              </c:strCache>
            </c:strRef>
          </c:cat>
          <c:val>
            <c:numRef>
              <c:f>ataskaita!$C$9</c:f>
              <c:numCache>
                <c:formatCode>General</c:formatCode>
                <c:ptCount val="1"/>
              </c:numCache>
            </c:numRef>
          </c:val>
        </c:ser>
        <c:ser>
          <c:idx val="3"/>
          <c:order val="3"/>
          <c:explosion val="25"/>
          <c:cat>
            <c:strRef>
              <c:f>ataskaita!$A$9</c:f>
              <c:strCache>
                <c:ptCount val="1"/>
                <c:pt idx="0">
                  <c:v>Iš 2013 m. planuotų įvykdyti 15 priemonių (kurioms patvirtinti / skirti asignavimai): </c:v>
                </c:pt>
              </c:strCache>
            </c:strRef>
          </c:cat>
          <c:val>
            <c:numRef>
              <c:f>ataskaita!$D$9</c:f>
              <c:numCache>
                <c:formatCode>General</c:formatCode>
                <c:ptCount val="1"/>
              </c:numCache>
            </c:numRef>
          </c:val>
        </c:ser>
        <c:ser>
          <c:idx val="4"/>
          <c:order val="4"/>
          <c:explosion val="25"/>
          <c:cat>
            <c:strRef>
              <c:f>ataskaita!$A$9</c:f>
              <c:strCache>
                <c:ptCount val="1"/>
                <c:pt idx="0">
                  <c:v>Iš 2013 m. planuotų įvykdyti 15 priemonių (kurioms patvirtinti / skirti asignavimai): </c:v>
                </c:pt>
              </c:strCache>
            </c:strRef>
          </c:cat>
          <c:val>
            <c:numRef>
              <c:f>ataskaita!$E$9</c:f>
              <c:numCache>
                <c:formatCode>General</c:formatCode>
                <c:ptCount val="1"/>
              </c:numCache>
            </c:numRef>
          </c:val>
        </c:ser>
        <c:ser>
          <c:idx val="5"/>
          <c:order val="5"/>
          <c:explosion val="25"/>
          <c:cat>
            <c:strRef>
              <c:f>ataskaita!$A$9</c:f>
              <c:strCache>
                <c:ptCount val="1"/>
                <c:pt idx="0">
                  <c:v>Iš 2013 m. planuotų įvykdyti 15 priemonių (kurioms patvirtinti / skirti asignavimai): </c:v>
                </c:pt>
              </c:strCache>
            </c:strRef>
          </c:cat>
          <c:val>
            <c:numRef>
              <c:f>ataskaita!$F$9</c:f>
              <c:numCache>
                <c:formatCode>General</c:formatCode>
                <c:ptCount val="1"/>
              </c:numCache>
            </c:numRef>
          </c:val>
        </c:ser>
        <c:ser>
          <c:idx val="6"/>
          <c:order val="6"/>
          <c:explosion val="25"/>
          <c:cat>
            <c:strRef>
              <c:f>ataskaita!$A$9</c:f>
              <c:strCache>
                <c:ptCount val="1"/>
                <c:pt idx="0">
                  <c:v>Iš 2013 m. planuotų įvykdyti 15 priemonių (kurioms patvirtinti / skirti asignavimai): </c:v>
                </c:pt>
              </c:strCache>
            </c:strRef>
          </c:cat>
          <c:val>
            <c:numRef>
              <c:f>ataskaita!$G$9</c:f>
              <c:numCache>
                <c:formatCode>General</c:formatCode>
                <c:ptCount val="1"/>
              </c:numCache>
            </c:numRef>
          </c:val>
        </c:ser>
        <c:ser>
          <c:idx val="7"/>
          <c:order val="7"/>
          <c:explosion val="25"/>
          <c:cat>
            <c:strRef>
              <c:f>ataskaita!$A$9</c:f>
              <c:strCache>
                <c:ptCount val="1"/>
                <c:pt idx="0">
                  <c:v>Iš 2013 m. planuotų įvykdyti 15 priemonių (kurioms patvirtinti / skirti asignavimai): </c:v>
                </c:pt>
              </c:strCache>
            </c:strRef>
          </c:cat>
          <c:val>
            <c:numRef>
              <c:f>ataskaita!$H$9</c:f>
              <c:numCache>
                <c:formatCode>General</c:formatCode>
                <c:ptCount val="1"/>
              </c:numCache>
            </c:numRef>
          </c:val>
        </c:ser>
        <c:ser>
          <c:idx val="8"/>
          <c:order val="8"/>
          <c:explosion val="25"/>
          <c:cat>
            <c:strRef>
              <c:f>ataskaita!$A$9</c:f>
              <c:strCache>
                <c:ptCount val="1"/>
                <c:pt idx="0">
                  <c:v>Iš 2013 m. planuotų įvykdyti 15 priemonių (kurioms patvirtinti / skirti asignavimai): </c:v>
                </c:pt>
              </c:strCache>
            </c:strRef>
          </c:cat>
          <c:val>
            <c:numRef>
              <c:f>ataskaita!$I$9</c:f>
              <c:numCache>
                <c:formatCode>General</c:formatCode>
                <c:ptCount val="1"/>
              </c:numCache>
            </c:numRef>
          </c:val>
        </c:ser>
        <c:ser>
          <c:idx val="9"/>
          <c:order val="9"/>
          <c:explosion val="25"/>
          <c:cat>
            <c:strRef>
              <c:f>ataskaita!$A$9</c:f>
              <c:strCache>
                <c:ptCount val="1"/>
                <c:pt idx="0">
                  <c:v>Iš 2013 m. planuotų įvykdyti 15 priemonių (kurioms patvirtinti / skirti asignavimai): </c:v>
                </c:pt>
              </c:strCache>
            </c:strRef>
          </c:cat>
          <c:val>
            <c:numRef>
              <c:f>ataskaita!$J$9</c:f>
              <c:numCache>
                <c:formatCode>General</c:formatCode>
                <c:ptCount val="1"/>
              </c:numCache>
            </c:numRef>
          </c:val>
        </c:ser>
        <c:ser>
          <c:idx val="10"/>
          <c:order val="10"/>
          <c:explosion val="25"/>
          <c:cat>
            <c:strRef>
              <c:f>ataskaita!$A$9</c:f>
              <c:strCache>
                <c:ptCount val="1"/>
                <c:pt idx="0">
                  <c:v>Iš 2013 m. planuotų įvykdyti 15 priemonių (kurioms patvirtinti / skirti asignavimai): </c:v>
                </c:pt>
              </c:strCache>
            </c:strRef>
          </c:cat>
          <c:val>
            <c:numRef>
              <c:f>ataskaita!$K$9</c:f>
              <c:numCache>
                <c:formatCode>General</c:formatCode>
                <c:ptCount val="1"/>
              </c:numCache>
            </c:numRef>
          </c:val>
        </c:ser>
        <c:dLbls>
          <c:showLegendKey val="0"/>
          <c:showVal val="0"/>
          <c:showCatName val="0"/>
          <c:showSerName val="0"/>
          <c:showPercent val="0"/>
          <c:showBubbleSize val="0"/>
          <c:showLeaderLines val="0"/>
        </c:dLbls>
      </c:pie3DChart>
    </c:plotArea>
    <c:plotVisOnly val="1"/>
    <c:dispBlanksAs val="gap"/>
    <c:showDLblsOverMax val="0"/>
  </c:chart>
  <c:spPr>
    <a:ln cap="sq"/>
  </c:spPr>
  <c:txPr>
    <a:bodyPr/>
    <a:lstStyle/>
    <a:p>
      <a:pPr>
        <a:defRPr baseline="0"/>
      </a:pPr>
      <a:endParaRPr lang="lt-L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266700</xdr:colOff>
      <xdr:row>13</xdr:row>
      <xdr:rowOff>71437</xdr:rowOff>
    </xdr:from>
    <xdr:to>
      <xdr:col>9</xdr:col>
      <xdr:colOff>209550</xdr:colOff>
      <xdr:row>27</xdr:row>
      <xdr:rowOff>14287</xdr:rowOff>
    </xdr:to>
    <xdr:graphicFrame macro="">
      <xdr:nvGraphicFramePr>
        <xdr:cNvPr id="4" name="Diagrama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apas1"/>
  <dimension ref="A1:K33"/>
  <sheetViews>
    <sheetView tabSelected="1" zoomScaleNormal="100" zoomScaleSheetLayoutView="120" workbookViewId="0">
      <selection activeCell="P24" sqref="P24"/>
    </sheetView>
  </sheetViews>
  <sheetFormatPr defaultRowHeight="15.75" x14ac:dyDescent="0.25"/>
  <cols>
    <col min="1" max="3" width="9.140625" style="180"/>
    <col min="4" max="4" width="1.7109375" style="180" customWidth="1"/>
    <col min="5" max="5" width="3.7109375" style="182" customWidth="1"/>
    <col min="6" max="10" width="9.140625" style="180"/>
    <col min="11" max="11" width="8.85546875" style="180" customWidth="1"/>
    <col min="12" max="16384" width="9.140625" style="180"/>
  </cols>
  <sheetData>
    <row r="1" spans="1:11" customFormat="1" x14ac:dyDescent="0.25">
      <c r="A1" s="234" t="s">
        <v>118</v>
      </c>
      <c r="B1" s="234"/>
      <c r="C1" s="234"/>
      <c r="D1" s="234"/>
      <c r="E1" s="234"/>
      <c r="F1" s="234"/>
      <c r="G1" s="234"/>
      <c r="H1" s="234"/>
      <c r="I1" s="234"/>
      <c r="J1" s="234"/>
      <c r="K1" s="234"/>
    </row>
    <row r="2" spans="1:11" customFormat="1" x14ac:dyDescent="0.25">
      <c r="A2" s="234" t="s">
        <v>139</v>
      </c>
      <c r="B2" s="234"/>
      <c r="C2" s="234"/>
      <c r="D2" s="234"/>
      <c r="E2" s="234"/>
      <c r="F2" s="234"/>
      <c r="G2" s="234"/>
      <c r="H2" s="234"/>
      <c r="I2" s="234"/>
      <c r="J2" s="234"/>
      <c r="K2" s="234"/>
    </row>
    <row r="3" spans="1:11" customFormat="1" x14ac:dyDescent="0.25">
      <c r="A3" s="234" t="s">
        <v>119</v>
      </c>
      <c r="B3" s="234"/>
      <c r="C3" s="234"/>
      <c r="D3" s="234"/>
      <c r="E3" s="234"/>
      <c r="F3" s="234"/>
      <c r="G3" s="234"/>
      <c r="H3" s="234"/>
      <c r="I3" s="234"/>
      <c r="J3" s="234"/>
      <c r="K3" s="234"/>
    </row>
    <row r="4" spans="1:11" customFormat="1" ht="12.75" x14ac:dyDescent="0.2"/>
    <row r="5" spans="1:11" customFormat="1" ht="34.5" customHeight="1" x14ac:dyDescent="0.2">
      <c r="A5" s="235" t="s">
        <v>140</v>
      </c>
      <c r="B5" s="235"/>
      <c r="C5" s="235"/>
      <c r="D5" s="235"/>
      <c r="E5" s="235"/>
      <c r="F5" s="235"/>
      <c r="G5" s="235"/>
      <c r="H5" s="235"/>
      <c r="I5" s="235"/>
      <c r="J5" s="235"/>
      <c r="K5" s="235"/>
    </row>
    <row r="6" spans="1:11" customFormat="1" ht="12.75" x14ac:dyDescent="0.2"/>
    <row r="7" spans="1:11" customFormat="1" ht="57" customHeight="1" x14ac:dyDescent="0.2">
      <c r="A7" s="229" t="s">
        <v>127</v>
      </c>
      <c r="B7" s="229"/>
      <c r="C7" s="229"/>
      <c r="D7" s="229"/>
      <c r="E7" s="229"/>
      <c r="F7" s="229"/>
      <c r="G7" s="229"/>
      <c r="H7" s="229"/>
      <c r="I7" s="229"/>
      <c r="J7" s="229"/>
      <c r="K7" s="229"/>
    </row>
    <row r="8" spans="1:11" customFormat="1" ht="12.75" x14ac:dyDescent="0.2"/>
    <row r="9" spans="1:11" customFormat="1" x14ac:dyDescent="0.2">
      <c r="A9" s="229" t="s">
        <v>145</v>
      </c>
      <c r="B9" s="229"/>
      <c r="C9" s="229"/>
      <c r="D9" s="229"/>
      <c r="E9" s="229"/>
      <c r="F9" s="229"/>
      <c r="G9" s="229"/>
      <c r="H9" s="229"/>
      <c r="I9" s="229"/>
      <c r="J9" s="229"/>
      <c r="K9" s="229"/>
    </row>
    <row r="10" spans="1:11" customFormat="1" x14ac:dyDescent="0.25">
      <c r="A10" s="183"/>
      <c r="B10" s="230" t="s">
        <v>120</v>
      </c>
      <c r="C10" s="230"/>
      <c r="D10" s="184" t="s">
        <v>141</v>
      </c>
      <c r="E10" s="225">
        <v>10</v>
      </c>
      <c r="F10" s="231" t="s">
        <v>142</v>
      </c>
      <c r="G10" s="231"/>
      <c r="H10" s="231"/>
      <c r="I10" s="231"/>
      <c r="J10" s="231"/>
      <c r="K10" s="231"/>
    </row>
    <row r="11" spans="1:11" customFormat="1" x14ac:dyDescent="0.25">
      <c r="A11" s="183"/>
      <c r="B11" s="230" t="s">
        <v>121</v>
      </c>
      <c r="C11" s="230"/>
      <c r="D11" s="184" t="s">
        <v>141</v>
      </c>
      <c r="E11" s="225">
        <v>3</v>
      </c>
      <c r="F11" s="231" t="s">
        <v>143</v>
      </c>
      <c r="G11" s="231"/>
      <c r="H11" s="231"/>
      <c r="I11" s="231"/>
      <c r="J11" s="231"/>
      <c r="K11" s="231"/>
    </row>
    <row r="12" spans="1:11" x14ac:dyDescent="0.25">
      <c r="B12" s="233" t="s">
        <v>122</v>
      </c>
      <c r="C12" s="233"/>
      <c r="D12" s="181" t="s">
        <v>141</v>
      </c>
      <c r="E12" s="226">
        <v>2</v>
      </c>
      <c r="F12" s="227" t="s">
        <v>160</v>
      </c>
    </row>
    <row r="13" spans="1:11" x14ac:dyDescent="0.25">
      <c r="B13" s="185" t="s">
        <v>144</v>
      </c>
      <c r="C13" s="185"/>
      <c r="D13" s="185"/>
      <c r="E13" s="186"/>
      <c r="F13" s="185"/>
      <c r="G13" s="185"/>
    </row>
    <row r="14" spans="1:11" x14ac:dyDescent="0.25">
      <c r="B14" s="185"/>
      <c r="C14" s="185"/>
      <c r="D14" s="185"/>
      <c r="E14" s="186"/>
      <c r="F14" s="185"/>
      <c r="G14" s="185"/>
    </row>
    <row r="29" spans="1:11" customFormat="1" ht="12.75" x14ac:dyDescent="0.2"/>
    <row r="30" spans="1:11" customFormat="1" ht="34.5" customHeight="1" x14ac:dyDescent="0.2">
      <c r="A30" s="232" t="s">
        <v>123</v>
      </c>
      <c r="B30" s="232"/>
      <c r="C30" s="232"/>
      <c r="D30" s="232"/>
      <c r="E30" s="232"/>
      <c r="F30" s="232"/>
      <c r="G30" s="232"/>
      <c r="H30" s="232"/>
      <c r="I30" s="232"/>
      <c r="J30" s="232"/>
      <c r="K30" s="232"/>
    </row>
    <row r="31" spans="1:11" customFormat="1" ht="36.75" customHeight="1" x14ac:dyDescent="0.2">
      <c r="A31" s="228" t="s">
        <v>124</v>
      </c>
      <c r="B31" s="228"/>
      <c r="C31" s="228"/>
      <c r="D31" s="228"/>
      <c r="E31" s="228"/>
      <c r="F31" s="228"/>
      <c r="G31" s="228"/>
      <c r="H31" s="228"/>
      <c r="I31" s="228"/>
      <c r="J31" s="228"/>
      <c r="K31" s="228"/>
    </row>
    <row r="32" spans="1:11" customFormat="1" ht="36" customHeight="1" x14ac:dyDescent="0.2">
      <c r="A32" s="228" t="s">
        <v>125</v>
      </c>
      <c r="B32" s="228"/>
      <c r="C32" s="228"/>
      <c r="D32" s="228"/>
      <c r="E32" s="228"/>
      <c r="F32" s="228"/>
      <c r="G32" s="228"/>
      <c r="H32" s="228"/>
      <c r="I32" s="228"/>
      <c r="J32" s="228"/>
      <c r="K32" s="228"/>
    </row>
    <row r="33" spans="1:11" customFormat="1" ht="36.75" customHeight="1" x14ac:dyDescent="0.2">
      <c r="A33" s="228" t="s">
        <v>126</v>
      </c>
      <c r="B33" s="228"/>
      <c r="C33" s="228"/>
      <c r="D33" s="228"/>
      <c r="E33" s="228"/>
      <c r="F33" s="228"/>
      <c r="G33" s="228"/>
      <c r="H33" s="228"/>
      <c r="I33" s="228"/>
      <c r="J33" s="228"/>
      <c r="K33" s="228"/>
    </row>
  </sheetData>
  <mergeCells count="15">
    <mergeCell ref="A1:K1"/>
    <mergeCell ref="A2:K2"/>
    <mergeCell ref="A3:K3"/>
    <mergeCell ref="A5:K5"/>
    <mergeCell ref="A7:K7"/>
    <mergeCell ref="A31:K31"/>
    <mergeCell ref="A32:K32"/>
    <mergeCell ref="A33:K33"/>
    <mergeCell ref="A9:K9"/>
    <mergeCell ref="B11:C11"/>
    <mergeCell ref="F11:K11"/>
    <mergeCell ref="A30:K30"/>
    <mergeCell ref="B12:C12"/>
    <mergeCell ref="B10:C10"/>
    <mergeCell ref="F10:K10"/>
  </mergeCells>
  <pageMargins left="1.1811023622047245" right="0.19685039370078741"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apas2"/>
  <dimension ref="A1:AK106"/>
  <sheetViews>
    <sheetView zoomScale="120" zoomScaleNormal="120" zoomScaleSheetLayoutView="120" workbookViewId="0">
      <selection activeCell="V6" sqref="V6"/>
    </sheetView>
  </sheetViews>
  <sheetFormatPr defaultRowHeight="12.75" x14ac:dyDescent="0.2"/>
  <cols>
    <col min="1" max="3" width="2.7109375" style="3" customWidth="1"/>
    <col min="4" max="4" width="37.140625" style="3" customWidth="1"/>
    <col min="5" max="5" width="3.5703125" style="3" customWidth="1"/>
    <col min="6" max="6" width="3.85546875" style="22" customWidth="1"/>
    <col min="7" max="7" width="7.28515625" style="11" customWidth="1"/>
    <col min="8" max="8" width="7.7109375" style="3" customWidth="1"/>
    <col min="9" max="10" width="8.28515625" style="3" customWidth="1"/>
    <col min="11" max="11" width="26.28515625" style="3" customWidth="1"/>
    <col min="12" max="12" width="7" style="31" customWidth="1"/>
    <col min="13" max="13" width="7.7109375" style="31" customWidth="1"/>
    <col min="14" max="14" width="13.28515625" style="31" customWidth="1"/>
    <col min="15" max="15" width="23.42578125" style="31" customWidth="1"/>
    <col min="16" max="16" width="6.85546875" style="2" customWidth="1"/>
    <col min="17" max="253" width="9.140625" style="2"/>
    <col min="254" max="256" width="2.7109375" style="2" customWidth="1"/>
    <col min="257" max="257" width="38.85546875" style="2" customWidth="1"/>
    <col min="258" max="258" width="3.5703125" style="2" customWidth="1"/>
    <col min="259" max="260" width="3.85546875" style="2" customWidth="1"/>
    <col min="261" max="261" width="7.28515625" style="2" customWidth="1"/>
    <col min="262" max="264" width="7.7109375" style="2" customWidth="1"/>
    <col min="265" max="265" width="8.85546875" style="2" customWidth="1"/>
    <col min="266" max="266" width="7.7109375" style="2" customWidth="1"/>
    <col min="267" max="267" width="8.140625" style="2" customWidth="1"/>
    <col min="268" max="268" width="26.28515625" style="2" customWidth="1"/>
    <col min="269" max="269" width="4.7109375" style="2" customWidth="1"/>
    <col min="270" max="271" width="3.7109375" style="2" customWidth="1"/>
    <col min="272" max="272" width="6.85546875" style="2" customWidth="1"/>
    <col min="273" max="509" width="9.140625" style="2"/>
    <col min="510" max="512" width="2.7109375" style="2" customWidth="1"/>
    <col min="513" max="513" width="38.85546875" style="2" customWidth="1"/>
    <col min="514" max="514" width="3.5703125" style="2" customWidth="1"/>
    <col min="515" max="516" width="3.85546875" style="2" customWidth="1"/>
    <col min="517" max="517" width="7.28515625" style="2" customWidth="1"/>
    <col min="518" max="520" width="7.7109375" style="2" customWidth="1"/>
    <col min="521" max="521" width="8.85546875" style="2" customWidth="1"/>
    <col min="522" max="522" width="7.7109375" style="2" customWidth="1"/>
    <col min="523" max="523" width="8.140625" style="2" customWidth="1"/>
    <col min="524" max="524" width="26.28515625" style="2" customWidth="1"/>
    <col min="525" max="525" width="4.7109375" style="2" customWidth="1"/>
    <col min="526" max="527" width="3.7109375" style="2" customWidth="1"/>
    <col min="528" max="528" width="6.85546875" style="2" customWidth="1"/>
    <col min="529" max="765" width="9.140625" style="2"/>
    <col min="766" max="768" width="2.7109375" style="2" customWidth="1"/>
    <col min="769" max="769" width="38.85546875" style="2" customWidth="1"/>
    <col min="770" max="770" width="3.5703125" style="2" customWidth="1"/>
    <col min="771" max="772" width="3.85546875" style="2" customWidth="1"/>
    <col min="773" max="773" width="7.28515625" style="2" customWidth="1"/>
    <col min="774" max="776" width="7.7109375" style="2" customWidth="1"/>
    <col min="777" max="777" width="8.85546875" style="2" customWidth="1"/>
    <col min="778" max="778" width="7.7109375" style="2" customWidth="1"/>
    <col min="779" max="779" width="8.140625" style="2" customWidth="1"/>
    <col min="780" max="780" width="26.28515625" style="2" customWidth="1"/>
    <col min="781" max="781" width="4.7109375" style="2" customWidth="1"/>
    <col min="782" max="783" width="3.7109375" style="2" customWidth="1"/>
    <col min="784" max="784" width="6.85546875" style="2" customWidth="1"/>
    <col min="785" max="1021" width="9.140625" style="2"/>
    <col min="1022" max="1024" width="2.7109375" style="2" customWidth="1"/>
    <col min="1025" max="1025" width="38.85546875" style="2" customWidth="1"/>
    <col min="1026" max="1026" width="3.5703125" style="2" customWidth="1"/>
    <col min="1027" max="1028" width="3.85546875" style="2" customWidth="1"/>
    <col min="1029" max="1029" width="7.28515625" style="2" customWidth="1"/>
    <col min="1030" max="1032" width="7.7109375" style="2" customWidth="1"/>
    <col min="1033" max="1033" width="8.85546875" style="2" customWidth="1"/>
    <col min="1034" max="1034" width="7.7109375" style="2" customWidth="1"/>
    <col min="1035" max="1035" width="8.140625" style="2" customWidth="1"/>
    <col min="1036" max="1036" width="26.28515625" style="2" customWidth="1"/>
    <col min="1037" max="1037" width="4.7109375" style="2" customWidth="1"/>
    <col min="1038" max="1039" width="3.7109375" style="2" customWidth="1"/>
    <col min="1040" max="1040" width="6.85546875" style="2" customWidth="1"/>
    <col min="1041" max="1277" width="9.140625" style="2"/>
    <col min="1278" max="1280" width="2.7109375" style="2" customWidth="1"/>
    <col min="1281" max="1281" width="38.85546875" style="2" customWidth="1"/>
    <col min="1282" max="1282" width="3.5703125" style="2" customWidth="1"/>
    <col min="1283" max="1284" width="3.85546875" style="2" customWidth="1"/>
    <col min="1285" max="1285" width="7.28515625" style="2" customWidth="1"/>
    <col min="1286" max="1288" width="7.7109375" style="2" customWidth="1"/>
    <col min="1289" max="1289" width="8.85546875" style="2" customWidth="1"/>
    <col min="1290" max="1290" width="7.7109375" style="2" customWidth="1"/>
    <col min="1291" max="1291" width="8.140625" style="2" customWidth="1"/>
    <col min="1292" max="1292" width="26.28515625" style="2" customWidth="1"/>
    <col min="1293" max="1293" width="4.7109375" style="2" customWidth="1"/>
    <col min="1294" max="1295" width="3.7109375" style="2" customWidth="1"/>
    <col min="1296" max="1296" width="6.85546875" style="2" customWidth="1"/>
    <col min="1297" max="1533" width="9.140625" style="2"/>
    <col min="1534" max="1536" width="2.7109375" style="2" customWidth="1"/>
    <col min="1537" max="1537" width="38.85546875" style="2" customWidth="1"/>
    <col min="1538" max="1538" width="3.5703125" style="2" customWidth="1"/>
    <col min="1539" max="1540" width="3.85546875" style="2" customWidth="1"/>
    <col min="1541" max="1541" width="7.28515625" style="2" customWidth="1"/>
    <col min="1542" max="1544" width="7.7109375" style="2" customWidth="1"/>
    <col min="1545" max="1545" width="8.85546875" style="2" customWidth="1"/>
    <col min="1546" max="1546" width="7.7109375" style="2" customWidth="1"/>
    <col min="1547" max="1547" width="8.140625" style="2" customWidth="1"/>
    <col min="1548" max="1548" width="26.28515625" style="2" customWidth="1"/>
    <col min="1549" max="1549" width="4.7109375" style="2" customWidth="1"/>
    <col min="1550" max="1551" width="3.7109375" style="2" customWidth="1"/>
    <col min="1552" max="1552" width="6.85546875" style="2" customWidth="1"/>
    <col min="1553" max="1789" width="9.140625" style="2"/>
    <col min="1790" max="1792" width="2.7109375" style="2" customWidth="1"/>
    <col min="1793" max="1793" width="38.85546875" style="2" customWidth="1"/>
    <col min="1794" max="1794" width="3.5703125" style="2" customWidth="1"/>
    <col min="1795" max="1796" width="3.85546875" style="2" customWidth="1"/>
    <col min="1797" max="1797" width="7.28515625" style="2" customWidth="1"/>
    <col min="1798" max="1800" width="7.7109375" style="2" customWidth="1"/>
    <col min="1801" max="1801" width="8.85546875" style="2" customWidth="1"/>
    <col min="1802" max="1802" width="7.7109375" style="2" customWidth="1"/>
    <col min="1803" max="1803" width="8.140625" style="2" customWidth="1"/>
    <col min="1804" max="1804" width="26.28515625" style="2" customWidth="1"/>
    <col min="1805" max="1805" width="4.7109375" style="2" customWidth="1"/>
    <col min="1806" max="1807" width="3.7109375" style="2" customWidth="1"/>
    <col min="1808" max="1808" width="6.85546875" style="2" customWidth="1"/>
    <col min="1809" max="2045" width="9.140625" style="2"/>
    <col min="2046" max="2048" width="2.7109375" style="2" customWidth="1"/>
    <col min="2049" max="2049" width="38.85546875" style="2" customWidth="1"/>
    <col min="2050" max="2050" width="3.5703125" style="2" customWidth="1"/>
    <col min="2051" max="2052" width="3.85546875" style="2" customWidth="1"/>
    <col min="2053" max="2053" width="7.28515625" style="2" customWidth="1"/>
    <col min="2054" max="2056" width="7.7109375" style="2" customWidth="1"/>
    <col min="2057" max="2057" width="8.85546875" style="2" customWidth="1"/>
    <col min="2058" max="2058" width="7.7109375" style="2" customWidth="1"/>
    <col min="2059" max="2059" width="8.140625" style="2" customWidth="1"/>
    <col min="2060" max="2060" width="26.28515625" style="2" customWidth="1"/>
    <col min="2061" max="2061" width="4.7109375" style="2" customWidth="1"/>
    <col min="2062" max="2063" width="3.7109375" style="2" customWidth="1"/>
    <col min="2064" max="2064" width="6.85546875" style="2" customWidth="1"/>
    <col min="2065" max="2301" width="9.140625" style="2"/>
    <col min="2302" max="2304" width="2.7109375" style="2" customWidth="1"/>
    <col min="2305" max="2305" width="38.85546875" style="2" customWidth="1"/>
    <col min="2306" max="2306" width="3.5703125" style="2" customWidth="1"/>
    <col min="2307" max="2308" width="3.85546875" style="2" customWidth="1"/>
    <col min="2309" max="2309" width="7.28515625" style="2" customWidth="1"/>
    <col min="2310" max="2312" width="7.7109375" style="2" customWidth="1"/>
    <col min="2313" max="2313" width="8.85546875" style="2" customWidth="1"/>
    <col min="2314" max="2314" width="7.7109375" style="2" customWidth="1"/>
    <col min="2315" max="2315" width="8.140625" style="2" customWidth="1"/>
    <col min="2316" max="2316" width="26.28515625" style="2" customWidth="1"/>
    <col min="2317" max="2317" width="4.7109375" style="2" customWidth="1"/>
    <col min="2318" max="2319" width="3.7109375" style="2" customWidth="1"/>
    <col min="2320" max="2320" width="6.85546875" style="2" customWidth="1"/>
    <col min="2321" max="2557" width="9.140625" style="2"/>
    <col min="2558" max="2560" width="2.7109375" style="2" customWidth="1"/>
    <col min="2561" max="2561" width="38.85546875" style="2" customWidth="1"/>
    <col min="2562" max="2562" width="3.5703125" style="2" customWidth="1"/>
    <col min="2563" max="2564" width="3.85546875" style="2" customWidth="1"/>
    <col min="2565" max="2565" width="7.28515625" style="2" customWidth="1"/>
    <col min="2566" max="2568" width="7.7109375" style="2" customWidth="1"/>
    <col min="2569" max="2569" width="8.85546875" style="2" customWidth="1"/>
    <col min="2570" max="2570" width="7.7109375" style="2" customWidth="1"/>
    <col min="2571" max="2571" width="8.140625" style="2" customWidth="1"/>
    <col min="2572" max="2572" width="26.28515625" style="2" customWidth="1"/>
    <col min="2573" max="2573" width="4.7109375" style="2" customWidth="1"/>
    <col min="2574" max="2575" width="3.7109375" style="2" customWidth="1"/>
    <col min="2576" max="2576" width="6.85546875" style="2" customWidth="1"/>
    <col min="2577" max="2813" width="9.140625" style="2"/>
    <col min="2814" max="2816" width="2.7109375" style="2" customWidth="1"/>
    <col min="2817" max="2817" width="38.85546875" style="2" customWidth="1"/>
    <col min="2818" max="2818" width="3.5703125" style="2" customWidth="1"/>
    <col min="2819" max="2820" width="3.85546875" style="2" customWidth="1"/>
    <col min="2821" max="2821" width="7.28515625" style="2" customWidth="1"/>
    <col min="2822" max="2824" width="7.7109375" style="2" customWidth="1"/>
    <col min="2825" max="2825" width="8.85546875" style="2" customWidth="1"/>
    <col min="2826" max="2826" width="7.7109375" style="2" customWidth="1"/>
    <col min="2827" max="2827" width="8.140625" style="2" customWidth="1"/>
    <col min="2828" max="2828" width="26.28515625" style="2" customWidth="1"/>
    <col min="2829" max="2829" width="4.7109375" style="2" customWidth="1"/>
    <col min="2830" max="2831" width="3.7109375" style="2" customWidth="1"/>
    <col min="2832" max="2832" width="6.85546875" style="2" customWidth="1"/>
    <col min="2833" max="3069" width="9.140625" style="2"/>
    <col min="3070" max="3072" width="2.7109375" style="2" customWidth="1"/>
    <col min="3073" max="3073" width="38.85546875" style="2" customWidth="1"/>
    <col min="3074" max="3074" width="3.5703125" style="2" customWidth="1"/>
    <col min="3075" max="3076" width="3.85546875" style="2" customWidth="1"/>
    <col min="3077" max="3077" width="7.28515625" style="2" customWidth="1"/>
    <col min="3078" max="3080" width="7.7109375" style="2" customWidth="1"/>
    <col min="3081" max="3081" width="8.85546875" style="2" customWidth="1"/>
    <col min="3082" max="3082" width="7.7109375" style="2" customWidth="1"/>
    <col min="3083" max="3083" width="8.140625" style="2" customWidth="1"/>
    <col min="3084" max="3084" width="26.28515625" style="2" customWidth="1"/>
    <col min="3085" max="3085" width="4.7109375" style="2" customWidth="1"/>
    <col min="3086" max="3087" width="3.7109375" style="2" customWidth="1"/>
    <col min="3088" max="3088" width="6.85546875" style="2" customWidth="1"/>
    <col min="3089" max="3325" width="9.140625" style="2"/>
    <col min="3326" max="3328" width="2.7109375" style="2" customWidth="1"/>
    <col min="3329" max="3329" width="38.85546875" style="2" customWidth="1"/>
    <col min="3330" max="3330" width="3.5703125" style="2" customWidth="1"/>
    <col min="3331" max="3332" width="3.85546875" style="2" customWidth="1"/>
    <col min="3333" max="3333" width="7.28515625" style="2" customWidth="1"/>
    <col min="3334" max="3336" width="7.7109375" style="2" customWidth="1"/>
    <col min="3337" max="3337" width="8.85546875" style="2" customWidth="1"/>
    <col min="3338" max="3338" width="7.7109375" style="2" customWidth="1"/>
    <col min="3339" max="3339" width="8.140625" style="2" customWidth="1"/>
    <col min="3340" max="3340" width="26.28515625" style="2" customWidth="1"/>
    <col min="3341" max="3341" width="4.7109375" style="2" customWidth="1"/>
    <col min="3342" max="3343" width="3.7109375" style="2" customWidth="1"/>
    <col min="3344" max="3344" width="6.85546875" style="2" customWidth="1"/>
    <col min="3345" max="3581" width="9.140625" style="2"/>
    <col min="3582" max="3584" width="2.7109375" style="2" customWidth="1"/>
    <col min="3585" max="3585" width="38.85546875" style="2" customWidth="1"/>
    <col min="3586" max="3586" width="3.5703125" style="2" customWidth="1"/>
    <col min="3587" max="3588" width="3.85546875" style="2" customWidth="1"/>
    <col min="3589" max="3589" width="7.28515625" style="2" customWidth="1"/>
    <col min="3590" max="3592" width="7.7109375" style="2" customWidth="1"/>
    <col min="3593" max="3593" width="8.85546875" style="2" customWidth="1"/>
    <col min="3594" max="3594" width="7.7109375" style="2" customWidth="1"/>
    <col min="3595" max="3595" width="8.140625" style="2" customWidth="1"/>
    <col min="3596" max="3596" width="26.28515625" style="2" customWidth="1"/>
    <col min="3597" max="3597" width="4.7109375" style="2" customWidth="1"/>
    <col min="3598" max="3599" width="3.7109375" style="2" customWidth="1"/>
    <col min="3600" max="3600" width="6.85546875" style="2" customWidth="1"/>
    <col min="3601" max="3837" width="9.140625" style="2"/>
    <col min="3838" max="3840" width="2.7109375" style="2" customWidth="1"/>
    <col min="3841" max="3841" width="38.85546875" style="2" customWidth="1"/>
    <col min="3842" max="3842" width="3.5703125" style="2" customWidth="1"/>
    <col min="3843" max="3844" width="3.85546875" style="2" customWidth="1"/>
    <col min="3845" max="3845" width="7.28515625" style="2" customWidth="1"/>
    <col min="3846" max="3848" width="7.7109375" style="2" customWidth="1"/>
    <col min="3849" max="3849" width="8.85546875" style="2" customWidth="1"/>
    <col min="3850" max="3850" width="7.7109375" style="2" customWidth="1"/>
    <col min="3851" max="3851" width="8.140625" style="2" customWidth="1"/>
    <col min="3852" max="3852" width="26.28515625" style="2" customWidth="1"/>
    <col min="3853" max="3853" width="4.7109375" style="2" customWidth="1"/>
    <col min="3854" max="3855" width="3.7109375" style="2" customWidth="1"/>
    <col min="3856" max="3856" width="6.85546875" style="2" customWidth="1"/>
    <col min="3857" max="4093" width="9.140625" style="2"/>
    <col min="4094" max="4096" width="2.7109375" style="2" customWidth="1"/>
    <col min="4097" max="4097" width="38.85546875" style="2" customWidth="1"/>
    <col min="4098" max="4098" width="3.5703125" style="2" customWidth="1"/>
    <col min="4099" max="4100" width="3.85546875" style="2" customWidth="1"/>
    <col min="4101" max="4101" width="7.28515625" style="2" customWidth="1"/>
    <col min="4102" max="4104" width="7.7109375" style="2" customWidth="1"/>
    <col min="4105" max="4105" width="8.85546875" style="2" customWidth="1"/>
    <col min="4106" max="4106" width="7.7109375" style="2" customWidth="1"/>
    <col min="4107" max="4107" width="8.140625" style="2" customWidth="1"/>
    <col min="4108" max="4108" width="26.28515625" style="2" customWidth="1"/>
    <col min="4109" max="4109" width="4.7109375" style="2" customWidth="1"/>
    <col min="4110" max="4111" width="3.7109375" style="2" customWidth="1"/>
    <col min="4112" max="4112" width="6.85546875" style="2" customWidth="1"/>
    <col min="4113" max="4349" width="9.140625" style="2"/>
    <col min="4350" max="4352" width="2.7109375" style="2" customWidth="1"/>
    <col min="4353" max="4353" width="38.85546875" style="2" customWidth="1"/>
    <col min="4354" max="4354" width="3.5703125" style="2" customWidth="1"/>
    <col min="4355" max="4356" width="3.85546875" style="2" customWidth="1"/>
    <col min="4357" max="4357" width="7.28515625" style="2" customWidth="1"/>
    <col min="4358" max="4360" width="7.7109375" style="2" customWidth="1"/>
    <col min="4361" max="4361" width="8.85546875" style="2" customWidth="1"/>
    <col min="4362" max="4362" width="7.7109375" style="2" customWidth="1"/>
    <col min="4363" max="4363" width="8.140625" style="2" customWidth="1"/>
    <col min="4364" max="4364" width="26.28515625" style="2" customWidth="1"/>
    <col min="4365" max="4365" width="4.7109375" style="2" customWidth="1"/>
    <col min="4366" max="4367" width="3.7109375" style="2" customWidth="1"/>
    <col min="4368" max="4368" width="6.85546875" style="2" customWidth="1"/>
    <col min="4369" max="4605" width="9.140625" style="2"/>
    <col min="4606" max="4608" width="2.7109375" style="2" customWidth="1"/>
    <col min="4609" max="4609" width="38.85546875" style="2" customWidth="1"/>
    <col min="4610" max="4610" width="3.5703125" style="2" customWidth="1"/>
    <col min="4611" max="4612" width="3.85546875" style="2" customWidth="1"/>
    <col min="4613" max="4613" width="7.28515625" style="2" customWidth="1"/>
    <col min="4614" max="4616" width="7.7109375" style="2" customWidth="1"/>
    <col min="4617" max="4617" width="8.85546875" style="2" customWidth="1"/>
    <col min="4618" max="4618" width="7.7109375" style="2" customWidth="1"/>
    <col min="4619" max="4619" width="8.140625" style="2" customWidth="1"/>
    <col min="4620" max="4620" width="26.28515625" style="2" customWidth="1"/>
    <col min="4621" max="4621" width="4.7109375" style="2" customWidth="1"/>
    <col min="4622" max="4623" width="3.7109375" style="2" customWidth="1"/>
    <col min="4624" max="4624" width="6.85546875" style="2" customWidth="1"/>
    <col min="4625" max="4861" width="9.140625" style="2"/>
    <col min="4862" max="4864" width="2.7109375" style="2" customWidth="1"/>
    <col min="4865" max="4865" width="38.85546875" style="2" customWidth="1"/>
    <col min="4866" max="4866" width="3.5703125" style="2" customWidth="1"/>
    <col min="4867" max="4868" width="3.85546875" style="2" customWidth="1"/>
    <col min="4869" max="4869" width="7.28515625" style="2" customWidth="1"/>
    <col min="4870" max="4872" width="7.7109375" style="2" customWidth="1"/>
    <col min="4873" max="4873" width="8.85546875" style="2" customWidth="1"/>
    <col min="4874" max="4874" width="7.7109375" style="2" customWidth="1"/>
    <col min="4875" max="4875" width="8.140625" style="2" customWidth="1"/>
    <col min="4876" max="4876" width="26.28515625" style="2" customWidth="1"/>
    <col min="4877" max="4877" width="4.7109375" style="2" customWidth="1"/>
    <col min="4878" max="4879" width="3.7109375" style="2" customWidth="1"/>
    <col min="4880" max="4880" width="6.85546875" style="2" customWidth="1"/>
    <col min="4881" max="5117" width="9.140625" style="2"/>
    <col min="5118" max="5120" width="2.7109375" style="2" customWidth="1"/>
    <col min="5121" max="5121" width="38.85546875" style="2" customWidth="1"/>
    <col min="5122" max="5122" width="3.5703125" style="2" customWidth="1"/>
    <col min="5123" max="5124" width="3.85546875" style="2" customWidth="1"/>
    <col min="5125" max="5125" width="7.28515625" style="2" customWidth="1"/>
    <col min="5126" max="5128" width="7.7109375" style="2" customWidth="1"/>
    <col min="5129" max="5129" width="8.85546875" style="2" customWidth="1"/>
    <col min="5130" max="5130" width="7.7109375" style="2" customWidth="1"/>
    <col min="5131" max="5131" width="8.140625" style="2" customWidth="1"/>
    <col min="5132" max="5132" width="26.28515625" style="2" customWidth="1"/>
    <col min="5133" max="5133" width="4.7109375" style="2" customWidth="1"/>
    <col min="5134" max="5135" width="3.7109375" style="2" customWidth="1"/>
    <col min="5136" max="5136" width="6.85546875" style="2" customWidth="1"/>
    <col min="5137" max="5373" width="9.140625" style="2"/>
    <col min="5374" max="5376" width="2.7109375" style="2" customWidth="1"/>
    <col min="5377" max="5377" width="38.85546875" style="2" customWidth="1"/>
    <col min="5378" max="5378" width="3.5703125" style="2" customWidth="1"/>
    <col min="5379" max="5380" width="3.85546875" style="2" customWidth="1"/>
    <col min="5381" max="5381" width="7.28515625" style="2" customWidth="1"/>
    <col min="5382" max="5384" width="7.7109375" style="2" customWidth="1"/>
    <col min="5385" max="5385" width="8.85546875" style="2" customWidth="1"/>
    <col min="5386" max="5386" width="7.7109375" style="2" customWidth="1"/>
    <col min="5387" max="5387" width="8.140625" style="2" customWidth="1"/>
    <col min="5388" max="5388" width="26.28515625" style="2" customWidth="1"/>
    <col min="5389" max="5389" width="4.7109375" style="2" customWidth="1"/>
    <col min="5390" max="5391" width="3.7109375" style="2" customWidth="1"/>
    <col min="5392" max="5392" width="6.85546875" style="2" customWidth="1"/>
    <col min="5393" max="5629" width="9.140625" style="2"/>
    <col min="5630" max="5632" width="2.7109375" style="2" customWidth="1"/>
    <col min="5633" max="5633" width="38.85546875" style="2" customWidth="1"/>
    <col min="5634" max="5634" width="3.5703125" style="2" customWidth="1"/>
    <col min="5635" max="5636" width="3.85546875" style="2" customWidth="1"/>
    <col min="5637" max="5637" width="7.28515625" style="2" customWidth="1"/>
    <col min="5638" max="5640" width="7.7109375" style="2" customWidth="1"/>
    <col min="5641" max="5641" width="8.85546875" style="2" customWidth="1"/>
    <col min="5642" max="5642" width="7.7109375" style="2" customWidth="1"/>
    <col min="5643" max="5643" width="8.140625" style="2" customWidth="1"/>
    <col min="5644" max="5644" width="26.28515625" style="2" customWidth="1"/>
    <col min="5645" max="5645" width="4.7109375" style="2" customWidth="1"/>
    <col min="5646" max="5647" width="3.7109375" style="2" customWidth="1"/>
    <col min="5648" max="5648" width="6.85546875" style="2" customWidth="1"/>
    <col min="5649" max="5885" width="9.140625" style="2"/>
    <col min="5886" max="5888" width="2.7109375" style="2" customWidth="1"/>
    <col min="5889" max="5889" width="38.85546875" style="2" customWidth="1"/>
    <col min="5890" max="5890" width="3.5703125" style="2" customWidth="1"/>
    <col min="5891" max="5892" width="3.85546875" style="2" customWidth="1"/>
    <col min="5893" max="5893" width="7.28515625" style="2" customWidth="1"/>
    <col min="5894" max="5896" width="7.7109375" style="2" customWidth="1"/>
    <col min="5897" max="5897" width="8.85546875" style="2" customWidth="1"/>
    <col min="5898" max="5898" width="7.7109375" style="2" customWidth="1"/>
    <col min="5899" max="5899" width="8.140625" style="2" customWidth="1"/>
    <col min="5900" max="5900" width="26.28515625" style="2" customWidth="1"/>
    <col min="5901" max="5901" width="4.7109375" style="2" customWidth="1"/>
    <col min="5902" max="5903" width="3.7109375" style="2" customWidth="1"/>
    <col min="5904" max="5904" width="6.85546875" style="2" customWidth="1"/>
    <col min="5905" max="6141" width="9.140625" style="2"/>
    <col min="6142" max="6144" width="2.7109375" style="2" customWidth="1"/>
    <col min="6145" max="6145" width="38.85546875" style="2" customWidth="1"/>
    <col min="6146" max="6146" width="3.5703125" style="2" customWidth="1"/>
    <col min="6147" max="6148" width="3.85546875" style="2" customWidth="1"/>
    <col min="6149" max="6149" width="7.28515625" style="2" customWidth="1"/>
    <col min="6150" max="6152" width="7.7109375" style="2" customWidth="1"/>
    <col min="6153" max="6153" width="8.85546875" style="2" customWidth="1"/>
    <col min="6154" max="6154" width="7.7109375" style="2" customWidth="1"/>
    <col min="6155" max="6155" width="8.140625" style="2" customWidth="1"/>
    <col min="6156" max="6156" width="26.28515625" style="2" customWidth="1"/>
    <col min="6157" max="6157" width="4.7109375" style="2" customWidth="1"/>
    <col min="6158" max="6159" width="3.7109375" style="2" customWidth="1"/>
    <col min="6160" max="6160" width="6.85546875" style="2" customWidth="1"/>
    <col min="6161" max="6397" width="9.140625" style="2"/>
    <col min="6398" max="6400" width="2.7109375" style="2" customWidth="1"/>
    <col min="6401" max="6401" width="38.85546875" style="2" customWidth="1"/>
    <col min="6402" max="6402" width="3.5703125" style="2" customWidth="1"/>
    <col min="6403" max="6404" width="3.85546875" style="2" customWidth="1"/>
    <col min="6405" max="6405" width="7.28515625" style="2" customWidth="1"/>
    <col min="6406" max="6408" width="7.7109375" style="2" customWidth="1"/>
    <col min="6409" max="6409" width="8.85546875" style="2" customWidth="1"/>
    <col min="6410" max="6410" width="7.7109375" style="2" customWidth="1"/>
    <col min="6411" max="6411" width="8.140625" style="2" customWidth="1"/>
    <col min="6412" max="6412" width="26.28515625" style="2" customWidth="1"/>
    <col min="6413" max="6413" width="4.7109375" style="2" customWidth="1"/>
    <col min="6414" max="6415" width="3.7109375" style="2" customWidth="1"/>
    <col min="6416" max="6416" width="6.85546875" style="2" customWidth="1"/>
    <col min="6417" max="6653" width="9.140625" style="2"/>
    <col min="6654" max="6656" width="2.7109375" style="2" customWidth="1"/>
    <col min="6657" max="6657" width="38.85546875" style="2" customWidth="1"/>
    <col min="6658" max="6658" width="3.5703125" style="2" customWidth="1"/>
    <col min="6659" max="6660" width="3.85546875" style="2" customWidth="1"/>
    <col min="6661" max="6661" width="7.28515625" style="2" customWidth="1"/>
    <col min="6662" max="6664" width="7.7109375" style="2" customWidth="1"/>
    <col min="6665" max="6665" width="8.85546875" style="2" customWidth="1"/>
    <col min="6666" max="6666" width="7.7109375" style="2" customWidth="1"/>
    <col min="6667" max="6667" width="8.140625" style="2" customWidth="1"/>
    <col min="6668" max="6668" width="26.28515625" style="2" customWidth="1"/>
    <col min="6669" max="6669" width="4.7109375" style="2" customWidth="1"/>
    <col min="6670" max="6671" width="3.7109375" style="2" customWidth="1"/>
    <col min="6672" max="6672" width="6.85546875" style="2" customWidth="1"/>
    <col min="6673" max="6909" width="9.140625" style="2"/>
    <col min="6910" max="6912" width="2.7109375" style="2" customWidth="1"/>
    <col min="6913" max="6913" width="38.85546875" style="2" customWidth="1"/>
    <col min="6914" max="6914" width="3.5703125" style="2" customWidth="1"/>
    <col min="6915" max="6916" width="3.85546875" style="2" customWidth="1"/>
    <col min="6917" max="6917" width="7.28515625" style="2" customWidth="1"/>
    <col min="6918" max="6920" width="7.7109375" style="2" customWidth="1"/>
    <col min="6921" max="6921" width="8.85546875" style="2" customWidth="1"/>
    <col min="6922" max="6922" width="7.7109375" style="2" customWidth="1"/>
    <col min="6923" max="6923" width="8.140625" style="2" customWidth="1"/>
    <col min="6924" max="6924" width="26.28515625" style="2" customWidth="1"/>
    <col min="6925" max="6925" width="4.7109375" style="2" customWidth="1"/>
    <col min="6926" max="6927" width="3.7109375" style="2" customWidth="1"/>
    <col min="6928" max="6928" width="6.85546875" style="2" customWidth="1"/>
    <col min="6929" max="7165" width="9.140625" style="2"/>
    <col min="7166" max="7168" width="2.7109375" style="2" customWidth="1"/>
    <col min="7169" max="7169" width="38.85546875" style="2" customWidth="1"/>
    <col min="7170" max="7170" width="3.5703125" style="2" customWidth="1"/>
    <col min="7171" max="7172" width="3.85546875" style="2" customWidth="1"/>
    <col min="7173" max="7173" width="7.28515625" style="2" customWidth="1"/>
    <col min="7174" max="7176" width="7.7109375" style="2" customWidth="1"/>
    <col min="7177" max="7177" width="8.85546875" style="2" customWidth="1"/>
    <col min="7178" max="7178" width="7.7109375" style="2" customWidth="1"/>
    <col min="7179" max="7179" width="8.140625" style="2" customWidth="1"/>
    <col min="7180" max="7180" width="26.28515625" style="2" customWidth="1"/>
    <col min="7181" max="7181" width="4.7109375" style="2" customWidth="1"/>
    <col min="7182" max="7183" width="3.7109375" style="2" customWidth="1"/>
    <col min="7184" max="7184" width="6.85546875" style="2" customWidth="1"/>
    <col min="7185" max="7421" width="9.140625" style="2"/>
    <col min="7422" max="7424" width="2.7109375" style="2" customWidth="1"/>
    <col min="7425" max="7425" width="38.85546875" style="2" customWidth="1"/>
    <col min="7426" max="7426" width="3.5703125" style="2" customWidth="1"/>
    <col min="7427" max="7428" width="3.85546875" style="2" customWidth="1"/>
    <col min="7429" max="7429" width="7.28515625" style="2" customWidth="1"/>
    <col min="7430" max="7432" width="7.7109375" style="2" customWidth="1"/>
    <col min="7433" max="7433" width="8.85546875" style="2" customWidth="1"/>
    <col min="7434" max="7434" width="7.7109375" style="2" customWidth="1"/>
    <col min="7435" max="7435" width="8.140625" style="2" customWidth="1"/>
    <col min="7436" max="7436" width="26.28515625" style="2" customWidth="1"/>
    <col min="7437" max="7437" width="4.7109375" style="2" customWidth="1"/>
    <col min="7438" max="7439" width="3.7109375" style="2" customWidth="1"/>
    <col min="7440" max="7440" width="6.85546875" style="2" customWidth="1"/>
    <col min="7441" max="7677" width="9.140625" style="2"/>
    <col min="7678" max="7680" width="2.7109375" style="2" customWidth="1"/>
    <col min="7681" max="7681" width="38.85546875" style="2" customWidth="1"/>
    <col min="7682" max="7682" width="3.5703125" style="2" customWidth="1"/>
    <col min="7683" max="7684" width="3.85546875" style="2" customWidth="1"/>
    <col min="7685" max="7685" width="7.28515625" style="2" customWidth="1"/>
    <col min="7686" max="7688" width="7.7109375" style="2" customWidth="1"/>
    <col min="7689" max="7689" width="8.85546875" style="2" customWidth="1"/>
    <col min="7690" max="7690" width="7.7109375" style="2" customWidth="1"/>
    <col min="7691" max="7691" width="8.140625" style="2" customWidth="1"/>
    <col min="7692" max="7692" width="26.28515625" style="2" customWidth="1"/>
    <col min="7693" max="7693" width="4.7109375" style="2" customWidth="1"/>
    <col min="7694" max="7695" width="3.7109375" style="2" customWidth="1"/>
    <col min="7696" max="7696" width="6.85546875" style="2" customWidth="1"/>
    <col min="7697" max="7933" width="9.140625" style="2"/>
    <col min="7934" max="7936" width="2.7109375" style="2" customWidth="1"/>
    <col min="7937" max="7937" width="38.85546875" style="2" customWidth="1"/>
    <col min="7938" max="7938" width="3.5703125" style="2" customWidth="1"/>
    <col min="7939" max="7940" width="3.85546875" style="2" customWidth="1"/>
    <col min="7941" max="7941" width="7.28515625" style="2" customWidth="1"/>
    <col min="7942" max="7944" width="7.7109375" style="2" customWidth="1"/>
    <col min="7945" max="7945" width="8.85546875" style="2" customWidth="1"/>
    <col min="7946" max="7946" width="7.7109375" style="2" customWidth="1"/>
    <col min="7947" max="7947" width="8.140625" style="2" customWidth="1"/>
    <col min="7948" max="7948" width="26.28515625" style="2" customWidth="1"/>
    <col min="7949" max="7949" width="4.7109375" style="2" customWidth="1"/>
    <col min="7950" max="7951" width="3.7109375" style="2" customWidth="1"/>
    <col min="7952" max="7952" width="6.85546875" style="2" customWidth="1"/>
    <col min="7953" max="8189" width="9.140625" style="2"/>
    <col min="8190" max="8192" width="2.7109375" style="2" customWidth="1"/>
    <col min="8193" max="8193" width="38.85546875" style="2" customWidth="1"/>
    <col min="8194" max="8194" width="3.5703125" style="2" customWidth="1"/>
    <col min="8195" max="8196" width="3.85546875" style="2" customWidth="1"/>
    <col min="8197" max="8197" width="7.28515625" style="2" customWidth="1"/>
    <col min="8198" max="8200" width="7.7109375" style="2" customWidth="1"/>
    <col min="8201" max="8201" width="8.85546875" style="2" customWidth="1"/>
    <col min="8202" max="8202" width="7.7109375" style="2" customWidth="1"/>
    <col min="8203" max="8203" width="8.140625" style="2" customWidth="1"/>
    <col min="8204" max="8204" width="26.28515625" style="2" customWidth="1"/>
    <col min="8205" max="8205" width="4.7109375" style="2" customWidth="1"/>
    <col min="8206" max="8207" width="3.7109375" style="2" customWidth="1"/>
    <col min="8208" max="8208" width="6.85546875" style="2" customWidth="1"/>
    <col min="8209" max="8445" width="9.140625" style="2"/>
    <col min="8446" max="8448" width="2.7109375" style="2" customWidth="1"/>
    <col min="8449" max="8449" width="38.85546875" style="2" customWidth="1"/>
    <col min="8450" max="8450" width="3.5703125" style="2" customWidth="1"/>
    <col min="8451" max="8452" width="3.85546875" style="2" customWidth="1"/>
    <col min="8453" max="8453" width="7.28515625" style="2" customWidth="1"/>
    <col min="8454" max="8456" width="7.7109375" style="2" customWidth="1"/>
    <col min="8457" max="8457" width="8.85546875" style="2" customWidth="1"/>
    <col min="8458" max="8458" width="7.7109375" style="2" customWidth="1"/>
    <col min="8459" max="8459" width="8.140625" style="2" customWidth="1"/>
    <col min="8460" max="8460" width="26.28515625" style="2" customWidth="1"/>
    <col min="8461" max="8461" width="4.7109375" style="2" customWidth="1"/>
    <col min="8462" max="8463" width="3.7109375" style="2" customWidth="1"/>
    <col min="8464" max="8464" width="6.85546875" style="2" customWidth="1"/>
    <col min="8465" max="8701" width="9.140625" style="2"/>
    <col min="8702" max="8704" width="2.7109375" style="2" customWidth="1"/>
    <col min="8705" max="8705" width="38.85546875" style="2" customWidth="1"/>
    <col min="8706" max="8706" width="3.5703125" style="2" customWidth="1"/>
    <col min="8707" max="8708" width="3.85546875" style="2" customWidth="1"/>
    <col min="8709" max="8709" width="7.28515625" style="2" customWidth="1"/>
    <col min="8710" max="8712" width="7.7109375" style="2" customWidth="1"/>
    <col min="8713" max="8713" width="8.85546875" style="2" customWidth="1"/>
    <col min="8714" max="8714" width="7.7109375" style="2" customWidth="1"/>
    <col min="8715" max="8715" width="8.140625" style="2" customWidth="1"/>
    <col min="8716" max="8716" width="26.28515625" style="2" customWidth="1"/>
    <col min="8717" max="8717" width="4.7109375" style="2" customWidth="1"/>
    <col min="8718" max="8719" width="3.7109375" style="2" customWidth="1"/>
    <col min="8720" max="8720" width="6.85546875" style="2" customWidth="1"/>
    <col min="8721" max="8957" width="9.140625" style="2"/>
    <col min="8958" max="8960" width="2.7109375" style="2" customWidth="1"/>
    <col min="8961" max="8961" width="38.85546875" style="2" customWidth="1"/>
    <col min="8962" max="8962" width="3.5703125" style="2" customWidth="1"/>
    <col min="8963" max="8964" width="3.85546875" style="2" customWidth="1"/>
    <col min="8965" max="8965" width="7.28515625" style="2" customWidth="1"/>
    <col min="8966" max="8968" width="7.7109375" style="2" customWidth="1"/>
    <col min="8969" max="8969" width="8.85546875" style="2" customWidth="1"/>
    <col min="8970" max="8970" width="7.7109375" style="2" customWidth="1"/>
    <col min="8971" max="8971" width="8.140625" style="2" customWidth="1"/>
    <col min="8972" max="8972" width="26.28515625" style="2" customWidth="1"/>
    <col min="8973" max="8973" width="4.7109375" style="2" customWidth="1"/>
    <col min="8974" max="8975" width="3.7109375" style="2" customWidth="1"/>
    <col min="8976" max="8976" width="6.85546875" style="2" customWidth="1"/>
    <col min="8977" max="9213" width="9.140625" style="2"/>
    <col min="9214" max="9216" width="2.7109375" style="2" customWidth="1"/>
    <col min="9217" max="9217" width="38.85546875" style="2" customWidth="1"/>
    <col min="9218" max="9218" width="3.5703125" style="2" customWidth="1"/>
    <col min="9219" max="9220" width="3.85546875" style="2" customWidth="1"/>
    <col min="9221" max="9221" width="7.28515625" style="2" customWidth="1"/>
    <col min="9222" max="9224" width="7.7109375" style="2" customWidth="1"/>
    <col min="9225" max="9225" width="8.85546875" style="2" customWidth="1"/>
    <col min="9226" max="9226" width="7.7109375" style="2" customWidth="1"/>
    <col min="9227" max="9227" width="8.140625" style="2" customWidth="1"/>
    <col min="9228" max="9228" width="26.28515625" style="2" customWidth="1"/>
    <col min="9229" max="9229" width="4.7109375" style="2" customWidth="1"/>
    <col min="9230" max="9231" width="3.7109375" style="2" customWidth="1"/>
    <col min="9232" max="9232" width="6.85546875" style="2" customWidth="1"/>
    <col min="9233" max="9469" width="9.140625" style="2"/>
    <col min="9470" max="9472" width="2.7109375" style="2" customWidth="1"/>
    <col min="9473" max="9473" width="38.85546875" style="2" customWidth="1"/>
    <col min="9474" max="9474" width="3.5703125" style="2" customWidth="1"/>
    <col min="9475" max="9476" width="3.85546875" style="2" customWidth="1"/>
    <col min="9477" max="9477" width="7.28515625" style="2" customWidth="1"/>
    <col min="9478" max="9480" width="7.7109375" style="2" customWidth="1"/>
    <col min="9481" max="9481" width="8.85546875" style="2" customWidth="1"/>
    <col min="9482" max="9482" width="7.7109375" style="2" customWidth="1"/>
    <col min="9483" max="9483" width="8.140625" style="2" customWidth="1"/>
    <col min="9484" max="9484" width="26.28515625" style="2" customWidth="1"/>
    <col min="9485" max="9485" width="4.7109375" style="2" customWidth="1"/>
    <col min="9486" max="9487" width="3.7109375" style="2" customWidth="1"/>
    <col min="9488" max="9488" width="6.85546875" style="2" customWidth="1"/>
    <col min="9489" max="9725" width="9.140625" style="2"/>
    <col min="9726" max="9728" width="2.7109375" style="2" customWidth="1"/>
    <col min="9729" max="9729" width="38.85546875" style="2" customWidth="1"/>
    <col min="9730" max="9730" width="3.5703125" style="2" customWidth="1"/>
    <col min="9731" max="9732" width="3.85546875" style="2" customWidth="1"/>
    <col min="9733" max="9733" width="7.28515625" style="2" customWidth="1"/>
    <col min="9734" max="9736" width="7.7109375" style="2" customWidth="1"/>
    <col min="9737" max="9737" width="8.85546875" style="2" customWidth="1"/>
    <col min="9738" max="9738" width="7.7109375" style="2" customWidth="1"/>
    <col min="9739" max="9739" width="8.140625" style="2" customWidth="1"/>
    <col min="9740" max="9740" width="26.28515625" style="2" customWidth="1"/>
    <col min="9741" max="9741" width="4.7109375" style="2" customWidth="1"/>
    <col min="9742" max="9743" width="3.7109375" style="2" customWidth="1"/>
    <col min="9744" max="9744" width="6.85546875" style="2" customWidth="1"/>
    <col min="9745" max="9981" width="9.140625" style="2"/>
    <col min="9982" max="9984" width="2.7109375" style="2" customWidth="1"/>
    <col min="9985" max="9985" width="38.85546875" style="2" customWidth="1"/>
    <col min="9986" max="9986" width="3.5703125" style="2" customWidth="1"/>
    <col min="9987" max="9988" width="3.85546875" style="2" customWidth="1"/>
    <col min="9989" max="9989" width="7.28515625" style="2" customWidth="1"/>
    <col min="9990" max="9992" width="7.7109375" style="2" customWidth="1"/>
    <col min="9993" max="9993" width="8.85546875" style="2" customWidth="1"/>
    <col min="9994" max="9994" width="7.7109375" style="2" customWidth="1"/>
    <col min="9995" max="9995" width="8.140625" style="2" customWidth="1"/>
    <col min="9996" max="9996" width="26.28515625" style="2" customWidth="1"/>
    <col min="9997" max="9997" width="4.7109375" style="2" customWidth="1"/>
    <col min="9998" max="9999" width="3.7109375" style="2" customWidth="1"/>
    <col min="10000" max="10000" width="6.85546875" style="2" customWidth="1"/>
    <col min="10001" max="10237" width="9.140625" style="2"/>
    <col min="10238" max="10240" width="2.7109375" style="2" customWidth="1"/>
    <col min="10241" max="10241" width="38.85546875" style="2" customWidth="1"/>
    <col min="10242" max="10242" width="3.5703125" style="2" customWidth="1"/>
    <col min="10243" max="10244" width="3.85546875" style="2" customWidth="1"/>
    <col min="10245" max="10245" width="7.28515625" style="2" customWidth="1"/>
    <col min="10246" max="10248" width="7.7109375" style="2" customWidth="1"/>
    <col min="10249" max="10249" width="8.85546875" style="2" customWidth="1"/>
    <col min="10250" max="10250" width="7.7109375" style="2" customWidth="1"/>
    <col min="10251" max="10251" width="8.140625" style="2" customWidth="1"/>
    <col min="10252" max="10252" width="26.28515625" style="2" customWidth="1"/>
    <col min="10253" max="10253" width="4.7109375" style="2" customWidth="1"/>
    <col min="10254" max="10255" width="3.7109375" style="2" customWidth="1"/>
    <col min="10256" max="10256" width="6.85546875" style="2" customWidth="1"/>
    <col min="10257" max="10493" width="9.140625" style="2"/>
    <col min="10494" max="10496" width="2.7109375" style="2" customWidth="1"/>
    <col min="10497" max="10497" width="38.85546875" style="2" customWidth="1"/>
    <col min="10498" max="10498" width="3.5703125" style="2" customWidth="1"/>
    <col min="10499" max="10500" width="3.85546875" style="2" customWidth="1"/>
    <col min="10501" max="10501" width="7.28515625" style="2" customWidth="1"/>
    <col min="10502" max="10504" width="7.7109375" style="2" customWidth="1"/>
    <col min="10505" max="10505" width="8.85546875" style="2" customWidth="1"/>
    <col min="10506" max="10506" width="7.7109375" style="2" customWidth="1"/>
    <col min="10507" max="10507" width="8.140625" style="2" customWidth="1"/>
    <col min="10508" max="10508" width="26.28515625" style="2" customWidth="1"/>
    <col min="10509" max="10509" width="4.7109375" style="2" customWidth="1"/>
    <col min="10510" max="10511" width="3.7109375" style="2" customWidth="1"/>
    <col min="10512" max="10512" width="6.85546875" style="2" customWidth="1"/>
    <col min="10513" max="10749" width="9.140625" style="2"/>
    <col min="10750" max="10752" width="2.7109375" style="2" customWidth="1"/>
    <col min="10753" max="10753" width="38.85546875" style="2" customWidth="1"/>
    <col min="10754" max="10754" width="3.5703125" style="2" customWidth="1"/>
    <col min="10755" max="10756" width="3.85546875" style="2" customWidth="1"/>
    <col min="10757" max="10757" width="7.28515625" style="2" customWidth="1"/>
    <col min="10758" max="10760" width="7.7109375" style="2" customWidth="1"/>
    <col min="10761" max="10761" width="8.85546875" style="2" customWidth="1"/>
    <col min="10762" max="10762" width="7.7109375" style="2" customWidth="1"/>
    <col min="10763" max="10763" width="8.140625" style="2" customWidth="1"/>
    <col min="10764" max="10764" width="26.28515625" style="2" customWidth="1"/>
    <col min="10765" max="10765" width="4.7109375" style="2" customWidth="1"/>
    <col min="10766" max="10767" width="3.7109375" style="2" customWidth="1"/>
    <col min="10768" max="10768" width="6.85546875" style="2" customWidth="1"/>
    <col min="10769" max="11005" width="9.140625" style="2"/>
    <col min="11006" max="11008" width="2.7109375" style="2" customWidth="1"/>
    <col min="11009" max="11009" width="38.85546875" style="2" customWidth="1"/>
    <col min="11010" max="11010" width="3.5703125" style="2" customWidth="1"/>
    <col min="11011" max="11012" width="3.85546875" style="2" customWidth="1"/>
    <col min="11013" max="11013" width="7.28515625" style="2" customWidth="1"/>
    <col min="11014" max="11016" width="7.7109375" style="2" customWidth="1"/>
    <col min="11017" max="11017" width="8.85546875" style="2" customWidth="1"/>
    <col min="11018" max="11018" width="7.7109375" style="2" customWidth="1"/>
    <col min="11019" max="11019" width="8.140625" style="2" customWidth="1"/>
    <col min="11020" max="11020" width="26.28515625" style="2" customWidth="1"/>
    <col min="11021" max="11021" width="4.7109375" style="2" customWidth="1"/>
    <col min="11022" max="11023" width="3.7109375" style="2" customWidth="1"/>
    <col min="11024" max="11024" width="6.85546875" style="2" customWidth="1"/>
    <col min="11025" max="11261" width="9.140625" style="2"/>
    <col min="11262" max="11264" width="2.7109375" style="2" customWidth="1"/>
    <col min="11265" max="11265" width="38.85546875" style="2" customWidth="1"/>
    <col min="11266" max="11266" width="3.5703125" style="2" customWidth="1"/>
    <col min="11267" max="11268" width="3.85546875" style="2" customWidth="1"/>
    <col min="11269" max="11269" width="7.28515625" style="2" customWidth="1"/>
    <col min="11270" max="11272" width="7.7109375" style="2" customWidth="1"/>
    <col min="11273" max="11273" width="8.85546875" style="2" customWidth="1"/>
    <col min="11274" max="11274" width="7.7109375" style="2" customWidth="1"/>
    <col min="11275" max="11275" width="8.140625" style="2" customWidth="1"/>
    <col min="11276" max="11276" width="26.28515625" style="2" customWidth="1"/>
    <col min="11277" max="11277" width="4.7109375" style="2" customWidth="1"/>
    <col min="11278" max="11279" width="3.7109375" style="2" customWidth="1"/>
    <col min="11280" max="11280" width="6.85546875" style="2" customWidth="1"/>
    <col min="11281" max="11517" width="9.140625" style="2"/>
    <col min="11518" max="11520" width="2.7109375" style="2" customWidth="1"/>
    <col min="11521" max="11521" width="38.85546875" style="2" customWidth="1"/>
    <col min="11522" max="11522" width="3.5703125" style="2" customWidth="1"/>
    <col min="11523" max="11524" width="3.85546875" style="2" customWidth="1"/>
    <col min="11525" max="11525" width="7.28515625" style="2" customWidth="1"/>
    <col min="11526" max="11528" width="7.7109375" style="2" customWidth="1"/>
    <col min="11529" max="11529" width="8.85546875" style="2" customWidth="1"/>
    <col min="11530" max="11530" width="7.7109375" style="2" customWidth="1"/>
    <col min="11531" max="11531" width="8.140625" style="2" customWidth="1"/>
    <col min="11532" max="11532" width="26.28515625" style="2" customWidth="1"/>
    <col min="11533" max="11533" width="4.7109375" style="2" customWidth="1"/>
    <col min="11534" max="11535" width="3.7109375" style="2" customWidth="1"/>
    <col min="11536" max="11536" width="6.85546875" style="2" customWidth="1"/>
    <col min="11537" max="11773" width="9.140625" style="2"/>
    <col min="11774" max="11776" width="2.7109375" style="2" customWidth="1"/>
    <col min="11777" max="11777" width="38.85546875" style="2" customWidth="1"/>
    <col min="11778" max="11778" width="3.5703125" style="2" customWidth="1"/>
    <col min="11779" max="11780" width="3.85546875" style="2" customWidth="1"/>
    <col min="11781" max="11781" width="7.28515625" style="2" customWidth="1"/>
    <col min="11782" max="11784" width="7.7109375" style="2" customWidth="1"/>
    <col min="11785" max="11785" width="8.85546875" style="2" customWidth="1"/>
    <col min="11786" max="11786" width="7.7109375" style="2" customWidth="1"/>
    <col min="11787" max="11787" width="8.140625" style="2" customWidth="1"/>
    <col min="11788" max="11788" width="26.28515625" style="2" customWidth="1"/>
    <col min="11789" max="11789" width="4.7109375" style="2" customWidth="1"/>
    <col min="11790" max="11791" width="3.7109375" style="2" customWidth="1"/>
    <col min="11792" max="11792" width="6.85546875" style="2" customWidth="1"/>
    <col min="11793" max="12029" width="9.140625" style="2"/>
    <col min="12030" max="12032" width="2.7109375" style="2" customWidth="1"/>
    <col min="12033" max="12033" width="38.85546875" style="2" customWidth="1"/>
    <col min="12034" max="12034" width="3.5703125" style="2" customWidth="1"/>
    <col min="12035" max="12036" width="3.85546875" style="2" customWidth="1"/>
    <col min="12037" max="12037" width="7.28515625" style="2" customWidth="1"/>
    <col min="12038" max="12040" width="7.7109375" style="2" customWidth="1"/>
    <col min="12041" max="12041" width="8.85546875" style="2" customWidth="1"/>
    <col min="12042" max="12042" width="7.7109375" style="2" customWidth="1"/>
    <col min="12043" max="12043" width="8.140625" style="2" customWidth="1"/>
    <col min="12044" max="12044" width="26.28515625" style="2" customWidth="1"/>
    <col min="12045" max="12045" width="4.7109375" style="2" customWidth="1"/>
    <col min="12046" max="12047" width="3.7109375" style="2" customWidth="1"/>
    <col min="12048" max="12048" width="6.85546875" style="2" customWidth="1"/>
    <col min="12049" max="12285" width="9.140625" style="2"/>
    <col min="12286" max="12288" width="2.7109375" style="2" customWidth="1"/>
    <col min="12289" max="12289" width="38.85546875" style="2" customWidth="1"/>
    <col min="12290" max="12290" width="3.5703125" style="2" customWidth="1"/>
    <col min="12291" max="12292" width="3.85546875" style="2" customWidth="1"/>
    <col min="12293" max="12293" width="7.28515625" style="2" customWidth="1"/>
    <col min="12294" max="12296" width="7.7109375" style="2" customWidth="1"/>
    <col min="12297" max="12297" width="8.85546875" style="2" customWidth="1"/>
    <col min="12298" max="12298" width="7.7109375" style="2" customWidth="1"/>
    <col min="12299" max="12299" width="8.140625" style="2" customWidth="1"/>
    <col min="12300" max="12300" width="26.28515625" style="2" customWidth="1"/>
    <col min="12301" max="12301" width="4.7109375" style="2" customWidth="1"/>
    <col min="12302" max="12303" width="3.7109375" style="2" customWidth="1"/>
    <col min="12304" max="12304" width="6.85546875" style="2" customWidth="1"/>
    <col min="12305" max="12541" width="9.140625" style="2"/>
    <col min="12542" max="12544" width="2.7109375" style="2" customWidth="1"/>
    <col min="12545" max="12545" width="38.85546875" style="2" customWidth="1"/>
    <col min="12546" max="12546" width="3.5703125" style="2" customWidth="1"/>
    <col min="12547" max="12548" width="3.85546875" style="2" customWidth="1"/>
    <col min="12549" max="12549" width="7.28515625" style="2" customWidth="1"/>
    <col min="12550" max="12552" width="7.7109375" style="2" customWidth="1"/>
    <col min="12553" max="12553" width="8.85546875" style="2" customWidth="1"/>
    <col min="12554" max="12554" width="7.7109375" style="2" customWidth="1"/>
    <col min="12555" max="12555" width="8.140625" style="2" customWidth="1"/>
    <col min="12556" max="12556" width="26.28515625" style="2" customWidth="1"/>
    <col min="12557" max="12557" width="4.7109375" style="2" customWidth="1"/>
    <col min="12558" max="12559" width="3.7109375" style="2" customWidth="1"/>
    <col min="12560" max="12560" width="6.85546875" style="2" customWidth="1"/>
    <col min="12561" max="12797" width="9.140625" style="2"/>
    <col min="12798" max="12800" width="2.7109375" style="2" customWidth="1"/>
    <col min="12801" max="12801" width="38.85546875" style="2" customWidth="1"/>
    <col min="12802" max="12802" width="3.5703125" style="2" customWidth="1"/>
    <col min="12803" max="12804" width="3.85546875" style="2" customWidth="1"/>
    <col min="12805" max="12805" width="7.28515625" style="2" customWidth="1"/>
    <col min="12806" max="12808" width="7.7109375" style="2" customWidth="1"/>
    <col min="12809" max="12809" width="8.85546875" style="2" customWidth="1"/>
    <col min="12810" max="12810" width="7.7109375" style="2" customWidth="1"/>
    <col min="12811" max="12811" width="8.140625" style="2" customWidth="1"/>
    <col min="12812" max="12812" width="26.28515625" style="2" customWidth="1"/>
    <col min="12813" max="12813" width="4.7109375" style="2" customWidth="1"/>
    <col min="12814" max="12815" width="3.7109375" style="2" customWidth="1"/>
    <col min="12816" max="12816" width="6.85546875" style="2" customWidth="1"/>
    <col min="12817" max="13053" width="9.140625" style="2"/>
    <col min="13054" max="13056" width="2.7109375" style="2" customWidth="1"/>
    <col min="13057" max="13057" width="38.85546875" style="2" customWidth="1"/>
    <col min="13058" max="13058" width="3.5703125" style="2" customWidth="1"/>
    <col min="13059" max="13060" width="3.85546875" style="2" customWidth="1"/>
    <col min="13061" max="13061" width="7.28515625" style="2" customWidth="1"/>
    <col min="13062" max="13064" width="7.7109375" style="2" customWidth="1"/>
    <col min="13065" max="13065" width="8.85546875" style="2" customWidth="1"/>
    <col min="13066" max="13066" width="7.7109375" style="2" customWidth="1"/>
    <col min="13067" max="13067" width="8.140625" style="2" customWidth="1"/>
    <col min="13068" max="13068" width="26.28515625" style="2" customWidth="1"/>
    <col min="13069" max="13069" width="4.7109375" style="2" customWidth="1"/>
    <col min="13070" max="13071" width="3.7109375" style="2" customWidth="1"/>
    <col min="13072" max="13072" width="6.85546875" style="2" customWidth="1"/>
    <col min="13073" max="13309" width="9.140625" style="2"/>
    <col min="13310" max="13312" width="2.7109375" style="2" customWidth="1"/>
    <col min="13313" max="13313" width="38.85546875" style="2" customWidth="1"/>
    <col min="13314" max="13314" width="3.5703125" style="2" customWidth="1"/>
    <col min="13315" max="13316" width="3.85546875" style="2" customWidth="1"/>
    <col min="13317" max="13317" width="7.28515625" style="2" customWidth="1"/>
    <col min="13318" max="13320" width="7.7109375" style="2" customWidth="1"/>
    <col min="13321" max="13321" width="8.85546875" style="2" customWidth="1"/>
    <col min="13322" max="13322" width="7.7109375" style="2" customWidth="1"/>
    <col min="13323" max="13323" width="8.140625" style="2" customWidth="1"/>
    <col min="13324" max="13324" width="26.28515625" style="2" customWidth="1"/>
    <col min="13325" max="13325" width="4.7109375" style="2" customWidth="1"/>
    <col min="13326" max="13327" width="3.7109375" style="2" customWidth="1"/>
    <col min="13328" max="13328" width="6.85546875" style="2" customWidth="1"/>
    <col min="13329" max="13565" width="9.140625" style="2"/>
    <col min="13566" max="13568" width="2.7109375" style="2" customWidth="1"/>
    <col min="13569" max="13569" width="38.85546875" style="2" customWidth="1"/>
    <col min="13570" max="13570" width="3.5703125" style="2" customWidth="1"/>
    <col min="13571" max="13572" width="3.85546875" style="2" customWidth="1"/>
    <col min="13573" max="13573" width="7.28515625" style="2" customWidth="1"/>
    <col min="13574" max="13576" width="7.7109375" style="2" customWidth="1"/>
    <col min="13577" max="13577" width="8.85546875" style="2" customWidth="1"/>
    <col min="13578" max="13578" width="7.7109375" style="2" customWidth="1"/>
    <col min="13579" max="13579" width="8.140625" style="2" customWidth="1"/>
    <col min="13580" max="13580" width="26.28515625" style="2" customWidth="1"/>
    <col min="13581" max="13581" width="4.7109375" style="2" customWidth="1"/>
    <col min="13582" max="13583" width="3.7109375" style="2" customWidth="1"/>
    <col min="13584" max="13584" width="6.85546875" style="2" customWidth="1"/>
    <col min="13585" max="13821" width="9.140625" style="2"/>
    <col min="13822" max="13824" width="2.7109375" style="2" customWidth="1"/>
    <col min="13825" max="13825" width="38.85546875" style="2" customWidth="1"/>
    <col min="13826" max="13826" width="3.5703125" style="2" customWidth="1"/>
    <col min="13827" max="13828" width="3.85546875" style="2" customWidth="1"/>
    <col min="13829" max="13829" width="7.28515625" style="2" customWidth="1"/>
    <col min="13830" max="13832" width="7.7109375" style="2" customWidth="1"/>
    <col min="13833" max="13833" width="8.85546875" style="2" customWidth="1"/>
    <col min="13834" max="13834" width="7.7109375" style="2" customWidth="1"/>
    <col min="13835" max="13835" width="8.140625" style="2" customWidth="1"/>
    <col min="13836" max="13836" width="26.28515625" style="2" customWidth="1"/>
    <col min="13837" max="13837" width="4.7109375" style="2" customWidth="1"/>
    <col min="13838" max="13839" width="3.7109375" style="2" customWidth="1"/>
    <col min="13840" max="13840" width="6.85546875" style="2" customWidth="1"/>
    <col min="13841" max="14077" width="9.140625" style="2"/>
    <col min="14078" max="14080" width="2.7109375" style="2" customWidth="1"/>
    <col min="14081" max="14081" width="38.85546875" style="2" customWidth="1"/>
    <col min="14082" max="14082" width="3.5703125" style="2" customWidth="1"/>
    <col min="14083" max="14084" width="3.85546875" style="2" customWidth="1"/>
    <col min="14085" max="14085" width="7.28515625" style="2" customWidth="1"/>
    <col min="14086" max="14088" width="7.7109375" style="2" customWidth="1"/>
    <col min="14089" max="14089" width="8.85546875" style="2" customWidth="1"/>
    <col min="14090" max="14090" width="7.7109375" style="2" customWidth="1"/>
    <col min="14091" max="14091" width="8.140625" style="2" customWidth="1"/>
    <col min="14092" max="14092" width="26.28515625" style="2" customWidth="1"/>
    <col min="14093" max="14093" width="4.7109375" style="2" customWidth="1"/>
    <col min="14094" max="14095" width="3.7109375" style="2" customWidth="1"/>
    <col min="14096" max="14096" width="6.85546875" style="2" customWidth="1"/>
    <col min="14097" max="14333" width="9.140625" style="2"/>
    <col min="14334" max="14336" width="2.7109375" style="2" customWidth="1"/>
    <col min="14337" max="14337" width="38.85546875" style="2" customWidth="1"/>
    <col min="14338" max="14338" width="3.5703125" style="2" customWidth="1"/>
    <col min="14339" max="14340" width="3.85546875" style="2" customWidth="1"/>
    <col min="14341" max="14341" width="7.28515625" style="2" customWidth="1"/>
    <col min="14342" max="14344" width="7.7109375" style="2" customWidth="1"/>
    <col min="14345" max="14345" width="8.85546875" style="2" customWidth="1"/>
    <col min="14346" max="14346" width="7.7109375" style="2" customWidth="1"/>
    <col min="14347" max="14347" width="8.140625" style="2" customWidth="1"/>
    <col min="14348" max="14348" width="26.28515625" style="2" customWidth="1"/>
    <col min="14349" max="14349" width="4.7109375" style="2" customWidth="1"/>
    <col min="14350" max="14351" width="3.7109375" style="2" customWidth="1"/>
    <col min="14352" max="14352" width="6.85546875" style="2" customWidth="1"/>
    <col min="14353" max="14589" width="9.140625" style="2"/>
    <col min="14590" max="14592" width="2.7109375" style="2" customWidth="1"/>
    <col min="14593" max="14593" width="38.85546875" style="2" customWidth="1"/>
    <col min="14594" max="14594" width="3.5703125" style="2" customWidth="1"/>
    <col min="14595" max="14596" width="3.85546875" style="2" customWidth="1"/>
    <col min="14597" max="14597" width="7.28515625" style="2" customWidth="1"/>
    <col min="14598" max="14600" width="7.7109375" style="2" customWidth="1"/>
    <col min="14601" max="14601" width="8.85546875" style="2" customWidth="1"/>
    <col min="14602" max="14602" width="7.7109375" style="2" customWidth="1"/>
    <col min="14603" max="14603" width="8.140625" style="2" customWidth="1"/>
    <col min="14604" max="14604" width="26.28515625" style="2" customWidth="1"/>
    <col min="14605" max="14605" width="4.7109375" style="2" customWidth="1"/>
    <col min="14606" max="14607" width="3.7109375" style="2" customWidth="1"/>
    <col min="14608" max="14608" width="6.85546875" style="2" customWidth="1"/>
    <col min="14609" max="14845" width="9.140625" style="2"/>
    <col min="14846" max="14848" width="2.7109375" style="2" customWidth="1"/>
    <col min="14849" max="14849" width="38.85546875" style="2" customWidth="1"/>
    <col min="14850" max="14850" width="3.5703125" style="2" customWidth="1"/>
    <col min="14851" max="14852" width="3.85546875" style="2" customWidth="1"/>
    <col min="14853" max="14853" width="7.28515625" style="2" customWidth="1"/>
    <col min="14854" max="14856" width="7.7109375" style="2" customWidth="1"/>
    <col min="14857" max="14857" width="8.85546875" style="2" customWidth="1"/>
    <col min="14858" max="14858" width="7.7109375" style="2" customWidth="1"/>
    <col min="14859" max="14859" width="8.140625" style="2" customWidth="1"/>
    <col min="14860" max="14860" width="26.28515625" style="2" customWidth="1"/>
    <col min="14861" max="14861" width="4.7109375" style="2" customWidth="1"/>
    <col min="14862" max="14863" width="3.7109375" style="2" customWidth="1"/>
    <col min="14864" max="14864" width="6.85546875" style="2" customWidth="1"/>
    <col min="14865" max="15101" width="9.140625" style="2"/>
    <col min="15102" max="15104" width="2.7109375" style="2" customWidth="1"/>
    <col min="15105" max="15105" width="38.85546875" style="2" customWidth="1"/>
    <col min="15106" max="15106" width="3.5703125" style="2" customWidth="1"/>
    <col min="15107" max="15108" width="3.85546875" style="2" customWidth="1"/>
    <col min="15109" max="15109" width="7.28515625" style="2" customWidth="1"/>
    <col min="15110" max="15112" width="7.7109375" style="2" customWidth="1"/>
    <col min="15113" max="15113" width="8.85546875" style="2" customWidth="1"/>
    <col min="15114" max="15114" width="7.7109375" style="2" customWidth="1"/>
    <col min="15115" max="15115" width="8.140625" style="2" customWidth="1"/>
    <col min="15116" max="15116" width="26.28515625" style="2" customWidth="1"/>
    <col min="15117" max="15117" width="4.7109375" style="2" customWidth="1"/>
    <col min="15118" max="15119" width="3.7109375" style="2" customWidth="1"/>
    <col min="15120" max="15120" width="6.85546875" style="2" customWidth="1"/>
    <col min="15121" max="15357" width="9.140625" style="2"/>
    <col min="15358" max="15360" width="2.7109375" style="2" customWidth="1"/>
    <col min="15361" max="15361" width="38.85546875" style="2" customWidth="1"/>
    <col min="15362" max="15362" width="3.5703125" style="2" customWidth="1"/>
    <col min="15363" max="15364" width="3.85546875" style="2" customWidth="1"/>
    <col min="15365" max="15365" width="7.28515625" style="2" customWidth="1"/>
    <col min="15366" max="15368" width="7.7109375" style="2" customWidth="1"/>
    <col min="15369" max="15369" width="8.85546875" style="2" customWidth="1"/>
    <col min="15370" max="15370" width="7.7109375" style="2" customWidth="1"/>
    <col min="15371" max="15371" width="8.140625" style="2" customWidth="1"/>
    <col min="15372" max="15372" width="26.28515625" style="2" customWidth="1"/>
    <col min="15373" max="15373" width="4.7109375" style="2" customWidth="1"/>
    <col min="15374" max="15375" width="3.7109375" style="2" customWidth="1"/>
    <col min="15376" max="15376" width="6.85546875" style="2" customWidth="1"/>
    <col min="15377" max="15613" width="9.140625" style="2"/>
    <col min="15614" max="15616" width="2.7109375" style="2" customWidth="1"/>
    <col min="15617" max="15617" width="38.85546875" style="2" customWidth="1"/>
    <col min="15618" max="15618" width="3.5703125" style="2" customWidth="1"/>
    <col min="15619" max="15620" width="3.85546875" style="2" customWidth="1"/>
    <col min="15621" max="15621" width="7.28515625" style="2" customWidth="1"/>
    <col min="15622" max="15624" width="7.7109375" style="2" customWidth="1"/>
    <col min="15625" max="15625" width="8.85546875" style="2" customWidth="1"/>
    <col min="15626" max="15626" width="7.7109375" style="2" customWidth="1"/>
    <col min="15627" max="15627" width="8.140625" style="2" customWidth="1"/>
    <col min="15628" max="15628" width="26.28515625" style="2" customWidth="1"/>
    <col min="15629" max="15629" width="4.7109375" style="2" customWidth="1"/>
    <col min="15630" max="15631" width="3.7109375" style="2" customWidth="1"/>
    <col min="15632" max="15632" width="6.85546875" style="2" customWidth="1"/>
    <col min="15633" max="15869" width="9.140625" style="2"/>
    <col min="15870" max="15872" width="2.7109375" style="2" customWidth="1"/>
    <col min="15873" max="15873" width="38.85546875" style="2" customWidth="1"/>
    <col min="15874" max="15874" width="3.5703125" style="2" customWidth="1"/>
    <col min="15875" max="15876" width="3.85546875" style="2" customWidth="1"/>
    <col min="15877" max="15877" width="7.28515625" style="2" customWidth="1"/>
    <col min="15878" max="15880" width="7.7109375" style="2" customWidth="1"/>
    <col min="15881" max="15881" width="8.85546875" style="2" customWidth="1"/>
    <col min="15882" max="15882" width="7.7109375" style="2" customWidth="1"/>
    <col min="15883" max="15883" width="8.140625" style="2" customWidth="1"/>
    <col min="15884" max="15884" width="26.28515625" style="2" customWidth="1"/>
    <col min="15885" max="15885" width="4.7109375" style="2" customWidth="1"/>
    <col min="15886" max="15887" width="3.7109375" style="2" customWidth="1"/>
    <col min="15888" max="15888" width="6.85546875" style="2" customWidth="1"/>
    <col min="15889" max="16125" width="9.140625" style="2"/>
    <col min="16126" max="16128" width="2.7109375" style="2" customWidth="1"/>
    <col min="16129" max="16129" width="38.85546875" style="2" customWidth="1"/>
    <col min="16130" max="16130" width="3.5703125" style="2" customWidth="1"/>
    <col min="16131" max="16132" width="3.85546875" style="2" customWidth="1"/>
    <col min="16133" max="16133" width="7.28515625" style="2" customWidth="1"/>
    <col min="16134" max="16136" width="7.7109375" style="2" customWidth="1"/>
    <col min="16137" max="16137" width="8.85546875" style="2" customWidth="1"/>
    <col min="16138" max="16138" width="7.7109375" style="2" customWidth="1"/>
    <col min="16139" max="16139" width="8.140625" style="2" customWidth="1"/>
    <col min="16140" max="16140" width="26.28515625" style="2" customWidth="1"/>
    <col min="16141" max="16141" width="4.7109375" style="2" customWidth="1"/>
    <col min="16142" max="16143" width="3.7109375" style="2" customWidth="1"/>
    <col min="16144" max="16144" width="6.85546875" style="2" customWidth="1"/>
    <col min="16145" max="16384" width="9.140625" style="2"/>
  </cols>
  <sheetData>
    <row r="1" spans="1:18" s="77" customFormat="1" ht="14.25" customHeight="1" x14ac:dyDescent="0.2">
      <c r="A1" s="413" t="s">
        <v>159</v>
      </c>
      <c r="B1" s="413"/>
      <c r="C1" s="413"/>
      <c r="D1" s="413"/>
      <c r="E1" s="413"/>
      <c r="F1" s="413"/>
      <c r="G1" s="413"/>
      <c r="H1" s="413"/>
      <c r="I1" s="414"/>
      <c r="J1" s="414"/>
      <c r="K1" s="414"/>
      <c r="L1" s="414"/>
      <c r="M1" s="414"/>
      <c r="N1" s="414"/>
      <c r="O1" s="414"/>
    </row>
    <row r="2" spans="1:18" ht="15.75" x14ac:dyDescent="0.2">
      <c r="A2" s="415" t="s">
        <v>158</v>
      </c>
      <c r="B2" s="415"/>
      <c r="C2" s="415"/>
      <c r="D2" s="415"/>
      <c r="E2" s="415"/>
      <c r="F2" s="415"/>
      <c r="G2" s="415"/>
      <c r="H2" s="415"/>
      <c r="I2" s="415"/>
      <c r="J2" s="415"/>
      <c r="K2" s="415"/>
      <c r="L2" s="415"/>
      <c r="M2" s="415"/>
      <c r="N2" s="415"/>
      <c r="O2" s="415"/>
    </row>
    <row r="3" spans="1:18" ht="13.5" thickBot="1" x14ac:dyDescent="0.25">
      <c r="L3" s="416" t="s">
        <v>0</v>
      </c>
      <c r="M3" s="416"/>
      <c r="N3" s="416"/>
      <c r="O3" s="416"/>
    </row>
    <row r="4" spans="1:18" s="77" customFormat="1" ht="22.5" customHeight="1" thickBot="1" x14ac:dyDescent="0.25">
      <c r="A4" s="417" t="s">
        <v>91</v>
      </c>
      <c r="B4" s="420" t="s">
        <v>1</v>
      </c>
      <c r="C4" s="420" t="s">
        <v>2</v>
      </c>
      <c r="D4" s="423" t="s">
        <v>12</v>
      </c>
      <c r="E4" s="434" t="s">
        <v>3</v>
      </c>
      <c r="F4" s="426" t="s">
        <v>4</v>
      </c>
      <c r="G4" s="420" t="s">
        <v>5</v>
      </c>
      <c r="H4" s="388" t="s">
        <v>92</v>
      </c>
      <c r="I4" s="388"/>
      <c r="J4" s="388"/>
      <c r="K4" s="389" t="s">
        <v>93</v>
      </c>
      <c r="L4" s="389"/>
      <c r="M4" s="389"/>
      <c r="N4" s="423" t="s">
        <v>94</v>
      </c>
      <c r="O4" s="236" t="s">
        <v>95</v>
      </c>
    </row>
    <row r="5" spans="1:18" s="77" customFormat="1" ht="15" customHeight="1" x14ac:dyDescent="0.2">
      <c r="A5" s="418"/>
      <c r="B5" s="421"/>
      <c r="C5" s="421"/>
      <c r="D5" s="424"/>
      <c r="E5" s="435"/>
      <c r="F5" s="427"/>
      <c r="G5" s="421"/>
      <c r="H5" s="433" t="s">
        <v>117</v>
      </c>
      <c r="I5" s="429" t="s">
        <v>97</v>
      </c>
      <c r="J5" s="433" t="s">
        <v>98</v>
      </c>
      <c r="K5" s="431" t="s">
        <v>99</v>
      </c>
      <c r="L5" s="239" t="s">
        <v>100</v>
      </c>
      <c r="M5" s="239" t="s">
        <v>101</v>
      </c>
      <c r="N5" s="424"/>
      <c r="O5" s="237"/>
    </row>
    <row r="6" spans="1:18" s="77" customFormat="1" ht="85.5" customHeight="1" thickBot="1" x14ac:dyDescent="0.25">
      <c r="A6" s="419"/>
      <c r="B6" s="422"/>
      <c r="C6" s="422"/>
      <c r="D6" s="425"/>
      <c r="E6" s="436"/>
      <c r="F6" s="428"/>
      <c r="G6" s="422"/>
      <c r="H6" s="430"/>
      <c r="I6" s="430"/>
      <c r="J6" s="430"/>
      <c r="K6" s="432"/>
      <c r="L6" s="240"/>
      <c r="M6" s="240"/>
      <c r="N6" s="425"/>
      <c r="O6" s="238"/>
    </row>
    <row r="7" spans="1:18" ht="132" customHeight="1" x14ac:dyDescent="0.2">
      <c r="A7" s="72" t="s">
        <v>6</v>
      </c>
      <c r="B7" s="241" t="s">
        <v>46</v>
      </c>
      <c r="C7" s="242"/>
      <c r="D7" s="242"/>
      <c r="E7" s="242"/>
      <c r="F7" s="242"/>
      <c r="G7" s="243"/>
      <c r="H7" s="244" t="s">
        <v>102</v>
      </c>
      <c r="I7" s="245"/>
      <c r="J7" s="245"/>
      <c r="K7" s="135" t="s">
        <v>103</v>
      </c>
      <c r="L7" s="136">
        <v>94</v>
      </c>
      <c r="M7" s="147">
        <v>100</v>
      </c>
      <c r="N7" s="129"/>
      <c r="O7" s="130"/>
    </row>
    <row r="8" spans="1:18" ht="54" customHeight="1" x14ac:dyDescent="0.2">
      <c r="A8" s="131"/>
      <c r="B8" s="132"/>
      <c r="C8" s="133"/>
      <c r="D8" s="133"/>
      <c r="E8" s="133"/>
      <c r="F8" s="133"/>
      <c r="G8" s="133"/>
      <c r="H8" s="246" t="s">
        <v>102</v>
      </c>
      <c r="I8" s="247"/>
      <c r="J8" s="247"/>
      <c r="K8" s="137" t="s">
        <v>104</v>
      </c>
      <c r="L8" s="138">
        <v>13.5</v>
      </c>
      <c r="M8" s="148">
        <v>100</v>
      </c>
      <c r="N8" s="134"/>
      <c r="O8" s="73"/>
    </row>
    <row r="9" spans="1:18" ht="42" customHeight="1" x14ac:dyDescent="0.2">
      <c r="A9" s="131"/>
      <c r="B9" s="248"/>
      <c r="C9" s="249"/>
      <c r="D9" s="249"/>
      <c r="E9" s="249"/>
      <c r="F9" s="249"/>
      <c r="G9" s="250"/>
      <c r="H9" s="246" t="s">
        <v>102</v>
      </c>
      <c r="I9" s="247"/>
      <c r="J9" s="247"/>
      <c r="K9" s="137" t="s">
        <v>105</v>
      </c>
      <c r="L9" s="138" t="s">
        <v>107</v>
      </c>
      <c r="M9" s="224">
        <v>15</v>
      </c>
      <c r="N9" s="134"/>
      <c r="O9" s="73"/>
    </row>
    <row r="10" spans="1:18" ht="41.25" customHeight="1" x14ac:dyDescent="0.2">
      <c r="A10" s="131"/>
      <c r="B10" s="132"/>
      <c r="C10" s="133"/>
      <c r="D10" s="133"/>
      <c r="E10" s="133"/>
      <c r="F10" s="133"/>
      <c r="G10" s="133"/>
      <c r="H10" s="246" t="s">
        <v>102</v>
      </c>
      <c r="I10" s="247"/>
      <c r="J10" s="247"/>
      <c r="K10" s="137" t="s">
        <v>108</v>
      </c>
      <c r="L10" s="138">
        <v>35</v>
      </c>
      <c r="M10" s="148" t="s">
        <v>113</v>
      </c>
      <c r="N10" s="134"/>
      <c r="O10" s="73"/>
    </row>
    <row r="11" spans="1:18" ht="20.25" customHeight="1" x14ac:dyDescent="0.2">
      <c r="A11" s="126"/>
      <c r="B11" s="123"/>
      <c r="C11" s="124"/>
      <c r="D11" s="133"/>
      <c r="E11" s="133"/>
      <c r="F11" s="133"/>
      <c r="G11" s="133"/>
      <c r="H11" s="246" t="s">
        <v>102</v>
      </c>
      <c r="I11" s="247"/>
      <c r="J11" s="247"/>
      <c r="K11" s="137" t="s">
        <v>106</v>
      </c>
      <c r="L11" s="125">
        <v>81.5</v>
      </c>
      <c r="M11" s="223">
        <v>95.26</v>
      </c>
      <c r="N11" s="127"/>
      <c r="O11" s="128"/>
    </row>
    <row r="12" spans="1:18" ht="16.5" customHeight="1" thickBot="1" x14ac:dyDescent="0.25">
      <c r="A12" s="68" t="s">
        <v>6</v>
      </c>
      <c r="B12" s="67" t="s">
        <v>6</v>
      </c>
      <c r="C12" s="407" t="s">
        <v>42</v>
      </c>
      <c r="D12" s="408"/>
      <c r="E12" s="409"/>
      <c r="F12" s="409"/>
      <c r="G12" s="408"/>
      <c r="H12" s="408"/>
      <c r="I12" s="408"/>
      <c r="J12" s="408"/>
      <c r="K12" s="408"/>
      <c r="L12" s="408"/>
      <c r="M12" s="408"/>
      <c r="N12" s="408"/>
      <c r="O12" s="410"/>
    </row>
    <row r="13" spans="1:18" ht="16.5" customHeight="1" x14ac:dyDescent="0.2">
      <c r="A13" s="59" t="s">
        <v>6</v>
      </c>
      <c r="B13" s="12" t="s">
        <v>6</v>
      </c>
      <c r="C13" s="27" t="s">
        <v>6</v>
      </c>
      <c r="D13" s="78" t="s">
        <v>61</v>
      </c>
      <c r="E13" s="372" t="s">
        <v>77</v>
      </c>
      <c r="F13" s="351" t="s">
        <v>25</v>
      </c>
      <c r="G13" s="84"/>
      <c r="H13" s="51"/>
      <c r="I13" s="51"/>
      <c r="J13" s="51"/>
      <c r="K13" s="85"/>
      <c r="L13" s="20"/>
      <c r="M13" s="20"/>
      <c r="N13" s="401" t="s">
        <v>154</v>
      </c>
      <c r="O13" s="402"/>
    </row>
    <row r="14" spans="1:18" ht="15.75" customHeight="1" x14ac:dyDescent="0.2">
      <c r="A14" s="60"/>
      <c r="B14" s="13"/>
      <c r="C14" s="28"/>
      <c r="D14" s="79" t="s">
        <v>27</v>
      </c>
      <c r="E14" s="373"/>
      <c r="F14" s="289"/>
      <c r="G14" s="86" t="s">
        <v>23</v>
      </c>
      <c r="H14" s="47">
        <v>13723.8</v>
      </c>
      <c r="I14" s="47">
        <v>13723.8</v>
      </c>
      <c r="J14" s="47">
        <v>13845.2</v>
      </c>
      <c r="K14" s="411" t="s">
        <v>82</v>
      </c>
      <c r="L14" s="26">
        <v>69.599999999999994</v>
      </c>
      <c r="M14" s="149">
        <v>66.400000000000006</v>
      </c>
      <c r="N14" s="403"/>
      <c r="O14" s="404"/>
      <c r="Q14" s="16"/>
    </row>
    <row r="15" spans="1:18" ht="14.25" customHeight="1" x14ac:dyDescent="0.2">
      <c r="A15" s="60"/>
      <c r="B15" s="13"/>
      <c r="C15" s="28"/>
      <c r="D15" s="287" t="s">
        <v>62</v>
      </c>
      <c r="E15" s="373"/>
      <c r="F15" s="289"/>
      <c r="G15" s="86" t="s">
        <v>23</v>
      </c>
      <c r="H15" s="57">
        <v>153</v>
      </c>
      <c r="I15" s="57">
        <v>153</v>
      </c>
      <c r="J15" s="57">
        <v>131.69999999999999</v>
      </c>
      <c r="K15" s="411"/>
      <c r="L15" s="87"/>
      <c r="M15" s="87"/>
      <c r="N15" s="403"/>
      <c r="O15" s="404"/>
    </row>
    <row r="16" spans="1:18" ht="18" customHeight="1" thickBot="1" x14ac:dyDescent="0.25">
      <c r="A16" s="61"/>
      <c r="B16" s="15"/>
      <c r="C16" s="29"/>
      <c r="D16" s="288"/>
      <c r="E16" s="374"/>
      <c r="F16" s="290"/>
      <c r="G16" s="88" t="s">
        <v>7</v>
      </c>
      <c r="H16" s="52">
        <f t="shared" ref="H16:J16" si="0">SUM(H13:H15)</f>
        <v>13876.8</v>
      </c>
      <c r="I16" s="52">
        <f t="shared" si="0"/>
        <v>13876.8</v>
      </c>
      <c r="J16" s="52">
        <f t="shared" si="0"/>
        <v>13976.900000000001</v>
      </c>
      <c r="K16" s="412"/>
      <c r="L16" s="89"/>
      <c r="M16" s="89"/>
      <c r="N16" s="405"/>
      <c r="O16" s="406"/>
      <c r="P16" s="6"/>
      <c r="R16" s="5"/>
    </row>
    <row r="17" spans="1:18" ht="15.75" customHeight="1" x14ac:dyDescent="0.2">
      <c r="A17" s="60" t="s">
        <v>6</v>
      </c>
      <c r="B17" s="13" t="s">
        <v>6</v>
      </c>
      <c r="C17" s="14" t="s">
        <v>8</v>
      </c>
      <c r="D17" s="393" t="s">
        <v>65</v>
      </c>
      <c r="E17" s="90" t="s">
        <v>77</v>
      </c>
      <c r="F17" s="91" t="s">
        <v>25</v>
      </c>
      <c r="G17" s="92" t="s">
        <v>34</v>
      </c>
      <c r="H17" s="53">
        <v>94.7</v>
      </c>
      <c r="I17" s="53">
        <v>94.7</v>
      </c>
      <c r="J17" s="53">
        <v>94.7</v>
      </c>
      <c r="K17" s="146" t="s">
        <v>40</v>
      </c>
      <c r="L17" s="32">
        <v>130</v>
      </c>
      <c r="M17" s="32">
        <v>153</v>
      </c>
      <c r="N17" s="395" t="s">
        <v>161</v>
      </c>
      <c r="O17" s="396"/>
      <c r="P17" s="6"/>
      <c r="R17" s="5"/>
    </row>
    <row r="18" spans="1:18" ht="12.75" customHeight="1" x14ac:dyDescent="0.2">
      <c r="A18" s="281"/>
      <c r="B18" s="283"/>
      <c r="C18" s="289"/>
      <c r="D18" s="394"/>
      <c r="E18" s="382"/>
      <c r="F18" s="390"/>
      <c r="G18" s="93" t="s">
        <v>35</v>
      </c>
      <c r="H18" s="54">
        <v>50</v>
      </c>
      <c r="I18" s="54">
        <v>50</v>
      </c>
      <c r="J18" s="54">
        <v>45.6</v>
      </c>
      <c r="K18" s="299" t="s">
        <v>83</v>
      </c>
      <c r="L18" s="24">
        <v>0.3</v>
      </c>
      <c r="M18" s="24">
        <v>0.6</v>
      </c>
      <c r="N18" s="397"/>
      <c r="O18" s="398"/>
      <c r="R18" s="5"/>
    </row>
    <row r="19" spans="1:18" ht="12.75" customHeight="1" x14ac:dyDescent="0.2">
      <c r="A19" s="281"/>
      <c r="B19" s="283"/>
      <c r="C19" s="289"/>
      <c r="D19" s="394"/>
      <c r="E19" s="382"/>
      <c r="F19" s="390"/>
      <c r="G19" s="94"/>
      <c r="H19" s="55"/>
      <c r="I19" s="55"/>
      <c r="J19" s="55"/>
      <c r="K19" s="299"/>
      <c r="L19" s="391"/>
      <c r="M19" s="391"/>
      <c r="N19" s="397"/>
      <c r="O19" s="398"/>
      <c r="R19" s="5"/>
    </row>
    <row r="20" spans="1:18" ht="14.25" customHeight="1" x14ac:dyDescent="0.2">
      <c r="A20" s="281"/>
      <c r="B20" s="283"/>
      <c r="C20" s="289"/>
      <c r="D20" s="392" t="s">
        <v>146</v>
      </c>
      <c r="E20" s="382"/>
      <c r="F20" s="390"/>
      <c r="G20" s="93" t="s">
        <v>52</v>
      </c>
      <c r="H20" s="54"/>
      <c r="I20" s="54">
        <v>9.4</v>
      </c>
      <c r="J20" s="54">
        <v>5.8</v>
      </c>
      <c r="K20" s="299"/>
      <c r="L20" s="391"/>
      <c r="M20" s="391"/>
      <c r="N20" s="397"/>
      <c r="O20" s="398"/>
      <c r="R20" s="5"/>
    </row>
    <row r="21" spans="1:18" ht="14.25" customHeight="1" x14ac:dyDescent="0.2">
      <c r="A21" s="281"/>
      <c r="B21" s="283"/>
      <c r="C21" s="289"/>
      <c r="D21" s="392"/>
      <c r="E21" s="382"/>
      <c r="F21" s="390"/>
      <c r="G21" s="95"/>
      <c r="H21" s="56"/>
      <c r="I21" s="56"/>
      <c r="J21" s="56"/>
      <c r="K21" s="299" t="s">
        <v>66</v>
      </c>
      <c r="L21" s="33">
        <v>100</v>
      </c>
      <c r="M21" s="33">
        <v>100</v>
      </c>
      <c r="N21" s="397"/>
      <c r="O21" s="398"/>
      <c r="R21" s="5"/>
    </row>
    <row r="22" spans="1:18" ht="29.25" customHeight="1" x14ac:dyDescent="0.2">
      <c r="A22" s="62"/>
      <c r="B22" s="40"/>
      <c r="C22" s="41"/>
      <c r="D22" s="79" t="s">
        <v>39</v>
      </c>
      <c r="E22" s="96"/>
      <c r="F22" s="70"/>
      <c r="G22" s="97"/>
      <c r="H22" s="48"/>
      <c r="I22" s="48"/>
      <c r="J22" s="48"/>
      <c r="K22" s="299"/>
      <c r="L22" s="24"/>
      <c r="M22" s="24"/>
      <c r="N22" s="397"/>
      <c r="O22" s="398"/>
      <c r="R22" s="5"/>
    </row>
    <row r="23" spans="1:18" ht="15.75" customHeight="1" thickBot="1" x14ac:dyDescent="0.25">
      <c r="A23" s="63"/>
      <c r="B23" s="38"/>
      <c r="C23" s="39"/>
      <c r="D23" s="80"/>
      <c r="E23" s="98"/>
      <c r="F23" s="71"/>
      <c r="G23" s="99" t="s">
        <v>7</v>
      </c>
      <c r="H23" s="46">
        <f t="shared" ref="H23:J23" si="1">SUM(H17:H22)</f>
        <v>144.69999999999999</v>
      </c>
      <c r="I23" s="46">
        <f t="shared" si="1"/>
        <v>154.1</v>
      </c>
      <c r="J23" s="46">
        <f t="shared" si="1"/>
        <v>146.10000000000002</v>
      </c>
      <c r="K23" s="145" t="s">
        <v>41</v>
      </c>
      <c r="L23" s="34">
        <v>50</v>
      </c>
      <c r="M23" s="34">
        <v>78</v>
      </c>
      <c r="N23" s="399"/>
      <c r="O23" s="400"/>
      <c r="R23" s="5"/>
    </row>
    <row r="24" spans="1:18" ht="33" customHeight="1" x14ac:dyDescent="0.2">
      <c r="A24" s="355" t="s">
        <v>6</v>
      </c>
      <c r="B24" s="356" t="s">
        <v>6</v>
      </c>
      <c r="C24" s="293" t="s">
        <v>24</v>
      </c>
      <c r="D24" s="385" t="s">
        <v>80</v>
      </c>
      <c r="E24" s="303" t="s">
        <v>59</v>
      </c>
      <c r="F24" s="351" t="s">
        <v>36</v>
      </c>
      <c r="G24" s="205" t="s">
        <v>63</v>
      </c>
      <c r="H24" s="50">
        <v>580.1</v>
      </c>
      <c r="I24" s="50">
        <v>580.1</v>
      </c>
      <c r="J24" s="50"/>
      <c r="K24" s="193" t="s">
        <v>128</v>
      </c>
      <c r="L24" s="32">
        <v>1</v>
      </c>
      <c r="M24" s="20">
        <v>1</v>
      </c>
      <c r="N24" s="442" t="s">
        <v>129</v>
      </c>
      <c r="O24" s="443"/>
      <c r="R24" s="5"/>
    </row>
    <row r="25" spans="1:18" ht="27" customHeight="1" x14ac:dyDescent="0.2">
      <c r="A25" s="281"/>
      <c r="B25" s="283"/>
      <c r="C25" s="285"/>
      <c r="D25" s="386"/>
      <c r="E25" s="304"/>
      <c r="F25" s="289"/>
      <c r="G25" s="100" t="s">
        <v>51</v>
      </c>
      <c r="H25" s="57">
        <v>5221.2</v>
      </c>
      <c r="I25" s="57">
        <v>5221.2</v>
      </c>
      <c r="J25" s="57">
        <v>0.7</v>
      </c>
      <c r="K25" s="299" t="s">
        <v>67</v>
      </c>
      <c r="L25" s="33">
        <v>98</v>
      </c>
      <c r="M25" s="33"/>
      <c r="N25" s="444"/>
      <c r="O25" s="445"/>
      <c r="R25" s="5"/>
    </row>
    <row r="26" spans="1:18" ht="23.25" customHeight="1" thickBot="1" x14ac:dyDescent="0.25">
      <c r="A26" s="282"/>
      <c r="B26" s="284"/>
      <c r="C26" s="286"/>
      <c r="D26" s="387"/>
      <c r="E26" s="305"/>
      <c r="F26" s="290"/>
      <c r="G26" s="101" t="s">
        <v>7</v>
      </c>
      <c r="H26" s="49">
        <f t="shared" ref="H26" si="2">SUM(H24:H25)</f>
        <v>5801.3</v>
      </c>
      <c r="I26" s="49">
        <f t="shared" ref="I26" si="3">SUM(I24:I25)</f>
        <v>5801.3</v>
      </c>
      <c r="J26" s="49">
        <f t="shared" ref="J26" si="4">SUM(J24:J25)</f>
        <v>0.7</v>
      </c>
      <c r="K26" s="441"/>
      <c r="L26" s="34"/>
      <c r="M26" s="23"/>
      <c r="N26" s="446"/>
      <c r="O26" s="447"/>
      <c r="R26" s="5"/>
    </row>
    <row r="27" spans="1:18" ht="44.25" customHeight="1" x14ac:dyDescent="0.2">
      <c r="A27" s="281" t="s">
        <v>6</v>
      </c>
      <c r="B27" s="283" t="s">
        <v>6</v>
      </c>
      <c r="C27" s="289" t="s">
        <v>29</v>
      </c>
      <c r="D27" s="383" t="s">
        <v>56</v>
      </c>
      <c r="E27" s="373" t="s">
        <v>77</v>
      </c>
      <c r="F27" s="289" t="s">
        <v>25</v>
      </c>
      <c r="G27" s="119" t="s">
        <v>23</v>
      </c>
      <c r="H27" s="57">
        <v>100</v>
      </c>
      <c r="I27" s="57">
        <v>100</v>
      </c>
      <c r="J27" s="57">
        <v>0</v>
      </c>
      <c r="K27" s="411" t="s">
        <v>57</v>
      </c>
      <c r="L27" s="10">
        <v>100</v>
      </c>
      <c r="M27" s="169">
        <v>50</v>
      </c>
      <c r="N27" s="473"/>
      <c r="O27" s="463" t="s">
        <v>114</v>
      </c>
    </row>
    <row r="28" spans="1:18" ht="50.25" customHeight="1" thickBot="1" x14ac:dyDescent="0.25">
      <c r="A28" s="281"/>
      <c r="B28" s="284"/>
      <c r="C28" s="290"/>
      <c r="D28" s="384"/>
      <c r="E28" s="374"/>
      <c r="F28" s="290"/>
      <c r="G28" s="88" t="s">
        <v>7</v>
      </c>
      <c r="H28" s="49">
        <f t="shared" ref="H28" si="5">SUM(H27:H27)</f>
        <v>100</v>
      </c>
      <c r="I28" s="49">
        <f t="shared" ref="I28" si="6">SUM(I27:I27)</f>
        <v>100</v>
      </c>
      <c r="J28" s="49">
        <f t="shared" ref="J28" si="7">SUM(J27:J27)</f>
        <v>0</v>
      </c>
      <c r="K28" s="412"/>
      <c r="L28" s="9"/>
      <c r="M28" s="170"/>
      <c r="N28" s="474"/>
      <c r="O28" s="464"/>
    </row>
    <row r="29" spans="1:18" ht="15" customHeight="1" x14ac:dyDescent="0.2">
      <c r="A29" s="379" t="s">
        <v>6</v>
      </c>
      <c r="B29" s="356" t="s">
        <v>6</v>
      </c>
      <c r="C29" s="351" t="s">
        <v>28</v>
      </c>
      <c r="D29" s="381" t="s">
        <v>81</v>
      </c>
      <c r="E29" s="372" t="s">
        <v>77</v>
      </c>
      <c r="F29" s="351" t="s">
        <v>25</v>
      </c>
      <c r="G29" s="102" t="s">
        <v>23</v>
      </c>
      <c r="H29" s="50">
        <v>23.2</v>
      </c>
      <c r="I29" s="50">
        <v>23.2</v>
      </c>
      <c r="J29" s="50">
        <v>23.2</v>
      </c>
      <c r="K29" s="197" t="s">
        <v>30</v>
      </c>
      <c r="L29" s="8">
        <v>1</v>
      </c>
      <c r="M29" s="8">
        <v>1</v>
      </c>
      <c r="N29" s="465"/>
      <c r="O29" s="467"/>
    </row>
    <row r="30" spans="1:18" ht="14.25" customHeight="1" thickBot="1" x14ac:dyDescent="0.25">
      <c r="A30" s="380"/>
      <c r="B30" s="284"/>
      <c r="C30" s="290"/>
      <c r="D30" s="288"/>
      <c r="E30" s="374"/>
      <c r="F30" s="290"/>
      <c r="G30" s="88" t="s">
        <v>7</v>
      </c>
      <c r="H30" s="49">
        <f t="shared" ref="H30" si="8">SUM(H29:H29)</f>
        <v>23.2</v>
      </c>
      <c r="I30" s="49">
        <f t="shared" ref="I30" si="9">SUM(I29:I29)</f>
        <v>23.2</v>
      </c>
      <c r="J30" s="49">
        <f t="shared" ref="J30" si="10">SUM(J29:J29)</f>
        <v>23.2</v>
      </c>
      <c r="K30" s="103"/>
      <c r="L30" s="9"/>
      <c r="M30" s="9"/>
      <c r="N30" s="466"/>
      <c r="O30" s="468"/>
    </row>
    <row r="31" spans="1:18" ht="69" customHeight="1" x14ac:dyDescent="0.2">
      <c r="A31" s="355" t="s">
        <v>6</v>
      </c>
      <c r="B31" s="356" t="s">
        <v>6</v>
      </c>
      <c r="C31" s="351" t="s">
        <v>26</v>
      </c>
      <c r="D31" s="376" t="s">
        <v>60</v>
      </c>
      <c r="E31" s="303" t="s">
        <v>59</v>
      </c>
      <c r="F31" s="351" t="s">
        <v>25</v>
      </c>
      <c r="G31" s="104" t="s">
        <v>74</v>
      </c>
      <c r="H31" s="50">
        <v>350</v>
      </c>
      <c r="I31" s="50">
        <v>350</v>
      </c>
      <c r="J31" s="50">
        <v>0</v>
      </c>
      <c r="K31" s="298" t="s">
        <v>55</v>
      </c>
      <c r="L31" s="33">
        <v>10</v>
      </c>
      <c r="M31" s="165">
        <v>0</v>
      </c>
      <c r="N31" s="472" t="s">
        <v>135</v>
      </c>
      <c r="O31" s="325"/>
      <c r="R31" s="5"/>
    </row>
    <row r="32" spans="1:18" ht="33.75" customHeight="1" x14ac:dyDescent="0.2">
      <c r="A32" s="281"/>
      <c r="B32" s="283"/>
      <c r="C32" s="289"/>
      <c r="D32" s="377"/>
      <c r="E32" s="304"/>
      <c r="F32" s="289"/>
      <c r="G32" s="105"/>
      <c r="H32" s="48">
        <v>0</v>
      </c>
      <c r="I32" s="48">
        <v>0</v>
      </c>
      <c r="J32" s="48">
        <v>0</v>
      </c>
      <c r="K32" s="299"/>
      <c r="L32" s="33"/>
      <c r="M32" s="165"/>
      <c r="N32" s="461"/>
      <c r="O32" s="326"/>
      <c r="R32" s="5"/>
    </row>
    <row r="33" spans="1:18" ht="49.5" customHeight="1" thickBot="1" x14ac:dyDescent="0.25">
      <c r="A33" s="282"/>
      <c r="B33" s="284"/>
      <c r="C33" s="290"/>
      <c r="D33" s="378"/>
      <c r="E33" s="305"/>
      <c r="F33" s="290"/>
      <c r="G33" s="88" t="s">
        <v>7</v>
      </c>
      <c r="H33" s="49">
        <f t="shared" ref="H33" si="11">SUM(H31:H32)</f>
        <v>350</v>
      </c>
      <c r="I33" s="49">
        <f t="shared" ref="I33" si="12">SUM(I31:I32)</f>
        <v>350</v>
      </c>
      <c r="J33" s="49">
        <f t="shared" ref="J33" si="13">SUM(J31:J32)</f>
        <v>0</v>
      </c>
      <c r="K33" s="300"/>
      <c r="L33" s="34"/>
      <c r="M33" s="166"/>
      <c r="N33" s="462"/>
      <c r="O33" s="328"/>
      <c r="R33" s="5"/>
    </row>
    <row r="34" spans="1:18" ht="39" customHeight="1" x14ac:dyDescent="0.2">
      <c r="A34" s="281" t="s">
        <v>6</v>
      </c>
      <c r="B34" s="356" t="s">
        <v>6</v>
      </c>
      <c r="C34" s="351" t="s">
        <v>53</v>
      </c>
      <c r="D34" s="477" t="s">
        <v>31</v>
      </c>
      <c r="E34" s="372"/>
      <c r="F34" s="351" t="s">
        <v>25</v>
      </c>
      <c r="G34" s="106" t="s">
        <v>34</v>
      </c>
      <c r="H34" s="48">
        <v>9.9</v>
      </c>
      <c r="I34" s="48">
        <v>9.9</v>
      </c>
      <c r="J34" s="48">
        <v>0</v>
      </c>
      <c r="K34" s="298" t="s">
        <v>84</v>
      </c>
      <c r="L34" s="8">
        <v>589</v>
      </c>
      <c r="M34" s="167">
        <v>0</v>
      </c>
      <c r="N34" s="472" t="s">
        <v>162</v>
      </c>
      <c r="O34" s="396"/>
    </row>
    <row r="35" spans="1:18" ht="37.5" customHeight="1" thickBot="1" x14ac:dyDescent="0.25">
      <c r="A35" s="282"/>
      <c r="B35" s="284"/>
      <c r="C35" s="290"/>
      <c r="D35" s="478"/>
      <c r="E35" s="374"/>
      <c r="F35" s="290"/>
      <c r="G35" s="88" t="s">
        <v>7</v>
      </c>
      <c r="H35" s="49">
        <f t="shared" ref="H35" si="14">SUM(H34:H34)</f>
        <v>9.9</v>
      </c>
      <c r="I35" s="49">
        <f t="shared" ref="I35" si="15">SUM(I34:I34)</f>
        <v>9.9</v>
      </c>
      <c r="J35" s="49">
        <f t="shared" ref="J35" si="16">SUM(J34:J34)</f>
        <v>0</v>
      </c>
      <c r="K35" s="300"/>
      <c r="L35" s="9"/>
      <c r="M35" s="168"/>
      <c r="N35" s="399"/>
      <c r="O35" s="400"/>
    </row>
    <row r="36" spans="1:18" ht="13.5" thickBot="1" x14ac:dyDescent="0.25">
      <c r="A36" s="64" t="s">
        <v>6</v>
      </c>
      <c r="B36" s="4" t="s">
        <v>6</v>
      </c>
      <c r="C36" s="271" t="s">
        <v>9</v>
      </c>
      <c r="D36" s="271"/>
      <c r="E36" s="271"/>
      <c r="F36" s="271"/>
      <c r="G36" s="314"/>
      <c r="H36" s="7">
        <f>SUM(H35,H33,H30,H28,H26,H23,H16)</f>
        <v>20305.900000000001</v>
      </c>
      <c r="I36" s="7">
        <f>SUM(I35,I33,I30,I28,I26,I23,I16)</f>
        <v>20315.3</v>
      </c>
      <c r="J36" s="7">
        <f>SUM(J35,J33,J30,J28,J26,J23,J16)</f>
        <v>14146.900000000001</v>
      </c>
      <c r="K36" s="199"/>
      <c r="L36" s="200"/>
      <c r="M36" s="200"/>
      <c r="N36" s="200"/>
      <c r="O36" s="201"/>
    </row>
    <row r="37" spans="1:18" ht="13.5" thickBot="1" x14ac:dyDescent="0.25">
      <c r="A37" s="64" t="s">
        <v>6</v>
      </c>
      <c r="B37" s="4" t="s">
        <v>8</v>
      </c>
      <c r="C37" s="352" t="s">
        <v>47</v>
      </c>
      <c r="D37" s="353"/>
      <c r="E37" s="353"/>
      <c r="F37" s="353"/>
      <c r="G37" s="353"/>
      <c r="H37" s="353"/>
      <c r="I37" s="353"/>
      <c r="J37" s="353"/>
      <c r="K37" s="353"/>
      <c r="L37" s="353"/>
      <c r="M37" s="353"/>
      <c r="N37" s="353"/>
      <c r="O37" s="354"/>
    </row>
    <row r="38" spans="1:18" ht="17.25" customHeight="1" x14ac:dyDescent="0.2">
      <c r="A38" s="355" t="s">
        <v>6</v>
      </c>
      <c r="B38" s="356" t="s">
        <v>8</v>
      </c>
      <c r="C38" s="351" t="s">
        <v>6</v>
      </c>
      <c r="D38" s="357" t="s">
        <v>32</v>
      </c>
      <c r="E38" s="372" t="s">
        <v>78</v>
      </c>
      <c r="F38" s="351" t="s">
        <v>25</v>
      </c>
      <c r="G38" s="107" t="s">
        <v>34</v>
      </c>
      <c r="H38" s="51">
        <v>167</v>
      </c>
      <c r="I38" s="51">
        <v>167</v>
      </c>
      <c r="J38" s="51">
        <v>166.8</v>
      </c>
      <c r="K38" s="375" t="s">
        <v>68</v>
      </c>
      <c r="L38" s="32">
        <v>5</v>
      </c>
      <c r="M38" s="32">
        <v>5</v>
      </c>
      <c r="N38" s="469"/>
      <c r="O38" s="42"/>
      <c r="R38" s="5"/>
    </row>
    <row r="39" spans="1:18" ht="14.25" customHeight="1" x14ac:dyDescent="0.2">
      <c r="A39" s="281"/>
      <c r="B39" s="283"/>
      <c r="C39" s="289"/>
      <c r="D39" s="371"/>
      <c r="E39" s="373"/>
      <c r="F39" s="289"/>
      <c r="G39" s="108"/>
      <c r="H39" s="47"/>
      <c r="I39" s="47"/>
      <c r="J39" s="47"/>
      <c r="K39" s="350"/>
      <c r="L39" s="33"/>
      <c r="M39" s="33"/>
      <c r="N39" s="470"/>
      <c r="O39" s="43"/>
      <c r="R39" s="5"/>
    </row>
    <row r="40" spans="1:18" ht="19.5" customHeight="1" x14ac:dyDescent="0.2">
      <c r="A40" s="281"/>
      <c r="B40" s="283"/>
      <c r="C40" s="289"/>
      <c r="D40" s="371"/>
      <c r="E40" s="373"/>
      <c r="F40" s="289"/>
      <c r="G40" s="108"/>
      <c r="H40" s="57"/>
      <c r="I40" s="57"/>
      <c r="J40" s="57"/>
      <c r="K40" s="350"/>
      <c r="L40" s="33"/>
      <c r="M40" s="33"/>
      <c r="N40" s="470"/>
      <c r="O40" s="43"/>
      <c r="R40" s="5"/>
    </row>
    <row r="41" spans="1:18" ht="12" customHeight="1" thickBot="1" x14ac:dyDescent="0.25">
      <c r="A41" s="282"/>
      <c r="B41" s="284"/>
      <c r="C41" s="290"/>
      <c r="D41" s="358"/>
      <c r="E41" s="374"/>
      <c r="F41" s="290"/>
      <c r="G41" s="88" t="s">
        <v>7</v>
      </c>
      <c r="H41" s="46">
        <f t="shared" ref="H41" si="17">SUM(H38:H40)</f>
        <v>167</v>
      </c>
      <c r="I41" s="46">
        <f t="shared" ref="I41:J41" si="18">SUM(I38:I40)</f>
        <v>167</v>
      </c>
      <c r="J41" s="46">
        <f t="shared" si="18"/>
        <v>166.8</v>
      </c>
      <c r="K41" s="103" t="s">
        <v>50</v>
      </c>
      <c r="L41" s="34">
        <v>1</v>
      </c>
      <c r="M41" s="34">
        <v>1</v>
      </c>
      <c r="N41" s="471"/>
      <c r="O41" s="44"/>
      <c r="R41" s="5"/>
    </row>
    <row r="42" spans="1:18" ht="18" customHeight="1" x14ac:dyDescent="0.2">
      <c r="A42" s="355" t="s">
        <v>6</v>
      </c>
      <c r="B42" s="356" t="s">
        <v>8</v>
      </c>
      <c r="C42" s="351" t="s">
        <v>8</v>
      </c>
      <c r="D42" s="357" t="s">
        <v>33</v>
      </c>
      <c r="E42" s="359"/>
      <c r="F42" s="351" t="s">
        <v>25</v>
      </c>
      <c r="G42" s="104" t="s">
        <v>34</v>
      </c>
      <c r="H42" s="50">
        <v>7.5</v>
      </c>
      <c r="I42" s="50">
        <v>7.5</v>
      </c>
      <c r="J42" s="50">
        <v>7.4</v>
      </c>
      <c r="K42" s="193" t="s">
        <v>37</v>
      </c>
      <c r="L42" s="32" t="s">
        <v>38</v>
      </c>
      <c r="M42" s="32">
        <v>1</v>
      </c>
      <c r="N42" s="32"/>
      <c r="O42" s="150"/>
      <c r="R42" s="5"/>
    </row>
    <row r="43" spans="1:18" ht="13.5" thickBot="1" x14ac:dyDescent="0.25">
      <c r="A43" s="282"/>
      <c r="B43" s="284"/>
      <c r="C43" s="290"/>
      <c r="D43" s="358"/>
      <c r="E43" s="360"/>
      <c r="F43" s="290"/>
      <c r="G43" s="88" t="s">
        <v>7</v>
      </c>
      <c r="H43" s="49">
        <f t="shared" ref="H43" si="19">SUM(H42:H42)</f>
        <v>7.5</v>
      </c>
      <c r="I43" s="49">
        <f t="shared" ref="I43" si="20">SUM(I42:I42)</f>
        <v>7.5</v>
      </c>
      <c r="J43" s="49">
        <f t="shared" ref="J43" si="21">SUM(J42:J42)</f>
        <v>7.4</v>
      </c>
      <c r="K43" s="103"/>
      <c r="L43" s="34"/>
      <c r="M43" s="34"/>
      <c r="N43" s="34"/>
      <c r="O43" s="44"/>
      <c r="R43" s="5"/>
    </row>
    <row r="44" spans="1:18" ht="13.5" thickBot="1" x14ac:dyDescent="0.25">
      <c r="A44" s="65" t="s">
        <v>6</v>
      </c>
      <c r="B44" s="4" t="s">
        <v>8</v>
      </c>
      <c r="C44" s="271" t="s">
        <v>9</v>
      </c>
      <c r="D44" s="271"/>
      <c r="E44" s="271"/>
      <c r="F44" s="271"/>
      <c r="G44" s="314"/>
      <c r="H44" s="7">
        <f>H43+H41</f>
        <v>174.5</v>
      </c>
      <c r="I44" s="7">
        <f>I43+I41</f>
        <v>174.5</v>
      </c>
      <c r="J44" s="7">
        <f>J43+J41</f>
        <v>174.20000000000002</v>
      </c>
      <c r="K44" s="315"/>
      <c r="L44" s="272"/>
      <c r="M44" s="272"/>
      <c r="N44" s="272"/>
      <c r="O44" s="273"/>
    </row>
    <row r="45" spans="1:18" ht="13.5" thickBot="1" x14ac:dyDescent="0.25">
      <c r="A45" s="64" t="s">
        <v>6</v>
      </c>
      <c r="B45" s="4" t="s">
        <v>24</v>
      </c>
      <c r="C45" s="352" t="s">
        <v>48</v>
      </c>
      <c r="D45" s="353"/>
      <c r="E45" s="353"/>
      <c r="F45" s="353"/>
      <c r="G45" s="353"/>
      <c r="H45" s="353"/>
      <c r="I45" s="353"/>
      <c r="J45" s="353"/>
      <c r="K45" s="353"/>
      <c r="L45" s="353"/>
      <c r="M45" s="353"/>
      <c r="N45" s="353"/>
      <c r="O45" s="354"/>
    </row>
    <row r="46" spans="1:18" ht="12.75" customHeight="1" x14ac:dyDescent="0.2">
      <c r="A46" s="194" t="s">
        <v>6</v>
      </c>
      <c r="B46" s="195" t="s">
        <v>24</v>
      </c>
      <c r="C46" s="188" t="s">
        <v>6</v>
      </c>
      <c r="D46" s="109" t="s">
        <v>69</v>
      </c>
      <c r="E46" s="187"/>
      <c r="F46" s="188" t="s">
        <v>25</v>
      </c>
      <c r="G46" s="107" t="s">
        <v>34</v>
      </c>
      <c r="H46" s="51">
        <v>628.4</v>
      </c>
      <c r="I46" s="51">
        <v>628.4</v>
      </c>
      <c r="J46" s="74">
        <v>302.2</v>
      </c>
      <c r="K46" s="151"/>
      <c r="L46" s="33"/>
      <c r="M46" s="33"/>
      <c r="N46" s="155"/>
      <c r="O46" s="156"/>
      <c r="R46" s="5"/>
    </row>
    <row r="47" spans="1:18" ht="53.25" customHeight="1" x14ac:dyDescent="0.2">
      <c r="A47" s="191"/>
      <c r="B47" s="192"/>
      <c r="C47" s="189"/>
      <c r="D47" s="196" t="s">
        <v>147</v>
      </c>
      <c r="E47" s="110"/>
      <c r="F47" s="189"/>
      <c r="G47" s="111" t="s">
        <v>51</v>
      </c>
      <c r="H47" s="58">
        <v>2618.4</v>
      </c>
      <c r="I47" s="58">
        <v>2618.4</v>
      </c>
      <c r="J47" s="58">
        <v>562.9</v>
      </c>
      <c r="K47" s="151" t="s">
        <v>73</v>
      </c>
      <c r="L47" s="33">
        <v>17</v>
      </c>
      <c r="M47" s="33">
        <v>17</v>
      </c>
      <c r="N47" s="365" t="s">
        <v>155</v>
      </c>
      <c r="O47" s="366"/>
      <c r="R47" s="5"/>
    </row>
    <row r="48" spans="1:18" ht="46.5" customHeight="1" x14ac:dyDescent="0.2">
      <c r="A48" s="281"/>
      <c r="B48" s="283"/>
      <c r="C48" s="289"/>
      <c r="D48" s="349" t="s">
        <v>148</v>
      </c>
      <c r="E48" s="110"/>
      <c r="F48" s="289"/>
      <c r="G48" s="108" t="s">
        <v>52</v>
      </c>
      <c r="H48" s="47">
        <v>87.7</v>
      </c>
      <c r="I48" s="47">
        <v>87.7</v>
      </c>
      <c r="J48" s="47"/>
      <c r="K48" s="152" t="s">
        <v>86</v>
      </c>
      <c r="L48" s="202">
        <v>2.6</v>
      </c>
      <c r="M48" s="202">
        <v>2.6</v>
      </c>
      <c r="N48" s="367" t="s">
        <v>136</v>
      </c>
      <c r="O48" s="368"/>
      <c r="R48" s="5"/>
    </row>
    <row r="49" spans="1:18" ht="19.5" customHeight="1" x14ac:dyDescent="0.2">
      <c r="A49" s="281"/>
      <c r="B49" s="283"/>
      <c r="C49" s="289"/>
      <c r="D49" s="350"/>
      <c r="E49" s="110"/>
      <c r="F49" s="289"/>
      <c r="G49" s="108" t="s">
        <v>54</v>
      </c>
      <c r="H49" s="47"/>
      <c r="I49" s="47"/>
      <c r="J49" s="47"/>
      <c r="K49" s="151" t="s">
        <v>87</v>
      </c>
      <c r="L49" s="33">
        <v>500</v>
      </c>
      <c r="M49" s="45">
        <v>500</v>
      </c>
      <c r="N49" s="369"/>
      <c r="O49" s="366"/>
      <c r="R49" s="5"/>
    </row>
    <row r="50" spans="1:18" ht="20.25" customHeight="1" x14ac:dyDescent="0.2">
      <c r="A50" s="281"/>
      <c r="B50" s="283"/>
      <c r="C50" s="289"/>
      <c r="D50" s="349" t="s">
        <v>149</v>
      </c>
      <c r="E50" s="110"/>
      <c r="F50" s="289"/>
      <c r="G50" s="108"/>
      <c r="H50" s="47"/>
      <c r="I50" s="47"/>
      <c r="J50" s="47"/>
      <c r="K50" s="361" t="s">
        <v>109</v>
      </c>
      <c r="L50" s="363">
        <v>1.8</v>
      </c>
      <c r="M50" s="363">
        <v>1.8</v>
      </c>
      <c r="N50" s="370"/>
      <c r="O50" s="368"/>
      <c r="R50" s="5"/>
    </row>
    <row r="51" spans="1:18" ht="9.75" customHeight="1" x14ac:dyDescent="0.2">
      <c r="A51" s="281"/>
      <c r="B51" s="283"/>
      <c r="C51" s="289"/>
      <c r="D51" s="350"/>
      <c r="E51" s="110"/>
      <c r="F51" s="289"/>
      <c r="G51" s="108"/>
      <c r="H51" s="47"/>
      <c r="I51" s="47"/>
      <c r="J51" s="47"/>
      <c r="K51" s="362"/>
      <c r="L51" s="364"/>
      <c r="M51" s="364"/>
      <c r="N51" s="365"/>
      <c r="O51" s="366"/>
      <c r="R51" s="5"/>
    </row>
    <row r="52" spans="1:18" ht="15.75" customHeight="1" x14ac:dyDescent="0.2">
      <c r="A52" s="191"/>
      <c r="B52" s="192"/>
      <c r="C52" s="189"/>
      <c r="D52" s="160" t="s">
        <v>150</v>
      </c>
      <c r="E52" s="344"/>
      <c r="F52" s="189"/>
      <c r="G52" s="86"/>
      <c r="H52" s="112"/>
      <c r="I52" s="112"/>
      <c r="J52" s="112"/>
      <c r="K52" s="153" t="s">
        <v>110</v>
      </c>
      <c r="L52" s="142">
        <v>44.3</v>
      </c>
      <c r="M52" s="162">
        <v>0</v>
      </c>
      <c r="N52" s="454" t="s">
        <v>115</v>
      </c>
      <c r="O52" s="455"/>
      <c r="R52" s="5"/>
    </row>
    <row r="53" spans="1:18" ht="25.5" customHeight="1" x14ac:dyDescent="0.2">
      <c r="A53" s="191"/>
      <c r="B53" s="192"/>
      <c r="C53" s="189"/>
      <c r="D53" s="161"/>
      <c r="E53" s="344"/>
      <c r="F53" s="189"/>
      <c r="G53" s="86"/>
      <c r="H53" s="112"/>
      <c r="I53" s="112"/>
      <c r="J53" s="112"/>
      <c r="K53" s="154" t="s">
        <v>111</v>
      </c>
      <c r="L53" s="203">
        <v>5.2</v>
      </c>
      <c r="M53" s="163">
        <v>0</v>
      </c>
      <c r="N53" s="456"/>
      <c r="O53" s="457"/>
      <c r="R53" s="5"/>
    </row>
    <row r="54" spans="1:18" ht="19.5" customHeight="1" x14ac:dyDescent="0.2">
      <c r="A54" s="191"/>
      <c r="B54" s="192"/>
      <c r="C54" s="189"/>
      <c r="D54" s="144" t="s">
        <v>151</v>
      </c>
      <c r="E54" s="344"/>
      <c r="F54" s="189"/>
      <c r="G54" s="119"/>
      <c r="H54" s="57"/>
      <c r="I54" s="57"/>
      <c r="J54" s="57"/>
      <c r="K54" s="154" t="s">
        <v>112</v>
      </c>
      <c r="L54" s="203">
        <v>1.3</v>
      </c>
      <c r="M54" s="203">
        <v>1.3</v>
      </c>
      <c r="N54" s="458"/>
      <c r="O54" s="459"/>
      <c r="R54" s="5"/>
    </row>
    <row r="55" spans="1:18" ht="14.25" customHeight="1" x14ac:dyDescent="0.2">
      <c r="A55" s="281"/>
      <c r="B55" s="283"/>
      <c r="C55" s="289"/>
      <c r="D55" s="346" t="s">
        <v>85</v>
      </c>
      <c r="E55" s="348" t="s">
        <v>59</v>
      </c>
      <c r="F55" s="335" t="s">
        <v>36</v>
      </c>
      <c r="G55" s="119" t="s">
        <v>34</v>
      </c>
      <c r="H55" s="57"/>
      <c r="I55" s="57"/>
      <c r="J55" s="206">
        <v>241.9</v>
      </c>
      <c r="K55" s="299" t="s">
        <v>130</v>
      </c>
      <c r="L55" s="33">
        <v>40</v>
      </c>
      <c r="M55" s="33">
        <v>80</v>
      </c>
      <c r="N55" s="157"/>
      <c r="O55" s="159"/>
      <c r="P55" s="19"/>
      <c r="R55" s="5"/>
    </row>
    <row r="56" spans="1:18" ht="14.25" customHeight="1" x14ac:dyDescent="0.2">
      <c r="A56" s="281"/>
      <c r="B56" s="283"/>
      <c r="C56" s="289"/>
      <c r="D56" s="346"/>
      <c r="E56" s="304"/>
      <c r="F56" s="289"/>
      <c r="G56" s="113" t="s">
        <v>51</v>
      </c>
      <c r="H56" s="47"/>
      <c r="I56" s="47"/>
      <c r="J56" s="48">
        <v>3476.2</v>
      </c>
      <c r="K56" s="299"/>
      <c r="L56" s="33"/>
      <c r="M56" s="33"/>
      <c r="N56" s="157"/>
      <c r="O56" s="82"/>
      <c r="P56" s="19"/>
      <c r="R56" s="5"/>
    </row>
    <row r="57" spans="1:18" ht="24" customHeight="1" thickBot="1" x14ac:dyDescent="0.25">
      <c r="A57" s="282"/>
      <c r="B57" s="284"/>
      <c r="C57" s="290"/>
      <c r="D57" s="347"/>
      <c r="E57" s="305"/>
      <c r="F57" s="290"/>
      <c r="G57" s="88" t="s">
        <v>7</v>
      </c>
      <c r="H57" s="49">
        <f>SUM(H46:H56)</f>
        <v>3334.5</v>
      </c>
      <c r="I57" s="49">
        <f t="shared" ref="I57:J57" si="22">SUM(I46:I56)</f>
        <v>3334.5</v>
      </c>
      <c r="J57" s="49">
        <f t="shared" si="22"/>
        <v>4583.2</v>
      </c>
      <c r="K57" s="342"/>
      <c r="L57" s="34"/>
      <c r="M57" s="34"/>
      <c r="N57" s="158"/>
      <c r="O57" s="83"/>
      <c r="P57" s="18"/>
      <c r="R57" s="5"/>
    </row>
    <row r="58" spans="1:18" ht="17.25" customHeight="1" x14ac:dyDescent="0.2">
      <c r="A58" s="274" t="s">
        <v>6</v>
      </c>
      <c r="B58" s="291" t="s">
        <v>24</v>
      </c>
      <c r="C58" s="293" t="s">
        <v>8</v>
      </c>
      <c r="D58" s="336" t="s">
        <v>72</v>
      </c>
      <c r="E58" s="339" t="s">
        <v>59</v>
      </c>
      <c r="F58" s="293" t="s">
        <v>36</v>
      </c>
      <c r="G58" s="100" t="s">
        <v>54</v>
      </c>
      <c r="H58" s="50">
        <v>150</v>
      </c>
      <c r="I58" s="50">
        <v>150</v>
      </c>
      <c r="J58" s="50">
        <v>0</v>
      </c>
      <c r="K58" s="298" t="s">
        <v>131</v>
      </c>
      <c r="L58" s="301">
        <v>2</v>
      </c>
      <c r="M58" s="475">
        <v>2</v>
      </c>
      <c r="N58" s="448" t="s">
        <v>137</v>
      </c>
      <c r="O58" s="449"/>
    </row>
    <row r="59" spans="1:18" ht="18.75" customHeight="1" x14ac:dyDescent="0.2">
      <c r="A59" s="275"/>
      <c r="B59" s="292"/>
      <c r="C59" s="285"/>
      <c r="D59" s="337"/>
      <c r="E59" s="340"/>
      <c r="F59" s="285"/>
      <c r="G59" s="100" t="s">
        <v>23</v>
      </c>
      <c r="H59" s="48"/>
      <c r="I59" s="48">
        <v>11.2</v>
      </c>
      <c r="J59" s="48">
        <v>1.3</v>
      </c>
      <c r="K59" s="299"/>
      <c r="L59" s="302"/>
      <c r="M59" s="476"/>
      <c r="N59" s="450"/>
      <c r="O59" s="451"/>
    </row>
    <row r="60" spans="1:18" ht="17.25" customHeight="1" x14ac:dyDescent="0.2">
      <c r="A60" s="275"/>
      <c r="B60" s="292"/>
      <c r="C60" s="285"/>
      <c r="D60" s="337"/>
      <c r="E60" s="340"/>
      <c r="F60" s="285"/>
      <c r="G60" s="100" t="s">
        <v>51</v>
      </c>
      <c r="H60" s="48">
        <v>1350</v>
      </c>
      <c r="I60" s="48">
        <v>1350</v>
      </c>
      <c r="J60" s="48">
        <v>11.9</v>
      </c>
      <c r="K60" s="299"/>
      <c r="L60" s="302"/>
      <c r="M60" s="476"/>
      <c r="N60" s="450"/>
      <c r="O60" s="451"/>
    </row>
    <row r="61" spans="1:18" ht="17.25" customHeight="1" thickBot="1" x14ac:dyDescent="0.25">
      <c r="A61" s="276"/>
      <c r="B61" s="324"/>
      <c r="C61" s="286"/>
      <c r="D61" s="338"/>
      <c r="E61" s="341"/>
      <c r="F61" s="286"/>
      <c r="G61" s="88" t="s">
        <v>7</v>
      </c>
      <c r="H61" s="49">
        <f>SUM(H58:H60)</f>
        <v>1500</v>
      </c>
      <c r="I61" s="49">
        <f t="shared" ref="I61" si="23">SUM(I58:I60)</f>
        <v>1511.2</v>
      </c>
      <c r="J61" s="49">
        <f t="shared" ref="J61" si="24">SUM(J58:J60)</f>
        <v>13.200000000000001</v>
      </c>
      <c r="K61" s="300"/>
      <c r="L61" s="34">
        <v>29</v>
      </c>
      <c r="M61" s="207">
        <v>0</v>
      </c>
      <c r="N61" s="452"/>
      <c r="O61" s="453"/>
      <c r="R61" s="5"/>
    </row>
    <row r="62" spans="1:18" ht="16.5" customHeight="1" x14ac:dyDescent="0.2">
      <c r="A62" s="194" t="s">
        <v>6</v>
      </c>
      <c r="B62" s="195" t="s">
        <v>24</v>
      </c>
      <c r="C62" s="188" t="s">
        <v>24</v>
      </c>
      <c r="D62" s="109" t="s">
        <v>70</v>
      </c>
      <c r="E62" s="343"/>
      <c r="F62" s="188" t="s">
        <v>25</v>
      </c>
      <c r="G62" s="107"/>
      <c r="H62" s="51"/>
      <c r="I62" s="51"/>
      <c r="J62" s="51"/>
      <c r="K62" s="193"/>
      <c r="L62" s="32"/>
      <c r="M62" s="32"/>
      <c r="N62" s="76"/>
      <c r="O62" s="81"/>
      <c r="R62" s="5"/>
    </row>
    <row r="63" spans="1:18" ht="28.5" customHeight="1" x14ac:dyDescent="0.2">
      <c r="A63" s="281"/>
      <c r="B63" s="283"/>
      <c r="C63" s="289"/>
      <c r="D63" s="143" t="s">
        <v>152</v>
      </c>
      <c r="E63" s="344"/>
      <c r="F63" s="289"/>
      <c r="G63" s="108" t="s">
        <v>35</v>
      </c>
      <c r="H63" s="47">
        <v>125</v>
      </c>
      <c r="I63" s="47">
        <v>125</v>
      </c>
      <c r="J63" s="47">
        <v>125</v>
      </c>
      <c r="K63" s="190" t="s">
        <v>43</v>
      </c>
      <c r="L63" s="33">
        <v>135</v>
      </c>
      <c r="M63" s="33">
        <v>135</v>
      </c>
      <c r="N63" s="204"/>
      <c r="O63" s="164"/>
      <c r="R63" s="5"/>
    </row>
    <row r="64" spans="1:18" ht="18.75" customHeight="1" x14ac:dyDescent="0.2">
      <c r="A64" s="281"/>
      <c r="B64" s="283"/>
      <c r="C64" s="289"/>
      <c r="D64" s="287" t="s">
        <v>44</v>
      </c>
      <c r="E64" s="344"/>
      <c r="F64" s="289"/>
      <c r="G64" s="111" t="s">
        <v>34</v>
      </c>
      <c r="H64" s="58">
        <v>184.5</v>
      </c>
      <c r="I64" s="58">
        <v>184.5</v>
      </c>
      <c r="J64" s="58">
        <v>0</v>
      </c>
      <c r="K64" s="190"/>
      <c r="L64" s="33"/>
      <c r="M64" s="33"/>
      <c r="N64" s="370" t="s">
        <v>138</v>
      </c>
      <c r="O64" s="460"/>
      <c r="R64" s="5"/>
    </row>
    <row r="65" spans="1:18" ht="7.5" customHeight="1" x14ac:dyDescent="0.2">
      <c r="A65" s="281"/>
      <c r="B65" s="283"/>
      <c r="C65" s="289"/>
      <c r="D65" s="287"/>
      <c r="E65" s="344"/>
      <c r="F65" s="289"/>
      <c r="G65" s="97"/>
      <c r="H65" s="57"/>
      <c r="I65" s="57"/>
      <c r="J65" s="57"/>
      <c r="K65" s="198"/>
      <c r="L65" s="33"/>
      <c r="M65" s="33"/>
      <c r="N65" s="461"/>
      <c r="O65" s="326"/>
      <c r="R65" s="5"/>
    </row>
    <row r="66" spans="1:18" ht="24.75" customHeight="1" thickBot="1" x14ac:dyDescent="0.25">
      <c r="A66" s="282"/>
      <c r="B66" s="284"/>
      <c r="C66" s="290"/>
      <c r="D66" s="288"/>
      <c r="E66" s="345"/>
      <c r="F66" s="290"/>
      <c r="G66" s="99" t="s">
        <v>7</v>
      </c>
      <c r="H66" s="46">
        <f>SUM(H63:H65)</f>
        <v>309.5</v>
      </c>
      <c r="I66" s="46">
        <f t="shared" ref="I66" si="25">SUM(I63:I65)</f>
        <v>309.5</v>
      </c>
      <c r="J66" s="46">
        <f t="shared" ref="J66" si="26">SUM(J63:J65)</f>
        <v>125</v>
      </c>
      <c r="K66" s="103"/>
      <c r="L66" s="34"/>
      <c r="M66" s="34"/>
      <c r="N66" s="462"/>
      <c r="O66" s="328"/>
      <c r="R66" s="5"/>
    </row>
    <row r="67" spans="1:18" ht="13.5" thickBot="1" x14ac:dyDescent="0.25">
      <c r="A67" s="65" t="s">
        <v>6</v>
      </c>
      <c r="B67" s="4" t="s">
        <v>24</v>
      </c>
      <c r="C67" s="271" t="s">
        <v>9</v>
      </c>
      <c r="D67" s="271"/>
      <c r="E67" s="271"/>
      <c r="F67" s="271"/>
      <c r="G67" s="314"/>
      <c r="H67" s="7">
        <f>H66+H57+H61</f>
        <v>5144</v>
      </c>
      <c r="I67" s="7">
        <f t="shared" ref="I67:J67" si="27">I66+I57+I61</f>
        <v>5155.2</v>
      </c>
      <c r="J67" s="7">
        <f t="shared" si="27"/>
        <v>4721.3999999999996</v>
      </c>
      <c r="K67" s="315"/>
      <c r="L67" s="272"/>
      <c r="M67" s="272"/>
      <c r="N67" s="272"/>
      <c r="O67" s="273"/>
    </row>
    <row r="68" spans="1:18" ht="13.5" thickBot="1" x14ac:dyDescent="0.25">
      <c r="A68" s="64" t="s">
        <v>6</v>
      </c>
      <c r="B68" s="4" t="s">
        <v>29</v>
      </c>
      <c r="C68" s="316" t="s">
        <v>49</v>
      </c>
      <c r="D68" s="317"/>
      <c r="E68" s="317"/>
      <c r="F68" s="317"/>
      <c r="G68" s="317"/>
      <c r="H68" s="317"/>
      <c r="I68" s="317"/>
      <c r="J68" s="317"/>
      <c r="K68" s="317"/>
      <c r="L68" s="317"/>
      <c r="M68" s="317"/>
      <c r="N68" s="317"/>
      <c r="O68" s="318"/>
    </row>
    <row r="69" spans="1:18" ht="33" customHeight="1" x14ac:dyDescent="0.2">
      <c r="A69" s="274" t="s">
        <v>6</v>
      </c>
      <c r="B69" s="291" t="s">
        <v>29</v>
      </c>
      <c r="C69" s="293" t="s">
        <v>6</v>
      </c>
      <c r="D69" s="295" t="s">
        <v>45</v>
      </c>
      <c r="E69" s="114"/>
      <c r="F69" s="293" t="s">
        <v>25</v>
      </c>
      <c r="G69" s="108" t="s">
        <v>35</v>
      </c>
      <c r="H69" s="50"/>
      <c r="I69" s="50"/>
      <c r="J69" s="50"/>
      <c r="K69" s="298" t="s">
        <v>116</v>
      </c>
      <c r="L69" s="301">
        <v>0.4</v>
      </c>
      <c r="M69" s="301">
        <v>1.9079999999999999</v>
      </c>
      <c r="N69" s="308" t="s">
        <v>134</v>
      </c>
      <c r="O69" s="309"/>
    </row>
    <row r="70" spans="1:18" ht="31.5" customHeight="1" x14ac:dyDescent="0.2">
      <c r="A70" s="275"/>
      <c r="B70" s="292"/>
      <c r="C70" s="285"/>
      <c r="D70" s="296"/>
      <c r="E70" s="115"/>
      <c r="F70" s="285"/>
      <c r="G70" s="116" t="s">
        <v>34</v>
      </c>
      <c r="H70" s="48">
        <v>100</v>
      </c>
      <c r="I70" s="48">
        <v>100</v>
      </c>
      <c r="J70" s="48">
        <v>84.6</v>
      </c>
      <c r="K70" s="299"/>
      <c r="L70" s="302"/>
      <c r="M70" s="302"/>
      <c r="N70" s="310"/>
      <c r="O70" s="311"/>
    </row>
    <row r="71" spans="1:18" ht="15.75" customHeight="1" thickBot="1" x14ac:dyDescent="0.25">
      <c r="A71" s="276"/>
      <c r="B71" s="324"/>
      <c r="C71" s="286"/>
      <c r="D71" s="297"/>
      <c r="E71" s="117"/>
      <c r="F71" s="286"/>
      <c r="G71" s="88" t="s">
        <v>7</v>
      </c>
      <c r="H71" s="49">
        <f>SUM(H69:H70)</f>
        <v>100</v>
      </c>
      <c r="I71" s="49">
        <f t="shared" ref="I71" si="28">SUM(I69:I70)</f>
        <v>100</v>
      </c>
      <c r="J71" s="49">
        <f t="shared" ref="J71" si="29">SUM(J69:J70)</f>
        <v>84.6</v>
      </c>
      <c r="K71" s="300"/>
      <c r="L71" s="34"/>
      <c r="M71" s="34"/>
      <c r="N71" s="312"/>
      <c r="O71" s="313"/>
      <c r="R71" s="5"/>
    </row>
    <row r="72" spans="1:18" ht="14.25" customHeight="1" x14ac:dyDescent="0.2">
      <c r="A72" s="66" t="s">
        <v>6</v>
      </c>
      <c r="B72" s="35" t="s">
        <v>29</v>
      </c>
      <c r="C72" s="36" t="s">
        <v>8</v>
      </c>
      <c r="D72" s="212" t="s">
        <v>71</v>
      </c>
      <c r="E72" s="303" t="s">
        <v>59</v>
      </c>
      <c r="F72" s="70" t="s">
        <v>36</v>
      </c>
      <c r="G72" s="220"/>
      <c r="H72" s="221"/>
      <c r="I72" s="221"/>
      <c r="J72" s="221"/>
      <c r="K72" s="193"/>
      <c r="L72" s="32"/>
      <c r="M72" s="208"/>
      <c r="N72" s="329" t="s">
        <v>157</v>
      </c>
      <c r="O72" s="330"/>
      <c r="R72" s="5"/>
    </row>
    <row r="73" spans="1:18" ht="12.75" customHeight="1" x14ac:dyDescent="0.2">
      <c r="A73" s="62"/>
      <c r="B73" s="40"/>
      <c r="C73" s="37"/>
      <c r="D73" s="306" t="s">
        <v>153</v>
      </c>
      <c r="E73" s="304"/>
      <c r="F73" s="118"/>
      <c r="G73" s="119" t="s">
        <v>54</v>
      </c>
      <c r="H73" s="47"/>
      <c r="I73" s="47"/>
      <c r="J73" s="47"/>
      <c r="K73" s="323" t="s">
        <v>79</v>
      </c>
      <c r="L73" s="26">
        <v>90</v>
      </c>
      <c r="M73" s="209">
        <v>45</v>
      </c>
      <c r="N73" s="331"/>
      <c r="O73" s="332"/>
      <c r="R73" s="5"/>
    </row>
    <row r="74" spans="1:18" ht="12.75" customHeight="1" x14ac:dyDescent="0.2">
      <c r="A74" s="62"/>
      <c r="B74" s="40"/>
      <c r="C74" s="37"/>
      <c r="D74" s="306"/>
      <c r="E74" s="304"/>
      <c r="F74" s="70"/>
      <c r="G74" s="120" t="s">
        <v>35</v>
      </c>
      <c r="H74" s="48">
        <v>925.7</v>
      </c>
      <c r="I74" s="48">
        <v>866.7</v>
      </c>
      <c r="J74" s="48">
        <v>763.7</v>
      </c>
      <c r="K74" s="323"/>
      <c r="L74" s="33"/>
      <c r="M74" s="209"/>
      <c r="N74" s="331"/>
      <c r="O74" s="332"/>
      <c r="R74" s="5"/>
    </row>
    <row r="75" spans="1:18" ht="12.75" customHeight="1" x14ac:dyDescent="0.2">
      <c r="A75" s="62"/>
      <c r="B75" s="40"/>
      <c r="C75" s="37"/>
      <c r="D75" s="307"/>
      <c r="E75" s="304"/>
      <c r="F75" s="70"/>
      <c r="G75" s="106" t="s">
        <v>51</v>
      </c>
      <c r="H75" s="57">
        <v>5629.9</v>
      </c>
      <c r="I75" s="57">
        <v>5629.9</v>
      </c>
      <c r="J75" s="57">
        <v>2249.1999999999998</v>
      </c>
      <c r="K75" s="210"/>
      <c r="L75" s="45"/>
      <c r="M75" s="211"/>
      <c r="N75" s="333"/>
      <c r="O75" s="334"/>
      <c r="R75" s="5"/>
    </row>
    <row r="76" spans="1:18" ht="19.5" customHeight="1" x14ac:dyDescent="0.2">
      <c r="A76" s="281"/>
      <c r="B76" s="283"/>
      <c r="C76" s="285"/>
      <c r="D76" s="287" t="s">
        <v>58</v>
      </c>
      <c r="E76" s="304"/>
      <c r="F76" s="289"/>
      <c r="G76" s="119" t="s">
        <v>34</v>
      </c>
      <c r="H76" s="57"/>
      <c r="I76" s="57"/>
      <c r="J76" s="57"/>
      <c r="K76" s="144" t="s">
        <v>163</v>
      </c>
      <c r="L76" s="216">
        <v>360</v>
      </c>
      <c r="M76" s="217">
        <v>4</v>
      </c>
      <c r="N76" s="218"/>
      <c r="O76" s="219"/>
      <c r="R76" s="5"/>
    </row>
    <row r="77" spans="1:18" ht="21" customHeight="1" thickBot="1" x14ac:dyDescent="0.25">
      <c r="A77" s="282"/>
      <c r="B77" s="284"/>
      <c r="C77" s="286"/>
      <c r="D77" s="288"/>
      <c r="E77" s="305"/>
      <c r="F77" s="290"/>
      <c r="G77" s="99" t="s">
        <v>7</v>
      </c>
      <c r="H77" s="49">
        <f>SUM(H73:H76)</f>
        <v>6555.5999999999995</v>
      </c>
      <c r="I77" s="49">
        <f>SUM(I73:I76)</f>
        <v>6496.5999999999995</v>
      </c>
      <c r="J77" s="49">
        <f>SUM(J73:J76)</f>
        <v>3012.8999999999996</v>
      </c>
      <c r="K77" s="121"/>
      <c r="L77" s="34"/>
      <c r="M77" s="213"/>
      <c r="N77" s="214"/>
      <c r="O77" s="215"/>
      <c r="R77" s="5"/>
    </row>
    <row r="78" spans="1:18" ht="12" customHeight="1" x14ac:dyDescent="0.2">
      <c r="A78" s="274" t="s">
        <v>6</v>
      </c>
      <c r="B78" s="291" t="s">
        <v>29</v>
      </c>
      <c r="C78" s="293" t="s">
        <v>24</v>
      </c>
      <c r="D78" s="295" t="s">
        <v>89</v>
      </c>
      <c r="E78" s="114"/>
      <c r="F78" s="293" t="s">
        <v>25</v>
      </c>
      <c r="G78" s="122" t="s">
        <v>35</v>
      </c>
      <c r="H78" s="50"/>
      <c r="I78" s="50">
        <v>59</v>
      </c>
      <c r="J78" s="50">
        <v>59</v>
      </c>
      <c r="K78" s="298" t="s">
        <v>90</v>
      </c>
      <c r="L78" s="301">
        <v>3</v>
      </c>
      <c r="M78" s="301">
        <v>3</v>
      </c>
      <c r="N78" s="308" t="s">
        <v>156</v>
      </c>
      <c r="O78" s="325"/>
    </row>
    <row r="79" spans="1:18" ht="12" customHeight="1" x14ac:dyDescent="0.2">
      <c r="A79" s="275"/>
      <c r="B79" s="292"/>
      <c r="C79" s="285"/>
      <c r="D79" s="296"/>
      <c r="E79" s="115"/>
      <c r="F79" s="285"/>
      <c r="G79" s="116" t="s">
        <v>34</v>
      </c>
      <c r="H79" s="48"/>
      <c r="I79" s="48"/>
      <c r="J79" s="48"/>
      <c r="K79" s="299"/>
      <c r="L79" s="302"/>
      <c r="M79" s="302"/>
      <c r="N79" s="310"/>
      <c r="O79" s="326"/>
    </row>
    <row r="80" spans="1:18" ht="16.5" customHeight="1" thickBot="1" x14ac:dyDescent="0.25">
      <c r="A80" s="275"/>
      <c r="B80" s="292"/>
      <c r="C80" s="294"/>
      <c r="D80" s="297"/>
      <c r="E80" s="117"/>
      <c r="F80" s="286"/>
      <c r="G80" s="88" t="s">
        <v>7</v>
      </c>
      <c r="H80" s="49">
        <f>SUM(H78:H79)</f>
        <v>0</v>
      </c>
      <c r="I80" s="49">
        <f t="shared" ref="I80" si="30">SUM(I78:I79)</f>
        <v>59</v>
      </c>
      <c r="J80" s="49">
        <f t="shared" ref="J80" si="31">SUM(J78:J79)</f>
        <v>59</v>
      </c>
      <c r="K80" s="300"/>
      <c r="L80" s="34"/>
      <c r="M80" s="34"/>
      <c r="N80" s="327"/>
      <c r="O80" s="328"/>
      <c r="R80" s="5"/>
    </row>
    <row r="81" spans="1:37" ht="13.5" thickBot="1" x14ac:dyDescent="0.25">
      <c r="A81" s="63"/>
      <c r="B81" s="38"/>
      <c r="C81" s="270"/>
      <c r="D81" s="271"/>
      <c r="E81" s="271"/>
      <c r="F81" s="271"/>
      <c r="G81" s="271"/>
      <c r="H81" s="139">
        <f>H80+H77+H71</f>
        <v>6655.5999999999995</v>
      </c>
      <c r="I81" s="139">
        <f>I80+I77+I71</f>
        <v>6655.5999999999995</v>
      </c>
      <c r="J81" s="139">
        <f>J80+J77+J71</f>
        <v>3156.4999999999995</v>
      </c>
      <c r="K81" s="272"/>
      <c r="L81" s="272"/>
      <c r="M81" s="272"/>
      <c r="N81" s="272"/>
      <c r="O81" s="273"/>
    </row>
    <row r="82" spans="1:37" ht="14.25" customHeight="1" thickBot="1" x14ac:dyDescent="0.25">
      <c r="A82" s="65" t="s">
        <v>6</v>
      </c>
      <c r="B82" s="319" t="s">
        <v>10</v>
      </c>
      <c r="C82" s="320"/>
      <c r="D82" s="320"/>
      <c r="E82" s="320"/>
      <c r="F82" s="320"/>
      <c r="G82" s="320"/>
      <c r="H82" s="140">
        <f>SUM(H81,H67,H44,H36)</f>
        <v>32280</v>
      </c>
      <c r="I82" s="140">
        <f t="shared" ref="I82:J82" si="32">SUM(I81,I67,I44,I36)</f>
        <v>32300.6</v>
      </c>
      <c r="J82" s="140">
        <f t="shared" si="32"/>
        <v>22199</v>
      </c>
      <c r="K82" s="321"/>
      <c r="L82" s="321"/>
      <c r="M82" s="321"/>
      <c r="N82" s="321"/>
      <c r="O82" s="322"/>
    </row>
    <row r="83" spans="1:37" ht="14.25" customHeight="1" thickBot="1" x14ac:dyDescent="0.25">
      <c r="A83" s="69" t="s">
        <v>28</v>
      </c>
      <c r="B83" s="277" t="s">
        <v>76</v>
      </c>
      <c r="C83" s="278"/>
      <c r="D83" s="278"/>
      <c r="E83" s="278"/>
      <c r="F83" s="278"/>
      <c r="G83" s="278"/>
      <c r="H83" s="141">
        <f>SUM(H82)</f>
        <v>32280</v>
      </c>
      <c r="I83" s="141">
        <f t="shared" ref="I83:J83" si="33">SUM(I82)</f>
        <v>32300.6</v>
      </c>
      <c r="J83" s="141">
        <f t="shared" si="33"/>
        <v>22199</v>
      </c>
      <c r="K83" s="279"/>
      <c r="L83" s="279"/>
      <c r="M83" s="279"/>
      <c r="N83" s="279"/>
      <c r="O83" s="280"/>
    </row>
    <row r="84" spans="1:37" ht="14.25" customHeight="1" x14ac:dyDescent="0.2">
      <c r="A84" s="437" t="s">
        <v>132</v>
      </c>
      <c r="B84" s="438"/>
      <c r="C84" s="438"/>
      <c r="D84" s="438"/>
      <c r="E84" s="438"/>
      <c r="F84" s="438"/>
      <c r="G84" s="438"/>
      <c r="H84" s="438"/>
      <c r="I84" s="438"/>
      <c r="J84" s="438"/>
      <c r="K84" s="438"/>
      <c r="L84" s="1"/>
      <c r="M84" s="1"/>
      <c r="N84" s="1"/>
      <c r="O84" s="1"/>
    </row>
    <row r="85" spans="1:37" ht="15.75" customHeight="1" x14ac:dyDescent="0.2">
      <c r="A85" s="439" t="s">
        <v>133</v>
      </c>
      <c r="B85" s="440"/>
      <c r="C85" s="440"/>
      <c r="D85" s="440"/>
      <c r="E85" s="440"/>
      <c r="F85" s="440"/>
      <c r="G85" s="440"/>
      <c r="H85" s="440"/>
      <c r="I85" s="440"/>
      <c r="J85" s="440"/>
      <c r="K85" s="440"/>
      <c r="L85" s="1"/>
      <c r="M85" s="1"/>
      <c r="N85" s="1"/>
      <c r="O85" s="1"/>
    </row>
    <row r="86" spans="1:37" s="25" customFormat="1" ht="14.25" customHeight="1" thickBot="1" x14ac:dyDescent="0.25">
      <c r="A86" s="265" t="s">
        <v>13</v>
      </c>
      <c r="B86" s="265"/>
      <c r="C86" s="265"/>
      <c r="D86" s="265"/>
      <c r="E86" s="265"/>
      <c r="F86" s="265"/>
      <c r="G86" s="265"/>
      <c r="H86" s="265"/>
      <c r="I86" s="265"/>
      <c r="J86" s="75"/>
      <c r="K86" s="1"/>
      <c r="L86" s="1"/>
      <c r="M86" s="1"/>
      <c r="N86" s="1"/>
      <c r="O86" s="1"/>
      <c r="P86" s="6"/>
      <c r="Q86" s="6"/>
      <c r="R86" s="6"/>
      <c r="S86" s="6"/>
      <c r="T86" s="6"/>
      <c r="U86" s="6"/>
      <c r="V86" s="6"/>
      <c r="W86" s="6"/>
      <c r="X86" s="6"/>
      <c r="Y86" s="6"/>
      <c r="Z86" s="6"/>
      <c r="AA86" s="6"/>
      <c r="AB86" s="6"/>
      <c r="AC86" s="6"/>
      <c r="AD86" s="6"/>
      <c r="AE86" s="6"/>
      <c r="AF86" s="6"/>
      <c r="AG86" s="6"/>
      <c r="AH86" s="6"/>
      <c r="AI86" s="6"/>
      <c r="AJ86" s="6"/>
      <c r="AK86" s="6"/>
    </row>
    <row r="87" spans="1:37" ht="62.25" customHeight="1" thickBot="1" x14ac:dyDescent="0.25">
      <c r="A87" s="266" t="s">
        <v>11</v>
      </c>
      <c r="B87" s="267"/>
      <c r="C87" s="267"/>
      <c r="D87" s="267"/>
      <c r="E87" s="267"/>
      <c r="F87" s="267"/>
      <c r="G87" s="267"/>
      <c r="H87" s="171" t="s">
        <v>96</v>
      </c>
      <c r="I87" s="171" t="s">
        <v>97</v>
      </c>
      <c r="J87" s="172" t="s">
        <v>98</v>
      </c>
      <c r="K87" s="21"/>
      <c r="Q87" s="16"/>
    </row>
    <row r="88" spans="1:37" ht="14.25" customHeight="1" x14ac:dyDescent="0.2">
      <c r="A88" s="268" t="s">
        <v>14</v>
      </c>
      <c r="B88" s="269"/>
      <c r="C88" s="269"/>
      <c r="D88" s="269"/>
      <c r="E88" s="269"/>
      <c r="F88" s="269"/>
      <c r="G88" s="269"/>
      <c r="H88" s="173">
        <f ca="1">SUM(H89:H93)</f>
        <v>16792.7</v>
      </c>
      <c r="I88" s="173">
        <f ca="1">SUM(I89:I93)</f>
        <v>16803.900000000001</v>
      </c>
      <c r="J88" s="174">
        <f>SUM(J89:J93)</f>
        <v>15892.300000000001</v>
      </c>
    </row>
    <row r="89" spans="1:37" ht="14.25" customHeight="1" x14ac:dyDescent="0.2">
      <c r="A89" s="263" t="s">
        <v>17</v>
      </c>
      <c r="B89" s="264"/>
      <c r="C89" s="264"/>
      <c r="D89" s="264"/>
      <c r="E89" s="264"/>
      <c r="F89" s="264"/>
      <c r="G89" s="264"/>
      <c r="H89" s="175">
        <f>SUMIF(G14:G76,"SB",H14:H76)</f>
        <v>14000</v>
      </c>
      <c r="I89" s="175">
        <f>SUMIF(G14:G80,"SB",I14:I80)</f>
        <v>14011.2</v>
      </c>
      <c r="J89" s="176">
        <f>SUMIF(G14:G83,"SB",J14:J83)</f>
        <v>14001.400000000001</v>
      </c>
    </row>
    <row r="90" spans="1:37" ht="29.25" customHeight="1" x14ac:dyDescent="0.2">
      <c r="A90" s="259" t="s">
        <v>18</v>
      </c>
      <c r="B90" s="260"/>
      <c r="C90" s="260"/>
      <c r="D90" s="260"/>
      <c r="E90" s="260"/>
      <c r="F90" s="260"/>
      <c r="G90" s="260"/>
      <c r="H90" s="175">
        <f>SUMIF(G14:G80,"SB(AA)",H14:H80)</f>
        <v>1192</v>
      </c>
      <c r="I90" s="175">
        <f ca="1">SUMIF(G14:I83,G38,I14:I83)</f>
        <v>1192</v>
      </c>
      <c r="J90" s="176">
        <f>SUMIF(G14:G83,"sb(AA)",J14:J83)</f>
        <v>897.59999999999991</v>
      </c>
    </row>
    <row r="91" spans="1:37" ht="27.75" customHeight="1" x14ac:dyDescent="0.2">
      <c r="A91" s="259" t="s">
        <v>19</v>
      </c>
      <c r="B91" s="260"/>
      <c r="C91" s="260"/>
      <c r="D91" s="260"/>
      <c r="E91" s="260"/>
      <c r="F91" s="260"/>
      <c r="G91" s="260"/>
      <c r="H91" s="175">
        <f ca="1">SUMIF(G14:G83,"SB(AAL)",H14:H76)</f>
        <v>1100.7</v>
      </c>
      <c r="I91" s="175">
        <f>SUMIF(G14:G83,G69,I14:I83)</f>
        <v>1100.7</v>
      </c>
      <c r="J91" s="176">
        <f>SUMIF(G14:G83,"SB(AAL)",J14:J83)</f>
        <v>993.30000000000007</v>
      </c>
      <c r="Q91" s="2" t="s">
        <v>88</v>
      </c>
    </row>
    <row r="92" spans="1:37" ht="15" customHeight="1" x14ac:dyDescent="0.2">
      <c r="A92" s="259" t="s">
        <v>75</v>
      </c>
      <c r="B92" s="260"/>
      <c r="C92" s="260"/>
      <c r="D92" s="260"/>
      <c r="E92" s="260"/>
      <c r="F92" s="260"/>
      <c r="G92" s="260"/>
      <c r="H92" s="175">
        <f>SUMIF(G14:G83,"SB(L)",H14:H83)</f>
        <v>350</v>
      </c>
      <c r="I92" s="175">
        <f>SUMIF(G14:G83,G31,I14:I83)</f>
        <v>350</v>
      </c>
      <c r="J92" s="176">
        <f>SUMIF(G14:G83,G31,J14:J83)</f>
        <v>0</v>
      </c>
    </row>
    <row r="93" spans="1:37" ht="14.25" customHeight="1" x14ac:dyDescent="0.2">
      <c r="A93" s="259" t="s">
        <v>20</v>
      </c>
      <c r="B93" s="260"/>
      <c r="C93" s="260"/>
      <c r="D93" s="260"/>
      <c r="E93" s="260"/>
      <c r="F93" s="260"/>
      <c r="G93" s="260"/>
      <c r="H93" s="175">
        <f>SUMIF(G14:G80,"SB(P)",H14:H80)</f>
        <v>150</v>
      </c>
      <c r="I93" s="175">
        <f ca="1">SUMIF(G14:I76,"SB(P)",I14:I76)</f>
        <v>150</v>
      </c>
      <c r="J93" s="176">
        <f>SUMIF(G14:G83,#REF!,J14:J83)</f>
        <v>0</v>
      </c>
      <c r="K93" s="17"/>
    </row>
    <row r="94" spans="1:37" ht="14.25" customHeight="1" x14ac:dyDescent="0.2">
      <c r="A94" s="261" t="s">
        <v>15</v>
      </c>
      <c r="B94" s="262"/>
      <c r="C94" s="262"/>
      <c r="D94" s="262"/>
      <c r="E94" s="262"/>
      <c r="F94" s="262"/>
      <c r="G94" s="262"/>
      <c r="H94" s="177">
        <f>SUM(H95:H97)</f>
        <v>15487.300000000001</v>
      </c>
      <c r="I94" s="177">
        <f>SUM(I95:I97)</f>
        <v>15496.7</v>
      </c>
      <c r="J94" s="178">
        <f>SUM(J95:J97)</f>
        <v>6306.7</v>
      </c>
      <c r="K94" s="21"/>
    </row>
    <row r="95" spans="1:37" ht="14.25" customHeight="1" x14ac:dyDescent="0.2">
      <c r="A95" s="253" t="s">
        <v>21</v>
      </c>
      <c r="B95" s="254"/>
      <c r="C95" s="254"/>
      <c r="D95" s="254"/>
      <c r="E95" s="254"/>
      <c r="F95" s="254"/>
      <c r="G95" s="255"/>
      <c r="H95" s="175">
        <f>SUMIF(G14:G80,"ES",H14:H80)</f>
        <v>14819.5</v>
      </c>
      <c r="I95" s="175">
        <f>SUMIF(G14:G76,G47,I14:I76)</f>
        <v>14819.5</v>
      </c>
      <c r="J95" s="176">
        <f>SUMIF(G14:G83,G47,J14:J83)</f>
        <v>6300.9</v>
      </c>
    </row>
    <row r="96" spans="1:37" ht="14.25" customHeight="1" x14ac:dyDescent="0.2">
      <c r="A96" s="256" t="s">
        <v>22</v>
      </c>
      <c r="B96" s="257"/>
      <c r="C96" s="257"/>
      <c r="D96" s="257"/>
      <c r="E96" s="257"/>
      <c r="F96" s="257"/>
      <c r="G96" s="258"/>
      <c r="H96" s="175">
        <f>SUMIF(G14:G76,"LRVB",H14:H76)</f>
        <v>87.7</v>
      </c>
      <c r="I96" s="175">
        <f>SUMIF(G14:G76,"LRVB",I14:I76)</f>
        <v>97.100000000000009</v>
      </c>
      <c r="J96" s="176">
        <f>SUMIF(G14:G83,"LRVB",J14:J83)</f>
        <v>5.8</v>
      </c>
    </row>
    <row r="97" spans="1:15" ht="14.25" customHeight="1" x14ac:dyDescent="0.2">
      <c r="A97" s="256" t="s">
        <v>64</v>
      </c>
      <c r="B97" s="257"/>
      <c r="C97" s="257"/>
      <c r="D97" s="257"/>
      <c r="E97" s="257"/>
      <c r="F97" s="257"/>
      <c r="G97" s="258"/>
      <c r="H97" s="175">
        <f>SUMIF(G14:G76,"Kt",H14:H76)</f>
        <v>580.1</v>
      </c>
      <c r="I97" s="175">
        <f>SUMIF(G14:G76,G24,I14:I76)</f>
        <v>580.1</v>
      </c>
      <c r="J97" s="176">
        <f>SUMIF(G14:G83,G24,J14:J83)</f>
        <v>0</v>
      </c>
    </row>
    <row r="98" spans="1:15" ht="13.5" thickBot="1" x14ac:dyDescent="0.25">
      <c r="A98" s="251" t="s">
        <v>16</v>
      </c>
      <c r="B98" s="252"/>
      <c r="C98" s="252"/>
      <c r="D98" s="252"/>
      <c r="E98" s="252"/>
      <c r="F98" s="252"/>
      <c r="G98" s="252"/>
      <c r="H98" s="179">
        <f ca="1">SUM(H88,H94)</f>
        <v>32280</v>
      </c>
      <c r="I98" s="179">
        <f t="shared" ref="I98:J98" ca="1" si="34">SUM(I88,I94)</f>
        <v>32300.600000000002</v>
      </c>
      <c r="J98" s="222">
        <f t="shared" si="34"/>
        <v>22199</v>
      </c>
      <c r="K98" s="2"/>
      <c r="L98" s="30"/>
      <c r="M98" s="30"/>
      <c r="N98" s="30"/>
      <c r="O98" s="30"/>
    </row>
    <row r="100" spans="1:15" x14ac:dyDescent="0.2">
      <c r="K100" s="2"/>
      <c r="L100" s="30"/>
      <c r="M100" s="30"/>
      <c r="N100" s="30"/>
      <c r="O100" s="30"/>
    </row>
    <row r="102" spans="1:15" x14ac:dyDescent="0.2">
      <c r="K102" s="2"/>
      <c r="L102" s="30"/>
      <c r="M102" s="30"/>
      <c r="N102" s="30"/>
      <c r="O102" s="30"/>
    </row>
    <row r="106" spans="1:15" x14ac:dyDescent="0.2">
      <c r="K106" s="2"/>
      <c r="L106" s="30"/>
      <c r="M106" s="30"/>
      <c r="N106" s="30"/>
      <c r="O106" s="30"/>
    </row>
  </sheetData>
  <mergeCells count="203">
    <mergeCell ref="A84:K84"/>
    <mergeCell ref="A85:K85"/>
    <mergeCell ref="K25:K26"/>
    <mergeCell ref="N24:O26"/>
    <mergeCell ref="N58:O61"/>
    <mergeCell ref="N52:O53"/>
    <mergeCell ref="N54:O54"/>
    <mergeCell ref="N64:O66"/>
    <mergeCell ref="O27:O28"/>
    <mergeCell ref="N29:N30"/>
    <mergeCell ref="O29:O30"/>
    <mergeCell ref="N38:N41"/>
    <mergeCell ref="N34:O35"/>
    <mergeCell ref="N31:O33"/>
    <mergeCell ref="N27:N28"/>
    <mergeCell ref="K27:K28"/>
    <mergeCell ref="K31:K33"/>
    <mergeCell ref="L58:L60"/>
    <mergeCell ref="M58:M60"/>
    <mergeCell ref="A34:A35"/>
    <mergeCell ref="B34:B35"/>
    <mergeCell ref="C34:C35"/>
    <mergeCell ref="D34:D35"/>
    <mergeCell ref="E34:E35"/>
    <mergeCell ref="N17:O23"/>
    <mergeCell ref="N13:O16"/>
    <mergeCell ref="C12:O12"/>
    <mergeCell ref="E13:E16"/>
    <mergeCell ref="F13:F16"/>
    <mergeCell ref="K14:K16"/>
    <mergeCell ref="D15:D16"/>
    <mergeCell ref="H11:J11"/>
    <mergeCell ref="A1:O1"/>
    <mergeCell ref="A2:O2"/>
    <mergeCell ref="L3:O3"/>
    <mergeCell ref="A4:A6"/>
    <mergeCell ref="B4:B6"/>
    <mergeCell ref="C4:C6"/>
    <mergeCell ref="D4:D6"/>
    <mergeCell ref="F4:F6"/>
    <mergeCell ref="G4:G6"/>
    <mergeCell ref="N4:N6"/>
    <mergeCell ref="I5:I6"/>
    <mergeCell ref="L5:L6"/>
    <mergeCell ref="K5:K6"/>
    <mergeCell ref="H5:H6"/>
    <mergeCell ref="J5:J6"/>
    <mergeCell ref="E4:E6"/>
    <mergeCell ref="H4:J4"/>
    <mergeCell ref="K4:M4"/>
    <mergeCell ref="F18:F21"/>
    <mergeCell ref="K18:K20"/>
    <mergeCell ref="L19:L20"/>
    <mergeCell ref="M19:M20"/>
    <mergeCell ref="D20:D21"/>
    <mergeCell ref="K21:K22"/>
    <mergeCell ref="D17:D19"/>
    <mergeCell ref="A18:A21"/>
    <mergeCell ref="B18:B21"/>
    <mergeCell ref="C18:C21"/>
    <mergeCell ref="E18:E21"/>
    <mergeCell ref="F24:F26"/>
    <mergeCell ref="A27:A28"/>
    <mergeCell ref="B27:B28"/>
    <mergeCell ref="C27:C28"/>
    <mergeCell ref="D27:D28"/>
    <mergeCell ref="E27:E28"/>
    <mergeCell ref="F27:F28"/>
    <mergeCell ref="A24:A26"/>
    <mergeCell ref="B24:B26"/>
    <mergeCell ref="C24:C26"/>
    <mergeCell ref="D24:D26"/>
    <mergeCell ref="E24:E26"/>
    <mergeCell ref="F34:F35"/>
    <mergeCell ref="K34:K35"/>
    <mergeCell ref="F29:F30"/>
    <mergeCell ref="A31:A33"/>
    <mergeCell ref="B31:B33"/>
    <mergeCell ref="C31:C33"/>
    <mergeCell ref="D31:D33"/>
    <mergeCell ref="E31:E33"/>
    <mergeCell ref="F31:F33"/>
    <mergeCell ref="A29:A30"/>
    <mergeCell ref="B29:B30"/>
    <mergeCell ref="C29:C30"/>
    <mergeCell ref="D29:D30"/>
    <mergeCell ref="E29:E30"/>
    <mergeCell ref="C36:G36"/>
    <mergeCell ref="C37:O37"/>
    <mergeCell ref="A38:A41"/>
    <mergeCell ref="B38:B41"/>
    <mergeCell ref="C38:C41"/>
    <mergeCell ref="D38:D41"/>
    <mergeCell ref="E38:E41"/>
    <mergeCell ref="F38:F41"/>
    <mergeCell ref="K38:K40"/>
    <mergeCell ref="F50:F51"/>
    <mergeCell ref="F42:F43"/>
    <mergeCell ref="C44:G44"/>
    <mergeCell ref="K44:O44"/>
    <mergeCell ref="C45:O45"/>
    <mergeCell ref="A48:A49"/>
    <mergeCell ref="B48:B49"/>
    <mergeCell ref="C48:C49"/>
    <mergeCell ref="D48:D49"/>
    <mergeCell ref="F48:F49"/>
    <mergeCell ref="A42:A43"/>
    <mergeCell ref="B42:B43"/>
    <mergeCell ref="C42:C43"/>
    <mergeCell ref="D42:D43"/>
    <mergeCell ref="E42:E43"/>
    <mergeCell ref="K50:K51"/>
    <mergeCell ref="L50:L51"/>
    <mergeCell ref="M50:M51"/>
    <mergeCell ref="N47:O47"/>
    <mergeCell ref="N48:O49"/>
    <mergeCell ref="N50:O51"/>
    <mergeCell ref="E52:E54"/>
    <mergeCell ref="A55:A57"/>
    <mergeCell ref="B55:B57"/>
    <mergeCell ref="C55:C57"/>
    <mergeCell ref="D55:D57"/>
    <mergeCell ref="E55:E57"/>
    <mergeCell ref="A50:A51"/>
    <mergeCell ref="B50:B51"/>
    <mergeCell ref="C50:C51"/>
    <mergeCell ref="D50:D51"/>
    <mergeCell ref="F55:F57"/>
    <mergeCell ref="A58:A61"/>
    <mergeCell ref="B58:B61"/>
    <mergeCell ref="C58:C61"/>
    <mergeCell ref="D58:D61"/>
    <mergeCell ref="E58:E61"/>
    <mergeCell ref="F58:F61"/>
    <mergeCell ref="K55:K57"/>
    <mergeCell ref="D64:D66"/>
    <mergeCell ref="A65:A66"/>
    <mergeCell ref="B65:B66"/>
    <mergeCell ref="C65:C66"/>
    <mergeCell ref="F65:F66"/>
    <mergeCell ref="K58:K61"/>
    <mergeCell ref="E62:E66"/>
    <mergeCell ref="A63:A64"/>
    <mergeCell ref="B63:B64"/>
    <mergeCell ref="C63:C64"/>
    <mergeCell ref="F63:F64"/>
    <mergeCell ref="M69:M70"/>
    <mergeCell ref="N69:O71"/>
    <mergeCell ref="C67:G67"/>
    <mergeCell ref="K67:O67"/>
    <mergeCell ref="C68:O68"/>
    <mergeCell ref="B82:G82"/>
    <mergeCell ref="K82:O82"/>
    <mergeCell ref="K73:K74"/>
    <mergeCell ref="B69:B71"/>
    <mergeCell ref="C69:C71"/>
    <mergeCell ref="D69:D71"/>
    <mergeCell ref="F69:F71"/>
    <mergeCell ref="K69:K71"/>
    <mergeCell ref="N78:O80"/>
    <mergeCell ref="L69:L70"/>
    <mergeCell ref="N72:O75"/>
    <mergeCell ref="B83:G83"/>
    <mergeCell ref="K83:O83"/>
    <mergeCell ref="A76:A77"/>
    <mergeCell ref="B76:B77"/>
    <mergeCell ref="C76:C77"/>
    <mergeCell ref="D76:D77"/>
    <mergeCell ref="F76:F77"/>
    <mergeCell ref="A78:A80"/>
    <mergeCell ref="B78:B80"/>
    <mergeCell ref="C78:C80"/>
    <mergeCell ref="D78:D80"/>
    <mergeCell ref="F78:F80"/>
    <mergeCell ref="K78:K80"/>
    <mergeCell ref="L78:L79"/>
    <mergeCell ref="M78:M79"/>
    <mergeCell ref="E72:E77"/>
    <mergeCell ref="D73:D75"/>
    <mergeCell ref="O4:O6"/>
    <mergeCell ref="M5:M6"/>
    <mergeCell ref="B7:G7"/>
    <mergeCell ref="H7:J7"/>
    <mergeCell ref="H8:J8"/>
    <mergeCell ref="B9:G9"/>
    <mergeCell ref="H9:J9"/>
    <mergeCell ref="H10:J10"/>
    <mergeCell ref="A98:G98"/>
    <mergeCell ref="A95:G95"/>
    <mergeCell ref="A96:G96"/>
    <mergeCell ref="A97:G97"/>
    <mergeCell ref="A92:G92"/>
    <mergeCell ref="A93:G93"/>
    <mergeCell ref="A94:G94"/>
    <mergeCell ref="A89:G89"/>
    <mergeCell ref="A90:G90"/>
    <mergeCell ref="A91:G91"/>
    <mergeCell ref="A86:I86"/>
    <mergeCell ref="A87:G87"/>
    <mergeCell ref="A88:G88"/>
    <mergeCell ref="C81:G81"/>
    <mergeCell ref="K81:O81"/>
    <mergeCell ref="A69:A71"/>
  </mergeCells>
  <printOptions horizontalCentered="1"/>
  <pageMargins left="0" right="0" top="0" bottom="0" header="0.31496062992125984" footer="0.31496062992125984"/>
  <pageSetup paperSize="9" scale="90" orientation="landscape" r:id="rId1"/>
  <rowBreaks count="2" manualBreakCount="2">
    <brk id="67" max="14" man="1"/>
    <brk id="85" max="1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2</vt:i4>
      </vt:variant>
    </vt:vector>
  </HeadingPairs>
  <TitlesOfParts>
    <vt:vector size="4" baseType="lpstr">
      <vt:lpstr>ataskaita</vt:lpstr>
      <vt:lpstr>Priemonių suvestinė</vt:lpstr>
      <vt:lpstr>'Priemonių suvestinė'!Print_Area</vt:lpstr>
      <vt:lpstr>'Priemonių suvestinė'!Print_Titles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Virginija Palaimiene</cp:lastModifiedBy>
  <cp:lastPrinted>2014-03-18T06:32:16Z</cp:lastPrinted>
  <dcterms:created xsi:type="dcterms:W3CDTF">2007-07-27T10:32:34Z</dcterms:created>
  <dcterms:modified xsi:type="dcterms:W3CDTF">2014-04-01T12:49:43Z</dcterms:modified>
</cp:coreProperties>
</file>