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75" windowWidth="19200" windowHeight="11520" tabRatio="656"/>
  </bookViews>
  <sheets>
    <sheet name="Aprašymas" sheetId="5" r:id="rId1"/>
    <sheet name="Priemoniu suvestine" sheetId="3" r:id="rId2"/>
    <sheet name="Asignavimų valdytojų kodai" sheetId="4" state="hidden" r:id="rId3"/>
  </sheets>
  <definedNames>
    <definedName name="_xlnm.Print_Area" localSheetId="1">'Priemoniu suvestine'!$A$1:$O$90</definedName>
    <definedName name="_xlnm.Print_Titles" localSheetId="1">'Priemoniu suvestine'!$3:$5</definedName>
  </definedNames>
  <calcPr calcId="145621"/>
</workbook>
</file>

<file path=xl/calcChain.xml><?xml version="1.0" encoding="utf-8"?>
<calcChain xmlns="http://schemas.openxmlformats.org/spreadsheetml/2006/main">
  <c r="J88" i="3" l="1"/>
  <c r="J86" i="3"/>
  <c r="J85" i="3"/>
  <c r="J84" i="3"/>
  <c r="J83" i="3"/>
  <c r="J72" i="3"/>
  <c r="J73" i="3" s="1"/>
  <c r="J70" i="3"/>
  <c r="J68" i="3"/>
  <c r="J61" i="3"/>
  <c r="J45" i="3"/>
  <c r="J46" i="3" s="1"/>
  <c r="J42" i="3"/>
  <c r="J32" i="3"/>
  <c r="J30" i="3"/>
  <c r="J20" i="3"/>
  <c r="J18" i="3"/>
  <c r="J21" i="3" s="1"/>
  <c r="J13" i="3"/>
  <c r="I88" i="3" l="1"/>
  <c r="I85" i="3"/>
  <c r="I84" i="3"/>
  <c r="I83" i="3"/>
  <c r="I68" i="3"/>
  <c r="I57" i="3"/>
  <c r="I30" i="3"/>
  <c r="J50" i="3"/>
  <c r="J52" i="3"/>
  <c r="J82" i="3" l="1"/>
  <c r="J81" i="3" s="1"/>
  <c r="J80" i="3" s="1"/>
  <c r="J57" i="3"/>
  <c r="J62" i="3" s="1"/>
  <c r="J74" i="3" s="1"/>
  <c r="J75" i="3" s="1"/>
  <c r="J89" i="3"/>
  <c r="J87" i="3" s="1"/>
  <c r="J51" i="3"/>
  <c r="H84" i="3" l="1"/>
  <c r="H83" i="3"/>
  <c r="H82" i="3"/>
  <c r="I13" i="3" l="1"/>
  <c r="H57" i="3" l="1"/>
  <c r="H49" i="3"/>
  <c r="H51" i="3" s="1"/>
  <c r="H45" i="3" l="1"/>
  <c r="H42" i="3"/>
  <c r="H32" i="3"/>
  <c r="H30" i="3"/>
  <c r="H20" i="3"/>
  <c r="H18" i="3"/>
  <c r="H13" i="3"/>
  <c r="H21" i="3" l="1"/>
  <c r="H46" i="3"/>
  <c r="I50" i="3" l="1"/>
  <c r="I89" i="3" s="1"/>
  <c r="I87" i="3" s="1"/>
  <c r="I49" i="3"/>
  <c r="I86" i="3" s="1"/>
  <c r="I48" i="3"/>
  <c r="I51" i="3" s="1"/>
  <c r="I43" i="3" l="1"/>
  <c r="I16" i="3"/>
  <c r="I18" i="3" l="1"/>
  <c r="I45" i="3"/>
  <c r="I69" i="3" l="1"/>
  <c r="I82" i="3" s="1"/>
  <c r="I81" i="3" s="1"/>
  <c r="I80" i="3" s="1"/>
  <c r="I20" i="3" l="1"/>
  <c r="I21" i="3" l="1"/>
  <c r="I32" i="3"/>
  <c r="I61" i="3" l="1"/>
  <c r="I62" i="3" s="1"/>
  <c r="H61" i="3"/>
  <c r="H62" i="3" s="1"/>
  <c r="I70" i="3" l="1"/>
  <c r="H70" i="3"/>
  <c r="H68" i="3"/>
  <c r="I42" i="3"/>
  <c r="J90" i="3" l="1"/>
  <c r="I46" i="3"/>
  <c r="I72" i="3"/>
  <c r="I73" i="3" s="1"/>
  <c r="I74" i="3" s="1"/>
  <c r="H85" i="3"/>
  <c r="H81" i="3" s="1"/>
  <c r="H80" i="3" s="1"/>
  <c r="H86" i="3"/>
  <c r="I75" i="3" l="1"/>
  <c r="H88" i="3"/>
  <c r="H72" i="3"/>
  <c r="H73" i="3" s="1"/>
  <c r="H74" i="3" s="1"/>
  <c r="H75" i="3" s="1"/>
  <c r="I90" i="3" l="1"/>
  <c r="H89" i="3"/>
  <c r="H87" i="3" l="1"/>
  <c r="H90" i="3" s="1"/>
</calcChain>
</file>

<file path=xl/sharedStrings.xml><?xml version="1.0" encoding="utf-8"?>
<sst xmlns="http://schemas.openxmlformats.org/spreadsheetml/2006/main" count="260" uniqueCount="156">
  <si>
    <t>Užtikrinti sporto renginių ir pratybų aptarnavimo paslaugų teikimą</t>
  </si>
  <si>
    <t>Įrengti naujas ir modernizuoti esamas sporto bazes</t>
  </si>
  <si>
    <t>Programos tikslo kodas</t>
  </si>
  <si>
    <t>Uždavinio kodas</t>
  </si>
  <si>
    <t>Priemonės kodas</t>
  </si>
  <si>
    <t>Priemonės požymis</t>
  </si>
  <si>
    <t>Asignavimų valdytojo kodas</t>
  </si>
  <si>
    <t>Finansavimo šaltinis</t>
  </si>
  <si>
    <t>01</t>
  </si>
  <si>
    <t>SB</t>
  </si>
  <si>
    <t>Iš viso:</t>
  </si>
  <si>
    <t>02</t>
  </si>
  <si>
    <t>03</t>
  </si>
  <si>
    <t>04</t>
  </si>
  <si>
    <t>11</t>
  </si>
  <si>
    <t>Iš viso uždaviniui:</t>
  </si>
  <si>
    <t>Iš viso tikslui:</t>
  </si>
  <si>
    <t>Iš viso programai:</t>
  </si>
  <si>
    <t>Finansavimo šaltiniai</t>
  </si>
  <si>
    <t>SAVIVALDYBĖS LĖŠOS</t>
  </si>
  <si>
    <t>KITOS LĖŠOS</t>
  </si>
  <si>
    <t>ES</t>
  </si>
  <si>
    <t>Finansavimo šaltinių suvestinė</t>
  </si>
  <si>
    <t>Pavadinimas</t>
  </si>
  <si>
    <t>Kt</t>
  </si>
  <si>
    <t>Individualių sporto šakų sportininkų pasirengimas dalyvauti atrankos varžybose dėl patekimo į nacionalines rinktines</t>
  </si>
  <si>
    <t>5</t>
  </si>
  <si>
    <t>2</t>
  </si>
  <si>
    <t>BĮ Klaipėdos kūno kultūros ir rekreacijos centro išlaikymas ir  veiklos organizavimas</t>
  </si>
  <si>
    <t>Sporto pratybų ir renginių aptarnavimas pagrindinėse sporto bazėse</t>
  </si>
  <si>
    <t>Tobulinti perspektyvių sportininkų atrankos ir rengimo sistemą, sudaryti sąlygas siekti didelio sportinio meistriškumo</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</si>
  <si>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</si>
  <si>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</si>
  <si>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Europos Sąjungos paramos lėšos </t>
    </r>
    <r>
      <rPr>
        <b/>
        <sz val="10"/>
        <rFont val="Times New Roman"/>
        <family val="1"/>
      </rPr>
      <t>ES</t>
    </r>
  </si>
  <si>
    <t>Sudaryti sąlygas sportuoti visų amžiaus grupių miestiečiams</t>
  </si>
  <si>
    <t>Sportinės veiklos programų dalinis finansavimas:</t>
  </si>
  <si>
    <t>Sudaryti sąlygas įtraukti visas miesto socialines grupes į sporto veiklą ir sukurti socialinį pagrindą didelio meistriškumo sportininkų rengimo sistemai</t>
  </si>
  <si>
    <t>Reprezentuojančių miestą sporto klubų veiklos dalinis finansavimas pagal ilgalaikes sutartis:</t>
  </si>
  <si>
    <t>Klaipėdos miesto sportinių šokių klubo „Žuvėdra“</t>
  </si>
  <si>
    <t xml:space="preserve">Klaipėdos centrinio stadiono Sportininkų g. 46  rekonstrukcija (II-IV etapai) </t>
  </si>
  <si>
    <t>Projekto „Jaunimo pasitraukimo iš sportinės veiklos prevencija (PYDOS)“ įgyvendinimas</t>
  </si>
  <si>
    <t xml:space="preserve">Dokumentacijos, reikalingos sporto infrastruktūros plėtrai, parengimas:                                      </t>
  </si>
  <si>
    <t>SB(VB)</t>
  </si>
  <si>
    <t xml:space="preserve">Sporto infrastruktūros objektų einamasis remontas ir techninis aptarnavimas:                                    </t>
  </si>
  <si>
    <t>Nupirkta irklavimo, baidarių ir kanojų irklavimo pratybų ir sporto renginių aptarnavimo paslaugų, tūkst. val.</t>
  </si>
  <si>
    <t>Dalyvių skaičius 25 sporto šakų varžybose, tūkst.</t>
  </si>
  <si>
    <t>Sporto bazių, kuriose pagerintos  sportavimo sąlygos, sk..</t>
  </si>
  <si>
    <t>Finansuota programų, iš viso</t>
  </si>
  <si>
    <t>Įgyvendinta programa, proc.</t>
  </si>
  <si>
    <t>Dalyvių sk. varžybose Lenkijoje</t>
  </si>
  <si>
    <t xml:space="preserve">Iškovota vieta Lietuvos krepšinio lygos čempionate  </t>
  </si>
  <si>
    <t xml:space="preserve">Iškovota vieta Lietuvos rankinio aukščiausioje lygoje </t>
  </si>
  <si>
    <t>Skirta stipendijų sportininkams, sk.</t>
  </si>
  <si>
    <t>Europos jaunių sunkiosios atletikos varžybų organizavimas</t>
  </si>
  <si>
    <t>Dalyvių sk., tūkst.</t>
  </si>
  <si>
    <t>Stadiono perspektyvų studijos Klaipėdos regione parengimas</t>
  </si>
  <si>
    <t>Parengta galimybių studija</t>
  </si>
  <si>
    <t>Parengtas techn. projektas</t>
  </si>
  <si>
    <r>
      <t xml:space="preserve">Valstybės biudžeto specialiosios tikslinės dotacijos lėšos </t>
    </r>
    <r>
      <rPr>
        <b/>
        <sz val="10"/>
        <rFont val="Times New Roman"/>
        <family val="1"/>
        <charset val="186"/>
      </rPr>
      <t>SB(VB)</t>
    </r>
  </si>
  <si>
    <r>
      <t xml:space="preserve">Kiti finansavimo šaltiniai </t>
    </r>
    <r>
      <rPr>
        <b/>
        <sz val="10"/>
        <rFont val="Times New Roman"/>
        <family val="1"/>
        <charset val="186"/>
      </rPr>
      <t>Kt</t>
    </r>
  </si>
  <si>
    <t>IX pasaulio lietuvių sporto žaidynių organizavimas:</t>
  </si>
  <si>
    <t>6</t>
  </si>
  <si>
    <t xml:space="preserve"> 3-4</t>
  </si>
  <si>
    <t xml:space="preserve"> 1-2</t>
  </si>
  <si>
    <t>PF</t>
  </si>
  <si>
    <t>Sąlygų ugdytis sporto įstaigose sudarymas:</t>
  </si>
  <si>
    <t xml:space="preserve">Savivaldybės biudžetas, iš jo: </t>
  </si>
  <si>
    <t>Savivaldybės privatizavimo fondo lėšos PF</t>
  </si>
  <si>
    <t>SB(SP)</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</si>
  <si>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</si>
  <si>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</si>
  <si>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</si>
  <si>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</si>
  <si>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</si>
  <si>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</si>
  <si>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</si>
  <si>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</si>
  <si>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</si>
  <si>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Reprezentuojančių miestą sporto klubų veiklos programų dalinis finansavimas</t>
  </si>
  <si>
    <t>Iš dalies finasuota programų, sk.</t>
  </si>
  <si>
    <t>BĮ Klaipėdos miesto sporto centre;</t>
  </si>
  <si>
    <t>BĮ Klaipėdos „Viesulo“ sporto centre;</t>
  </si>
  <si>
    <t>BĮ Klaipėdos „Gintaro“ sporto centre;</t>
  </si>
  <si>
    <t>BĮ Klaipėdos Vlado Knašiaus krepšinio mokykloje;</t>
  </si>
  <si>
    <t>BĮ Klaipėdos futbolo sporto mokykloje;</t>
  </si>
  <si>
    <t>tradicinių, tarptautinių sporto renginių;</t>
  </si>
  <si>
    <t>neįgaliųjų sporto klubų;</t>
  </si>
  <si>
    <t>prioritetinių sporto šakų sporto klubų, atstovaujančių Klaipėdos miestui;</t>
  </si>
  <si>
    <t>sporto klubų, dalyvaujančių regioniniuose, šalies ar tarptautiniuose mėgėjiško sporto renginiuose;</t>
  </si>
  <si>
    <t>buriavimo klubų, vykdančių vaikų ir jaunimo buriavimo mokymo veiklą;</t>
  </si>
  <si>
    <t>miesto jachtų su jaunųjų buriuotojų įgulomis dalyvavimo tarptautinėse regatose;</t>
  </si>
  <si>
    <t>Suremontuota sporto objektų, sk.</t>
  </si>
  <si>
    <t>Sporto salės ir kitų patalpų (Pilies g. 2A) remontas</t>
  </si>
  <si>
    <t>Įsteigta viešoji įstaiga</t>
  </si>
  <si>
    <t>Klaipėdos miesto baseino (50 m) su sveikatingumo centru techninio projekto parengimas</t>
  </si>
  <si>
    <t>SB(L)</t>
  </si>
  <si>
    <r>
      <t xml:space="preserve">Programų lėšų likučių laikinai laisvos lėšos </t>
    </r>
    <r>
      <rPr>
        <b/>
        <sz val="10"/>
        <rFont val="Times New Roman"/>
        <family val="1"/>
        <charset val="186"/>
      </rPr>
      <t xml:space="preserve">SB(L) </t>
    </r>
  </si>
  <si>
    <t>VšĮ Klaipėdos krašto buriavimo sporto mokyklos „Žiemys“ įsteigimas</t>
  </si>
  <si>
    <t>sporto klubų, dalyvaujančių judėjime „Sportas visiems“;</t>
  </si>
  <si>
    <t>Klaipėdos miesto rankinio klubo „Dragūnas“</t>
  </si>
  <si>
    <t xml:space="preserve">Dalyvavusiųjų sporto ir sveikatingumo renginiuose skaičius, tūkst. žm. </t>
  </si>
  <si>
    <t>Asmenų, lankančių sporto mokyklas, skaičius</t>
  </si>
  <si>
    <r>
      <t>Įrengta 12440 m</t>
    </r>
    <r>
      <rPr>
        <vertAlign val="superscript"/>
        <sz val="10"/>
        <rFont val="Times New Roman"/>
        <family val="1"/>
        <charset val="186"/>
      </rPr>
      <t>2</t>
    </r>
    <r>
      <rPr>
        <sz val="10"/>
        <rFont val="Times New Roman"/>
        <family val="1"/>
      </rPr>
      <t xml:space="preserve"> dirbtinės dangos, 1000 tribūnų vietų (iš jų 500 dengtos). Užbaigtumas, proc.</t>
    </r>
  </si>
  <si>
    <t>P4</t>
  </si>
  <si>
    <t>1.6.1.5</t>
  </si>
  <si>
    <t>1.6.3.7</t>
  </si>
  <si>
    <t>1.6.3.2</t>
  </si>
  <si>
    <t>Organizuotai sportuojančių gyventojų dalis, proc.</t>
  </si>
  <si>
    <t>Sporto mokyklas lankančiųjų skaičius nuo bendro Klaipėdos miesto moksleivių skaičiaus, %</t>
  </si>
  <si>
    <t>Asignavimai, tūkst. Lt</t>
  </si>
  <si>
    <t>2013 m. asignavimų patvirtintas planas*</t>
  </si>
  <si>
    <t>2013 m. asignavimų patikslintas planas**</t>
  </si>
  <si>
    <t>2013 m. panaudotos lėšos (kasinės išlaidos)</t>
  </si>
  <si>
    <t>Vertinimo kriterijaus</t>
  </si>
  <si>
    <t>planuotos reikšmės</t>
  </si>
  <si>
    <t>faktinės reikšmės</t>
  </si>
  <si>
    <t>Informacija apie pasiektus rezultatus, duomenys apie programai skirtų asignavimų panaudojimo tikslingumą</t>
  </si>
  <si>
    <t>Priežastys, dėl kurių planuotos rodiklių reikšmės nepasiektos</t>
  </si>
  <si>
    <t>Parengta sportininkų nacionalinėms rinktinėms skaičius vnt.</t>
  </si>
  <si>
    <t>Užimta prizinių vietų Lietuvos, Europos ir pasaulio čempionatuose, vnt.</t>
  </si>
  <si>
    <t>Sportavimo ar fizinio aktyvumo aikštelių skaičius 10 000-čių gyventojų, vnt.</t>
  </si>
  <si>
    <t>* pagal Klaipėdos miesto savivaldybės tarybos 2013-02-28 sprendimą Nr. T2-33</t>
  </si>
  <si>
    <t>** pagal Klaipėdos miesto savivaldybės tarybos 2013-11-28 sprendimą Nr. T2-279</t>
  </si>
  <si>
    <t xml:space="preserve">STRATEGINIO VEIKLOS PLANO VYKDYMO ATASKAITA </t>
  </si>
  <si>
    <t>Parengta Stadiono perspektyvų  Klaipėdos regione studija</t>
  </si>
  <si>
    <t>Vykdant baseino techninio projekto rangovo parinkimo procedūras, buvo atmesti visi gauti pasiūlymai. Konkursas paskelbtas iš naujo.Todėl projektavimo darbai nepradėti</t>
  </si>
  <si>
    <t>8,1</t>
  </si>
  <si>
    <t>1,2</t>
  </si>
  <si>
    <t>41</t>
  </si>
  <si>
    <t>450</t>
  </si>
  <si>
    <t>21,5</t>
  </si>
  <si>
    <t>Pateiktas mažesnis skaičius paraiškų</t>
  </si>
  <si>
    <t xml:space="preserve"> KŪNO KULTŪROS IR SPORTO PLĖTROS PROGRAMOS (NR. 11)</t>
  </si>
  <si>
    <t>ĮVYKDYMO ATASKAITA</t>
  </si>
  <si>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</si>
  <si>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</si>
  <si>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nei viena planuoto ataskaitinių metų produkto kriterijaus reikšmė.</t>
  </si>
  <si>
    <t xml:space="preserve">2013 M. KLAIPĖDOS MIESTO SAVIVALDYBĖS   </t>
  </si>
  <si>
    <r>
      <t xml:space="preserve">    Programą vykdė:</t>
    </r>
    <r>
      <rPr>
        <sz val="12"/>
        <rFont val="Times New Roman"/>
        <family val="1"/>
      </rPr>
      <t xml:space="preserve">  </t>
    </r>
    <r>
      <rPr>
        <sz val="12"/>
        <rFont val="Times New Roman"/>
        <family val="1"/>
        <charset val="186"/>
      </rPr>
      <t>Investicijų ir ekonomikos departamento Projektų skyrius, Statybos ir infrastruktūros plėtros skyrius, Miesto ūkio departamento Socialinės infrastruktūros priežiūros skyrius, Ugdymo ir kultūros departamento Sporto ir kūno kultūros skyrius, BĮ Klaipėdos miesto sporto centras, BĮ Klaipėdos Vlado Knašiaus krepšinio mokykla, BĮ Klaipėdos „Viesulo“ sporto centras, BĮ Klaipėdos „Gintaro“ sporto centras, BĮ Klaipėdos futbolo sporto mokykla, BĮ Klaipėdos kūno kultūros ir rekreacijos centras.</t>
    </r>
  </si>
  <si>
    <r>
      <t xml:space="preserve">   Asignavimų valdytojai: </t>
    </r>
    <r>
      <rPr>
        <sz val="12"/>
        <rFont val="Times New Roman"/>
        <family val="1"/>
      </rPr>
      <t>Ugdymo ir kultūros departamentas (2), Investicijų ir ekonomikos departamentas (5) ir Miesto ūkio departamentas (6).</t>
    </r>
    <r>
      <rPr>
        <b/>
        <sz val="12"/>
        <rFont val="Times New Roman"/>
        <family val="1"/>
      </rPr>
      <t xml:space="preserve">
</t>
    </r>
  </si>
  <si>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</si>
  <si>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t>faktiškai įvykdyta –</t>
  </si>
  <si>
    <t>iš dalies įvykdyta –</t>
  </si>
  <si>
    <t>neįvykdyta  –</t>
  </si>
  <si>
    <t>(pagal planą arba geriau);</t>
  </si>
  <si>
    <t xml:space="preserve">(blogiau, nei planuota); </t>
  </si>
  <si>
    <r>
      <t xml:space="preserve">   </t>
    </r>
    <r>
      <rPr>
        <b/>
        <sz val="12"/>
        <rFont val="Times New Roman"/>
        <family val="1"/>
        <charset val="186"/>
      </rPr>
      <t>Iš 2013 m. planuotų</t>
    </r>
    <r>
      <rPr>
        <sz val="12"/>
        <rFont val="Times New Roman"/>
        <family val="1"/>
      </rPr>
      <t xml:space="preserve"> įvykdyti 13 priemonių (kurioms patvirtinti / skirti asignavimai): </t>
    </r>
  </si>
  <si>
    <t>(KŪNO KULTŪROS IR SPORTO PLĖTROS PROGRAMA (NR. 11))</t>
  </si>
  <si>
    <t>Šventinių renginių organizavimas</t>
  </si>
  <si>
    <t>Bazių remonto darbai ir sportinio inventoriaus bei kito turto įsigijimas</t>
  </si>
  <si>
    <t>Klaipėdos krepšinio sporto klubo „Neptūnas“</t>
  </si>
  <si>
    <t>Didėja sportuojančiųjų skaičius klubuose</t>
  </si>
  <si>
    <t>Atlikti sporto bazių einamojo remonto darbai, papildomai atlikti Centrinio stadiono aikštės apšvietimo remonto darbai. Nupirktos sporto prekės ir inventorius: orientaciniai žemėlapiai, stalo teniso stalas, badmintono kortai, danga, fotofinišo sistema, kt.</t>
  </si>
  <si>
    <t>Visi planuoti darbai atlikti</t>
  </si>
  <si>
    <t>Atlikti sporto salės (Pilies g. 2A) vidaus patalpų remonto darbai: koridoriaus, laiptinės, administracijos patalpų, dušinės</t>
  </si>
  <si>
    <t xml:space="preserve">2013 m. sportininkų paraiškų vertinimo komisija (2013 03-22 posėdžio protokolas Nr. SKP-3), atsižvelgdama į geriausius sportinius pasiekimus, pasiūlė 5 sportininkams skirti 520 Lt stipendijos dydį ir už aukšto lygio modelines charakteristikas ir techninius rezultatus skirti 465 Lt dydžio stipendiją 13 sportininkų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</si>
</sst>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0"/>
      <name val="Arial"/>
      <charset val="186"/>
    </font>
    <font>
      <sz val="10"/>
      <name val="Times New Roman"/>
      <family val="1"/>
    </font>
    <font>
      <b/>
      <sz val="10"/>
      <name val="Times New Roman"/>
      <family val="1"/>
    </font>
    <font>
      <b/>
      <sz val="9"/>
      <name val="Times New Roman"/>
      <family val="1"/>
    </font>
    <font>
      <b/>
      <sz val="11"/>
      <name val="Times New Roman"/>
      <family val="1"/>
    </font>
    <font>
      <sz val="10"/>
      <name val="Times New Roman"/>
      <family val="1"/>
      <charset val="186"/>
    </font>
    <font>
      <sz val="10"/>
      <name val="Arial"/>
      <family val="2"/>
      <charset val="186"/>
    </font>
    <font>
      <b/>
      <sz val="10"/>
      <name val="Times New Roman"/>
      <family val="1"/>
      <charset val="186"/>
    </font>
    <font>
      <b/>
      <sz val="9"/>
      <name val="Times New Roman"/>
      <family val="1"/>
      <charset val="186"/>
    </font>
    <font>
      <sz val="9"/>
      <name val="Times New Roman"/>
      <family val="1"/>
      <charset val="186"/>
    </font>
    <font>
      <sz val="9"/>
      <name val="Arial"/>
      <family val="2"/>
      <charset val="186"/>
    </font>
    <font>
      <u/>
      <sz val="10"/>
      <color indexed="36"/>
      <name val="Times New Roman Baltic"/>
      <charset val="186"/>
    </font>
    <font>
      <u/>
      <sz val="10"/>
      <color indexed="12"/>
      <name val="Times New Roman Baltic"/>
      <charset val="186"/>
    </font>
    <font>
      <sz val="8"/>
      <name val="Times New Roman"/>
      <family val="1"/>
      <charset val="186"/>
    </font>
    <font>
      <sz val="8"/>
      <name val="Arial"/>
      <family val="2"/>
      <charset val="186"/>
    </font>
    <font>
      <vertAlign val="superscript"/>
      <sz val="10"/>
      <name val="Times New Roman"/>
      <family val="1"/>
      <charset val="186"/>
    </font>
    <font>
      <sz val="12"/>
      <name val="Times New Roman"/>
      <family val="1"/>
      <charset val="186"/>
    </font>
    <font>
      <b/>
      <sz val="8"/>
      <name val="Times New Roman"/>
      <family val="1"/>
    </font>
    <font>
      <sz val="7"/>
      <name val="Times New Roman"/>
      <family val="1"/>
      <charset val="186"/>
    </font>
    <font>
      <b/>
      <sz val="12"/>
      <name val="Times New Roman"/>
      <family val="1"/>
    </font>
    <font>
      <sz val="12"/>
      <name val="Arial"/>
      <family val="2"/>
      <charset val="186"/>
    </font>
    <font>
      <sz val="12"/>
      <name val="Times New Roman"/>
      <family val="1"/>
    </font>
    <font>
      <b/>
      <sz val="12"/>
      <name val="Times New Roman"/>
      <family val="1"/>
      <charset val="186"/>
    </font>
    <font>
      <sz val="12"/>
      <color rgb="FFFF0000"/>
      <name val="Times New Roman"/>
      <family val="1"/>
    </font>
    <font>
      <sz val="10"/>
      <color indexed="9"/>
      <name val="Arial"/>
      <family val="2"/>
      <charset val="186"/>
    </font>
    <font>
      <sz val="10"/>
      <color indexed="9"/>
      <name val="Times New Roman"/>
      <family val="1"/>
    </font>
    <font>
      <sz val="11"/>
      <name val="Times New Roman"/>
      <family val="1"/>
      <charset val="186"/>
    </font>
    <font>
      <b/>
      <sz val="11"/>
      <name val="Times New Roman"/>
      <family val="1"/>
      <charset val="186"/>
    </font>
  </fonts>
  <fills count="10">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ECFF"/>
        <bgColor indexed="64"/>
      </patternFill>
    </fill>
    <fill>
      <patternFill patternType="solid">
        <fgColor rgb="FFFFCCFF"/>
        <bgColor indexed="64"/>
      </patternFill>
    </fill>
  </fills>
  <borders count="7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cellStyleXfs>
  <cellXfs count="657">
    <xf numFmtId="0" fontId="0" fillId="0" borderId="0" xfId="0"/>
    <xf numFmtId="49" fontId="1" fillId="0" borderId="1" xfId="0" applyNumberFormat="1" applyFont="1" applyFill="1" applyBorder="1" applyAlignment="1">
      <alignment horizontal="center" vertical="top"/>
    </xf>
    <xf numFmtId="0" fontId="1" fillId="0" borderId="2" xfId="0" applyFont="1" applyBorder="1" applyAlignment="1">
      <alignment horizontal="center" vertical="top"/>
    </xf>
    <xf numFmtId="49" fontId="2" fillId="2" borderId="5" xfId="0" applyNumberFormat="1" applyFont="1" applyFill="1" applyBorder="1" applyAlignment="1">
      <alignment vertical="top"/>
    </xf>
    <xf numFmtId="49" fontId="2" fillId="0" borderId="1" xfId="0" applyNumberFormat="1" applyFont="1" applyFill="1" applyBorder="1" applyAlignment="1">
      <alignment horizontal="center" vertical="top" wrapText="1"/>
    </xf>
    <xf numFmtId="0" fontId="6" fillId="0" borderId="0" xfId="0" applyFont="1"/>
    <xf numFmtId="49" fontId="2" fillId="3" borderId="3" xfId="0" applyNumberFormat="1" applyFont="1" applyFill="1" applyBorder="1" applyAlignment="1">
      <alignment vertical="top"/>
    </xf>
    <xf numFmtId="49" fontId="1" fillId="0" borderId="0" xfId="0" applyNumberFormat="1" applyFont="1" applyFill="1" applyBorder="1" applyAlignment="1">
      <alignment vertical="top"/>
    </xf>
    <xf numFmtId="0" fontId="1" fillId="0" borderId="0" xfId="0" applyFont="1" applyAlignment="1">
      <alignment vertical="top"/>
    </xf>
    <xf numFmtId="49" fontId="4" fillId="0" borderId="0" xfId="0" applyNumberFormat="1" applyFont="1" applyFill="1" applyBorder="1" applyAlignment="1">
      <alignment vertical="top" wrapText="1"/>
    </xf>
    <xf numFmtId="49" fontId="2" fillId="2" borderId="5" xfId="0" applyNumberFormat="1" applyFont="1" applyFill="1" applyBorder="1" applyAlignment="1">
      <alignment horizontal="center" vertical="top"/>
    </xf>
    <xf numFmtId="49" fontId="3" fillId="2" borderId="11" xfId="0" applyNumberFormat="1" applyFont="1" applyFill="1" applyBorder="1" applyAlignment="1">
      <alignment vertical="top"/>
    </xf>
    <xf numFmtId="49" fontId="3" fillId="2" borderId="12" xfId="0" applyNumberFormat="1" applyFont="1" applyFill="1" applyBorder="1" applyAlignment="1">
      <alignment vertical="top"/>
    </xf>
    <xf numFmtId="49" fontId="3" fillId="2" borderId="11" xfId="0" applyNumberFormat="1" applyFont="1" applyFill="1" applyBorder="1" applyAlignment="1">
      <alignment vertical="top" wrapText="1"/>
    </xf>
    <xf numFmtId="0" fontId="10" fillId="2" borderId="13" xfId="0" applyFont="1" applyFill="1" applyBorder="1" applyAlignment="1">
      <alignment vertical="top" wrapText="1"/>
    </xf>
    <xf numFmtId="164" fontId="3" fillId="3" borderId="12" xfId="0" applyNumberFormat="1" applyFont="1" applyFill="1" applyBorder="1" applyAlignment="1">
      <alignment horizontal="center" vertical="top"/>
    </xf>
    <xf numFmtId="0" fontId="1" fillId="0" borderId="0" xfId="0" applyFont="1" applyBorder="1" applyAlignment="1">
      <alignment vertical="top"/>
    </xf>
    <xf numFmtId="49" fontId="3" fillId="2" borderId="13" xfId="0" applyNumberFormat="1" applyFont="1" applyFill="1" applyBorder="1" applyAlignment="1">
      <alignment vertical="top"/>
    </xf>
    <xf numFmtId="49" fontId="2" fillId="0" borderId="19" xfId="0" applyNumberFormat="1" applyFont="1" applyFill="1" applyBorder="1" applyAlignment="1">
      <alignment horizontal="center" vertical="top" wrapText="1"/>
    </xf>
    <xf numFmtId="0" fontId="6" fillId="0" borderId="0" xfId="0" applyFont="1" applyBorder="1"/>
    <xf numFmtId="49" fontId="1" fillId="0" borderId="34" xfId="0" applyNumberFormat="1" applyFont="1" applyFill="1" applyBorder="1" applyAlignment="1">
      <alignment horizontal="center" vertical="top"/>
    </xf>
    <xf numFmtId="0" fontId="1" fillId="0" borderId="0" xfId="0" applyFont="1" applyAlignment="1">
      <alignment horizontal="left" vertical="top"/>
    </xf>
    <xf numFmtId="49" fontId="2" fillId="2" borderId="35" xfId="0" applyNumberFormat="1" applyFont="1" applyFill="1" applyBorder="1" applyAlignment="1">
      <alignment horizontal="center" vertical="top"/>
    </xf>
    <xf numFmtId="164" fontId="1" fillId="0" borderId="0" xfId="0" applyNumberFormat="1" applyFont="1" applyFill="1" applyBorder="1" applyAlignment="1">
      <alignment horizontal="center" vertical="top" wrapText="1"/>
    </xf>
    <xf numFmtId="165" fontId="7" fillId="4" borderId="0" xfId="0" applyNumberFormat="1" applyFont="1" applyFill="1" applyBorder="1" applyAlignment="1">
      <alignment horizontal="left" vertical="center" wrapText="1"/>
    </xf>
    <xf numFmtId="164" fontId="8" fillId="4" borderId="0" xfId="0" applyNumberFormat="1" applyFont="1" applyFill="1" applyBorder="1" applyAlignment="1">
      <alignment horizontal="center" vertical="top" wrapText="1"/>
    </xf>
    <xf numFmtId="164" fontId="9" fillId="4" borderId="0" xfId="0" applyNumberFormat="1" applyFont="1" applyFill="1" applyBorder="1" applyAlignment="1">
      <alignment horizontal="center" vertical="top" wrapText="1"/>
    </xf>
    <xf numFmtId="164" fontId="7" fillId="4" borderId="0" xfId="0" applyNumberFormat="1" applyFont="1" applyFill="1" applyBorder="1" applyAlignment="1">
      <alignment horizontal="center" vertical="top"/>
    </xf>
    <xf numFmtId="164" fontId="3" fillId="3" borderId="49" xfId="0" applyNumberFormat="1" applyFont="1" applyFill="1" applyBorder="1" applyAlignment="1">
      <alignment horizontal="left" vertical="top"/>
    </xf>
    <xf numFmtId="0" fontId="1" fillId="0" borderId="47" xfId="0" applyFont="1" applyBorder="1" applyAlignment="1">
      <alignment horizontal="center" vertical="top"/>
    </xf>
    <xf numFmtId="0" fontId="1" fillId="0" borderId="0" xfId="0" applyNumberFormat="1" applyFont="1" applyAlignment="1">
      <alignment horizontal="center" vertical="top"/>
    </xf>
    <xf numFmtId="49" fontId="2" fillId="2" borderId="11" xfId="0" applyNumberFormat="1" applyFont="1" applyFill="1" applyBorder="1" applyAlignment="1">
      <alignment vertical="top"/>
    </xf>
    <xf numFmtId="49" fontId="2" fillId="2" borderId="13" xfId="0" applyNumberFormat="1" applyFont="1" applyFill="1" applyBorder="1" applyAlignment="1">
      <alignment vertical="top"/>
    </xf>
    <xf numFmtId="49" fontId="2" fillId="2" borderId="12" xfId="0" applyNumberFormat="1" applyFont="1" applyFill="1" applyBorder="1" applyAlignment="1">
      <alignment vertical="top"/>
    </xf>
    <xf numFmtId="0" fontId="1" fillId="0" borderId="62" xfId="0" applyFont="1" applyBorder="1" applyAlignment="1">
      <alignment horizontal="center" vertical="top"/>
    </xf>
    <xf numFmtId="0" fontId="1" fillId="0" borderId="1" xfId="0" applyFont="1" applyBorder="1" applyAlignment="1">
      <alignment horizontal="center" vertical="top"/>
    </xf>
    <xf numFmtId="0" fontId="1" fillId="0" borderId="19" xfId="0" applyFont="1" applyBorder="1" applyAlignment="1">
      <alignment horizontal="center" vertical="top"/>
    </xf>
    <xf numFmtId="0" fontId="1" fillId="0" borderId="6" xfId="0" applyNumberFormat="1" applyFont="1" applyBorder="1" applyAlignment="1">
      <alignment horizontal="center" vertical="top" wrapText="1"/>
    </xf>
    <xf numFmtId="49" fontId="1" fillId="0" borderId="2" xfId="0" applyNumberFormat="1" applyFont="1" applyFill="1" applyBorder="1" applyAlignment="1">
      <alignment horizontal="center" vertical="top"/>
    </xf>
    <xf numFmtId="49" fontId="1" fillId="0" borderId="57" xfId="0" applyNumberFormat="1" applyFont="1" applyFill="1" applyBorder="1" applyAlignment="1">
      <alignment horizontal="center" vertical="top"/>
    </xf>
    <xf numFmtId="0" fontId="1" fillId="0" borderId="56" xfId="0" applyFont="1" applyBorder="1" applyAlignment="1">
      <alignment horizontal="center" vertical="top"/>
    </xf>
    <xf numFmtId="0" fontId="5" fillId="0" borderId="0" xfId="0" applyFont="1" applyAlignment="1">
      <alignment vertical="top"/>
    </xf>
    <xf numFmtId="0" fontId="5" fillId="0" borderId="0" xfId="0" applyFont="1" applyBorder="1" applyAlignment="1">
      <alignment vertical="top"/>
    </xf>
    <xf numFmtId="0" fontId="5" fillId="0" borderId="0" xfId="0" applyNumberFormat="1" applyFont="1" applyAlignment="1">
      <alignment horizontal="center" vertical="top"/>
    </xf>
    <xf numFmtId="0" fontId="1" fillId="4" borderId="10" xfId="0" applyFont="1" applyFill="1" applyBorder="1" applyAlignment="1">
      <alignment horizontal="center" vertical="top" wrapText="1"/>
    </xf>
    <xf numFmtId="49" fontId="2" fillId="2" borderId="9" xfId="0" applyNumberFormat="1" applyFont="1" applyFill="1" applyBorder="1" applyAlignment="1">
      <alignment horizontal="center" vertical="top"/>
    </xf>
    <xf numFmtId="0" fontId="7" fillId="0" borderId="19" xfId="0" applyFont="1" applyBorder="1" applyAlignment="1">
      <alignment horizontal="center" vertical="top"/>
    </xf>
    <xf numFmtId="0" fontId="16" fillId="0" borderId="0" xfId="0" applyFont="1"/>
    <xf numFmtId="0" fontId="16" fillId="0" borderId="36" xfId="0" applyFont="1" applyBorder="1" applyAlignment="1">
      <alignment horizontal="center" vertical="top" wrapText="1"/>
    </xf>
    <xf numFmtId="0" fontId="16" fillId="0" borderId="36" xfId="0" applyFont="1" applyBorder="1" applyAlignment="1">
      <alignment vertical="top" wrapText="1"/>
    </xf>
    <xf numFmtId="164" fontId="1" fillId="5" borderId="36" xfId="0" applyNumberFormat="1" applyFont="1" applyFill="1" applyBorder="1" applyAlignment="1">
      <alignment horizontal="center" vertical="top"/>
    </xf>
    <xf numFmtId="164" fontId="1" fillId="5" borderId="65" xfId="0" applyNumberFormat="1" applyFont="1" applyFill="1" applyBorder="1" applyAlignment="1">
      <alignment horizontal="center" vertical="top"/>
    </xf>
    <xf numFmtId="49" fontId="7" fillId="5" borderId="31" xfId="0" applyNumberFormat="1" applyFont="1" applyFill="1" applyBorder="1" applyAlignment="1">
      <alignment horizontal="center" vertical="top"/>
    </xf>
    <xf numFmtId="0" fontId="5" fillId="5" borderId="29" xfId="0" applyFont="1" applyFill="1" applyBorder="1" applyAlignment="1">
      <alignment horizontal="center" vertical="top" wrapText="1"/>
    </xf>
    <xf numFmtId="49" fontId="2" fillId="5" borderId="13" xfId="0" applyNumberFormat="1" applyFont="1" applyFill="1" applyBorder="1" applyAlignment="1">
      <alignment vertical="top"/>
    </xf>
    <xf numFmtId="0" fontId="5" fillId="4" borderId="31" xfId="0" applyFont="1" applyFill="1" applyBorder="1" applyAlignment="1">
      <alignment horizontal="left" vertical="top" wrapText="1"/>
    </xf>
    <xf numFmtId="49" fontId="2" fillId="5" borderId="11" xfId="0" applyNumberFormat="1" applyFont="1" applyFill="1" applyBorder="1" applyAlignment="1">
      <alignment vertical="top"/>
    </xf>
    <xf numFmtId="49" fontId="2" fillId="5" borderId="12" xfId="0" applyNumberFormat="1" applyFont="1" applyFill="1" applyBorder="1" applyAlignment="1">
      <alignment vertical="top"/>
    </xf>
    <xf numFmtId="0" fontId="1" fillId="0" borderId="48" xfId="0" applyNumberFormat="1" applyFont="1" applyBorder="1" applyAlignment="1">
      <alignment horizontal="center" vertical="top" wrapText="1"/>
    </xf>
    <xf numFmtId="49" fontId="2" fillId="0" borderId="17" xfId="0" applyNumberFormat="1" applyFont="1" applyFill="1" applyBorder="1" applyAlignment="1">
      <alignment horizontal="center" vertical="top"/>
    </xf>
    <xf numFmtId="49" fontId="3" fillId="5" borderId="30" xfId="0" applyNumberFormat="1" applyFont="1" applyFill="1" applyBorder="1" applyAlignment="1">
      <alignment vertical="top" wrapText="1"/>
    </xf>
    <xf numFmtId="0" fontId="10" fillId="5" borderId="31" xfId="0" applyFont="1" applyFill="1" applyBorder="1" applyAlignment="1">
      <alignment vertical="top" wrapText="1"/>
    </xf>
    <xf numFmtId="0" fontId="1" fillId="0" borderId="50" xfId="0" applyFont="1" applyBorder="1" applyAlignment="1">
      <alignment horizontal="center" vertical="top"/>
    </xf>
    <xf numFmtId="0" fontId="6" fillId="0" borderId="19" xfId="0" applyFont="1" applyBorder="1"/>
    <xf numFmtId="164" fontId="1" fillId="0" borderId="50" xfId="0" applyNumberFormat="1" applyFont="1" applyFill="1" applyBorder="1" applyAlignment="1">
      <alignment horizontal="left" vertical="top" wrapText="1"/>
    </xf>
    <xf numFmtId="49" fontId="5" fillId="0" borderId="1" xfId="0" applyNumberFormat="1" applyFont="1" applyFill="1" applyBorder="1" applyAlignment="1">
      <alignment horizontal="center" vertical="top"/>
    </xf>
    <xf numFmtId="49" fontId="2" fillId="0" borderId="56" xfId="0" applyNumberFormat="1" applyFont="1" applyFill="1" applyBorder="1" applyAlignment="1">
      <alignment horizontal="center" vertical="top"/>
    </xf>
    <xf numFmtId="49" fontId="7" fillId="0" borderId="20" xfId="0" applyNumberFormat="1" applyFont="1" applyFill="1" applyBorder="1" applyAlignment="1">
      <alignment horizontal="left" vertical="top" wrapText="1"/>
    </xf>
    <xf numFmtId="49" fontId="2" fillId="0" borderId="19" xfId="0" applyNumberFormat="1" applyFont="1" applyFill="1" applyBorder="1" applyAlignment="1">
      <alignment horizontal="center" vertical="top"/>
    </xf>
    <xf numFmtId="0" fontId="7" fillId="6" borderId="25" xfId="0" applyFont="1" applyFill="1" applyBorder="1" applyAlignment="1">
      <alignment horizontal="center" vertical="top" wrapText="1"/>
    </xf>
    <xf numFmtId="164" fontId="1" fillId="0" borderId="0" xfId="0" applyNumberFormat="1" applyFont="1" applyAlignment="1">
      <alignment vertical="top"/>
    </xf>
    <xf numFmtId="49" fontId="7" fillId="5" borderId="19" xfId="0" applyNumberFormat="1" applyFont="1" applyFill="1" applyBorder="1" applyAlignment="1">
      <alignment horizontal="center" vertical="top"/>
    </xf>
    <xf numFmtId="49" fontId="1" fillId="0" borderId="56" xfId="0" applyNumberFormat="1" applyFont="1" applyFill="1" applyBorder="1" applyAlignment="1">
      <alignment horizontal="center" vertical="top"/>
    </xf>
    <xf numFmtId="0" fontId="1" fillId="0" borderId="21" xfId="0" applyFont="1" applyFill="1" applyBorder="1" applyAlignment="1">
      <alignment vertical="top" wrapText="1"/>
    </xf>
    <xf numFmtId="0" fontId="7" fillId="0" borderId="20" xfId="0" applyFont="1" applyFill="1" applyBorder="1" applyAlignment="1">
      <alignment vertical="top" wrapText="1"/>
    </xf>
    <xf numFmtId="0" fontId="1" fillId="4" borderId="29" xfId="0" applyFont="1" applyFill="1" applyBorder="1" applyAlignment="1">
      <alignment horizontal="center" vertical="top" wrapText="1"/>
    </xf>
    <xf numFmtId="49" fontId="2" fillId="2" borderId="31" xfId="0" applyNumberFormat="1" applyFont="1" applyFill="1" applyBorder="1" applyAlignment="1">
      <alignment horizontal="center" vertical="top"/>
    </xf>
    <xf numFmtId="49" fontId="3" fillId="2" borderId="13" xfId="0" applyNumberFormat="1" applyFont="1" applyFill="1" applyBorder="1" applyAlignment="1">
      <alignment vertical="top" wrapText="1"/>
    </xf>
    <xf numFmtId="49" fontId="3" fillId="5" borderId="31" xfId="0" applyNumberFormat="1" applyFont="1" applyFill="1" applyBorder="1" applyAlignment="1">
      <alignment vertical="top" wrapText="1"/>
    </xf>
    <xf numFmtId="164" fontId="1" fillId="5" borderId="11" xfId="0" applyNumberFormat="1" applyFont="1" applyFill="1" applyBorder="1" applyAlignment="1">
      <alignment horizontal="center" vertical="top"/>
    </xf>
    <xf numFmtId="164" fontId="1" fillId="5" borderId="40" xfId="0" applyNumberFormat="1" applyFont="1" applyFill="1" applyBorder="1" applyAlignment="1">
      <alignment horizontal="center" vertical="top"/>
    </xf>
    <xf numFmtId="164" fontId="5" fillId="5" borderId="40" xfId="0" applyNumberFormat="1" applyFont="1" applyFill="1" applyBorder="1" applyAlignment="1">
      <alignment horizontal="center" vertical="top"/>
    </xf>
    <xf numFmtId="164" fontId="5" fillId="5" borderId="11" xfId="0" applyNumberFormat="1" applyFont="1" applyFill="1" applyBorder="1" applyAlignment="1">
      <alignment horizontal="center" vertical="top"/>
    </xf>
    <xf numFmtId="164" fontId="1" fillId="5" borderId="59" xfId="0" applyNumberFormat="1" applyFont="1" applyFill="1" applyBorder="1" applyAlignment="1">
      <alignment horizontal="center" vertical="top" wrapText="1"/>
    </xf>
    <xf numFmtId="164" fontId="1" fillId="5" borderId="45" xfId="0" applyNumberFormat="1" applyFont="1" applyFill="1" applyBorder="1" applyAlignment="1">
      <alignment horizontal="center" vertical="top"/>
    </xf>
    <xf numFmtId="164" fontId="1" fillId="5" borderId="64" xfId="0" applyNumberFormat="1" applyFont="1" applyFill="1" applyBorder="1" applyAlignment="1">
      <alignment horizontal="center" vertical="top"/>
    </xf>
    <xf numFmtId="164" fontId="1" fillId="5" borderId="11" xfId="0" applyNumberFormat="1" applyFont="1" applyFill="1" applyBorder="1" applyAlignment="1">
      <alignment horizontal="center" vertical="top" wrapText="1"/>
    </xf>
    <xf numFmtId="164" fontId="1" fillId="5" borderId="36" xfId="0" applyNumberFormat="1" applyFont="1" applyFill="1" applyBorder="1" applyAlignment="1">
      <alignment horizontal="center" vertical="top" wrapText="1"/>
    </xf>
    <xf numFmtId="164" fontId="1" fillId="5" borderId="13" xfId="0" applyNumberFormat="1" applyFont="1" applyFill="1" applyBorder="1" applyAlignment="1">
      <alignment horizontal="center" vertical="top" wrapText="1"/>
    </xf>
    <xf numFmtId="164" fontId="1" fillId="5" borderId="60" xfId="0" applyNumberFormat="1" applyFont="1" applyFill="1" applyBorder="1" applyAlignment="1">
      <alignment horizontal="center" vertical="top" wrapText="1"/>
    </xf>
    <xf numFmtId="0" fontId="1" fillId="5" borderId="36" xfId="0" applyFont="1" applyFill="1" applyBorder="1" applyAlignment="1">
      <alignment vertical="top"/>
    </xf>
    <xf numFmtId="164" fontId="1" fillId="5" borderId="31" xfId="0" applyNumberFormat="1" applyFont="1" applyFill="1" applyBorder="1" applyAlignment="1">
      <alignment horizontal="center" vertical="top" wrapText="1"/>
    </xf>
    <xf numFmtId="49" fontId="5" fillId="4" borderId="21" xfId="0" applyNumberFormat="1" applyFont="1" applyFill="1" applyBorder="1" applyAlignment="1">
      <alignment vertical="top" wrapText="1"/>
    </xf>
    <xf numFmtId="0" fontId="1" fillId="0" borderId="29" xfId="0" applyFont="1" applyBorder="1" applyAlignment="1">
      <alignment horizontal="center" vertical="top"/>
    </xf>
    <xf numFmtId="164" fontId="1" fillId="6" borderId="17" xfId="0" applyNumberFormat="1" applyFont="1" applyFill="1" applyBorder="1" applyAlignment="1">
      <alignment horizontal="center" vertical="top"/>
    </xf>
    <xf numFmtId="164" fontId="2" fillId="6" borderId="25" xfId="0" applyNumberFormat="1" applyFont="1" applyFill="1" applyBorder="1" applyAlignment="1">
      <alignment horizontal="center" vertical="top"/>
    </xf>
    <xf numFmtId="164" fontId="1" fillId="6" borderId="46" xfId="0" applyNumberFormat="1" applyFont="1" applyFill="1" applyBorder="1" applyAlignment="1">
      <alignment horizontal="center" vertical="top"/>
    </xf>
    <xf numFmtId="164" fontId="1" fillId="6" borderId="29" xfId="0" applyNumberFormat="1" applyFont="1" applyFill="1" applyBorder="1" applyAlignment="1">
      <alignment horizontal="center" vertical="top"/>
    </xf>
    <xf numFmtId="164" fontId="2" fillId="6" borderId="29" xfId="0" applyNumberFormat="1" applyFont="1" applyFill="1" applyBorder="1" applyAlignment="1">
      <alignment horizontal="center" vertical="top"/>
    </xf>
    <xf numFmtId="164" fontId="2" fillId="6" borderId="40" xfId="0" applyNumberFormat="1" applyFont="1" applyFill="1" applyBorder="1" applyAlignment="1">
      <alignment horizontal="center" vertical="top"/>
    </xf>
    <xf numFmtId="0" fontId="2" fillId="6" borderId="29" xfId="0" applyFont="1" applyFill="1" applyBorder="1" applyAlignment="1">
      <alignment horizontal="right" vertical="top"/>
    </xf>
    <xf numFmtId="164" fontId="5" fillId="6" borderId="17" xfId="0" applyNumberFormat="1" applyFont="1" applyFill="1" applyBorder="1" applyAlignment="1">
      <alignment horizontal="center" vertical="top"/>
    </xf>
    <xf numFmtId="164" fontId="1" fillId="6" borderId="29" xfId="0" applyNumberFormat="1" applyFont="1" applyFill="1" applyBorder="1" applyAlignment="1">
      <alignment horizontal="center" vertical="top" wrapText="1"/>
    </xf>
    <xf numFmtId="164" fontId="1" fillId="6" borderId="47" xfId="0" applyNumberFormat="1" applyFont="1" applyFill="1" applyBorder="1" applyAlignment="1">
      <alignment horizontal="center" vertical="top" wrapText="1"/>
    </xf>
    <xf numFmtId="164" fontId="5" fillId="6" borderId="10" xfId="0" applyNumberFormat="1" applyFont="1" applyFill="1" applyBorder="1" applyAlignment="1">
      <alignment horizontal="center" vertical="top" wrapText="1"/>
    </xf>
    <xf numFmtId="164" fontId="1" fillId="6" borderId="44" xfId="0" applyNumberFormat="1" applyFont="1" applyFill="1" applyBorder="1" applyAlignment="1">
      <alignment horizontal="center" vertical="top" wrapText="1"/>
    </xf>
    <xf numFmtId="164" fontId="2" fillId="6" borderId="28" xfId="0" applyNumberFormat="1" applyFont="1" applyFill="1" applyBorder="1" applyAlignment="1">
      <alignment horizontal="center" vertical="top"/>
    </xf>
    <xf numFmtId="164" fontId="1" fillId="6" borderId="17" xfId="0" applyNumberFormat="1" applyFont="1" applyFill="1" applyBorder="1" applyAlignment="1">
      <alignment horizontal="center" vertical="top" wrapText="1"/>
    </xf>
    <xf numFmtId="164" fontId="1" fillId="6" borderId="18" xfId="0" applyNumberFormat="1" applyFont="1" applyFill="1" applyBorder="1" applyAlignment="1">
      <alignment horizontal="center" vertical="top"/>
    </xf>
    <xf numFmtId="164" fontId="1" fillId="6" borderId="44" xfId="0" applyNumberFormat="1" applyFont="1" applyFill="1" applyBorder="1" applyAlignment="1">
      <alignment horizontal="center" vertical="top"/>
    </xf>
    <xf numFmtId="164" fontId="1" fillId="6" borderId="39" xfId="0" applyNumberFormat="1" applyFont="1" applyFill="1" applyBorder="1" applyAlignment="1">
      <alignment horizontal="center" vertical="top"/>
    </xf>
    <xf numFmtId="164" fontId="2" fillId="6" borderId="26" xfId="0" applyNumberFormat="1" applyFont="1" applyFill="1" applyBorder="1" applyAlignment="1">
      <alignment horizontal="center" vertical="top"/>
    </xf>
    <xf numFmtId="164" fontId="1" fillId="6" borderId="46" xfId="0" applyNumberFormat="1" applyFont="1" applyFill="1" applyBorder="1" applyAlignment="1">
      <alignment horizontal="center" vertical="top" wrapText="1"/>
    </xf>
    <xf numFmtId="49" fontId="2" fillId="6" borderId="27" xfId="0" applyNumberFormat="1" applyFont="1" applyFill="1" applyBorder="1" applyAlignment="1">
      <alignment horizontal="right" vertical="top"/>
    </xf>
    <xf numFmtId="164" fontId="7" fillId="6" borderId="40" xfId="0" applyNumberFormat="1" applyFont="1" applyFill="1" applyBorder="1" applyAlignment="1">
      <alignment horizontal="center" vertical="top" wrapText="1"/>
    </xf>
    <xf numFmtId="0" fontId="6" fillId="6" borderId="10" xfId="0" applyFont="1" applyFill="1" applyBorder="1"/>
    <xf numFmtId="164" fontId="7" fillId="6" borderId="25" xfId="0" applyNumberFormat="1" applyFont="1" applyFill="1" applyBorder="1" applyAlignment="1">
      <alignment horizontal="center" vertical="top" wrapText="1"/>
    </xf>
    <xf numFmtId="164" fontId="7" fillId="6" borderId="23" xfId="0" applyNumberFormat="1" applyFont="1" applyFill="1" applyBorder="1" applyAlignment="1">
      <alignment horizontal="center" vertical="top" wrapText="1"/>
    </xf>
    <xf numFmtId="0" fontId="2" fillId="6" borderId="27" xfId="0" applyFont="1" applyFill="1" applyBorder="1" applyAlignment="1">
      <alignment horizontal="right" vertical="top"/>
    </xf>
    <xf numFmtId="0" fontId="7" fillId="6" borderId="29" xfId="0" applyFont="1" applyFill="1" applyBorder="1" applyAlignment="1">
      <alignment horizontal="center" vertical="top"/>
    </xf>
    <xf numFmtId="164" fontId="1" fillId="6" borderId="7" xfId="0" applyNumberFormat="1" applyFont="1" applyFill="1" applyBorder="1" applyAlignment="1">
      <alignment horizontal="center" vertical="top"/>
    </xf>
    <xf numFmtId="164" fontId="7" fillId="6" borderId="10" xfId="0" applyNumberFormat="1" applyFont="1" applyFill="1" applyBorder="1" applyAlignment="1">
      <alignment horizontal="center" vertical="top"/>
    </xf>
    <xf numFmtId="164" fontId="7" fillId="6" borderId="25" xfId="0" applyNumberFormat="1" applyFont="1" applyFill="1" applyBorder="1" applyAlignment="1">
      <alignment horizontal="center" vertical="top"/>
    </xf>
    <xf numFmtId="164" fontId="7" fillId="6" borderId="23" xfId="0" applyNumberFormat="1" applyFont="1" applyFill="1" applyBorder="1" applyAlignment="1">
      <alignment horizontal="center" vertical="top"/>
    </xf>
    <xf numFmtId="49" fontId="7" fillId="6" borderId="27" xfId="0" applyNumberFormat="1" applyFont="1" applyFill="1" applyBorder="1" applyAlignment="1">
      <alignment horizontal="center" vertical="top"/>
    </xf>
    <xf numFmtId="164" fontId="2" fillId="2" borderId="5" xfId="0" applyNumberFormat="1" applyFont="1" applyFill="1" applyBorder="1" applyAlignment="1">
      <alignment horizontal="center" vertical="top"/>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0" fontId="7" fillId="4" borderId="0" xfId="0" applyNumberFormat="1" applyFont="1" applyFill="1" applyBorder="1" applyAlignment="1">
      <alignment horizontal="center" vertical="center" wrapText="1"/>
    </xf>
    <xf numFmtId="0" fontId="9" fillId="4" borderId="0" xfId="0" applyNumberFormat="1" applyFont="1" applyFill="1" applyBorder="1" applyAlignment="1">
      <alignment horizontal="center" vertical="top" wrapText="1"/>
    </xf>
    <xf numFmtId="0" fontId="8" fillId="4" borderId="0" xfId="0" applyNumberFormat="1" applyFont="1" applyFill="1" applyBorder="1" applyAlignment="1">
      <alignment horizontal="center" vertical="top" wrapText="1"/>
    </xf>
    <xf numFmtId="0" fontId="7" fillId="4" borderId="0" xfId="0" applyNumberFormat="1" applyFont="1" applyFill="1" applyBorder="1" applyAlignment="1">
      <alignment horizontal="center" vertical="top"/>
    </xf>
    <xf numFmtId="0" fontId="1" fillId="0" borderId="0" xfId="0" applyFont="1" applyAlignment="1">
      <alignment horizontal="center" vertical="top"/>
    </xf>
    <xf numFmtId="164" fontId="5" fillId="6" borderId="39"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49" fontId="2" fillId="2" borderId="12"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164" fontId="2" fillId="2" borderId="3" xfId="0" applyNumberFormat="1" applyFont="1" applyFill="1" applyBorder="1" applyAlignment="1">
      <alignment horizontal="center" vertical="top"/>
    </xf>
    <xf numFmtId="49" fontId="2" fillId="0" borderId="18"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textRotation="90" wrapText="1"/>
    </xf>
    <xf numFmtId="49" fontId="5" fillId="4" borderId="21" xfId="0" applyNumberFormat="1" applyFont="1" applyFill="1" applyBorder="1" applyAlignment="1">
      <alignment horizontal="left" vertical="top" wrapText="1"/>
    </xf>
    <xf numFmtId="0" fontId="9" fillId="4" borderId="0"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0" fontId="7" fillId="4" borderId="0" xfId="0" applyNumberFormat="1" applyFont="1" applyFill="1" applyBorder="1" applyAlignment="1">
      <alignment horizontal="center" vertical="top"/>
    </xf>
    <xf numFmtId="0" fontId="2" fillId="6" borderId="25" xfId="0" applyFont="1" applyFill="1" applyBorder="1" applyAlignment="1">
      <alignment horizontal="right" vertical="top"/>
    </xf>
    <xf numFmtId="164" fontId="2" fillId="6" borderId="22" xfId="0" applyNumberFormat="1" applyFont="1" applyFill="1" applyBorder="1" applyAlignment="1">
      <alignment horizontal="center" vertical="top"/>
    </xf>
    <xf numFmtId="164" fontId="2" fillId="6" borderId="23" xfId="0" applyNumberFormat="1" applyFont="1" applyFill="1" applyBorder="1" applyAlignment="1">
      <alignment horizontal="center" vertical="top"/>
    </xf>
    <xf numFmtId="0" fontId="8" fillId="4" borderId="0" xfId="0" applyNumberFormat="1" applyFont="1" applyFill="1" applyBorder="1" applyAlignment="1">
      <alignment horizontal="center" vertical="top" wrapText="1"/>
    </xf>
    <xf numFmtId="164" fontId="7" fillId="6" borderId="29" xfId="0" applyNumberFormat="1" applyFont="1" applyFill="1" applyBorder="1" applyAlignment="1">
      <alignment horizontal="center" vertical="top" wrapText="1"/>
    </xf>
    <xf numFmtId="0" fontId="7" fillId="4" borderId="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64" fontId="1" fillId="5" borderId="13" xfId="0" applyNumberFormat="1" applyFont="1" applyFill="1" applyBorder="1" applyAlignment="1">
      <alignment horizontal="center" vertical="top"/>
    </xf>
    <xf numFmtId="164" fontId="1" fillId="5" borderId="42" xfId="0" applyNumberFormat="1" applyFont="1" applyFill="1" applyBorder="1" applyAlignment="1">
      <alignment horizontal="center" vertical="top" wrapText="1"/>
    </xf>
    <xf numFmtId="164" fontId="7" fillId="5" borderId="13" xfId="0" applyNumberFormat="1" applyFont="1" applyFill="1" applyBorder="1" applyAlignment="1">
      <alignment horizontal="center" vertical="top"/>
    </xf>
    <xf numFmtId="164" fontId="2" fillId="2" borderId="9"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1" fillId="6" borderId="62" xfId="0" applyNumberFormat="1" applyFont="1" applyFill="1" applyBorder="1" applyAlignment="1">
      <alignment horizontal="center" vertical="top" wrapText="1"/>
    </xf>
    <xf numFmtId="0" fontId="1" fillId="6" borderId="47" xfId="0" applyFont="1" applyFill="1" applyBorder="1" applyAlignment="1">
      <alignment vertical="top"/>
    </xf>
    <xf numFmtId="164" fontId="1" fillId="6" borderId="7" xfId="0" applyNumberFormat="1" applyFont="1" applyFill="1" applyBorder="1" applyAlignment="1">
      <alignment horizontal="center" vertical="top" wrapText="1"/>
    </xf>
    <xf numFmtId="164" fontId="1" fillId="6" borderId="10" xfId="0" applyNumberFormat="1" applyFont="1" applyFill="1" applyBorder="1" applyAlignment="1">
      <alignment horizontal="center" vertical="top" wrapText="1"/>
    </xf>
    <xf numFmtId="164" fontId="3" fillId="3" borderId="8" xfId="0" applyNumberFormat="1" applyFont="1" applyFill="1" applyBorder="1" applyAlignment="1">
      <alignment horizontal="center" vertical="top"/>
    </xf>
    <xf numFmtId="164" fontId="2" fillId="2" borderId="72" xfId="0" applyNumberFormat="1" applyFont="1" applyFill="1" applyBorder="1" applyAlignment="1">
      <alignment horizontal="center" vertical="top"/>
    </xf>
    <xf numFmtId="164" fontId="3" fillId="3" borderId="71" xfId="0" applyNumberFormat="1" applyFont="1" applyFill="1" applyBorder="1" applyAlignment="1">
      <alignment horizontal="center" vertical="top"/>
    </xf>
    <xf numFmtId="49" fontId="2" fillId="2" borderId="30" xfId="0" applyNumberFormat="1" applyFont="1" applyFill="1" applyBorder="1" applyAlignment="1">
      <alignment vertical="top"/>
    </xf>
    <xf numFmtId="0" fontId="5" fillId="0" borderId="0" xfId="0" applyFont="1" applyBorder="1" applyAlignment="1">
      <alignment vertical="center"/>
    </xf>
    <xf numFmtId="0" fontId="6" fillId="0" borderId="6" xfId="0" applyFont="1" applyBorder="1"/>
    <xf numFmtId="0" fontId="6" fillId="0" borderId="48" xfId="0" applyFont="1" applyBorder="1"/>
    <xf numFmtId="0" fontId="6" fillId="0" borderId="54" xfId="0" applyFont="1" applyBorder="1"/>
    <xf numFmtId="49" fontId="5" fillId="8" borderId="43" xfId="0" applyNumberFormat="1" applyFont="1" applyFill="1" applyBorder="1" applyAlignment="1">
      <alignment horizontal="center" vertical="top" wrapText="1"/>
    </xf>
    <xf numFmtId="49" fontId="5" fillId="8" borderId="37" xfId="0" applyNumberFormat="1" applyFont="1" applyFill="1" applyBorder="1" applyAlignment="1">
      <alignment horizontal="center" vertical="top" wrapText="1"/>
    </xf>
    <xf numFmtId="49" fontId="5" fillId="8" borderId="24" xfId="0" applyNumberFormat="1" applyFont="1" applyFill="1" applyBorder="1" applyAlignment="1">
      <alignment horizontal="center" vertical="top" wrapText="1"/>
    </xf>
    <xf numFmtId="49" fontId="2" fillId="8" borderId="10" xfId="0" applyNumberFormat="1" applyFont="1" applyFill="1" applyBorder="1" applyAlignment="1">
      <alignment horizontal="center" vertical="top"/>
    </xf>
    <xf numFmtId="49" fontId="2" fillId="8" borderId="3" xfId="0" applyNumberFormat="1" applyFont="1" applyFill="1" applyBorder="1" applyAlignment="1">
      <alignment horizontal="center" vertical="top"/>
    </xf>
    <xf numFmtId="49" fontId="2" fillId="8" borderId="17" xfId="0" applyNumberFormat="1" applyFont="1" applyFill="1" applyBorder="1" applyAlignment="1">
      <alignment horizontal="center" vertical="top"/>
    </xf>
    <xf numFmtId="49" fontId="2" fillId="8" borderId="18" xfId="0" applyNumberFormat="1" applyFont="1" applyFill="1" applyBorder="1" applyAlignment="1">
      <alignment horizontal="center" vertical="top"/>
    </xf>
    <xf numFmtId="49" fontId="2" fillId="8" borderId="15" xfId="0" applyNumberFormat="1" applyFont="1" applyFill="1" applyBorder="1" applyAlignment="1">
      <alignment horizontal="center" vertical="top"/>
    </xf>
    <xf numFmtId="49" fontId="3" fillId="8" borderId="7" xfId="0" applyNumberFormat="1" applyFont="1" applyFill="1" applyBorder="1" applyAlignment="1">
      <alignment vertical="top"/>
    </xf>
    <xf numFmtId="49" fontId="3" fillId="8" borderId="8" xfId="0" applyNumberFormat="1" applyFont="1" applyFill="1" applyBorder="1" applyAlignment="1">
      <alignment vertical="top"/>
    </xf>
    <xf numFmtId="49" fontId="2" fillId="8" borderId="18" xfId="0" applyNumberFormat="1" applyFont="1" applyFill="1" applyBorder="1" applyAlignment="1">
      <alignment vertical="top"/>
    </xf>
    <xf numFmtId="49" fontId="2" fillId="8" borderId="15" xfId="0" applyNumberFormat="1" applyFont="1" applyFill="1" applyBorder="1" applyAlignment="1">
      <alignment vertical="top"/>
    </xf>
    <xf numFmtId="49" fontId="3" fillId="8" borderId="10" xfId="0" applyNumberFormat="1" applyFont="1" applyFill="1" applyBorder="1" applyAlignment="1">
      <alignment vertical="top"/>
    </xf>
    <xf numFmtId="49" fontId="3" fillId="8" borderId="3" xfId="0" applyNumberFormat="1" applyFont="1" applyFill="1" applyBorder="1" applyAlignment="1">
      <alignment horizontal="center" vertical="top" wrapText="1"/>
    </xf>
    <xf numFmtId="49" fontId="3" fillId="8" borderId="10" xfId="0" applyNumberFormat="1" applyFont="1" applyFill="1" applyBorder="1" applyAlignment="1">
      <alignment vertical="top" wrapText="1"/>
    </xf>
    <xf numFmtId="0" fontId="10" fillId="8" borderId="10" xfId="0" applyFont="1" applyFill="1" applyBorder="1" applyAlignment="1">
      <alignment vertical="top" wrapText="1"/>
    </xf>
    <xf numFmtId="49" fontId="3" fillId="8" borderId="7" xfId="0" applyNumberFormat="1" applyFont="1" applyFill="1" applyBorder="1" applyAlignment="1">
      <alignment vertical="top" wrapText="1"/>
    </xf>
    <xf numFmtId="49" fontId="2" fillId="8" borderId="4" xfId="0" applyNumberFormat="1" applyFont="1" applyFill="1" applyBorder="1" applyAlignment="1">
      <alignment horizontal="center" vertical="top"/>
    </xf>
    <xf numFmtId="49" fontId="2" fillId="8" borderId="17" xfId="0" applyNumberFormat="1" applyFont="1" applyFill="1" applyBorder="1" applyAlignment="1">
      <alignment vertical="top"/>
    </xf>
    <xf numFmtId="164" fontId="3" fillId="8" borderId="3" xfId="0" applyNumberFormat="1" applyFont="1" applyFill="1" applyBorder="1" applyAlignment="1">
      <alignment horizontal="center" vertical="top"/>
    </xf>
    <xf numFmtId="164" fontId="3" fillId="8" borderId="5" xfId="0" applyNumberFormat="1" applyFont="1" applyFill="1" applyBorder="1" applyAlignment="1">
      <alignment horizontal="center" vertical="top"/>
    </xf>
    <xf numFmtId="0" fontId="7" fillId="4" borderId="31" xfId="0" applyFont="1" applyFill="1" applyBorder="1" applyAlignment="1">
      <alignment vertical="top" wrapText="1"/>
    </xf>
    <xf numFmtId="0" fontId="5" fillId="5" borderId="10" xfId="0" applyFont="1" applyFill="1" applyBorder="1" applyAlignment="1">
      <alignment horizontal="center" vertical="top" wrapText="1"/>
    </xf>
    <xf numFmtId="49" fontId="3" fillId="2" borderId="35" xfId="0" applyNumberFormat="1" applyFont="1" applyFill="1" applyBorder="1" applyAlignment="1">
      <alignment horizontal="center" vertical="top" wrapText="1"/>
    </xf>
    <xf numFmtId="49" fontId="7" fillId="0" borderId="48" xfId="0" applyNumberFormat="1" applyFont="1" applyFill="1" applyBorder="1" applyAlignment="1">
      <alignment vertical="top" wrapText="1"/>
    </xf>
    <xf numFmtId="49" fontId="5" fillId="0" borderId="19"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3" fillId="8" borderId="51" xfId="0" applyNumberFormat="1" applyFont="1" applyFill="1" applyBorder="1" applyAlignment="1">
      <alignment horizontal="center" vertical="top"/>
    </xf>
    <xf numFmtId="164" fontId="5" fillId="0" borderId="50" xfId="0" applyNumberFormat="1" applyFont="1" applyFill="1" applyBorder="1" applyAlignment="1">
      <alignment horizontal="left" vertical="top" wrapText="1"/>
    </xf>
    <xf numFmtId="164" fontId="1" fillId="6" borderId="14" xfId="0" applyNumberFormat="1" applyFont="1" applyFill="1" applyBorder="1" applyAlignment="1">
      <alignment horizontal="center" vertical="top" wrapText="1"/>
    </xf>
    <xf numFmtId="164" fontId="1" fillId="5" borderId="66" xfId="0" applyNumberFormat="1" applyFont="1" applyFill="1" applyBorder="1" applyAlignment="1">
      <alignment horizontal="center" vertical="top" wrapText="1"/>
    </xf>
    <xf numFmtId="164" fontId="1" fillId="5" borderId="33" xfId="0" applyNumberFormat="1" applyFont="1" applyFill="1" applyBorder="1" applyAlignment="1">
      <alignment horizontal="center" vertical="top" wrapText="1"/>
    </xf>
    <xf numFmtId="164" fontId="1" fillId="5" borderId="48" xfId="0" applyNumberFormat="1" applyFont="1" applyFill="1" applyBorder="1" applyAlignment="1">
      <alignment horizontal="center" vertical="top" wrapText="1"/>
    </xf>
    <xf numFmtId="164" fontId="1" fillId="5" borderId="67" xfId="0" applyNumberFormat="1" applyFont="1" applyFill="1" applyBorder="1" applyAlignment="1">
      <alignment horizontal="center" vertical="top" wrapText="1"/>
    </xf>
    <xf numFmtId="0" fontId="1" fillId="5" borderId="33" xfId="0" applyFont="1" applyFill="1" applyBorder="1" applyAlignment="1">
      <alignment vertical="top"/>
    </xf>
    <xf numFmtId="164" fontId="7" fillId="6" borderId="34" xfId="0" applyNumberFormat="1" applyFont="1" applyFill="1" applyBorder="1" applyAlignment="1">
      <alignment horizontal="center" vertical="top" wrapText="1"/>
    </xf>
    <xf numFmtId="164" fontId="1" fillId="5" borderId="6" xfId="0" applyNumberFormat="1" applyFont="1" applyFill="1" applyBorder="1" applyAlignment="1">
      <alignment horizontal="center" vertical="top" wrapText="1"/>
    </xf>
    <xf numFmtId="0" fontId="6" fillId="5" borderId="48" xfId="0" applyFont="1" applyFill="1" applyBorder="1"/>
    <xf numFmtId="164" fontId="7" fillId="6" borderId="28" xfId="0" applyNumberFormat="1" applyFont="1" applyFill="1" applyBorder="1" applyAlignment="1">
      <alignment horizontal="center" vertical="top" wrapText="1"/>
    </xf>
    <xf numFmtId="164" fontId="3" fillId="2" borderId="53" xfId="0" applyNumberFormat="1" applyFont="1" applyFill="1" applyBorder="1" applyAlignment="1">
      <alignment horizontal="center" vertical="center"/>
    </xf>
    <xf numFmtId="0" fontId="5" fillId="0" borderId="0" xfId="0" applyFont="1"/>
    <xf numFmtId="164" fontId="18" fillId="0" borderId="5" xfId="0" applyNumberFormat="1" applyFont="1" applyBorder="1" applyAlignment="1">
      <alignment horizontal="center" vertical="top" wrapText="1"/>
    </xf>
    <xf numFmtId="164" fontId="18" fillId="0" borderId="53" xfId="0" applyNumberFormat="1" applyFont="1" applyBorder="1" applyAlignment="1">
      <alignment horizontal="center" vertical="top" wrapText="1"/>
    </xf>
    <xf numFmtId="0" fontId="7" fillId="0" borderId="10" xfId="0" applyFont="1" applyFill="1" applyBorder="1" applyAlignment="1">
      <alignment horizontal="center" vertical="top" textRotation="180" wrapText="1"/>
    </xf>
    <xf numFmtId="49" fontId="2" fillId="0" borderId="29" xfId="0" applyNumberFormat="1" applyFont="1" applyFill="1" applyBorder="1" applyAlignment="1">
      <alignment horizontal="center" vertical="center"/>
    </xf>
    <xf numFmtId="0" fontId="7" fillId="0" borderId="1" xfId="0" applyNumberFormat="1" applyFont="1" applyBorder="1" applyAlignment="1">
      <alignment horizontal="center" vertical="top"/>
    </xf>
    <xf numFmtId="0" fontId="7" fillId="0" borderId="19" xfId="0" applyNumberFormat="1" applyFont="1" applyBorder="1" applyAlignment="1">
      <alignment horizontal="center" vertical="top"/>
    </xf>
    <xf numFmtId="0" fontId="7" fillId="0" borderId="52" xfId="0" applyNumberFormat="1" applyFont="1" applyBorder="1" applyAlignment="1">
      <alignment horizontal="center" vertical="top"/>
    </xf>
    <xf numFmtId="49" fontId="2" fillId="0" borderId="19" xfId="0" applyNumberFormat="1" applyFont="1" applyBorder="1" applyAlignment="1">
      <alignment horizontal="center" vertical="top"/>
    </xf>
    <xf numFmtId="164" fontId="2" fillId="3" borderId="42" xfId="0" applyNumberFormat="1" applyFont="1" applyFill="1" applyBorder="1" applyAlignment="1">
      <alignment vertical="top" wrapText="1"/>
    </xf>
    <xf numFmtId="164" fontId="5" fillId="6" borderId="36" xfId="0" applyNumberFormat="1" applyFont="1" applyFill="1" applyBorder="1" applyAlignment="1">
      <alignment vertical="top" wrapText="1"/>
    </xf>
    <xf numFmtId="164" fontId="1" fillId="0" borderId="36" xfId="0" applyNumberFormat="1" applyFont="1" applyBorder="1" applyAlignment="1">
      <alignment vertical="top"/>
    </xf>
    <xf numFmtId="164" fontId="5" fillId="0" borderId="36" xfId="0" applyNumberFormat="1" applyFont="1" applyBorder="1" applyAlignment="1">
      <alignment vertical="top" wrapText="1"/>
    </xf>
    <xf numFmtId="164" fontId="1" fillId="0" borderId="36" xfId="0" applyNumberFormat="1" applyFont="1" applyBorder="1" applyAlignment="1">
      <alignment vertical="top" wrapText="1"/>
    </xf>
    <xf numFmtId="164" fontId="7" fillId="6" borderId="36" xfId="0" applyNumberFormat="1" applyFont="1" applyFill="1" applyBorder="1" applyAlignment="1">
      <alignment vertical="top" wrapText="1"/>
    </xf>
    <xf numFmtId="164" fontId="2" fillId="3" borderId="36" xfId="0" applyNumberFormat="1" applyFont="1" applyFill="1" applyBorder="1" applyAlignment="1">
      <alignment vertical="top"/>
    </xf>
    <xf numFmtId="164" fontId="2" fillId="6" borderId="23" xfId="0" applyNumberFormat="1" applyFont="1" applyFill="1" applyBorder="1" applyAlignment="1">
      <alignment vertical="top"/>
    </xf>
    <xf numFmtId="164" fontId="2" fillId="3" borderId="66" xfId="0" applyNumberFormat="1" applyFont="1" applyFill="1" applyBorder="1" applyAlignment="1">
      <alignment vertical="top" wrapText="1"/>
    </xf>
    <xf numFmtId="164" fontId="5" fillId="6" borderId="33" xfId="0" applyNumberFormat="1" applyFont="1" applyFill="1" applyBorder="1" applyAlignment="1">
      <alignment vertical="top" wrapText="1"/>
    </xf>
    <xf numFmtId="164" fontId="1" fillId="0" borderId="33" xfId="0" applyNumberFormat="1" applyFont="1" applyBorder="1" applyAlignment="1">
      <alignment vertical="top"/>
    </xf>
    <xf numFmtId="164" fontId="5" fillId="0" borderId="33" xfId="0" applyNumberFormat="1" applyFont="1" applyBorder="1" applyAlignment="1">
      <alignment vertical="top" wrapText="1"/>
    </xf>
    <xf numFmtId="164" fontId="1" fillId="0" borderId="33" xfId="0" applyNumberFormat="1" applyFont="1" applyBorder="1" applyAlignment="1">
      <alignment vertical="top" wrapText="1"/>
    </xf>
    <xf numFmtId="164" fontId="7" fillId="6" borderId="33" xfId="0" applyNumberFormat="1" applyFont="1" applyFill="1" applyBorder="1" applyAlignment="1">
      <alignment vertical="top" wrapText="1"/>
    </xf>
    <xf numFmtId="164" fontId="2" fillId="3" borderId="33" xfId="0" applyNumberFormat="1" applyFont="1" applyFill="1" applyBorder="1" applyAlignment="1">
      <alignment vertical="top"/>
    </xf>
    <xf numFmtId="164" fontId="2" fillId="6" borderId="28" xfId="0" applyNumberFormat="1" applyFont="1" applyFill="1" applyBorder="1" applyAlignment="1">
      <alignment vertical="top"/>
    </xf>
    <xf numFmtId="1" fontId="5" fillId="0" borderId="17" xfId="0" applyNumberFormat="1" applyFont="1" applyFill="1" applyBorder="1" applyAlignment="1">
      <alignment horizontal="center" vertical="top" wrapText="1"/>
    </xf>
    <xf numFmtId="1" fontId="5" fillId="0" borderId="6"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54" xfId="0" applyFont="1" applyFill="1" applyBorder="1" applyAlignment="1">
      <alignment horizontal="center" vertical="top" wrapText="1"/>
    </xf>
    <xf numFmtId="0" fontId="5" fillId="0" borderId="17" xfId="0" applyNumberFormat="1" applyFont="1" applyFill="1" applyBorder="1" applyAlignment="1">
      <alignment horizontal="center" vertical="top" wrapText="1"/>
    </xf>
    <xf numFmtId="0" fontId="5" fillId="0" borderId="6" xfId="0" applyNumberFormat="1" applyFont="1" applyFill="1" applyBorder="1" applyAlignment="1">
      <alignment horizontal="center" vertical="top" wrapText="1"/>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5" xfId="0" applyNumberFormat="1" applyFont="1" applyBorder="1" applyAlignment="1">
      <alignment horizontal="center" vertical="top" wrapText="1"/>
    </xf>
    <xf numFmtId="0" fontId="1" fillId="0" borderId="54" xfId="0" applyNumberFormat="1" applyFont="1" applyBorder="1" applyAlignment="1">
      <alignment horizontal="center" vertical="top" wrapText="1"/>
    </xf>
    <xf numFmtId="49" fontId="5" fillId="8" borderId="43" xfId="0" applyNumberFormat="1" applyFont="1" applyFill="1" applyBorder="1" applyAlignment="1">
      <alignment vertical="top" wrapText="1"/>
    </xf>
    <xf numFmtId="49" fontId="5" fillId="8" borderId="37" xfId="0" applyNumberFormat="1" applyFont="1" applyFill="1" applyBorder="1" applyAlignment="1">
      <alignment horizontal="left" vertical="top" wrapText="1"/>
    </xf>
    <xf numFmtId="49" fontId="5" fillId="8" borderId="24" xfId="0" applyNumberFormat="1" applyFont="1" applyFill="1" applyBorder="1" applyAlignment="1">
      <alignment horizontal="left" vertical="top" wrapText="1"/>
    </xf>
    <xf numFmtId="49" fontId="5" fillId="8" borderId="46" xfId="0" applyNumberFormat="1" applyFont="1" applyFill="1" applyBorder="1" applyAlignment="1">
      <alignment horizontal="center" vertical="top" wrapText="1"/>
    </xf>
    <xf numFmtId="49" fontId="5" fillId="8" borderId="22"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top"/>
    </xf>
    <xf numFmtId="164" fontId="7" fillId="6" borderId="55" xfId="0" applyNumberFormat="1" applyFont="1" applyFill="1" applyBorder="1" applyAlignment="1">
      <alignment horizontal="center" vertical="top"/>
    </xf>
    <xf numFmtId="0" fontId="6" fillId="0" borderId="48" xfId="0" applyFont="1" applyBorder="1" applyAlignment="1">
      <alignment vertical="top"/>
    </xf>
    <xf numFmtId="0" fontId="6" fillId="0" borderId="17" xfId="0" applyFont="1" applyBorder="1" applyAlignment="1">
      <alignment vertical="top"/>
    </xf>
    <xf numFmtId="0" fontId="6" fillId="0" borderId="6" xfId="0" applyFont="1" applyBorder="1" applyAlignment="1">
      <alignment vertical="top"/>
    </xf>
    <xf numFmtId="0" fontId="6" fillId="0" borderId="18" xfId="0" applyFont="1" applyBorder="1" applyAlignment="1">
      <alignment vertical="top"/>
    </xf>
    <xf numFmtId="0" fontId="5" fillId="0" borderId="18" xfId="0" applyFont="1" applyBorder="1" applyAlignment="1">
      <alignment vertical="top"/>
    </xf>
    <xf numFmtId="0" fontId="5" fillId="0" borderId="48" xfId="0" applyFont="1" applyBorder="1" applyAlignment="1">
      <alignment vertical="top"/>
    </xf>
    <xf numFmtId="164" fontId="1" fillId="0" borderId="0"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top"/>
    </xf>
    <xf numFmtId="0" fontId="1" fillId="0" borderId="48" xfId="0" applyNumberFormat="1" applyFont="1" applyFill="1" applyBorder="1" applyAlignment="1">
      <alignment horizontal="center" vertical="top" wrapText="1"/>
    </xf>
    <xf numFmtId="49" fontId="5" fillId="4" borderId="21" xfId="0" applyNumberFormat="1" applyFont="1" applyFill="1" applyBorder="1" applyAlignment="1">
      <alignment horizontal="left" vertical="top" wrapText="1"/>
    </xf>
    <xf numFmtId="0" fontId="5" fillId="8" borderId="1" xfId="0" applyFont="1" applyFill="1" applyBorder="1" applyAlignment="1">
      <alignment vertical="top" wrapText="1"/>
    </xf>
    <xf numFmtId="0" fontId="5" fillId="8" borderId="7" xfId="0" applyFont="1" applyFill="1" applyBorder="1" applyAlignment="1">
      <alignment horizontal="center" vertical="top" wrapText="1"/>
    </xf>
    <xf numFmtId="0" fontId="5" fillId="8" borderId="2" xfId="0" applyFont="1" applyFill="1" applyBorder="1" applyAlignment="1">
      <alignment vertical="top" wrapText="1"/>
    </xf>
    <xf numFmtId="0" fontId="5" fillId="8" borderId="47" xfId="0" applyFont="1" applyFill="1" applyBorder="1" applyAlignment="1">
      <alignment horizontal="center" vertical="top" wrapText="1"/>
    </xf>
    <xf numFmtId="0" fontId="5" fillId="8" borderId="0" xfId="0" applyFont="1" applyFill="1" applyAlignment="1">
      <alignment vertical="top"/>
    </xf>
    <xf numFmtId="0" fontId="5" fillId="8" borderId="19" xfId="0" applyFont="1" applyFill="1" applyBorder="1" applyAlignment="1">
      <alignment vertical="top" wrapText="1"/>
    </xf>
    <xf numFmtId="0" fontId="5" fillId="8" borderId="10" xfId="0" applyFont="1" applyFill="1" applyBorder="1" applyAlignment="1">
      <alignment horizontal="center" vertical="top" wrapText="1"/>
    </xf>
    <xf numFmtId="0" fontId="5" fillId="8" borderId="52" xfId="0" applyFont="1" applyFill="1" applyBorder="1" applyAlignment="1">
      <alignment vertical="top" wrapText="1"/>
    </xf>
    <xf numFmtId="0" fontId="5" fillId="8" borderId="8" xfId="0" applyFont="1" applyFill="1" applyBorder="1" applyAlignment="1">
      <alignment horizontal="center" vertical="top" wrapText="1"/>
    </xf>
    <xf numFmtId="0" fontId="5" fillId="0" borderId="7" xfId="0" applyNumberFormat="1" applyFont="1" applyBorder="1" applyAlignment="1">
      <alignment horizontal="center" vertical="top" wrapText="1"/>
    </xf>
    <xf numFmtId="0" fontId="5" fillId="0" borderId="20" xfId="0" applyNumberFormat="1" applyFont="1" applyBorder="1" applyAlignment="1">
      <alignment horizontal="center" vertical="top" wrapText="1"/>
    </xf>
    <xf numFmtId="0" fontId="5" fillId="0" borderId="8" xfId="0" applyNumberFormat="1" applyFont="1" applyBorder="1" applyAlignment="1">
      <alignment horizontal="center" vertical="top" wrapText="1"/>
    </xf>
    <xf numFmtId="0" fontId="5" fillId="0" borderId="16" xfId="0" applyNumberFormat="1" applyFont="1" applyBorder="1" applyAlignment="1">
      <alignment horizontal="center" vertical="top" wrapText="1"/>
    </xf>
    <xf numFmtId="164" fontId="5" fillId="4" borderId="13" xfId="0" applyNumberFormat="1" applyFont="1" applyFill="1" applyBorder="1" applyAlignment="1">
      <alignment horizontal="center" vertical="top"/>
    </xf>
    <xf numFmtId="164" fontId="5" fillId="4" borderId="36" xfId="0" applyNumberFormat="1" applyFont="1" applyFill="1" applyBorder="1" applyAlignment="1">
      <alignment horizontal="center" vertical="top"/>
    </xf>
    <xf numFmtId="164" fontId="5" fillId="0" borderId="7" xfId="0" applyNumberFormat="1" applyFont="1" applyFill="1" applyBorder="1" applyAlignment="1">
      <alignment horizontal="left" vertical="top" wrapText="1"/>
    </xf>
    <xf numFmtId="0" fontId="5" fillId="0" borderId="7" xfId="0" applyNumberFormat="1" applyFont="1" applyFill="1" applyBorder="1" applyAlignment="1">
      <alignment horizontal="center" vertical="top" wrapText="1"/>
    </xf>
    <xf numFmtId="0" fontId="5" fillId="0" borderId="20" xfId="0" applyNumberFormat="1" applyFont="1" applyFill="1" applyBorder="1" applyAlignment="1">
      <alignment horizontal="center" vertical="top" wrapText="1"/>
    </xf>
    <xf numFmtId="164" fontId="5" fillId="0" borderId="10" xfId="0" applyNumberFormat="1" applyFont="1" applyFill="1" applyBorder="1" applyAlignment="1">
      <alignment horizontal="left" vertical="top" wrapText="1"/>
    </xf>
    <xf numFmtId="0" fontId="5" fillId="0" borderId="8"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164" fontId="5" fillId="4" borderId="60" xfId="0" applyNumberFormat="1" applyFont="1" applyFill="1" applyBorder="1" applyAlignment="1">
      <alignment horizontal="center" vertical="top"/>
    </xf>
    <xf numFmtId="0" fontId="5" fillId="0" borderId="17" xfId="0" applyFont="1" applyBorder="1" applyAlignment="1">
      <alignment vertical="top"/>
    </xf>
    <xf numFmtId="0" fontId="5" fillId="0" borderId="15" xfId="0" applyFont="1" applyBorder="1" applyAlignment="1">
      <alignment vertical="top"/>
    </xf>
    <xf numFmtId="164" fontId="5" fillId="4" borderId="42" xfId="0" applyNumberFormat="1" applyFont="1" applyFill="1" applyBorder="1" applyAlignment="1">
      <alignment horizontal="center" vertical="top"/>
    </xf>
    <xf numFmtId="0" fontId="5" fillId="0" borderId="7" xfId="0" applyFont="1" applyFill="1" applyBorder="1" applyAlignment="1">
      <alignment vertical="top" wrapText="1"/>
    </xf>
    <xf numFmtId="164" fontId="5" fillId="0" borderId="7" xfId="0" applyNumberFormat="1" applyFont="1" applyFill="1" applyBorder="1" applyAlignment="1">
      <alignment horizontal="center" vertical="top" wrapText="1"/>
    </xf>
    <xf numFmtId="164" fontId="5" fillId="0" borderId="20" xfId="0" applyNumberFormat="1" applyFont="1" applyFill="1" applyBorder="1" applyAlignment="1">
      <alignment horizontal="center" vertical="top" wrapText="1"/>
    </xf>
    <xf numFmtId="0" fontId="1" fillId="5" borderId="6" xfId="0" applyNumberFormat="1" applyFont="1" applyFill="1" applyBorder="1" applyAlignment="1">
      <alignment horizontal="center" vertical="top" wrapText="1"/>
    </xf>
    <xf numFmtId="0" fontId="6" fillId="0" borderId="20" xfId="0" applyFont="1" applyBorder="1" applyAlignment="1">
      <alignment vertical="top"/>
    </xf>
    <xf numFmtId="0" fontId="6" fillId="0" borderId="21" xfId="0" applyFont="1" applyBorder="1" applyAlignment="1">
      <alignment vertical="top"/>
    </xf>
    <xf numFmtId="0" fontId="6" fillId="0" borderId="21" xfId="0" applyFont="1" applyBorder="1"/>
    <xf numFmtId="0" fontId="6" fillId="0" borderId="10" xfId="0" applyFont="1" applyBorder="1"/>
    <xf numFmtId="0" fontId="6" fillId="5" borderId="13" xfId="0" applyFont="1" applyFill="1" applyBorder="1"/>
    <xf numFmtId="0" fontId="1" fillId="0" borderId="18" xfId="0" applyNumberFormat="1" applyFont="1" applyBorder="1" applyAlignment="1">
      <alignment horizontal="center" vertical="top"/>
    </xf>
    <xf numFmtId="0" fontId="1" fillId="0" borderId="48" xfId="0" applyNumberFormat="1" applyFont="1" applyBorder="1" applyAlignment="1">
      <alignment horizontal="center" vertical="top"/>
    </xf>
    <xf numFmtId="0" fontId="1" fillId="0" borderId="10" xfId="0" applyFont="1" applyBorder="1" applyAlignment="1">
      <alignment horizontal="center" vertical="top"/>
    </xf>
    <xf numFmtId="0" fontId="6" fillId="0" borderId="16" xfId="0" applyFont="1" applyBorder="1"/>
    <xf numFmtId="0" fontId="1" fillId="0" borderId="15" xfId="0" applyNumberFormat="1" applyFont="1" applyBorder="1" applyAlignment="1">
      <alignment horizontal="center" vertical="top"/>
    </xf>
    <xf numFmtId="0" fontId="1" fillId="0" borderId="54" xfId="0" applyNumberFormat="1" applyFont="1" applyBorder="1" applyAlignment="1">
      <alignment horizontal="center" vertical="top"/>
    </xf>
    <xf numFmtId="0" fontId="5" fillId="0" borderId="18" xfId="0" applyFont="1" applyBorder="1"/>
    <xf numFmtId="0" fontId="5" fillId="0" borderId="48" xfId="0" applyFont="1" applyBorder="1"/>
    <xf numFmtId="164" fontId="7" fillId="4" borderId="40" xfId="0" applyNumberFormat="1" applyFont="1" applyFill="1" applyBorder="1" applyAlignment="1">
      <alignment horizontal="right" vertical="top"/>
    </xf>
    <xf numFmtId="0" fontId="5" fillId="0" borderId="39" xfId="0" applyFont="1" applyBorder="1"/>
    <xf numFmtId="0" fontId="5" fillId="0" borderId="34" xfId="0" applyFont="1" applyBorder="1"/>
    <xf numFmtId="164" fontId="7" fillId="4" borderId="13" xfId="0" applyNumberFormat="1" applyFont="1" applyFill="1" applyBorder="1" applyAlignment="1">
      <alignment horizontal="right" vertical="top"/>
    </xf>
    <xf numFmtId="0" fontId="5" fillId="0" borderId="44" xfId="0" applyFont="1" applyBorder="1"/>
    <xf numFmtId="0" fontId="5" fillId="0" borderId="67" xfId="0" applyFont="1" applyBorder="1"/>
    <xf numFmtId="0" fontId="5" fillId="0" borderId="39" xfId="0" applyNumberFormat="1" applyFont="1" applyFill="1" applyBorder="1" applyAlignment="1">
      <alignment horizontal="center" vertical="top" wrapText="1"/>
    </xf>
    <xf numFmtId="0" fontId="5" fillId="0" borderId="34"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0" fontId="5" fillId="0" borderId="54" xfId="0" applyNumberFormat="1" applyFont="1" applyFill="1" applyBorder="1" applyAlignment="1">
      <alignment horizontal="center" vertical="top" wrapText="1"/>
    </xf>
    <xf numFmtId="164" fontId="5" fillId="4" borderId="11" xfId="0" applyNumberFormat="1" applyFont="1" applyFill="1" applyBorder="1" applyAlignment="1">
      <alignment horizontal="center" vertical="top"/>
    </xf>
    <xf numFmtId="0" fontId="5" fillId="0" borderId="17" xfId="0" applyFont="1" applyBorder="1"/>
    <xf numFmtId="0" fontId="5" fillId="0" borderId="6" xfId="0" applyFont="1" applyBorder="1"/>
    <xf numFmtId="0" fontId="5" fillId="0" borderId="15" xfId="0" applyFont="1" applyBorder="1"/>
    <xf numFmtId="0" fontId="5" fillId="0" borderId="54" xfId="0" applyFont="1" applyBorder="1"/>
    <xf numFmtId="164" fontId="5" fillId="0" borderId="7" xfId="0" applyNumberFormat="1" applyFont="1" applyFill="1" applyBorder="1" applyAlignment="1">
      <alignment vertical="top" wrapText="1"/>
    </xf>
    <xf numFmtId="164" fontId="7" fillId="0" borderId="10" xfId="0" applyNumberFormat="1" applyFont="1" applyFill="1" applyBorder="1" applyAlignment="1">
      <alignment horizontal="left" vertical="top"/>
    </xf>
    <xf numFmtId="0" fontId="7" fillId="0" borderId="15" xfId="0" applyNumberFormat="1" applyFont="1" applyFill="1" applyBorder="1" applyAlignment="1">
      <alignment horizontal="center" vertical="top"/>
    </xf>
    <xf numFmtId="0" fontId="5" fillId="0" borderId="18" xfId="0" applyNumberFormat="1" applyFont="1" applyFill="1" applyBorder="1" applyAlignment="1">
      <alignment horizontal="center" vertical="top" wrapText="1"/>
    </xf>
    <xf numFmtId="0" fontId="5" fillId="0" borderId="48" xfId="0" applyNumberFormat="1" applyFont="1" applyFill="1" applyBorder="1" applyAlignment="1">
      <alignment horizontal="center" vertical="top" wrapText="1"/>
    </xf>
    <xf numFmtId="164" fontId="7" fillId="6" borderId="28" xfId="0" applyNumberFormat="1" applyFont="1" applyFill="1" applyBorder="1" applyAlignment="1">
      <alignment horizontal="center" vertical="top"/>
    </xf>
    <xf numFmtId="164" fontId="5" fillId="4" borderId="20" xfId="0" applyNumberFormat="1" applyFont="1" applyFill="1" applyBorder="1" applyAlignment="1">
      <alignment horizontal="center" vertical="top"/>
    </xf>
    <xf numFmtId="164" fontId="5" fillId="4" borderId="38" xfId="0" applyNumberFormat="1" applyFont="1" applyFill="1" applyBorder="1" applyAlignment="1">
      <alignment horizontal="center" vertical="top"/>
    </xf>
    <xf numFmtId="164" fontId="5" fillId="4" borderId="38" xfId="0" applyNumberFormat="1" applyFont="1" applyFill="1" applyBorder="1" applyAlignment="1">
      <alignment horizontal="center" vertical="top" wrapText="1"/>
    </xf>
    <xf numFmtId="164" fontId="5" fillId="0" borderId="18" xfId="0" applyNumberFormat="1" applyFont="1" applyFill="1" applyBorder="1" applyAlignment="1">
      <alignment horizontal="center" vertical="top"/>
    </xf>
    <xf numFmtId="164" fontId="5" fillId="0" borderId="48" xfId="0" applyNumberFormat="1" applyFont="1" applyFill="1" applyBorder="1" applyAlignment="1">
      <alignment horizontal="center" vertical="top"/>
    </xf>
    <xf numFmtId="164" fontId="5" fillId="4" borderId="37" xfId="0" applyNumberFormat="1" applyFont="1" applyFill="1" applyBorder="1" applyAlignment="1">
      <alignment horizontal="center" vertical="top" wrapText="1"/>
    </xf>
    <xf numFmtId="164" fontId="5" fillId="4" borderId="21" xfId="0" applyNumberFormat="1" applyFont="1" applyFill="1" applyBorder="1" applyAlignment="1">
      <alignment horizontal="center" vertical="top" wrapText="1"/>
    </xf>
    <xf numFmtId="164" fontId="5" fillId="4" borderId="61" xfId="0" applyNumberFormat="1" applyFont="1" applyFill="1" applyBorder="1" applyAlignment="1">
      <alignment horizontal="center" vertical="top" wrapText="1"/>
    </xf>
    <xf numFmtId="164" fontId="5" fillId="4" borderId="20" xfId="0" applyNumberFormat="1" applyFont="1" applyFill="1" applyBorder="1" applyAlignment="1">
      <alignment horizontal="center" vertical="top" wrapText="1"/>
    </xf>
    <xf numFmtId="164" fontId="5" fillId="4" borderId="21" xfId="0" applyNumberFormat="1" applyFont="1" applyFill="1" applyBorder="1" applyAlignment="1">
      <alignment horizontal="center" vertical="top"/>
    </xf>
    <xf numFmtId="164" fontId="7" fillId="4" borderId="33" xfId="0" applyNumberFormat="1" applyFont="1" applyFill="1" applyBorder="1" applyAlignment="1">
      <alignment horizontal="center" vertical="top"/>
    </xf>
    <xf numFmtId="164" fontId="7" fillId="4" borderId="48" xfId="0" applyNumberFormat="1" applyFont="1" applyFill="1" applyBorder="1" applyAlignment="1">
      <alignment horizontal="center" vertical="top"/>
    </xf>
    <xf numFmtId="164" fontId="7" fillId="4" borderId="34" xfId="0" applyNumberFormat="1" applyFont="1" applyFill="1" applyBorder="1" applyAlignment="1">
      <alignment horizontal="center" vertical="top"/>
    </xf>
    <xf numFmtId="164" fontId="5" fillId="0" borderId="0" xfId="0" applyNumberFormat="1" applyFont="1" applyFill="1" applyBorder="1" applyAlignment="1">
      <alignment vertical="top" wrapText="1"/>
    </xf>
    <xf numFmtId="164" fontId="5" fillId="0" borderId="49" xfId="0" applyNumberFormat="1" applyFont="1" applyFill="1" applyBorder="1" applyAlignment="1">
      <alignment vertical="top" wrapText="1"/>
    </xf>
    <xf numFmtId="0" fontId="5" fillId="0" borderId="44" xfId="0" applyFont="1" applyFill="1" applyBorder="1" applyAlignment="1">
      <alignment horizontal="center" vertical="top" wrapText="1"/>
    </xf>
    <xf numFmtId="0" fontId="5" fillId="0" borderId="66" xfId="0" applyFont="1" applyFill="1" applyBorder="1" applyAlignment="1">
      <alignment horizontal="center" vertical="top" wrapText="1"/>
    </xf>
    <xf numFmtId="164" fontId="7" fillId="6" borderId="24" xfId="0" applyNumberFormat="1" applyFont="1" applyFill="1" applyBorder="1" applyAlignment="1">
      <alignment horizontal="center" vertical="top"/>
    </xf>
    <xf numFmtId="164" fontId="7" fillId="6" borderId="40" xfId="0" applyNumberFormat="1" applyFont="1" applyFill="1" applyBorder="1" applyAlignment="1">
      <alignment horizontal="center" vertical="top"/>
    </xf>
    <xf numFmtId="164" fontId="18" fillId="0" borderId="51" xfId="0" applyNumberFormat="1" applyFont="1" applyBorder="1" applyAlignment="1">
      <alignment horizontal="center" vertical="top" wrapText="1"/>
    </xf>
    <xf numFmtId="164" fontId="2" fillId="3" borderId="70" xfId="0" applyNumberFormat="1" applyFont="1" applyFill="1" applyBorder="1" applyAlignment="1">
      <alignment vertical="top" wrapText="1"/>
    </xf>
    <xf numFmtId="164" fontId="5" fillId="6" borderId="58" xfId="0" applyNumberFormat="1" applyFont="1" applyFill="1" applyBorder="1" applyAlignment="1">
      <alignment vertical="top" wrapText="1"/>
    </xf>
    <xf numFmtId="164" fontId="1" fillId="0" borderId="58" xfId="0" applyNumberFormat="1" applyFont="1" applyBorder="1" applyAlignment="1">
      <alignment vertical="top"/>
    </xf>
    <xf numFmtId="164" fontId="5" fillId="0" borderId="58" xfId="0" applyNumberFormat="1" applyFont="1" applyBorder="1" applyAlignment="1">
      <alignment vertical="top" wrapText="1"/>
    </xf>
    <xf numFmtId="164" fontId="1" fillId="0" borderId="58" xfId="0" applyNumberFormat="1" applyFont="1" applyBorder="1" applyAlignment="1">
      <alignment vertical="top" wrapText="1"/>
    </xf>
    <xf numFmtId="164" fontId="7" fillId="6" borderId="58" xfId="0" applyNumberFormat="1" applyFont="1" applyFill="1" applyBorder="1" applyAlignment="1">
      <alignment vertical="top" wrapText="1"/>
    </xf>
    <xf numFmtId="164" fontId="2" fillId="3" borderId="58" xfId="0" applyNumberFormat="1" applyFont="1" applyFill="1" applyBorder="1" applyAlignment="1">
      <alignment vertical="top"/>
    </xf>
    <xf numFmtId="164" fontId="2" fillId="6" borderId="55" xfId="0" applyNumberFormat="1" applyFont="1" applyFill="1" applyBorder="1" applyAlignment="1">
      <alignment vertical="top"/>
    </xf>
    <xf numFmtId="0" fontId="5" fillId="0" borderId="15" xfId="0" applyFont="1" applyFill="1" applyBorder="1" applyAlignment="1">
      <alignment horizontal="center" vertical="top" wrapText="1"/>
    </xf>
    <xf numFmtId="0" fontId="5" fillId="0" borderId="54" xfId="0" applyFont="1" applyFill="1" applyBorder="1" applyAlignment="1">
      <alignment horizontal="center" vertical="top" wrapText="1"/>
    </xf>
    <xf numFmtId="0" fontId="5" fillId="0" borderId="39" xfId="0" applyFont="1" applyFill="1" applyBorder="1" applyAlignment="1">
      <alignment horizontal="center" vertical="top" wrapText="1"/>
    </xf>
    <xf numFmtId="0" fontId="5" fillId="0" borderId="34" xfId="0" applyFont="1" applyFill="1" applyBorder="1" applyAlignment="1">
      <alignment horizontal="center" vertical="top" wrapText="1"/>
    </xf>
    <xf numFmtId="164" fontId="1" fillId="5" borderId="40" xfId="0" applyNumberFormat="1" applyFont="1" applyFill="1" applyBorder="1" applyAlignment="1">
      <alignment horizontal="center" vertical="top" wrapText="1"/>
    </xf>
    <xf numFmtId="164" fontId="1" fillId="5" borderId="34" xfId="0" applyNumberFormat="1" applyFont="1" applyFill="1" applyBorder="1" applyAlignment="1">
      <alignment horizontal="center" vertical="top" wrapText="1"/>
    </xf>
    <xf numFmtId="49" fontId="7" fillId="0" borderId="19" xfId="0" applyNumberFormat="1" applyFont="1" applyFill="1" applyBorder="1" applyAlignment="1">
      <alignment vertical="center" textRotation="90" wrapText="1"/>
    </xf>
    <xf numFmtId="0" fontId="1" fillId="5" borderId="29" xfId="0" applyFont="1" applyFill="1" applyBorder="1" applyAlignment="1">
      <alignment horizontal="center" vertical="top"/>
    </xf>
    <xf numFmtId="49" fontId="5" fillId="0" borderId="37" xfId="0" applyNumberFormat="1" applyFont="1" applyFill="1" applyBorder="1" applyAlignment="1">
      <alignment vertical="top" wrapText="1"/>
    </xf>
    <xf numFmtId="49" fontId="7" fillId="0" borderId="2" xfId="0" applyNumberFormat="1" applyFont="1" applyFill="1" applyBorder="1" applyAlignment="1">
      <alignment vertical="center" textRotation="90" wrapText="1"/>
    </xf>
    <xf numFmtId="49" fontId="2" fillId="0" borderId="2" xfId="0" applyNumberFormat="1" applyFont="1" applyFill="1" applyBorder="1" applyAlignment="1">
      <alignment horizontal="center" vertical="top" wrapText="1"/>
    </xf>
    <xf numFmtId="0" fontId="1" fillId="0" borderId="58" xfId="0" applyFont="1" applyBorder="1" applyAlignment="1">
      <alignment vertical="top"/>
    </xf>
    <xf numFmtId="164" fontId="1" fillId="0" borderId="58" xfId="0" applyNumberFormat="1" applyFont="1" applyFill="1" applyBorder="1" applyAlignment="1">
      <alignment horizontal="left" vertical="top" wrapText="1"/>
    </xf>
    <xf numFmtId="0" fontId="1" fillId="0" borderId="46"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5" fillId="0" borderId="46" xfId="0" applyFont="1" applyBorder="1" applyAlignment="1">
      <alignment vertical="top" wrapText="1"/>
    </xf>
    <xf numFmtId="0" fontId="6" fillId="0" borderId="33" xfId="0" applyFont="1" applyBorder="1" applyAlignment="1">
      <alignment vertical="top"/>
    </xf>
    <xf numFmtId="49" fontId="7" fillId="0" borderId="56" xfId="0" applyNumberFormat="1" applyFont="1" applyFill="1" applyBorder="1" applyAlignment="1">
      <alignment vertical="center" textRotation="90" wrapText="1"/>
    </xf>
    <xf numFmtId="49" fontId="7" fillId="0" borderId="52" xfId="0" applyNumberFormat="1" applyFont="1" applyFill="1" applyBorder="1" applyAlignment="1">
      <alignment vertical="center" textRotation="90" wrapText="1"/>
    </xf>
    <xf numFmtId="0" fontId="19" fillId="0" borderId="0" xfId="0" applyFont="1" applyFill="1" applyBorder="1" applyAlignment="1">
      <alignment vertical="top" wrapText="1"/>
    </xf>
    <xf numFmtId="0" fontId="20" fillId="0" borderId="0" xfId="0" applyFont="1"/>
    <xf numFmtId="0" fontId="20" fillId="0" borderId="0" xfId="0" applyFont="1" applyFill="1"/>
    <xf numFmtId="0" fontId="19" fillId="0" borderId="0" xfId="0" applyFont="1" applyFill="1" applyBorder="1" applyAlignment="1">
      <alignment horizontal="center" vertical="top" wrapText="1"/>
    </xf>
    <xf numFmtId="0" fontId="0" fillId="0" borderId="0" xfId="0" applyFill="1" applyAlignment="1"/>
    <xf numFmtId="0" fontId="0" fillId="0" borderId="0" xfId="0" applyFill="1"/>
    <xf numFmtId="0" fontId="21" fillId="0" borderId="0" xfId="0" applyFont="1" applyFill="1" applyAlignment="1">
      <alignment vertical="top" wrapText="1"/>
    </xf>
    <xf numFmtId="0" fontId="6" fillId="0" borderId="0" xfId="0" applyFont="1" applyFill="1"/>
    <xf numFmtId="0" fontId="21" fillId="0" borderId="0" xfId="0" applyFont="1" applyBorder="1" applyAlignment="1">
      <alignment horizontal="center" vertical="top" wrapText="1"/>
    </xf>
    <xf numFmtId="0" fontId="19" fillId="4" borderId="0" xfId="0" applyFont="1" applyFill="1" applyBorder="1" applyAlignment="1">
      <alignment horizontal="center" vertical="top" wrapText="1"/>
    </xf>
    <xf numFmtId="0" fontId="23" fillId="4" borderId="0" xfId="0" applyFont="1" applyFill="1" applyBorder="1" applyAlignment="1">
      <alignment horizontal="left" vertical="top" wrapText="1"/>
    </xf>
    <xf numFmtId="0" fontId="21" fillId="0" borderId="0" xfId="0" applyFont="1" applyFill="1" applyAlignment="1">
      <alignment horizontal="left" vertical="top" wrapText="1"/>
    </xf>
    <xf numFmtId="0" fontId="24" fillId="0" borderId="0" xfId="0" applyFont="1"/>
    <xf numFmtId="0" fontId="25" fillId="0" borderId="0" xfId="0" applyFont="1" applyFill="1" applyBorder="1" applyAlignment="1"/>
    <xf numFmtId="0" fontId="25" fillId="0" borderId="0" xfId="0" applyFont="1" applyFill="1" applyBorder="1"/>
    <xf numFmtId="0" fontId="24" fillId="0" borderId="0" xfId="0" applyFont="1" applyFill="1"/>
    <xf numFmtId="0" fontId="26" fillId="0" borderId="0" xfId="3" applyFont="1" applyAlignment="1">
      <alignment vertical="center" wrapText="1"/>
    </xf>
    <xf numFmtId="0" fontId="21" fillId="4" borderId="0" xfId="0" applyFont="1" applyFill="1" applyBorder="1" applyAlignment="1">
      <alignment horizontal="left" vertical="top" wrapText="1"/>
    </xf>
    <xf numFmtId="49" fontId="5" fillId="8" borderId="41" xfId="0" applyNumberFormat="1" applyFont="1" applyFill="1" applyBorder="1" applyAlignment="1">
      <alignment horizontal="left" vertical="top" wrapText="1"/>
    </xf>
    <xf numFmtId="0" fontId="5" fillId="8" borderId="6" xfId="0" applyNumberFormat="1" applyFont="1" applyFill="1" applyBorder="1" applyAlignment="1">
      <alignment horizontal="center" vertical="top" wrapText="1"/>
    </xf>
    <xf numFmtId="0" fontId="7" fillId="8" borderId="54" xfId="0" applyNumberFormat="1" applyFont="1" applyFill="1" applyBorder="1" applyAlignment="1">
      <alignment horizontal="center" vertical="top"/>
    </xf>
    <xf numFmtId="0" fontId="5" fillId="8" borderId="17" xfId="0" applyFont="1" applyFill="1" applyBorder="1"/>
    <xf numFmtId="0" fontId="5" fillId="8" borderId="48" xfId="0" applyNumberFormat="1" applyFont="1" applyFill="1" applyBorder="1" applyAlignment="1">
      <alignment horizontal="center" vertical="top" wrapText="1"/>
    </xf>
    <xf numFmtId="0" fontId="5" fillId="8" borderId="18" xfId="0" applyFont="1" applyFill="1" applyBorder="1"/>
    <xf numFmtId="0" fontId="5" fillId="8" borderId="48" xfId="0" applyFont="1" applyFill="1" applyBorder="1"/>
    <xf numFmtId="0" fontId="5" fillId="8" borderId="15" xfId="0" applyFont="1" applyFill="1" applyBorder="1"/>
    <xf numFmtId="0" fontId="5" fillId="8" borderId="54" xfId="0" applyFont="1" applyFill="1" applyBorder="1"/>
    <xf numFmtId="0" fontId="16" fillId="0" borderId="0" xfId="0" applyFont="1" applyFill="1" applyAlignment="1">
      <alignment horizontal="center" vertical="top"/>
    </xf>
    <xf numFmtId="49" fontId="7" fillId="8" borderId="50" xfId="0" applyNumberFormat="1" applyFont="1" applyFill="1" applyBorder="1" applyAlignment="1">
      <alignment vertical="top" wrapText="1"/>
    </xf>
    <xf numFmtId="49" fontId="1" fillId="8" borderId="0" xfId="0" applyNumberFormat="1" applyFont="1" applyFill="1" applyBorder="1" applyAlignment="1">
      <alignment vertical="top" wrapText="1"/>
    </xf>
    <xf numFmtId="164" fontId="5" fillId="4" borderId="37" xfId="0" applyNumberFormat="1" applyFont="1" applyFill="1" applyBorder="1" applyAlignment="1">
      <alignment horizontal="center" vertical="top"/>
    </xf>
    <xf numFmtId="0" fontId="5" fillId="0" borderId="21" xfId="0" applyFont="1" applyFill="1" applyBorder="1" applyAlignment="1">
      <alignment vertical="top" wrapText="1"/>
    </xf>
    <xf numFmtId="0" fontId="5" fillId="0" borderId="29" xfId="0" applyFont="1" applyFill="1" applyBorder="1" applyAlignment="1">
      <alignment vertical="top" wrapText="1"/>
    </xf>
    <xf numFmtId="164" fontId="5" fillId="0" borderId="29" xfId="0" applyNumberFormat="1" applyFont="1" applyFill="1" applyBorder="1" applyAlignment="1">
      <alignment horizontal="center" vertical="top" wrapText="1"/>
    </xf>
    <xf numFmtId="164" fontId="5" fillId="0" borderId="38"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top" wrapText="1"/>
    </xf>
    <xf numFmtId="164" fontId="5" fillId="0" borderId="0" xfId="0" applyNumberFormat="1" applyFont="1" applyFill="1" applyBorder="1" applyAlignment="1">
      <alignment horizontal="left" vertical="top" wrapText="1"/>
    </xf>
    <xf numFmtId="1" fontId="5" fillId="0" borderId="18" xfId="0" applyNumberFormat="1" applyFont="1" applyFill="1" applyBorder="1" applyAlignment="1">
      <alignment horizontal="center" vertical="top"/>
    </xf>
    <xf numFmtId="1" fontId="5" fillId="0" borderId="48" xfId="0" applyNumberFormat="1" applyFont="1" applyFill="1" applyBorder="1" applyAlignment="1">
      <alignment horizontal="center" vertical="top"/>
    </xf>
    <xf numFmtId="0" fontId="5" fillId="0" borderId="0" xfId="0" applyFont="1" applyFill="1" applyBorder="1" applyAlignment="1">
      <alignment vertical="top" wrapText="1"/>
    </xf>
    <xf numFmtId="1" fontId="5" fillId="0" borderId="15" xfId="0" applyNumberFormat="1" applyFont="1" applyFill="1" applyBorder="1" applyAlignment="1">
      <alignment vertical="top"/>
    </xf>
    <xf numFmtId="1" fontId="5" fillId="0" borderId="54" xfId="0" applyNumberFormat="1" applyFont="1" applyFill="1" applyBorder="1" applyAlignment="1">
      <alignment vertical="top"/>
    </xf>
    <xf numFmtId="0" fontId="5" fillId="0" borderId="49" xfId="0" applyFont="1" applyFill="1" applyBorder="1" applyAlignment="1">
      <alignment horizontal="left" vertical="top" wrapText="1"/>
    </xf>
    <xf numFmtId="0" fontId="5" fillId="0" borderId="69" xfId="0" applyFont="1" applyFill="1" applyBorder="1" applyAlignment="1">
      <alignment vertical="top" wrapText="1"/>
    </xf>
    <xf numFmtId="0" fontId="26" fillId="0" borderId="0" xfId="3" applyFont="1" applyBorder="1" applyAlignment="1">
      <alignment vertical="top" wrapText="1"/>
    </xf>
    <xf numFmtId="0" fontId="26" fillId="0" borderId="0" xfId="3" applyFont="1" applyAlignment="1">
      <alignment horizontal="left" vertical="center" wrapText="1"/>
    </xf>
    <xf numFmtId="0" fontId="21" fillId="0" borderId="0" xfId="0" applyFont="1" applyBorder="1" applyAlignment="1">
      <alignment horizontal="center" vertical="top" wrapText="1"/>
    </xf>
    <xf numFmtId="0" fontId="21" fillId="4" borderId="0" xfId="0" applyFont="1" applyFill="1" applyBorder="1" applyAlignment="1">
      <alignment horizontal="left" vertical="top" wrapText="1"/>
    </xf>
    <xf numFmtId="0" fontId="21" fillId="0" borderId="0" xfId="0" applyFont="1" applyFill="1" applyAlignment="1">
      <alignment horizontal="center" vertical="top"/>
    </xf>
    <xf numFmtId="0" fontId="21" fillId="0" borderId="0" xfId="0" applyFont="1" applyFill="1" applyBorder="1" applyAlignment="1">
      <alignment horizontal="left" vertical="top" wrapText="1"/>
    </xf>
    <xf numFmtId="0" fontId="26" fillId="0" borderId="0" xfId="3" applyFont="1" applyBorder="1" applyAlignment="1">
      <alignment horizontal="left" vertical="top" wrapText="1"/>
    </xf>
    <xf numFmtId="0" fontId="21" fillId="0" borderId="0" xfId="0" applyFont="1" applyFill="1" applyAlignment="1">
      <alignment horizontal="left" vertical="top" wrapText="1"/>
    </xf>
    <xf numFmtId="0" fontId="19" fillId="0" borderId="0" xfId="0" applyFont="1" applyFill="1" applyBorder="1" applyAlignment="1">
      <alignment horizontal="center" vertical="top" wrapText="1"/>
    </xf>
    <xf numFmtId="0" fontId="19" fillId="0" borderId="0" xfId="0" applyFont="1" applyFill="1" applyAlignment="1">
      <alignment horizontal="left" vertical="top" wrapText="1"/>
    </xf>
    <xf numFmtId="0" fontId="19" fillId="0" borderId="0" xfId="0" applyFont="1" applyFill="1" applyAlignment="1">
      <alignment horizontal="justify" vertical="top" wrapText="1"/>
    </xf>
    <xf numFmtId="0" fontId="2" fillId="6" borderId="22" xfId="0" applyFont="1" applyFill="1" applyBorder="1" applyAlignment="1">
      <alignment horizontal="right" vertical="top"/>
    </xf>
    <xf numFmtId="0" fontId="2" fillId="6" borderId="23" xfId="0" applyFont="1" applyFill="1" applyBorder="1" applyAlignment="1">
      <alignment horizontal="right" vertical="top"/>
    </xf>
    <xf numFmtId="0" fontId="2" fillId="6" borderId="24" xfId="0" applyFont="1" applyFill="1" applyBorder="1" applyAlignment="1">
      <alignment horizontal="right" vertical="top"/>
    </xf>
    <xf numFmtId="0" fontId="1" fillId="0" borderId="39" xfId="0" applyFont="1" applyBorder="1" applyAlignment="1">
      <alignment horizontal="left" vertical="top" wrapText="1"/>
    </xf>
    <xf numFmtId="0" fontId="1" fillId="0" borderId="40" xfId="0" applyFont="1" applyBorder="1" applyAlignment="1">
      <alignment horizontal="left" vertical="top" wrapText="1"/>
    </xf>
    <xf numFmtId="0" fontId="1" fillId="0" borderId="38" xfId="0" applyFont="1" applyBorder="1" applyAlignment="1">
      <alignment horizontal="left" vertical="top" wrapText="1"/>
    </xf>
    <xf numFmtId="0" fontId="1" fillId="0" borderId="46" xfId="0" applyFont="1" applyBorder="1" applyAlignment="1">
      <alignment horizontal="left" vertical="top"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46" xfId="0" applyFont="1" applyBorder="1" applyAlignment="1">
      <alignment horizontal="left" vertical="top"/>
    </xf>
    <xf numFmtId="0" fontId="1" fillId="0" borderId="36" xfId="0" applyFont="1" applyBorder="1" applyAlignment="1">
      <alignment horizontal="left" vertical="top"/>
    </xf>
    <xf numFmtId="0" fontId="1" fillId="0" borderId="37" xfId="0" applyFont="1" applyBorder="1" applyAlignment="1">
      <alignment horizontal="left" vertical="top"/>
    </xf>
    <xf numFmtId="164" fontId="2" fillId="2" borderId="3" xfId="0" applyNumberFormat="1" applyFont="1" applyFill="1" applyBorder="1" applyAlignment="1">
      <alignment horizontal="center" vertical="top"/>
    </xf>
    <xf numFmtId="164" fontId="2" fillId="2" borderId="51" xfId="0" applyNumberFormat="1" applyFont="1" applyFill="1" applyBorder="1" applyAlignment="1">
      <alignment horizontal="center" vertical="top"/>
    </xf>
    <xf numFmtId="164" fontId="2" fillId="2" borderId="53" xfId="0" applyNumberFormat="1" applyFont="1" applyFill="1" applyBorder="1" applyAlignment="1">
      <alignment horizontal="center" vertical="top"/>
    </xf>
    <xf numFmtId="164" fontId="3" fillId="8" borderId="3" xfId="0" applyNumberFormat="1" applyFont="1" applyFill="1" applyBorder="1" applyAlignment="1">
      <alignment horizontal="center" vertical="top"/>
    </xf>
    <xf numFmtId="164" fontId="3" fillId="8" borderId="51" xfId="0" applyNumberFormat="1" applyFont="1" applyFill="1" applyBorder="1" applyAlignment="1">
      <alignment horizontal="center" vertical="top"/>
    </xf>
    <xf numFmtId="164" fontId="3" fillId="8" borderId="53" xfId="0" applyNumberFormat="1" applyFont="1" applyFill="1" applyBorder="1" applyAlignment="1">
      <alignment horizontal="center" vertical="top"/>
    </xf>
    <xf numFmtId="0" fontId="7" fillId="6" borderId="46" xfId="0" applyFont="1" applyFill="1" applyBorder="1" applyAlignment="1">
      <alignment horizontal="left" vertical="top" wrapText="1"/>
    </xf>
    <xf numFmtId="0" fontId="7" fillId="6" borderId="36" xfId="0" applyFont="1" applyFill="1" applyBorder="1" applyAlignment="1">
      <alignment horizontal="left" vertical="top" wrapText="1"/>
    </xf>
    <xf numFmtId="0" fontId="7" fillId="6" borderId="37" xfId="0" applyFont="1" applyFill="1" applyBorder="1" applyAlignment="1">
      <alignment horizontal="left" vertical="top" wrapText="1"/>
    </xf>
    <xf numFmtId="0" fontId="2" fillId="3" borderId="41" xfId="0" applyFont="1" applyFill="1" applyBorder="1" applyAlignment="1">
      <alignment horizontal="right" vertical="top"/>
    </xf>
    <xf numFmtId="0" fontId="2" fillId="3" borderId="42" xfId="0" applyFont="1" applyFill="1" applyBorder="1" applyAlignment="1">
      <alignment horizontal="right" vertical="top"/>
    </xf>
    <xf numFmtId="0" fontId="2" fillId="3" borderId="43" xfId="0" applyFont="1" applyFill="1" applyBorder="1" applyAlignment="1">
      <alignment horizontal="right" vertical="top"/>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49" fontId="4" fillId="0" borderId="0" xfId="0" applyNumberFormat="1" applyFont="1" applyFill="1" applyBorder="1" applyAlignment="1">
      <alignment horizontal="center" vertical="top" wrapText="1"/>
    </xf>
    <xf numFmtId="49" fontId="2" fillId="2" borderId="51" xfId="0" applyNumberFormat="1" applyFont="1" applyFill="1" applyBorder="1" applyAlignment="1">
      <alignment horizontal="right" vertical="top"/>
    </xf>
    <xf numFmtId="49" fontId="2" fillId="8" borderId="35" xfId="0" applyNumberFormat="1" applyFont="1" applyFill="1" applyBorder="1" applyAlignment="1">
      <alignment horizontal="right" vertical="top"/>
    </xf>
    <xf numFmtId="49" fontId="2" fillId="8" borderId="51" xfId="0" applyNumberFormat="1" applyFont="1" applyFill="1" applyBorder="1" applyAlignment="1">
      <alignment horizontal="right" vertical="top"/>
    </xf>
    <xf numFmtId="49" fontId="2" fillId="3" borderId="35" xfId="0" applyNumberFormat="1" applyFont="1" applyFill="1" applyBorder="1" applyAlignment="1">
      <alignment horizontal="right" vertical="top"/>
    </xf>
    <xf numFmtId="49" fontId="2" fillId="3" borderId="51" xfId="0" applyNumberFormat="1" applyFont="1" applyFill="1" applyBorder="1" applyAlignment="1">
      <alignment horizontal="right" vertical="top"/>
    </xf>
    <xf numFmtId="0" fontId="5" fillId="0" borderId="5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3" fillId="3" borderId="51" xfId="0" applyNumberFormat="1" applyFont="1" applyFill="1" applyBorder="1" applyAlignment="1">
      <alignment horizontal="center" vertical="top"/>
    </xf>
    <xf numFmtId="0" fontId="3" fillId="3" borderId="53" xfId="0" applyNumberFormat="1" applyFont="1" applyFill="1" applyBorder="1" applyAlignment="1">
      <alignment horizontal="center" vertical="top"/>
    </xf>
    <xf numFmtId="49" fontId="2" fillId="2" borderId="53" xfId="0" applyNumberFormat="1" applyFont="1" applyFill="1" applyBorder="1" applyAlignment="1">
      <alignment horizontal="right" vertical="top"/>
    </xf>
    <xf numFmtId="49" fontId="5" fillId="0" borderId="17" xfId="0" applyNumberFormat="1" applyFont="1" applyFill="1" applyBorder="1" applyAlignment="1">
      <alignment horizontal="center" vertical="center" textRotation="90" wrapText="1"/>
    </xf>
    <xf numFmtId="49" fontId="5" fillId="0" borderId="18" xfId="0" applyNumberFormat="1" applyFont="1" applyFill="1" applyBorder="1" applyAlignment="1">
      <alignment horizontal="center" vertical="center" textRotation="90" wrapText="1"/>
    </xf>
    <xf numFmtId="0" fontId="6" fillId="7" borderId="3" xfId="0" applyFont="1" applyFill="1" applyBorder="1" applyAlignment="1">
      <alignment horizontal="center" vertical="top" wrapText="1"/>
    </xf>
    <xf numFmtId="0" fontId="6" fillId="7" borderId="51" xfId="0" applyFont="1" applyFill="1" applyBorder="1" applyAlignment="1">
      <alignment horizontal="center" vertical="top" wrapText="1"/>
    </xf>
    <xf numFmtId="0" fontId="6" fillId="7" borderId="53" xfId="0" applyFont="1" applyFill="1" applyBorder="1" applyAlignment="1">
      <alignment horizontal="center" vertical="top" wrapText="1"/>
    </xf>
    <xf numFmtId="49" fontId="5" fillId="0" borderId="17"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49" fontId="5" fillId="0" borderId="15" xfId="0" applyNumberFormat="1" applyFont="1" applyFill="1" applyBorder="1" applyAlignment="1">
      <alignment horizontal="left" vertical="top" wrapText="1"/>
    </xf>
    <xf numFmtId="0" fontId="5" fillId="9" borderId="29" xfId="0" applyFont="1" applyFill="1" applyBorder="1" applyAlignment="1">
      <alignment horizontal="left" vertical="top" wrapText="1"/>
    </xf>
    <xf numFmtId="0" fontId="5" fillId="9" borderId="34" xfId="0" applyFont="1" applyFill="1" applyBorder="1" applyAlignment="1">
      <alignment horizontal="left" vertical="top" wrapText="1"/>
    </xf>
    <xf numFmtId="0" fontId="5" fillId="9" borderId="8" xfId="0" applyFont="1" applyFill="1" applyBorder="1" applyAlignment="1">
      <alignment horizontal="left" vertical="top" wrapText="1"/>
    </xf>
    <xf numFmtId="0" fontId="5" fillId="9" borderId="54" xfId="0" applyFont="1" applyFill="1" applyBorder="1" applyAlignment="1">
      <alignment horizontal="left" vertical="top" wrapText="1"/>
    </xf>
    <xf numFmtId="0" fontId="2" fillId="3" borderId="46" xfId="0" applyFont="1" applyFill="1" applyBorder="1" applyAlignment="1">
      <alignment horizontal="right" vertical="top"/>
    </xf>
    <xf numFmtId="0" fontId="2" fillId="3" borderId="36" xfId="0" applyFont="1" applyFill="1" applyBorder="1" applyAlignment="1">
      <alignment horizontal="right" vertical="top"/>
    </xf>
    <xf numFmtId="0" fontId="2" fillId="3" borderId="37" xfId="0" applyFont="1" applyFill="1" applyBorder="1" applyAlignment="1">
      <alignment horizontal="right" vertical="top"/>
    </xf>
    <xf numFmtId="49" fontId="2" fillId="0" borderId="1" xfId="0" applyNumberFormat="1" applyFont="1" applyBorder="1" applyAlignment="1">
      <alignment horizontal="center" vertical="top" wrapText="1"/>
    </xf>
    <xf numFmtId="49" fontId="2" fillId="0" borderId="52" xfId="0" applyNumberFormat="1" applyFont="1" applyBorder="1" applyAlignment="1">
      <alignment horizontal="center" vertical="top" wrapText="1"/>
    </xf>
    <xf numFmtId="164" fontId="5" fillId="0" borderId="0" xfId="0" applyNumberFormat="1" applyFont="1" applyFill="1" applyBorder="1" applyAlignment="1">
      <alignment horizontal="left" vertical="top" wrapText="1"/>
    </xf>
    <xf numFmtId="164" fontId="5" fillId="0" borderId="49" xfId="0" applyNumberFormat="1" applyFont="1" applyFill="1" applyBorder="1" applyAlignment="1">
      <alignment horizontal="left" vertical="top" wrapText="1"/>
    </xf>
    <xf numFmtId="164" fontId="5" fillId="0" borderId="10" xfId="0" applyNumberFormat="1" applyFont="1" applyBorder="1" applyAlignment="1">
      <alignment horizontal="left" vertical="top" wrapText="1"/>
    </xf>
    <xf numFmtId="164" fontId="5" fillId="0" borderId="8" xfId="0" applyNumberFormat="1" applyFont="1" applyBorder="1" applyAlignment="1">
      <alignment horizontal="left" vertical="top" wrapText="1"/>
    </xf>
    <xf numFmtId="0" fontId="5" fillId="8" borderId="20" xfId="0" applyFont="1" applyFill="1" applyBorder="1" applyAlignment="1">
      <alignment horizontal="left" vertical="top" wrapText="1"/>
    </xf>
    <xf numFmtId="0" fontId="5" fillId="8" borderId="21" xfId="0" applyFont="1" applyFill="1" applyBorder="1" applyAlignment="1">
      <alignment horizontal="left" vertical="top" wrapText="1"/>
    </xf>
    <xf numFmtId="49" fontId="2" fillId="8" borderId="7" xfId="0" applyNumberFormat="1" applyFont="1" applyFill="1" applyBorder="1" applyAlignment="1">
      <alignment horizontal="center" vertical="top"/>
    </xf>
    <xf numFmtId="49" fontId="2" fillId="8" borderId="8"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49" fontId="2" fillId="2" borderId="12" xfId="0" applyNumberFormat="1" applyFont="1" applyFill="1" applyBorder="1" applyAlignment="1">
      <alignment horizontal="center" vertical="top"/>
    </xf>
    <xf numFmtId="49" fontId="2" fillId="5" borderId="11"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49" fontId="5" fillId="0" borderId="6" xfId="0" applyNumberFormat="1" applyFont="1" applyFill="1" applyBorder="1" applyAlignment="1">
      <alignment horizontal="left" vertical="top" wrapText="1"/>
    </xf>
    <xf numFmtId="49" fontId="5" fillId="0" borderId="54" xfId="0" applyNumberFormat="1" applyFont="1" applyFill="1" applyBorder="1" applyAlignment="1">
      <alignment horizontal="left" vertical="top" wrapText="1"/>
    </xf>
    <xf numFmtId="164" fontId="5" fillId="0" borderId="7" xfId="0" applyNumberFormat="1" applyFont="1" applyFill="1" applyBorder="1" applyAlignment="1">
      <alignment horizontal="left" vertical="top" wrapText="1"/>
    </xf>
    <xf numFmtId="164" fontId="5" fillId="0" borderId="8" xfId="0" applyNumberFormat="1" applyFont="1" applyFill="1" applyBorder="1" applyAlignment="1">
      <alignment horizontal="left" vertical="top" wrapText="1"/>
    </xf>
    <xf numFmtId="164" fontId="1" fillId="0" borderId="19" xfId="0" applyNumberFormat="1" applyFont="1" applyFill="1" applyBorder="1" applyAlignment="1">
      <alignment horizontal="left" vertical="top" wrapText="1"/>
    </xf>
    <xf numFmtId="164" fontId="1" fillId="0" borderId="52"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2" fillId="2" borderId="3" xfId="0" applyFont="1" applyFill="1" applyBorder="1" applyAlignment="1">
      <alignment horizontal="left" vertical="top" wrapText="1"/>
    </xf>
    <xf numFmtId="0" fontId="2" fillId="2" borderId="51" xfId="0" applyFont="1" applyFill="1" applyBorder="1" applyAlignment="1">
      <alignment horizontal="left" vertical="top" wrapText="1"/>
    </xf>
    <xf numFmtId="0" fontId="2" fillId="2" borderId="53" xfId="0" applyFont="1" applyFill="1" applyBorder="1" applyAlignment="1">
      <alignment horizontal="left" vertical="top" wrapText="1"/>
    </xf>
    <xf numFmtId="49" fontId="1" fillId="8" borderId="50" xfId="0" applyNumberFormat="1" applyFont="1" applyFill="1" applyBorder="1" applyAlignment="1">
      <alignment horizontal="left" vertical="top" wrapText="1"/>
    </xf>
    <xf numFmtId="49" fontId="1" fillId="8" borderId="49" xfId="0" applyNumberFormat="1" applyFont="1" applyFill="1" applyBorder="1" applyAlignment="1">
      <alignment horizontal="left" vertical="top" wrapText="1"/>
    </xf>
    <xf numFmtId="49" fontId="2" fillId="0" borderId="7" xfId="0" applyNumberFormat="1" applyFont="1" applyFill="1" applyBorder="1" applyAlignment="1">
      <alignment horizontal="center" vertical="top"/>
    </xf>
    <xf numFmtId="49" fontId="2" fillId="0" borderId="8" xfId="0" applyNumberFormat="1" applyFont="1" applyFill="1" applyBorder="1" applyAlignment="1">
      <alignment horizontal="center" vertical="top"/>
    </xf>
    <xf numFmtId="49" fontId="5" fillId="0" borderId="38" xfId="0" applyNumberFormat="1" applyFont="1" applyFill="1" applyBorder="1" applyAlignment="1">
      <alignment horizontal="left" vertical="top" wrapText="1"/>
    </xf>
    <xf numFmtId="49" fontId="5" fillId="0" borderId="61" xfId="0" applyNumberFormat="1" applyFont="1" applyFill="1" applyBorder="1" applyAlignment="1">
      <alignment horizontal="left" vertical="top" wrapText="1"/>
    </xf>
    <xf numFmtId="49" fontId="5" fillId="0" borderId="16" xfId="0" applyNumberFormat="1" applyFont="1" applyFill="1" applyBorder="1" applyAlignment="1">
      <alignment horizontal="left" vertical="top" wrapText="1"/>
    </xf>
    <xf numFmtId="164" fontId="5" fillId="0" borderId="29" xfId="0" applyNumberFormat="1"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62" xfId="0" applyFont="1" applyFill="1" applyBorder="1" applyAlignment="1">
      <alignment horizontal="left" vertical="top" wrapText="1"/>
    </xf>
    <xf numFmtId="16" fontId="5" fillId="0" borderId="39" xfId="0" applyNumberFormat="1" applyFont="1" applyFill="1" applyBorder="1" applyAlignment="1">
      <alignment horizontal="center" vertical="top"/>
    </xf>
    <xf numFmtId="0" fontId="5" fillId="0" borderId="44" xfId="0" applyNumberFormat="1" applyFont="1" applyFill="1" applyBorder="1" applyAlignment="1">
      <alignment horizontal="center" vertical="top"/>
    </xf>
    <xf numFmtId="0" fontId="5" fillId="0" borderId="34" xfId="0" applyNumberFormat="1" applyFont="1" applyFill="1" applyBorder="1" applyAlignment="1">
      <alignment horizontal="center" vertical="top"/>
    </xf>
    <xf numFmtId="0" fontId="5" fillId="0" borderId="67" xfId="0" applyNumberFormat="1" applyFont="1" applyFill="1" applyBorder="1" applyAlignment="1">
      <alignment horizontal="center" vertical="top"/>
    </xf>
    <xf numFmtId="49" fontId="5" fillId="9" borderId="21" xfId="0" applyNumberFormat="1" applyFont="1" applyFill="1" applyBorder="1" applyAlignment="1">
      <alignment horizontal="left" vertical="top" wrapText="1"/>
    </xf>
    <xf numFmtId="49" fontId="5" fillId="9" borderId="16" xfId="0" applyNumberFormat="1" applyFont="1" applyFill="1" applyBorder="1" applyAlignment="1">
      <alignment horizontal="left" vertical="top" wrapText="1"/>
    </xf>
    <xf numFmtId="0" fontId="1" fillId="9" borderId="21" xfId="0" applyNumberFormat="1" applyFont="1" applyFill="1" applyBorder="1" applyAlignment="1">
      <alignment horizontal="center" vertical="top" wrapText="1"/>
    </xf>
    <xf numFmtId="0" fontId="1" fillId="9" borderId="16" xfId="0" applyNumberFormat="1" applyFont="1" applyFill="1" applyBorder="1" applyAlignment="1">
      <alignment horizontal="center" vertical="top" wrapText="1"/>
    </xf>
    <xf numFmtId="0" fontId="7" fillId="0" borderId="0" xfId="0" applyFont="1" applyAlignment="1">
      <alignment horizontal="center" vertical="top"/>
    </xf>
    <xf numFmtId="0" fontId="1" fillId="0" borderId="0" xfId="0" applyFont="1" applyAlignment="1">
      <alignment horizontal="center" vertical="top"/>
    </xf>
    <xf numFmtId="49" fontId="2" fillId="4" borderId="50" xfId="0" applyNumberFormat="1" applyFont="1" applyFill="1" applyBorder="1" applyAlignment="1">
      <alignment horizontal="center" vertical="top"/>
    </xf>
    <xf numFmtId="49" fontId="2" fillId="4" borderId="49" xfId="0" applyNumberFormat="1" applyFont="1" applyFill="1" applyBorder="1" applyAlignment="1">
      <alignment horizontal="center" vertical="top"/>
    </xf>
    <xf numFmtId="0" fontId="1" fillId="0" borderId="30" xfId="0" applyFont="1" applyFill="1" applyBorder="1" applyAlignment="1">
      <alignment horizontal="left" vertical="top" wrapText="1"/>
    </xf>
    <xf numFmtId="0" fontId="1" fillId="0" borderId="32" xfId="0" applyFont="1" applyFill="1" applyBorder="1" applyAlignment="1">
      <alignment horizontal="left" vertical="top" wrapText="1"/>
    </xf>
    <xf numFmtId="0" fontId="7" fillId="0" borderId="41" xfId="0" applyFont="1" applyFill="1" applyBorder="1" applyAlignment="1">
      <alignment horizontal="center" vertical="center" textRotation="90" wrapText="1"/>
    </xf>
    <xf numFmtId="0" fontId="7" fillId="0" borderId="22" xfId="0" applyFont="1" applyFill="1" applyBorder="1" applyAlignment="1">
      <alignment horizontal="center" vertical="center" textRotation="90" wrapText="1"/>
    </xf>
    <xf numFmtId="49" fontId="2" fillId="0" borderId="68" xfId="0" applyNumberFormat="1" applyFont="1" applyFill="1" applyBorder="1" applyAlignment="1">
      <alignment horizontal="center" vertical="top"/>
    </xf>
    <xf numFmtId="49" fontId="2" fillId="0" borderId="27" xfId="0" applyNumberFormat="1" applyFont="1" applyFill="1" applyBorder="1" applyAlignment="1">
      <alignment horizontal="center" vertical="top"/>
    </xf>
    <xf numFmtId="0" fontId="1" fillId="0" borderId="41"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49" fontId="17" fillId="8" borderId="17" xfId="0" applyNumberFormat="1" applyFont="1" applyFill="1" applyBorder="1" applyAlignment="1">
      <alignment horizontal="center" vertical="top" wrapText="1"/>
    </xf>
    <xf numFmtId="49" fontId="17" fillId="8" borderId="18" xfId="0" applyNumberFormat="1" applyFont="1" applyFill="1" applyBorder="1" applyAlignment="1">
      <alignment horizontal="center" vertical="top" wrapText="1"/>
    </xf>
    <xf numFmtId="49" fontId="17" fillId="8" borderId="15" xfId="0" applyNumberFormat="1" applyFont="1" applyFill="1" applyBorder="1" applyAlignment="1">
      <alignment horizontal="center" vertical="top" wrapText="1"/>
    </xf>
    <xf numFmtId="0" fontId="1" fillId="0" borderId="39"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38"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14"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0" xfId="0"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8" xfId="0" applyFont="1" applyBorder="1" applyAlignment="1">
      <alignment horizontal="center" vertical="center" wrapText="1"/>
    </xf>
    <xf numFmtId="49" fontId="2" fillId="8" borderId="10"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0" borderId="19" xfId="0" applyNumberFormat="1" applyFont="1" applyBorder="1" applyAlignment="1">
      <alignment horizontal="center" vertical="top"/>
    </xf>
    <xf numFmtId="49" fontId="2" fillId="0" borderId="52" xfId="0" applyNumberFormat="1" applyFont="1" applyBorder="1" applyAlignment="1">
      <alignment horizontal="center" vertical="top"/>
    </xf>
    <xf numFmtId="49" fontId="3" fillId="4" borderId="50" xfId="0" applyNumberFormat="1" applyFont="1" applyFill="1" applyBorder="1" applyAlignment="1">
      <alignment vertical="top" wrapText="1"/>
    </xf>
    <xf numFmtId="0" fontId="10" fillId="4" borderId="49" xfId="0" applyFont="1" applyFill="1" applyBorder="1" applyAlignment="1">
      <alignment vertical="top" wrapText="1"/>
    </xf>
    <xf numFmtId="49" fontId="7" fillId="0" borderId="20" xfId="0" applyNumberFormat="1" applyFont="1" applyFill="1" applyBorder="1" applyAlignment="1">
      <alignment horizontal="left" vertical="top" wrapText="1"/>
    </xf>
    <xf numFmtId="49" fontId="7" fillId="0" borderId="21" xfId="0" applyNumberFormat="1"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6" xfId="0" applyFont="1" applyFill="1" applyBorder="1" applyAlignment="1">
      <alignment horizontal="left" vertical="top" wrapText="1"/>
    </xf>
    <xf numFmtId="49" fontId="2" fillId="4" borderId="0" xfId="0" applyNumberFormat="1" applyFont="1" applyFill="1" applyBorder="1" applyAlignment="1">
      <alignment horizontal="center" vertical="top"/>
    </xf>
    <xf numFmtId="0" fontId="1" fillId="0" borderId="31" xfId="0" applyFont="1" applyFill="1" applyBorder="1" applyAlignment="1">
      <alignment horizontal="left" vertical="top" wrapText="1"/>
    </xf>
    <xf numFmtId="0" fontId="1" fillId="0" borderId="42"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5" fillId="0" borderId="19" xfId="0" applyFont="1" applyFill="1" applyBorder="1" applyAlignment="1">
      <alignment horizontal="left" vertical="top" wrapText="1"/>
    </xf>
    <xf numFmtId="49" fontId="3" fillId="5" borderId="13" xfId="0" applyNumberFormat="1" applyFont="1" applyFill="1" applyBorder="1" applyAlignment="1">
      <alignment vertical="top" wrapText="1"/>
    </xf>
    <xf numFmtId="49" fontId="3" fillId="5" borderId="12" xfId="0" applyNumberFormat="1" applyFont="1" applyFill="1" applyBorder="1" applyAlignment="1">
      <alignment vertical="top" wrapText="1"/>
    </xf>
    <xf numFmtId="49" fontId="2" fillId="2" borderId="3" xfId="0" applyNumberFormat="1" applyFont="1" applyFill="1" applyBorder="1" applyAlignment="1">
      <alignment horizontal="left" vertical="top" wrapText="1"/>
    </xf>
    <xf numFmtId="49" fontId="2" fillId="2" borderId="51" xfId="0" applyNumberFormat="1" applyFont="1" applyFill="1" applyBorder="1" applyAlignment="1">
      <alignment horizontal="left" vertical="top" wrapText="1"/>
    </xf>
    <xf numFmtId="49" fontId="2" fillId="2" borderId="53" xfId="0" applyNumberFormat="1" applyFont="1" applyFill="1" applyBorder="1" applyAlignment="1">
      <alignment horizontal="lef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5" xfId="0" applyFont="1" applyBorder="1" applyAlignment="1">
      <alignmen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6" xfId="0" applyFont="1" applyFill="1" applyBorder="1" applyAlignment="1">
      <alignment horizontal="left" vertical="top" wrapText="1"/>
    </xf>
    <xf numFmtId="164" fontId="2" fillId="0" borderId="50" xfId="0" applyNumberFormat="1" applyFont="1" applyFill="1" applyBorder="1" applyAlignment="1">
      <alignment horizontal="center" vertical="center" textRotation="90" wrapText="1"/>
    </xf>
    <xf numFmtId="164" fontId="2" fillId="0" borderId="0" xfId="0" applyNumberFormat="1" applyFont="1" applyFill="1" applyBorder="1" applyAlignment="1">
      <alignment horizontal="center" vertical="center" textRotation="90" wrapText="1"/>
    </xf>
    <xf numFmtId="164" fontId="2" fillId="0" borderId="49" xfId="0" applyNumberFormat="1" applyFont="1" applyFill="1" applyBorder="1" applyAlignment="1">
      <alignment horizontal="center" vertical="center" textRotation="90" wrapText="1"/>
    </xf>
    <xf numFmtId="164" fontId="1" fillId="0" borderId="1" xfId="0" applyNumberFormat="1" applyFont="1" applyBorder="1" applyAlignment="1">
      <alignment horizontal="left" vertical="top" wrapText="1"/>
    </xf>
    <xf numFmtId="164" fontId="1" fillId="0" borderId="19" xfId="0" applyNumberFormat="1" applyFont="1" applyBorder="1" applyAlignment="1">
      <alignment horizontal="left" vertical="top" wrapText="1"/>
    </xf>
    <xf numFmtId="164" fontId="1" fillId="0" borderId="52" xfId="0" applyNumberFormat="1" applyFont="1" applyBorder="1" applyAlignment="1">
      <alignment horizontal="left" vertical="top" wrapText="1"/>
    </xf>
    <xf numFmtId="49" fontId="3" fillId="4" borderId="0" xfId="0" applyNumberFormat="1" applyFont="1" applyFill="1" applyBorder="1" applyAlignment="1">
      <alignment vertical="top" wrapText="1"/>
    </xf>
    <xf numFmtId="0" fontId="2" fillId="0" borderId="48" xfId="0" applyFont="1" applyFill="1" applyBorder="1" applyAlignment="1">
      <alignment horizontal="left" vertical="top" wrapText="1"/>
    </xf>
    <xf numFmtId="0" fontId="2" fillId="0" borderId="54" xfId="0" applyFont="1" applyFill="1" applyBorder="1" applyAlignment="1">
      <alignment horizontal="left" vertical="top" wrapText="1"/>
    </xf>
    <xf numFmtId="164" fontId="5" fillId="0" borderId="10" xfId="0" applyNumberFormat="1" applyFont="1" applyFill="1" applyBorder="1" applyAlignment="1">
      <alignment horizontal="center" vertical="center" textRotation="90" wrapText="1"/>
    </xf>
    <xf numFmtId="164" fontId="5" fillId="0" borderId="8" xfId="0" applyNumberFormat="1" applyFont="1" applyFill="1" applyBorder="1" applyAlignment="1">
      <alignment horizontal="center" vertical="center" textRotation="90" wrapText="1"/>
    </xf>
    <xf numFmtId="49" fontId="2" fillId="0" borderId="19" xfId="0" applyNumberFormat="1" applyFont="1" applyBorder="1" applyAlignment="1">
      <alignment horizontal="center" vertical="top" wrapText="1"/>
    </xf>
    <xf numFmtId="49" fontId="2" fillId="0" borderId="10" xfId="0" applyNumberFormat="1" applyFont="1" applyFill="1" applyBorder="1" applyAlignment="1">
      <alignment horizontal="center" vertical="center" textRotation="90"/>
    </xf>
    <xf numFmtId="49" fontId="2" fillId="0" borderId="8" xfId="0" applyNumberFormat="1" applyFont="1" applyFill="1" applyBorder="1" applyAlignment="1">
      <alignment horizontal="center" vertical="center" textRotation="90"/>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9" fillId="0" borderId="29"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52" xfId="0" applyFont="1" applyBorder="1" applyAlignment="1">
      <alignment horizontal="center" vertical="center" textRotation="90" wrapText="1"/>
    </xf>
    <xf numFmtId="0" fontId="1" fillId="0" borderId="1" xfId="0" applyNumberFormat="1" applyFont="1" applyBorder="1" applyAlignment="1">
      <alignment horizontal="center" vertical="center" textRotation="90" wrapText="1"/>
    </xf>
    <xf numFmtId="0" fontId="1" fillId="0" borderId="19" xfId="0" applyNumberFormat="1" applyFont="1" applyBorder="1" applyAlignment="1">
      <alignment horizontal="center" vertical="center" textRotation="90" wrapText="1"/>
    </xf>
    <xf numFmtId="0" fontId="1" fillId="0" borderId="52" xfId="0" applyNumberFormat="1" applyFont="1" applyBorder="1" applyAlignment="1">
      <alignment horizontal="center" vertical="center" textRotation="90" wrapText="1"/>
    </xf>
    <xf numFmtId="49" fontId="4" fillId="8" borderId="50" xfId="0" applyNumberFormat="1" applyFont="1" applyFill="1" applyBorder="1" applyAlignment="1">
      <alignment horizontal="left" vertical="top" wrapText="1"/>
    </xf>
    <xf numFmtId="49" fontId="4" fillId="8" borderId="0" xfId="0" applyNumberFormat="1" applyFont="1" applyFill="1" applyBorder="1" applyAlignment="1">
      <alignment horizontal="left" vertical="top" wrapText="1"/>
    </xf>
    <xf numFmtId="49" fontId="4" fillId="8" borderId="49" xfId="0" applyNumberFormat="1" applyFont="1" applyFill="1" applyBorder="1" applyAlignment="1">
      <alignment horizontal="left" vertical="top" wrapText="1"/>
    </xf>
    <xf numFmtId="0" fontId="1" fillId="0" borderId="21" xfId="0" applyFont="1" applyFill="1" applyBorder="1" applyAlignment="1">
      <alignment horizontal="left" vertical="top" wrapText="1"/>
    </xf>
    <xf numFmtId="49" fontId="2" fillId="0" borderId="57" xfId="0" applyNumberFormat="1" applyFont="1" applyFill="1" applyBorder="1" applyAlignment="1">
      <alignment horizontal="center" vertical="top"/>
    </xf>
    <xf numFmtId="0" fontId="5" fillId="8" borderId="7" xfId="0" applyFont="1" applyFill="1" applyBorder="1" applyAlignment="1">
      <alignment horizontal="left" vertical="top" wrapText="1"/>
    </xf>
    <xf numFmtId="0" fontId="5" fillId="8" borderId="6"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54"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18"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29"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54" xfId="0" applyFont="1" applyFill="1" applyBorder="1" applyAlignment="1">
      <alignment horizontal="left" vertical="top" wrapText="1"/>
    </xf>
    <xf numFmtId="164" fontId="2" fillId="2" borderId="51" xfId="0" applyNumberFormat="1" applyFont="1" applyFill="1" applyBorder="1" applyAlignment="1">
      <alignment horizontal="center" vertical="center"/>
    </xf>
    <xf numFmtId="164" fontId="2" fillId="2" borderId="53" xfId="0" applyNumberFormat="1" applyFont="1" applyFill="1" applyBorder="1" applyAlignment="1">
      <alignment horizontal="center" vertical="center"/>
    </xf>
    <xf numFmtId="49" fontId="2" fillId="2" borderId="49" xfId="0" applyNumberFormat="1" applyFont="1" applyFill="1" applyBorder="1" applyAlignment="1">
      <alignment horizontal="right" vertical="top"/>
    </xf>
    <xf numFmtId="0" fontId="5" fillId="0" borderId="44"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7" fillId="0" borderId="18" xfId="0" applyFont="1" applyFill="1" applyBorder="1" applyAlignment="1">
      <alignment horizontal="center" vertical="center" textRotation="90" wrapText="1"/>
    </xf>
    <xf numFmtId="0" fontId="7" fillId="0" borderId="39" xfId="0" applyFont="1" applyFill="1" applyBorder="1" applyAlignment="1">
      <alignment horizontal="center" vertical="center" textRotation="90" wrapText="1"/>
    </xf>
    <xf numFmtId="49" fontId="2" fillId="5" borderId="31"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1" fillId="0" borderId="31" xfId="0" applyNumberFormat="1" applyFont="1" applyFill="1" applyBorder="1" applyAlignment="1">
      <alignment horizontal="left" vertical="top" wrapText="1"/>
    </xf>
    <xf numFmtId="49" fontId="1" fillId="0" borderId="32" xfId="0" applyNumberFormat="1" applyFont="1" applyFill="1" applyBorder="1" applyAlignment="1">
      <alignment horizontal="left" vertical="top" wrapText="1"/>
    </xf>
    <xf numFmtId="49" fontId="2" fillId="0" borderId="7" xfId="0" applyNumberFormat="1" applyFont="1" applyFill="1" applyBorder="1" applyAlignment="1">
      <alignment horizontal="center" vertical="center" textRotation="90"/>
    </xf>
    <xf numFmtId="49" fontId="2" fillId="2" borderId="3" xfId="0" applyNumberFormat="1" applyFont="1" applyFill="1" applyBorder="1" applyAlignment="1">
      <alignment horizontal="right" vertical="top"/>
    </xf>
    <xf numFmtId="49" fontId="1" fillId="8" borderId="0" xfId="0" applyNumberFormat="1" applyFont="1" applyFill="1" applyBorder="1" applyAlignment="1">
      <alignment horizontal="left" vertical="top" wrapText="1"/>
    </xf>
    <xf numFmtId="49" fontId="2" fillId="0" borderId="10"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16" fillId="0" borderId="36" xfId="0" applyFont="1" applyBorder="1" applyAlignment="1">
      <alignment horizontal="center" vertical="center"/>
    </xf>
    <xf numFmtId="0" fontId="5" fillId="0" borderId="0" xfId="0" applyFont="1" applyFill="1" applyBorder="1" applyAlignment="1">
      <alignment horizontal="left" vertical="top" wrapText="1"/>
    </xf>
  </cellXfs>
  <cellStyles count="4">
    <cellStyle name="Followed Hyperlink" xfId="1"/>
    <cellStyle name="Hyperlink" xfId="2"/>
    <cellStyle name="Įprastas" xfId="0" builtinId="0"/>
    <cellStyle name="Įprastas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CCFFCC"/>
      <color rgb="FFFF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t-LT" sz="1200" b="1" i="0" baseline="0">
                <a:effectLst/>
                <a:latin typeface="Times New Roman" panose="02020603050405020304" pitchFamily="18" charset="0"/>
                <a:cs typeface="Times New Roman" panose="02020603050405020304" pitchFamily="18" charset="0"/>
              </a:rPr>
              <a:t>2013 m. SVP Kūno kultūros ir sporto plėtros programos (Nr. 11) įvykdymas </a:t>
            </a:r>
            <a:endParaRPr lang="lt-LT" sz="1200">
              <a:effectLst/>
              <a:latin typeface="Times New Roman" panose="02020603050405020304" pitchFamily="18" charset="0"/>
              <a:cs typeface="Times New Roman" panose="02020603050405020304" pitchFamily="18" charset="0"/>
            </a:endParaRPr>
          </a:p>
        </c:rich>
      </c:tx>
      <c:layout>
        <c:manualLayout>
          <c:xMode val="edge"/>
          <c:yMode val="edge"/>
          <c:x val="0.17493744531933508"/>
          <c:y val="0"/>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7.6388888888888895E-2"/>
          <c:y val="0.27227981918926802"/>
          <c:w val="0.86388888888888893"/>
          <c:h val="0.66192184310294555"/>
        </c:manualLayout>
      </c:layout>
      <c:pie3DChart>
        <c:varyColors val="1"/>
        <c:ser>
          <c:idx val="0"/>
          <c:order val="0"/>
          <c:spPr>
            <a:solidFill>
              <a:schemeClr val="bg1"/>
            </a:solidFill>
            <a:ln>
              <a:solidFill>
                <a:schemeClr val="tx1"/>
              </a:solidFill>
            </a:ln>
          </c:spPr>
          <c:explosion val="25"/>
          <c:dPt>
            <c:idx val="1"/>
            <c:bubble3D val="0"/>
            <c:spPr>
              <a:solidFill>
                <a:srgbClr val="CCECFF"/>
              </a:solidFill>
              <a:ln>
                <a:solidFill>
                  <a:schemeClr val="tx1"/>
                </a:solidFill>
              </a:ln>
            </c:spPr>
          </c:dPt>
          <c:dPt>
            <c:idx val="2"/>
            <c:bubble3D val="0"/>
            <c:spPr>
              <a:solidFill>
                <a:srgbClr val="FFCCFF"/>
              </a:solidFill>
              <a:ln>
                <a:solidFill>
                  <a:schemeClr val="tx1"/>
                </a:solidFill>
              </a:ln>
            </c:spPr>
          </c:dPt>
          <c:dLbls>
            <c:dLbl>
              <c:idx val="0"/>
              <c:layout>
                <c:manualLayout>
                  <c:x val="6.4508311461067364E-2"/>
                  <c:y val="-1.3949402158063576E-2"/>
                </c:manualLayout>
              </c:layout>
              <c:showLegendKey val="0"/>
              <c:showVal val="0"/>
              <c:showCatName val="1"/>
              <c:showSerName val="0"/>
              <c:showPercent val="1"/>
              <c:showBubbleSize val="0"/>
            </c:dLbl>
            <c:dLbl>
              <c:idx val="1"/>
              <c:layout>
                <c:manualLayout>
                  <c:x val="-8.7898950131233597E-2"/>
                  <c:y val="0.10166484397783611"/>
                </c:manualLayout>
              </c:layout>
              <c:showLegendKey val="0"/>
              <c:showVal val="0"/>
              <c:showCatName val="1"/>
              <c:showSerName val="0"/>
              <c:showPercent val="1"/>
              <c:showBubbleSize val="0"/>
            </c:dLbl>
            <c:dLbl>
              <c:idx val="2"/>
              <c:layout>
                <c:manualLayout>
                  <c:x val="-7.982677165354328E-2"/>
                  <c:y val="5.1046223388743076E-3"/>
                </c:manualLayout>
              </c:layout>
              <c:showLegendKey val="0"/>
              <c:showVal val="0"/>
              <c:showCatName val="1"/>
              <c:showSerName val="0"/>
              <c:showPercent val="1"/>
              <c:showBubbleSize val="0"/>
            </c:dLbl>
            <c:txPr>
              <a:bodyPr/>
              <a:lstStyle/>
              <a:p>
                <a:pPr>
                  <a:defRPr>
                    <a:latin typeface="Times New Roman" panose="02020603050405020304" pitchFamily="18" charset="0"/>
                    <a:cs typeface="Times New Roman" panose="02020603050405020304" pitchFamily="18" charset="0"/>
                  </a:defRPr>
                </a:pPr>
                <a:endParaRPr lang="lt-LT"/>
              </a:p>
            </c:txPr>
            <c:showLegendKey val="0"/>
            <c:showVal val="0"/>
            <c:showCatName val="1"/>
            <c:showSerName val="0"/>
            <c:showPercent val="1"/>
            <c:showBubbleSize val="0"/>
            <c:showLeaderLines val="1"/>
          </c:dLbls>
          <c:cat>
            <c:strRef>
              <c:f>Aprašymas!$A$9:$A$11</c:f>
              <c:strCache>
                <c:ptCount val="3"/>
                <c:pt idx="0">
                  <c:v>faktiškai įvykdyta –</c:v>
                </c:pt>
                <c:pt idx="1">
                  <c:v>iš dalies įvykdyta –</c:v>
                </c:pt>
                <c:pt idx="2">
                  <c:v>neįvykdyta  –</c:v>
                </c:pt>
              </c:strCache>
            </c:strRef>
          </c:cat>
          <c:val>
            <c:numRef>
              <c:f>Aprašymas!$C$9:$C$11</c:f>
              <c:numCache>
                <c:formatCode>General</c:formatCode>
                <c:ptCount val="3"/>
                <c:pt idx="0">
                  <c:v>10</c:v>
                </c:pt>
                <c:pt idx="1">
                  <c:v>2</c:v>
                </c:pt>
                <c:pt idx="2">
                  <c:v>1</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207818</xdr:colOff>
      <xdr:row>11</xdr:row>
      <xdr:rowOff>113434</xdr:rowOff>
    </xdr:from>
    <xdr:to>
      <xdr:col>7</xdr:col>
      <xdr:colOff>484909</xdr:colOff>
      <xdr:row>27</xdr:row>
      <xdr:rowOff>16452</xdr:rowOff>
    </xdr:to>
    <xdr:graphicFrame macro="">
      <xdr:nvGraphicFramePr>
        <xdr:cNvPr id="8" name="Diagrama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zoomScale="110" zoomScaleNormal="110" zoomScaleSheetLayoutView="110" workbookViewId="0">
      <selection activeCell="O10" sqref="O10"/>
    </sheetView>
  </sheetViews>
  <sheetFormatPr defaultRowHeight="12.75" x14ac:dyDescent="0.2"/>
  <cols>
    <col min="2" max="2" width="9.85546875" customWidth="1"/>
    <col min="8" max="8" width="11" customWidth="1"/>
    <col min="9" max="9" width="15.7109375" customWidth="1"/>
    <col min="258" max="258" width="9.85546875" customWidth="1"/>
    <col min="264" max="264" width="11" customWidth="1"/>
    <col min="265" max="265" width="15.7109375" customWidth="1"/>
    <col min="514" max="514" width="9.85546875" customWidth="1"/>
    <col min="520" max="520" width="11" customWidth="1"/>
    <col min="521" max="521" width="15.7109375" customWidth="1"/>
    <col min="770" max="770" width="9.85546875" customWidth="1"/>
    <col min="776" max="776" width="11" customWidth="1"/>
    <col min="777" max="777" width="15.7109375" customWidth="1"/>
    <col min="1026" max="1026" width="9.85546875" customWidth="1"/>
    <col min="1032" max="1032" width="11" customWidth="1"/>
    <col min="1033" max="1033" width="15.7109375" customWidth="1"/>
    <col min="1282" max="1282" width="9.85546875" customWidth="1"/>
    <col min="1288" max="1288" width="11" customWidth="1"/>
    <col min="1289" max="1289" width="15.7109375" customWidth="1"/>
    <col min="1538" max="1538" width="9.85546875" customWidth="1"/>
    <col min="1544" max="1544" width="11" customWidth="1"/>
    <col min="1545" max="1545" width="15.7109375" customWidth="1"/>
    <col min="1794" max="1794" width="9.85546875" customWidth="1"/>
    <col min="1800" max="1800" width="11" customWidth="1"/>
    <col min="1801" max="1801" width="15.7109375" customWidth="1"/>
    <col min="2050" max="2050" width="9.85546875" customWidth="1"/>
    <col min="2056" max="2056" width="11" customWidth="1"/>
    <col min="2057" max="2057" width="15.7109375" customWidth="1"/>
    <col min="2306" max="2306" width="9.85546875" customWidth="1"/>
    <col min="2312" max="2312" width="11" customWidth="1"/>
    <col min="2313" max="2313" width="15.7109375" customWidth="1"/>
    <col min="2562" max="2562" width="9.85546875" customWidth="1"/>
    <col min="2568" max="2568" width="11" customWidth="1"/>
    <col min="2569" max="2569" width="15.7109375" customWidth="1"/>
    <col min="2818" max="2818" width="9.85546875" customWidth="1"/>
    <col min="2824" max="2824" width="11" customWidth="1"/>
    <col min="2825" max="2825" width="15.7109375" customWidth="1"/>
    <col min="3074" max="3074" width="9.85546875" customWidth="1"/>
    <col min="3080" max="3080" width="11" customWidth="1"/>
    <col min="3081" max="3081" width="15.7109375" customWidth="1"/>
    <col min="3330" max="3330" width="9.85546875" customWidth="1"/>
    <col min="3336" max="3336" width="11" customWidth="1"/>
    <col min="3337" max="3337" width="15.7109375" customWidth="1"/>
    <col min="3586" max="3586" width="9.85546875" customWidth="1"/>
    <col min="3592" max="3592" width="11" customWidth="1"/>
    <col min="3593" max="3593" width="15.7109375" customWidth="1"/>
    <col min="3842" max="3842" width="9.85546875" customWidth="1"/>
    <col min="3848" max="3848" width="11" customWidth="1"/>
    <col min="3849" max="3849" width="15.7109375" customWidth="1"/>
    <col min="4098" max="4098" width="9.85546875" customWidth="1"/>
    <col min="4104" max="4104" width="11" customWidth="1"/>
    <col min="4105" max="4105" width="15.7109375" customWidth="1"/>
    <col min="4354" max="4354" width="9.85546875" customWidth="1"/>
    <col min="4360" max="4360" width="11" customWidth="1"/>
    <col min="4361" max="4361" width="15.7109375" customWidth="1"/>
    <col min="4610" max="4610" width="9.85546875" customWidth="1"/>
    <col min="4616" max="4616" width="11" customWidth="1"/>
    <col min="4617" max="4617" width="15.7109375" customWidth="1"/>
    <col min="4866" max="4866" width="9.85546875" customWidth="1"/>
    <col min="4872" max="4872" width="11" customWidth="1"/>
    <col min="4873" max="4873" width="15.7109375" customWidth="1"/>
    <col min="5122" max="5122" width="9.85546875" customWidth="1"/>
    <col min="5128" max="5128" width="11" customWidth="1"/>
    <col min="5129" max="5129" width="15.7109375" customWidth="1"/>
    <col min="5378" max="5378" width="9.85546875" customWidth="1"/>
    <col min="5384" max="5384" width="11" customWidth="1"/>
    <col min="5385" max="5385" width="15.7109375" customWidth="1"/>
    <col min="5634" max="5634" width="9.85546875" customWidth="1"/>
    <col min="5640" max="5640" width="11" customWidth="1"/>
    <col min="5641" max="5641" width="15.7109375" customWidth="1"/>
    <col min="5890" max="5890" width="9.85546875" customWidth="1"/>
    <col min="5896" max="5896" width="11" customWidth="1"/>
    <col min="5897" max="5897" width="15.7109375" customWidth="1"/>
    <col min="6146" max="6146" width="9.85546875" customWidth="1"/>
    <col min="6152" max="6152" width="11" customWidth="1"/>
    <col min="6153" max="6153" width="15.7109375" customWidth="1"/>
    <col min="6402" max="6402" width="9.85546875" customWidth="1"/>
    <col min="6408" max="6408" width="11" customWidth="1"/>
    <col min="6409" max="6409" width="15.7109375" customWidth="1"/>
    <col min="6658" max="6658" width="9.85546875" customWidth="1"/>
    <col min="6664" max="6664" width="11" customWidth="1"/>
    <col min="6665" max="6665" width="15.7109375" customWidth="1"/>
    <col min="6914" max="6914" width="9.85546875" customWidth="1"/>
    <col min="6920" max="6920" width="11" customWidth="1"/>
    <col min="6921" max="6921" width="15.7109375" customWidth="1"/>
    <col min="7170" max="7170" width="9.85546875" customWidth="1"/>
    <col min="7176" max="7176" width="11" customWidth="1"/>
    <col min="7177" max="7177" width="15.7109375" customWidth="1"/>
    <col min="7426" max="7426" width="9.85546875" customWidth="1"/>
    <col min="7432" max="7432" width="11" customWidth="1"/>
    <col min="7433" max="7433" width="15.7109375" customWidth="1"/>
    <col min="7682" max="7682" width="9.85546875" customWidth="1"/>
    <col min="7688" max="7688" width="11" customWidth="1"/>
    <col min="7689" max="7689" width="15.7109375" customWidth="1"/>
    <col min="7938" max="7938" width="9.85546875" customWidth="1"/>
    <col min="7944" max="7944" width="11" customWidth="1"/>
    <col min="7945" max="7945" width="15.7109375" customWidth="1"/>
    <col min="8194" max="8194" width="9.85546875" customWidth="1"/>
    <col min="8200" max="8200" width="11" customWidth="1"/>
    <col min="8201" max="8201" width="15.7109375" customWidth="1"/>
    <col min="8450" max="8450" width="9.85546875" customWidth="1"/>
    <col min="8456" max="8456" width="11" customWidth="1"/>
    <col min="8457" max="8457" width="15.7109375" customWidth="1"/>
    <col min="8706" max="8706" width="9.85546875" customWidth="1"/>
    <col min="8712" max="8712" width="11" customWidth="1"/>
    <col min="8713" max="8713" width="15.7109375" customWidth="1"/>
    <col min="8962" max="8962" width="9.85546875" customWidth="1"/>
    <col min="8968" max="8968" width="11" customWidth="1"/>
    <col min="8969" max="8969" width="15.7109375" customWidth="1"/>
    <col min="9218" max="9218" width="9.85546875" customWidth="1"/>
    <col min="9224" max="9224" width="11" customWidth="1"/>
    <col min="9225" max="9225" width="15.7109375" customWidth="1"/>
    <col min="9474" max="9474" width="9.85546875" customWidth="1"/>
    <col min="9480" max="9480" width="11" customWidth="1"/>
    <col min="9481" max="9481" width="15.7109375" customWidth="1"/>
    <col min="9730" max="9730" width="9.85546875" customWidth="1"/>
    <col min="9736" max="9736" width="11" customWidth="1"/>
    <col min="9737" max="9737" width="15.7109375" customWidth="1"/>
    <col min="9986" max="9986" width="9.85546875" customWidth="1"/>
    <col min="9992" max="9992" width="11" customWidth="1"/>
    <col min="9993" max="9993" width="15.7109375" customWidth="1"/>
    <col min="10242" max="10242" width="9.85546875" customWidth="1"/>
    <col min="10248" max="10248" width="11" customWidth="1"/>
    <col min="10249" max="10249" width="15.7109375" customWidth="1"/>
    <col min="10498" max="10498" width="9.85546875" customWidth="1"/>
    <col min="10504" max="10504" width="11" customWidth="1"/>
    <col min="10505" max="10505" width="15.7109375" customWidth="1"/>
    <col min="10754" max="10754" width="9.85546875" customWidth="1"/>
    <col min="10760" max="10760" width="11" customWidth="1"/>
    <col min="10761" max="10761" width="15.7109375" customWidth="1"/>
    <col min="11010" max="11010" width="9.85546875" customWidth="1"/>
    <col min="11016" max="11016" width="11" customWidth="1"/>
    <col min="11017" max="11017" width="15.7109375" customWidth="1"/>
    <col min="11266" max="11266" width="9.85546875" customWidth="1"/>
    <col min="11272" max="11272" width="11" customWidth="1"/>
    <col min="11273" max="11273" width="15.7109375" customWidth="1"/>
    <col min="11522" max="11522" width="9.85546875" customWidth="1"/>
    <col min="11528" max="11528" width="11" customWidth="1"/>
    <col min="11529" max="11529" width="15.7109375" customWidth="1"/>
    <col min="11778" max="11778" width="9.85546875" customWidth="1"/>
    <col min="11784" max="11784" width="11" customWidth="1"/>
    <col min="11785" max="11785" width="15.7109375" customWidth="1"/>
    <col min="12034" max="12034" width="9.85546875" customWidth="1"/>
    <col min="12040" max="12040" width="11" customWidth="1"/>
    <col min="12041" max="12041" width="15.7109375" customWidth="1"/>
    <col min="12290" max="12290" width="9.85546875" customWidth="1"/>
    <col min="12296" max="12296" width="11" customWidth="1"/>
    <col min="12297" max="12297" width="15.7109375" customWidth="1"/>
    <col min="12546" max="12546" width="9.85546875" customWidth="1"/>
    <col min="12552" max="12552" width="11" customWidth="1"/>
    <col min="12553" max="12553" width="15.7109375" customWidth="1"/>
    <col min="12802" max="12802" width="9.85546875" customWidth="1"/>
    <col min="12808" max="12808" width="11" customWidth="1"/>
    <col min="12809" max="12809" width="15.7109375" customWidth="1"/>
    <col min="13058" max="13058" width="9.85546875" customWidth="1"/>
    <col min="13064" max="13064" width="11" customWidth="1"/>
    <col min="13065" max="13065" width="15.7109375" customWidth="1"/>
    <col min="13314" max="13314" width="9.85546875" customWidth="1"/>
    <col min="13320" max="13320" width="11" customWidth="1"/>
    <col min="13321" max="13321" width="15.7109375" customWidth="1"/>
    <col min="13570" max="13570" width="9.85546875" customWidth="1"/>
    <col min="13576" max="13576" width="11" customWidth="1"/>
    <col min="13577" max="13577" width="15.7109375" customWidth="1"/>
    <col min="13826" max="13826" width="9.85546875" customWidth="1"/>
    <col min="13832" max="13832" width="11" customWidth="1"/>
    <col min="13833" max="13833" width="15.7109375" customWidth="1"/>
    <col min="14082" max="14082" width="9.85546875" customWidth="1"/>
    <col min="14088" max="14088" width="11" customWidth="1"/>
    <col min="14089" max="14089" width="15.7109375" customWidth="1"/>
    <col min="14338" max="14338" width="9.85546875" customWidth="1"/>
    <col min="14344" max="14344" width="11" customWidth="1"/>
    <col min="14345" max="14345" width="15.7109375" customWidth="1"/>
    <col min="14594" max="14594" width="9.85546875" customWidth="1"/>
    <col min="14600" max="14600" width="11" customWidth="1"/>
    <col min="14601" max="14601" width="15.7109375" customWidth="1"/>
    <col min="14850" max="14850" width="9.85546875" customWidth="1"/>
    <col min="14856" max="14856" width="11" customWidth="1"/>
    <col min="14857" max="14857" width="15.7109375" customWidth="1"/>
    <col min="15106" max="15106" width="9.85546875" customWidth="1"/>
    <col min="15112" max="15112" width="11" customWidth="1"/>
    <col min="15113" max="15113" width="15.7109375" customWidth="1"/>
    <col min="15362" max="15362" width="9.85546875" customWidth="1"/>
    <col min="15368" max="15368" width="11" customWidth="1"/>
    <col min="15369" max="15369" width="15.7109375" customWidth="1"/>
    <col min="15618" max="15618" width="9.85546875" customWidth="1"/>
    <col min="15624" max="15624" width="11" customWidth="1"/>
    <col min="15625" max="15625" width="15.7109375" customWidth="1"/>
    <col min="15874" max="15874" width="9.85546875" customWidth="1"/>
    <col min="15880" max="15880" width="11" customWidth="1"/>
    <col min="15881" max="15881" width="15.7109375" customWidth="1"/>
    <col min="16130" max="16130" width="9.85546875" customWidth="1"/>
    <col min="16136" max="16136" width="11" customWidth="1"/>
    <col min="16137" max="16137" width="15.7109375" customWidth="1"/>
  </cols>
  <sheetData>
    <row r="1" spans="1:14" s="376" customFormat="1" ht="15.75" x14ac:dyDescent="0.2">
      <c r="A1" s="427" t="s">
        <v>137</v>
      </c>
      <c r="B1" s="427"/>
      <c r="C1" s="427"/>
      <c r="D1" s="427"/>
      <c r="E1" s="427"/>
      <c r="F1" s="427"/>
      <c r="G1" s="427"/>
      <c r="H1" s="427"/>
      <c r="I1" s="375"/>
      <c r="J1" s="375"/>
    </row>
    <row r="2" spans="1:14" s="376" customFormat="1" ht="15.75" x14ac:dyDescent="0.2">
      <c r="A2" s="427" t="s">
        <v>132</v>
      </c>
      <c r="B2" s="427"/>
      <c r="C2" s="427"/>
      <c r="D2" s="427"/>
      <c r="E2" s="427"/>
      <c r="F2" s="427"/>
      <c r="G2" s="427"/>
      <c r="H2" s="427"/>
      <c r="I2" s="375"/>
      <c r="J2" s="377"/>
    </row>
    <row r="3" spans="1:14" s="376" customFormat="1" ht="15.75" x14ac:dyDescent="0.2">
      <c r="A3" s="427" t="s">
        <v>133</v>
      </c>
      <c r="B3" s="427"/>
      <c r="C3" s="427"/>
      <c r="D3" s="427"/>
      <c r="E3" s="427"/>
      <c r="F3" s="427"/>
      <c r="G3" s="427"/>
      <c r="H3" s="427"/>
      <c r="I3" s="375"/>
      <c r="J3" s="377"/>
    </row>
    <row r="4" spans="1:14" s="376" customFormat="1" ht="15.75" x14ac:dyDescent="0.2">
      <c r="A4" s="378"/>
      <c r="B4" s="378"/>
      <c r="C4" s="378"/>
      <c r="D4" s="378"/>
      <c r="E4" s="378"/>
      <c r="F4" s="378"/>
      <c r="G4" s="378"/>
      <c r="H4" s="378"/>
      <c r="I4" s="378"/>
      <c r="J4" s="377"/>
    </row>
    <row r="5" spans="1:14" ht="37.5" customHeight="1" x14ac:dyDescent="0.2">
      <c r="A5" s="428" t="s">
        <v>139</v>
      </c>
      <c r="B5" s="428"/>
      <c r="C5" s="428"/>
      <c r="D5" s="428"/>
      <c r="E5" s="428"/>
      <c r="F5" s="428"/>
      <c r="G5" s="428"/>
      <c r="H5" s="428"/>
      <c r="I5" s="379"/>
      <c r="J5" s="380"/>
    </row>
    <row r="6" spans="1:14" x14ac:dyDescent="0.2">
      <c r="A6" s="379"/>
      <c r="B6" s="379"/>
      <c r="C6" s="379"/>
      <c r="D6" s="379"/>
      <c r="E6" s="379"/>
      <c r="F6" s="379"/>
      <c r="G6" s="379"/>
      <c r="H6" s="379"/>
      <c r="I6" s="379"/>
      <c r="J6" s="380"/>
    </row>
    <row r="7" spans="1:14" ht="120.75" customHeight="1" x14ac:dyDescent="0.2">
      <c r="A7" s="429" t="s">
        <v>138</v>
      </c>
      <c r="B7" s="429"/>
      <c r="C7" s="429"/>
      <c r="D7" s="429"/>
      <c r="E7" s="429"/>
      <c r="F7" s="429"/>
      <c r="G7" s="429"/>
      <c r="H7" s="429"/>
      <c r="I7" s="379"/>
      <c r="J7" s="380"/>
    </row>
    <row r="8" spans="1:14" ht="36" customHeight="1" x14ac:dyDescent="0.2">
      <c r="A8" s="426" t="s">
        <v>146</v>
      </c>
      <c r="B8" s="426"/>
      <c r="C8" s="426"/>
      <c r="D8" s="426"/>
      <c r="E8" s="426"/>
      <c r="F8" s="426"/>
      <c r="G8" s="426"/>
      <c r="H8" s="426"/>
      <c r="I8" s="381"/>
      <c r="J8" s="380"/>
      <c r="K8" s="5"/>
      <c r="L8" s="382"/>
      <c r="M8" s="382"/>
      <c r="N8" s="382"/>
    </row>
    <row r="9" spans="1:14" s="5" customFormat="1" ht="15.75" customHeight="1" x14ac:dyDescent="0.2">
      <c r="A9" s="421" t="s">
        <v>141</v>
      </c>
      <c r="B9" s="421"/>
      <c r="C9" s="383">
        <v>10</v>
      </c>
      <c r="D9" s="422" t="s">
        <v>144</v>
      </c>
      <c r="E9" s="422"/>
      <c r="F9" s="422"/>
      <c r="G9" s="422"/>
      <c r="H9" s="422"/>
    </row>
    <row r="10" spans="1:14" s="5" customFormat="1" ht="15.75" customHeight="1" x14ac:dyDescent="0.2">
      <c r="A10" s="423" t="s">
        <v>142</v>
      </c>
      <c r="B10" s="423"/>
      <c r="C10" s="402">
        <v>2</v>
      </c>
      <c r="D10" s="424" t="s">
        <v>145</v>
      </c>
      <c r="E10" s="424"/>
      <c r="F10" s="424"/>
      <c r="G10" s="424"/>
      <c r="H10" s="392"/>
    </row>
    <row r="11" spans="1:14" s="5" customFormat="1" ht="15.75" customHeight="1" x14ac:dyDescent="0.2">
      <c r="A11" s="421" t="s">
        <v>143</v>
      </c>
      <c r="B11" s="421"/>
      <c r="C11" s="383">
        <v>1</v>
      </c>
      <c r="D11" s="385"/>
      <c r="E11" s="385"/>
      <c r="F11" s="385"/>
      <c r="G11" s="385"/>
      <c r="H11" s="384"/>
      <c r="J11" s="211"/>
      <c r="K11" s="211"/>
      <c r="L11" s="211"/>
    </row>
    <row r="12" spans="1:14" ht="15.75" x14ac:dyDescent="0.2">
      <c r="A12" s="386"/>
      <c r="B12" s="386"/>
      <c r="C12" s="386"/>
      <c r="D12" s="386"/>
      <c r="E12" s="386"/>
      <c r="F12" s="386"/>
      <c r="G12" s="386"/>
      <c r="H12" s="386"/>
      <c r="I12" s="386"/>
      <c r="J12" s="380"/>
      <c r="K12" s="5"/>
      <c r="L12" s="382"/>
      <c r="M12" s="382"/>
      <c r="N12" s="382"/>
    </row>
    <row r="13" spans="1:14" ht="15.75" x14ac:dyDescent="0.2">
      <c r="A13" s="386"/>
      <c r="B13" s="386"/>
      <c r="C13" s="386"/>
      <c r="D13" s="386"/>
      <c r="E13" s="386"/>
      <c r="F13" s="386"/>
      <c r="G13" s="386"/>
      <c r="H13" s="386"/>
      <c r="I13" s="386"/>
      <c r="J13" s="380"/>
      <c r="K13" s="387"/>
      <c r="L13" s="388"/>
      <c r="M13" s="389"/>
      <c r="N13" s="390"/>
    </row>
    <row r="14" spans="1:14" ht="15.75" x14ac:dyDescent="0.2">
      <c r="A14" s="386"/>
      <c r="B14" s="386"/>
      <c r="C14" s="386"/>
      <c r="D14" s="386"/>
      <c r="E14" s="386"/>
      <c r="F14" s="386"/>
      <c r="G14" s="386"/>
      <c r="H14" s="386"/>
      <c r="I14" s="386"/>
      <c r="J14" s="380"/>
      <c r="K14" s="387"/>
      <c r="L14" s="388"/>
      <c r="M14" s="389"/>
      <c r="N14" s="390"/>
    </row>
    <row r="15" spans="1:14" ht="15.75" x14ac:dyDescent="0.2">
      <c r="A15" s="386"/>
      <c r="B15" s="386"/>
      <c r="C15" s="386"/>
      <c r="D15" s="386"/>
      <c r="E15" s="386"/>
      <c r="F15" s="386"/>
      <c r="G15" s="386"/>
      <c r="H15" s="386"/>
      <c r="I15" s="386"/>
      <c r="J15" s="380"/>
      <c r="K15" s="387"/>
      <c r="L15" s="389"/>
      <c r="M15" s="389"/>
      <c r="N15" s="390"/>
    </row>
    <row r="16" spans="1:14" ht="15.75" x14ac:dyDescent="0.2">
      <c r="A16" s="386"/>
      <c r="B16" s="386"/>
      <c r="C16" s="386"/>
      <c r="D16" s="386"/>
      <c r="E16" s="386"/>
      <c r="F16" s="386"/>
      <c r="G16" s="386"/>
      <c r="H16" s="386"/>
      <c r="I16" s="386"/>
      <c r="J16" s="380"/>
      <c r="K16" s="387"/>
      <c r="L16" s="390"/>
      <c r="M16" s="390"/>
      <c r="N16" s="390"/>
    </row>
    <row r="17" spans="1:14" ht="15.75" x14ac:dyDescent="0.2">
      <c r="A17" s="386"/>
      <c r="B17" s="386"/>
      <c r="C17" s="386"/>
      <c r="D17" s="386"/>
      <c r="E17" s="386"/>
      <c r="F17" s="386"/>
      <c r="G17" s="386"/>
      <c r="H17" s="386"/>
      <c r="I17" s="386"/>
      <c r="J17" s="380"/>
      <c r="K17" s="387"/>
      <c r="L17" s="387"/>
      <c r="M17" s="387"/>
      <c r="N17" s="387"/>
    </row>
    <row r="18" spans="1:14" x14ac:dyDescent="0.2">
      <c r="K18" s="5"/>
      <c r="L18" s="5"/>
      <c r="M18" s="5"/>
      <c r="N18" s="5"/>
    </row>
    <row r="19" spans="1:14" x14ac:dyDescent="0.2">
      <c r="K19" s="5"/>
      <c r="L19" s="5"/>
      <c r="M19" s="5"/>
      <c r="N19" s="5"/>
    </row>
    <row r="29" spans="1:14" ht="36" customHeight="1" x14ac:dyDescent="0.2">
      <c r="A29" s="425" t="s">
        <v>140</v>
      </c>
      <c r="B29" s="425"/>
      <c r="C29" s="425"/>
      <c r="D29" s="425"/>
      <c r="E29" s="425"/>
      <c r="F29" s="425"/>
      <c r="G29" s="425"/>
      <c r="H29" s="425"/>
      <c r="I29" s="419"/>
      <c r="J29" s="419"/>
      <c r="K29" s="419"/>
      <c r="L29" s="419"/>
      <c r="M29" s="419"/>
    </row>
    <row r="30" spans="1:14" ht="30" customHeight="1" x14ac:dyDescent="0.2">
      <c r="A30" s="420" t="s">
        <v>134</v>
      </c>
      <c r="B30" s="420"/>
      <c r="C30" s="420"/>
      <c r="D30" s="420"/>
      <c r="E30" s="420"/>
      <c r="F30" s="420"/>
      <c r="G30" s="420"/>
      <c r="H30" s="420"/>
      <c r="I30" s="391"/>
      <c r="J30" s="391"/>
      <c r="K30" s="391"/>
      <c r="L30" s="391"/>
      <c r="M30" s="391"/>
    </row>
    <row r="31" spans="1:14" ht="29.25" customHeight="1" x14ac:dyDescent="0.2">
      <c r="A31" s="420" t="s">
        <v>135</v>
      </c>
      <c r="B31" s="420"/>
      <c r="C31" s="420"/>
      <c r="D31" s="420"/>
      <c r="E31" s="420"/>
      <c r="F31" s="420"/>
      <c r="G31" s="420"/>
      <c r="H31" s="420"/>
      <c r="I31" s="391"/>
      <c r="J31" s="391"/>
      <c r="K31" s="391"/>
      <c r="L31" s="391"/>
      <c r="M31" s="391"/>
    </row>
    <row r="32" spans="1:14" ht="29.25" customHeight="1" x14ac:dyDescent="0.2">
      <c r="A32" s="420" t="s">
        <v>136</v>
      </c>
      <c r="B32" s="420"/>
      <c r="C32" s="420"/>
      <c r="D32" s="420"/>
      <c r="E32" s="420"/>
      <c r="F32" s="420"/>
      <c r="G32" s="420"/>
      <c r="H32" s="420"/>
      <c r="I32" s="391"/>
      <c r="J32" s="391"/>
      <c r="K32" s="391"/>
      <c r="L32" s="391"/>
      <c r="M32" s="391"/>
    </row>
  </sheetData>
  <mergeCells count="15">
    <mergeCell ref="A8:H8"/>
    <mergeCell ref="A1:H1"/>
    <mergeCell ref="A2:H2"/>
    <mergeCell ref="A3:H3"/>
    <mergeCell ref="A5:H5"/>
    <mergeCell ref="A7:H7"/>
    <mergeCell ref="A30:H30"/>
    <mergeCell ref="A31:H31"/>
    <mergeCell ref="A32:H32"/>
    <mergeCell ref="A9:B9"/>
    <mergeCell ref="D9:H9"/>
    <mergeCell ref="A11:B11"/>
    <mergeCell ref="A10:B10"/>
    <mergeCell ref="D10:G10"/>
    <mergeCell ref="A29:H29"/>
  </mergeCells>
  <pageMargins left="1.1811023622047243" right="0.1968503937007874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zoomScale="120" zoomScaleNormal="120" zoomScaleSheetLayoutView="110" workbookViewId="0">
      <selection activeCell="R14" sqref="R14"/>
    </sheetView>
  </sheetViews>
  <sheetFormatPr defaultRowHeight="12.75" x14ac:dyDescent="0.2"/>
  <cols>
    <col min="1" max="3" width="2.7109375" style="8" customWidth="1"/>
    <col min="4" max="4" width="35.7109375" style="8" customWidth="1"/>
    <col min="5" max="5" width="3.5703125" style="132" customWidth="1"/>
    <col min="6" max="6" width="2.85546875" style="132" customWidth="1"/>
    <col min="7" max="7" width="6.5703125" style="8" customWidth="1"/>
    <col min="8" max="10" width="9.28515625" style="8" customWidth="1"/>
    <col min="11" max="11" width="27.7109375" style="21" customWidth="1"/>
    <col min="12" max="13" width="4.7109375" style="30" customWidth="1"/>
    <col min="14" max="14" width="18" style="5" customWidth="1"/>
    <col min="15" max="15" width="15.85546875" style="5" customWidth="1"/>
    <col min="16" max="18" width="9.140625" style="5" customWidth="1"/>
    <col min="19" max="16384" width="9.140625" style="5"/>
  </cols>
  <sheetData>
    <row r="1" spans="1:21" s="16" customFormat="1" ht="15.75" customHeight="1" x14ac:dyDescent="0.2">
      <c r="A1" s="528" t="s">
        <v>123</v>
      </c>
      <c r="B1" s="528"/>
      <c r="C1" s="528"/>
      <c r="D1" s="528"/>
      <c r="E1" s="528"/>
      <c r="F1" s="528"/>
      <c r="G1" s="528"/>
      <c r="H1" s="528"/>
      <c r="I1" s="528"/>
      <c r="J1" s="528"/>
      <c r="K1" s="528"/>
      <c r="L1" s="528"/>
      <c r="M1" s="528"/>
      <c r="N1" s="528"/>
      <c r="O1" s="528"/>
    </row>
    <row r="2" spans="1:21" s="16" customFormat="1" ht="15.75" customHeight="1" thickBot="1" x14ac:dyDescent="0.25">
      <c r="A2" s="528" t="s">
        <v>147</v>
      </c>
      <c r="B2" s="529"/>
      <c r="C2" s="529"/>
      <c r="D2" s="529"/>
      <c r="E2" s="529"/>
      <c r="F2" s="529"/>
      <c r="G2" s="529"/>
      <c r="H2" s="529"/>
      <c r="I2" s="529"/>
      <c r="J2" s="529"/>
      <c r="K2" s="529"/>
      <c r="L2" s="529"/>
      <c r="M2" s="529"/>
      <c r="N2" s="529"/>
      <c r="O2" s="529"/>
    </row>
    <row r="3" spans="1:21" ht="13.5" customHeight="1" x14ac:dyDescent="0.2">
      <c r="A3" s="538" t="s">
        <v>2</v>
      </c>
      <c r="B3" s="576" t="s">
        <v>3</v>
      </c>
      <c r="C3" s="576" t="s">
        <v>4</v>
      </c>
      <c r="D3" s="605" t="s">
        <v>23</v>
      </c>
      <c r="E3" s="608" t="s">
        <v>5</v>
      </c>
      <c r="F3" s="616" t="s">
        <v>6</v>
      </c>
      <c r="G3" s="613" t="s">
        <v>7</v>
      </c>
      <c r="H3" s="560" t="s">
        <v>109</v>
      </c>
      <c r="I3" s="561"/>
      <c r="J3" s="561"/>
      <c r="K3" s="548" t="s">
        <v>113</v>
      </c>
      <c r="L3" s="549"/>
      <c r="M3" s="550"/>
      <c r="N3" s="551" t="s">
        <v>116</v>
      </c>
      <c r="O3" s="550" t="s">
        <v>117</v>
      </c>
    </row>
    <row r="4" spans="1:21" ht="12.75" customHeight="1" x14ac:dyDescent="0.2">
      <c r="A4" s="539"/>
      <c r="B4" s="577"/>
      <c r="C4" s="577"/>
      <c r="D4" s="606"/>
      <c r="E4" s="609"/>
      <c r="F4" s="617"/>
      <c r="G4" s="614"/>
      <c r="H4" s="611" t="s">
        <v>110</v>
      </c>
      <c r="I4" s="556" t="s">
        <v>111</v>
      </c>
      <c r="J4" s="558" t="s">
        <v>112</v>
      </c>
      <c r="K4" s="562" t="s">
        <v>23</v>
      </c>
      <c r="L4" s="544" t="s">
        <v>114</v>
      </c>
      <c r="M4" s="546" t="s">
        <v>115</v>
      </c>
      <c r="N4" s="552"/>
      <c r="O4" s="554"/>
    </row>
    <row r="5" spans="1:21" ht="102.75" customHeight="1" thickBot="1" x14ac:dyDescent="0.25">
      <c r="A5" s="540"/>
      <c r="B5" s="578"/>
      <c r="C5" s="578"/>
      <c r="D5" s="607"/>
      <c r="E5" s="610"/>
      <c r="F5" s="618"/>
      <c r="G5" s="615"/>
      <c r="H5" s="612"/>
      <c r="I5" s="557"/>
      <c r="J5" s="559"/>
      <c r="K5" s="563"/>
      <c r="L5" s="545"/>
      <c r="M5" s="547"/>
      <c r="N5" s="553"/>
      <c r="O5" s="555"/>
    </row>
    <row r="6" spans="1:21" ht="30" customHeight="1" x14ac:dyDescent="0.2">
      <c r="A6" s="541" t="s">
        <v>8</v>
      </c>
      <c r="B6" s="619" t="s">
        <v>36</v>
      </c>
      <c r="C6" s="619"/>
      <c r="D6" s="619"/>
      <c r="E6" s="619"/>
      <c r="F6" s="619"/>
      <c r="G6" s="619"/>
      <c r="H6" s="619"/>
      <c r="I6" s="619"/>
      <c r="J6" s="619"/>
      <c r="K6" s="265" t="s">
        <v>107</v>
      </c>
      <c r="L6" s="266">
        <v>8</v>
      </c>
      <c r="M6" s="171" t="s">
        <v>126</v>
      </c>
      <c r="N6" s="393" t="s">
        <v>151</v>
      </c>
      <c r="O6" s="247"/>
    </row>
    <row r="7" spans="1:21" ht="39.75" customHeight="1" x14ac:dyDescent="0.2">
      <c r="A7" s="542"/>
      <c r="B7" s="620"/>
      <c r="C7" s="620"/>
      <c r="D7" s="620"/>
      <c r="E7" s="620"/>
      <c r="F7" s="620"/>
      <c r="G7" s="620"/>
      <c r="H7" s="620"/>
      <c r="I7" s="620"/>
      <c r="J7" s="620"/>
      <c r="K7" s="267" t="s">
        <v>120</v>
      </c>
      <c r="L7" s="268">
        <v>1.2</v>
      </c>
      <c r="M7" s="172" t="s">
        <v>127</v>
      </c>
      <c r="N7" s="269"/>
      <c r="O7" s="248"/>
    </row>
    <row r="8" spans="1:21" ht="29.25" customHeight="1" x14ac:dyDescent="0.2">
      <c r="A8" s="542"/>
      <c r="B8" s="620"/>
      <c r="C8" s="620"/>
      <c r="D8" s="620"/>
      <c r="E8" s="620"/>
      <c r="F8" s="620"/>
      <c r="G8" s="620"/>
      <c r="H8" s="620"/>
      <c r="I8" s="620"/>
      <c r="J8" s="620"/>
      <c r="K8" s="270" t="s">
        <v>118</v>
      </c>
      <c r="L8" s="271">
        <v>20</v>
      </c>
      <c r="M8" s="172" t="s">
        <v>128</v>
      </c>
      <c r="N8" s="250"/>
      <c r="O8" s="248"/>
    </row>
    <row r="9" spans="1:21" ht="42.75" customHeight="1" x14ac:dyDescent="0.2">
      <c r="A9" s="542"/>
      <c r="B9" s="620"/>
      <c r="C9" s="620"/>
      <c r="D9" s="620"/>
      <c r="E9" s="620"/>
      <c r="F9" s="620"/>
      <c r="G9" s="620"/>
      <c r="H9" s="620"/>
      <c r="I9" s="620"/>
      <c r="J9" s="620"/>
      <c r="K9" s="267" t="s">
        <v>119</v>
      </c>
      <c r="L9" s="268">
        <v>320</v>
      </c>
      <c r="M9" s="172" t="s">
        <v>129</v>
      </c>
      <c r="N9" s="250"/>
      <c r="O9" s="248"/>
    </row>
    <row r="10" spans="1:21" ht="39.75" customHeight="1" thickBot="1" x14ac:dyDescent="0.25">
      <c r="A10" s="543"/>
      <c r="B10" s="621"/>
      <c r="C10" s="621"/>
      <c r="D10" s="621"/>
      <c r="E10" s="621"/>
      <c r="F10" s="621"/>
      <c r="G10" s="621"/>
      <c r="H10" s="621"/>
      <c r="I10" s="621"/>
      <c r="J10" s="621"/>
      <c r="K10" s="272" t="s">
        <v>108</v>
      </c>
      <c r="L10" s="273">
        <v>21</v>
      </c>
      <c r="M10" s="173" t="s">
        <v>130</v>
      </c>
      <c r="N10" s="251"/>
      <c r="O10" s="249"/>
      <c r="S10" s="19"/>
    </row>
    <row r="11" spans="1:21" ht="13.5" customHeight="1" thickBot="1" x14ac:dyDescent="0.25">
      <c r="A11" s="174" t="s">
        <v>8</v>
      </c>
      <c r="B11" s="166" t="s">
        <v>8</v>
      </c>
      <c r="C11" s="507" t="s">
        <v>0</v>
      </c>
      <c r="D11" s="508"/>
      <c r="E11" s="508"/>
      <c r="F11" s="508"/>
      <c r="G11" s="508"/>
      <c r="H11" s="508"/>
      <c r="I11" s="508"/>
      <c r="J11" s="508"/>
      <c r="K11" s="508"/>
      <c r="L11" s="508"/>
      <c r="M11" s="508"/>
      <c r="N11" s="508"/>
      <c r="O11" s="509"/>
    </row>
    <row r="12" spans="1:21" ht="29.25" customHeight="1" x14ac:dyDescent="0.2">
      <c r="A12" s="491" t="s">
        <v>8</v>
      </c>
      <c r="B12" s="493" t="s">
        <v>8</v>
      </c>
      <c r="C12" s="574" t="s">
        <v>8</v>
      </c>
      <c r="D12" s="575" t="s">
        <v>29</v>
      </c>
      <c r="E12" s="642"/>
      <c r="F12" s="623" t="s">
        <v>27</v>
      </c>
      <c r="G12" s="36" t="s">
        <v>9</v>
      </c>
      <c r="H12" s="108">
        <v>170</v>
      </c>
      <c r="I12" s="154">
        <v>170</v>
      </c>
      <c r="J12" s="286">
        <v>169.9</v>
      </c>
      <c r="K12" s="487" t="s">
        <v>44</v>
      </c>
      <c r="L12" s="274">
        <v>2.7</v>
      </c>
      <c r="M12" s="275">
        <v>2.7</v>
      </c>
      <c r="N12" s="287"/>
      <c r="O12" s="168"/>
      <c r="U12" s="19"/>
    </row>
    <row r="13" spans="1:21" ht="23.25" customHeight="1" thickBot="1" x14ac:dyDescent="0.25">
      <c r="A13" s="492"/>
      <c r="B13" s="494"/>
      <c r="C13" s="531"/>
      <c r="D13" s="533"/>
      <c r="E13" s="643"/>
      <c r="F13" s="537"/>
      <c r="G13" s="147" t="s">
        <v>10</v>
      </c>
      <c r="H13" s="95">
        <f>H12</f>
        <v>170</v>
      </c>
      <c r="I13" s="149">
        <f>SUM(I12)</f>
        <v>170</v>
      </c>
      <c r="J13" s="345">
        <f>+J12</f>
        <v>169.9</v>
      </c>
      <c r="K13" s="488"/>
      <c r="L13" s="276"/>
      <c r="M13" s="277"/>
      <c r="N13" s="258"/>
      <c r="O13" s="169"/>
      <c r="U13" s="19"/>
    </row>
    <row r="14" spans="1:21" ht="27" customHeight="1" x14ac:dyDescent="0.2">
      <c r="A14" s="491" t="s">
        <v>8</v>
      </c>
      <c r="B14" s="493" t="s">
        <v>8</v>
      </c>
      <c r="C14" s="530" t="s">
        <v>11</v>
      </c>
      <c r="D14" s="74" t="s">
        <v>60</v>
      </c>
      <c r="E14" s="534" t="s">
        <v>104</v>
      </c>
      <c r="F14" s="46">
        <v>2</v>
      </c>
      <c r="G14" s="35" t="s">
        <v>9</v>
      </c>
      <c r="H14" s="96">
        <v>219.7</v>
      </c>
      <c r="I14" s="80">
        <v>219.7</v>
      </c>
      <c r="J14" s="278">
        <v>219.6</v>
      </c>
      <c r="K14" s="290" t="s">
        <v>45</v>
      </c>
      <c r="L14" s="291">
        <v>3.5</v>
      </c>
      <c r="M14" s="292">
        <v>3.5</v>
      </c>
      <c r="N14" s="287"/>
      <c r="O14" s="168"/>
      <c r="T14" s="19"/>
    </row>
    <row r="15" spans="1:21" ht="24.75" customHeight="1" x14ac:dyDescent="0.2">
      <c r="A15" s="564"/>
      <c r="B15" s="565"/>
      <c r="C15" s="574"/>
      <c r="D15" s="406" t="s">
        <v>148</v>
      </c>
      <c r="E15" s="644"/>
      <c r="F15" s="46"/>
      <c r="G15" s="2" t="s">
        <v>24</v>
      </c>
      <c r="H15" s="96"/>
      <c r="I15" s="80">
        <v>196.7</v>
      </c>
      <c r="J15" s="405">
        <v>185.1</v>
      </c>
      <c r="K15" s="407"/>
      <c r="L15" s="408"/>
      <c r="M15" s="409"/>
      <c r="N15" s="633" t="s">
        <v>152</v>
      </c>
      <c r="O15" s="634"/>
      <c r="T15" s="19"/>
    </row>
    <row r="16" spans="1:21" ht="24.75" customHeight="1" x14ac:dyDescent="0.2">
      <c r="A16" s="564"/>
      <c r="B16" s="565"/>
      <c r="C16" s="574"/>
      <c r="D16" s="622" t="s">
        <v>149</v>
      </c>
      <c r="E16" s="644"/>
      <c r="F16" s="66" t="s">
        <v>61</v>
      </c>
      <c r="G16" s="2" t="s">
        <v>9</v>
      </c>
      <c r="H16" s="96">
        <v>80.3</v>
      </c>
      <c r="I16" s="50">
        <f>80.3+28</f>
        <v>108.3</v>
      </c>
      <c r="J16" s="279">
        <v>107.9</v>
      </c>
      <c r="K16" s="579" t="s">
        <v>46</v>
      </c>
      <c r="L16" s="629">
        <v>10</v>
      </c>
      <c r="M16" s="631">
        <v>11</v>
      </c>
      <c r="N16" s="635"/>
      <c r="O16" s="636"/>
      <c r="U16" s="19"/>
    </row>
    <row r="17" spans="1:21" ht="24.75" customHeight="1" x14ac:dyDescent="0.2">
      <c r="A17" s="564"/>
      <c r="B17" s="565"/>
      <c r="C17" s="574"/>
      <c r="D17" s="622"/>
      <c r="E17" s="644"/>
      <c r="F17" s="68"/>
      <c r="G17" s="93" t="s">
        <v>24</v>
      </c>
      <c r="H17" s="97"/>
      <c r="I17" s="80">
        <v>185.6</v>
      </c>
      <c r="J17" s="81">
        <v>184.6</v>
      </c>
      <c r="K17" s="579"/>
      <c r="L17" s="629"/>
      <c r="M17" s="631"/>
      <c r="N17" s="635"/>
      <c r="O17" s="636"/>
      <c r="U17" s="19"/>
    </row>
    <row r="18" spans="1:21" ht="17.25" customHeight="1" thickBot="1" x14ac:dyDescent="0.25">
      <c r="A18" s="564"/>
      <c r="B18" s="565"/>
      <c r="C18" s="574"/>
      <c r="D18" s="73"/>
      <c r="E18" s="645"/>
      <c r="F18" s="145"/>
      <c r="G18" s="100" t="s">
        <v>10</v>
      </c>
      <c r="H18" s="98">
        <f>SUM(H14:H17)</f>
        <v>300</v>
      </c>
      <c r="I18" s="99">
        <f>SUM(I14:I17)</f>
        <v>710.3</v>
      </c>
      <c r="J18" s="346">
        <f>SUM(J14:J17)</f>
        <v>697.2</v>
      </c>
      <c r="K18" s="628"/>
      <c r="L18" s="630"/>
      <c r="M18" s="632"/>
      <c r="N18" s="637"/>
      <c r="O18" s="638"/>
    </row>
    <row r="19" spans="1:21" ht="19.5" customHeight="1" x14ac:dyDescent="0.2">
      <c r="A19" s="491" t="s">
        <v>8</v>
      </c>
      <c r="B19" s="493" t="s">
        <v>8</v>
      </c>
      <c r="C19" s="530" t="s">
        <v>12</v>
      </c>
      <c r="D19" s="532" t="s">
        <v>53</v>
      </c>
      <c r="E19" s="534" t="s">
        <v>104</v>
      </c>
      <c r="F19" s="536" t="s">
        <v>27</v>
      </c>
      <c r="G19" s="35" t="s">
        <v>9</v>
      </c>
      <c r="H19" s="94">
        <v>120</v>
      </c>
      <c r="I19" s="79">
        <v>120</v>
      </c>
      <c r="J19" s="289">
        <v>120</v>
      </c>
      <c r="K19" s="280" t="s">
        <v>54</v>
      </c>
      <c r="L19" s="281">
        <v>0.6</v>
      </c>
      <c r="M19" s="282">
        <v>0.6</v>
      </c>
      <c r="N19" s="287"/>
      <c r="O19" s="168"/>
    </row>
    <row r="20" spans="1:21" ht="13.5" thickBot="1" x14ac:dyDescent="0.25">
      <c r="A20" s="492"/>
      <c r="B20" s="494"/>
      <c r="C20" s="531"/>
      <c r="D20" s="533"/>
      <c r="E20" s="535"/>
      <c r="F20" s="537"/>
      <c r="G20" s="147" t="s">
        <v>10</v>
      </c>
      <c r="H20" s="95">
        <f>H19</f>
        <v>120</v>
      </c>
      <c r="I20" s="149">
        <f>SUM(I19)</f>
        <v>120</v>
      </c>
      <c r="J20" s="123">
        <f>+J19</f>
        <v>120</v>
      </c>
      <c r="K20" s="283"/>
      <c r="L20" s="284"/>
      <c r="M20" s="285"/>
      <c r="N20" s="288"/>
      <c r="O20" s="170"/>
      <c r="U20" s="19"/>
    </row>
    <row r="21" spans="1:21" ht="13.5" thickBot="1" x14ac:dyDescent="0.25">
      <c r="A21" s="175" t="s">
        <v>8</v>
      </c>
      <c r="B21" s="45" t="s">
        <v>8</v>
      </c>
      <c r="C21" s="651" t="s">
        <v>15</v>
      </c>
      <c r="D21" s="458"/>
      <c r="E21" s="458"/>
      <c r="F21" s="458"/>
      <c r="G21" s="467"/>
      <c r="H21" s="262">
        <f>H18+H13+H20</f>
        <v>590</v>
      </c>
      <c r="I21" s="125">
        <f>I18+I13+I20</f>
        <v>1000.3</v>
      </c>
      <c r="J21" s="125">
        <f>J18+J13+J20</f>
        <v>987.1</v>
      </c>
      <c r="K21" s="442"/>
      <c r="L21" s="443"/>
      <c r="M21" s="443"/>
      <c r="N21" s="443"/>
      <c r="O21" s="444"/>
    </row>
    <row r="22" spans="1:21" ht="13.5" customHeight="1" thickBot="1" x14ac:dyDescent="0.25">
      <c r="A22" s="175" t="s">
        <v>8</v>
      </c>
      <c r="B22" s="22" t="s">
        <v>11</v>
      </c>
      <c r="C22" s="507" t="s">
        <v>34</v>
      </c>
      <c r="D22" s="508"/>
      <c r="E22" s="508"/>
      <c r="F22" s="508"/>
      <c r="G22" s="508"/>
      <c r="H22" s="508"/>
      <c r="I22" s="508"/>
      <c r="J22" s="508"/>
      <c r="K22" s="508"/>
      <c r="L22" s="508"/>
      <c r="M22" s="508"/>
      <c r="N22" s="508"/>
      <c r="O22" s="509"/>
    </row>
    <row r="23" spans="1:21" s="16" customFormat="1" ht="15" customHeight="1" x14ac:dyDescent="0.2">
      <c r="A23" s="176" t="s">
        <v>8</v>
      </c>
      <c r="B23" s="134" t="s">
        <v>11</v>
      </c>
      <c r="C23" s="52" t="s">
        <v>8</v>
      </c>
      <c r="D23" s="192" t="s">
        <v>65</v>
      </c>
      <c r="E23" s="214"/>
      <c r="F23" s="216">
        <v>2</v>
      </c>
      <c r="G23" s="193" t="s">
        <v>9</v>
      </c>
      <c r="H23" s="101">
        <v>11510.3</v>
      </c>
      <c r="I23" s="82">
        <v>11510.3</v>
      </c>
      <c r="J23" s="328">
        <v>11451.3</v>
      </c>
      <c r="K23" s="485" t="s">
        <v>101</v>
      </c>
      <c r="L23" s="236">
        <v>3836</v>
      </c>
      <c r="M23" s="237">
        <v>3928</v>
      </c>
      <c r="N23" s="258"/>
      <c r="O23" s="259"/>
    </row>
    <row r="24" spans="1:21" s="16" customFormat="1" x14ac:dyDescent="0.2">
      <c r="A24" s="177"/>
      <c r="B24" s="136"/>
      <c r="C24" s="52"/>
      <c r="D24" s="55" t="s">
        <v>80</v>
      </c>
      <c r="E24" s="214"/>
      <c r="F24" s="217"/>
      <c r="G24" s="53" t="s">
        <v>68</v>
      </c>
      <c r="H24" s="133">
        <v>701.8</v>
      </c>
      <c r="I24" s="81">
        <v>756.6</v>
      </c>
      <c r="J24" s="329">
        <v>708.3</v>
      </c>
      <c r="K24" s="485"/>
      <c r="L24" s="412"/>
      <c r="M24" s="413"/>
      <c r="N24" s="258"/>
      <c r="O24" s="259"/>
    </row>
    <row r="25" spans="1:21" s="16" customFormat="1" ht="15" customHeight="1" x14ac:dyDescent="0.2">
      <c r="A25" s="177"/>
      <c r="B25" s="136"/>
      <c r="C25" s="52"/>
      <c r="D25" s="55" t="s">
        <v>81</v>
      </c>
      <c r="E25" s="214"/>
      <c r="F25" s="217"/>
      <c r="G25" s="75" t="s">
        <v>95</v>
      </c>
      <c r="H25" s="102">
        <v>17.3</v>
      </c>
      <c r="I25" s="83">
        <v>17.3</v>
      </c>
      <c r="J25" s="330">
        <v>17.3</v>
      </c>
      <c r="K25" s="579" t="s">
        <v>100</v>
      </c>
      <c r="L25" s="331">
        <v>12.5</v>
      </c>
      <c r="M25" s="332">
        <v>15</v>
      </c>
      <c r="N25" s="258"/>
      <c r="O25" s="259"/>
    </row>
    <row r="26" spans="1:21" s="16" customFormat="1" ht="15.75" customHeight="1" x14ac:dyDescent="0.2">
      <c r="A26" s="177"/>
      <c r="B26" s="136"/>
      <c r="C26" s="52"/>
      <c r="D26" s="55" t="s">
        <v>82</v>
      </c>
      <c r="E26" s="214"/>
      <c r="F26" s="217"/>
      <c r="G26" s="75" t="s">
        <v>24</v>
      </c>
      <c r="H26" s="102"/>
      <c r="I26" s="83">
        <v>39.9</v>
      </c>
      <c r="J26" s="330"/>
      <c r="K26" s="579"/>
      <c r="L26" s="412"/>
      <c r="M26" s="413"/>
      <c r="N26" s="258"/>
      <c r="O26" s="259"/>
    </row>
    <row r="27" spans="1:21" s="16" customFormat="1" ht="25.5" x14ac:dyDescent="0.2">
      <c r="A27" s="177"/>
      <c r="B27" s="136"/>
      <c r="C27" s="52"/>
      <c r="D27" s="55" t="s">
        <v>83</v>
      </c>
      <c r="E27" s="214"/>
      <c r="F27" s="217"/>
      <c r="G27" s="44"/>
      <c r="H27" s="104"/>
      <c r="I27" s="91"/>
      <c r="J27" s="334"/>
      <c r="K27" s="579"/>
      <c r="L27" s="412"/>
      <c r="M27" s="413"/>
      <c r="N27" s="258"/>
      <c r="O27" s="259"/>
    </row>
    <row r="28" spans="1:21" s="16" customFormat="1" ht="13.5" customHeight="1" x14ac:dyDescent="0.2">
      <c r="A28" s="177"/>
      <c r="B28" s="136"/>
      <c r="C28" s="52"/>
      <c r="D28" s="55" t="s">
        <v>84</v>
      </c>
      <c r="E28" s="214"/>
      <c r="F28" s="217"/>
      <c r="G28" s="44"/>
      <c r="H28" s="104"/>
      <c r="I28" s="91"/>
      <c r="J28" s="334"/>
      <c r="K28" s="414"/>
      <c r="L28" s="412"/>
      <c r="M28" s="413"/>
      <c r="N28" s="258"/>
      <c r="O28" s="259"/>
    </row>
    <row r="29" spans="1:21" ht="16.5" customHeight="1" x14ac:dyDescent="0.2">
      <c r="A29" s="174"/>
      <c r="B29" s="76"/>
      <c r="C29" s="646"/>
      <c r="D29" s="648" t="s">
        <v>28</v>
      </c>
      <c r="E29" s="603"/>
      <c r="F29" s="217"/>
      <c r="G29" s="34"/>
      <c r="H29" s="105"/>
      <c r="I29" s="89"/>
      <c r="J29" s="335"/>
      <c r="K29" s="485"/>
      <c r="L29" s="410"/>
      <c r="M29" s="326"/>
      <c r="N29" s="305"/>
      <c r="O29" s="306"/>
    </row>
    <row r="30" spans="1:21" s="16" customFormat="1" ht="14.25" customHeight="1" thickBot="1" x14ac:dyDescent="0.25">
      <c r="A30" s="178"/>
      <c r="B30" s="135"/>
      <c r="C30" s="647"/>
      <c r="D30" s="649"/>
      <c r="E30" s="604"/>
      <c r="F30" s="218"/>
      <c r="G30" s="69" t="s">
        <v>10</v>
      </c>
      <c r="H30" s="95">
        <f>SUM(H23:H29)</f>
        <v>12229.399999999998</v>
      </c>
      <c r="I30" s="149">
        <f>SUM(I23:I29)</f>
        <v>12324.099999999999</v>
      </c>
      <c r="J30" s="345">
        <f>SUM(J23:J29)</f>
        <v>12176.899999999998</v>
      </c>
      <c r="K30" s="486"/>
      <c r="L30" s="415"/>
      <c r="M30" s="416"/>
      <c r="N30" s="258"/>
      <c r="O30" s="259"/>
    </row>
    <row r="31" spans="1:21" ht="17.25" customHeight="1" x14ac:dyDescent="0.2">
      <c r="A31" s="179" t="s">
        <v>8</v>
      </c>
      <c r="B31" s="11" t="s">
        <v>11</v>
      </c>
      <c r="C31" s="568" t="s">
        <v>11</v>
      </c>
      <c r="D31" s="572" t="s">
        <v>97</v>
      </c>
      <c r="E31" s="591"/>
      <c r="F31" s="483" t="s">
        <v>27</v>
      </c>
      <c r="G31" s="35" t="s">
        <v>9</v>
      </c>
      <c r="H31" s="107">
        <v>100</v>
      </c>
      <c r="I31" s="86">
        <v>100</v>
      </c>
      <c r="J31" s="336">
        <v>100</v>
      </c>
      <c r="K31" s="199" t="s">
        <v>93</v>
      </c>
      <c r="L31" s="241">
        <v>1</v>
      </c>
      <c r="M31" s="242">
        <v>1</v>
      </c>
      <c r="N31" s="318"/>
      <c r="O31" s="319"/>
    </row>
    <row r="32" spans="1:21" ht="13.5" thickBot="1" x14ac:dyDescent="0.25">
      <c r="A32" s="180"/>
      <c r="B32" s="12"/>
      <c r="C32" s="569"/>
      <c r="D32" s="573"/>
      <c r="E32" s="593"/>
      <c r="F32" s="484"/>
      <c r="G32" s="147" t="s">
        <v>10</v>
      </c>
      <c r="H32" s="148">
        <f>H31</f>
        <v>100</v>
      </c>
      <c r="I32" s="149">
        <f>SUM(I31:I31)</f>
        <v>100</v>
      </c>
      <c r="J32" s="345">
        <f>SUM(J31:J31)</f>
        <v>100</v>
      </c>
      <c r="K32" s="417"/>
      <c r="L32" s="239"/>
      <c r="M32" s="240"/>
      <c r="N32" s="320"/>
      <c r="O32" s="321"/>
    </row>
    <row r="33" spans="1:21" ht="25.5" customHeight="1" x14ac:dyDescent="0.2">
      <c r="A33" s="181" t="s">
        <v>8</v>
      </c>
      <c r="B33" s="32" t="s">
        <v>11</v>
      </c>
      <c r="C33" s="56" t="s">
        <v>12</v>
      </c>
      <c r="D33" s="403" t="s">
        <v>35</v>
      </c>
      <c r="E33" s="650" t="s">
        <v>104</v>
      </c>
      <c r="F33" s="219" t="s">
        <v>27</v>
      </c>
      <c r="G33" s="36" t="s">
        <v>9</v>
      </c>
      <c r="H33" s="108">
        <v>457.4</v>
      </c>
      <c r="I33" s="154">
        <v>457.4</v>
      </c>
      <c r="J33" s="337">
        <v>457.4</v>
      </c>
      <c r="K33" s="199" t="s">
        <v>47</v>
      </c>
      <c r="L33" s="241">
        <v>74</v>
      </c>
      <c r="M33" s="394">
        <v>60</v>
      </c>
      <c r="N33" s="396"/>
      <c r="O33" s="489" t="s">
        <v>131</v>
      </c>
      <c r="U33" s="19"/>
    </row>
    <row r="34" spans="1:21" x14ac:dyDescent="0.2">
      <c r="A34" s="181"/>
      <c r="B34" s="32"/>
      <c r="C34" s="54"/>
      <c r="D34" s="404" t="s">
        <v>85</v>
      </c>
      <c r="E34" s="603"/>
      <c r="F34" s="219"/>
      <c r="G34" s="2"/>
      <c r="H34" s="96"/>
      <c r="I34" s="51"/>
      <c r="J34" s="338"/>
      <c r="K34" s="411"/>
      <c r="L34" s="325"/>
      <c r="M34" s="397"/>
      <c r="N34" s="398"/>
      <c r="O34" s="490"/>
    </row>
    <row r="35" spans="1:21" x14ac:dyDescent="0.2">
      <c r="A35" s="181"/>
      <c r="B35" s="32"/>
      <c r="C35" s="54"/>
      <c r="D35" s="404" t="s">
        <v>86</v>
      </c>
      <c r="E35" s="603"/>
      <c r="F35" s="219"/>
      <c r="G35" s="36"/>
      <c r="H35" s="96"/>
      <c r="I35" s="84"/>
      <c r="J35" s="339"/>
      <c r="K35" s="411"/>
      <c r="L35" s="325"/>
      <c r="M35" s="397"/>
      <c r="N35" s="398"/>
      <c r="O35" s="399"/>
    </row>
    <row r="36" spans="1:21" ht="25.5" x14ac:dyDescent="0.2">
      <c r="A36" s="181"/>
      <c r="B36" s="32"/>
      <c r="C36" s="54"/>
      <c r="D36" s="404" t="s">
        <v>98</v>
      </c>
      <c r="E36" s="215" t="s">
        <v>103</v>
      </c>
      <c r="F36" s="219"/>
      <c r="G36" s="2"/>
      <c r="H36" s="96"/>
      <c r="I36" s="51"/>
      <c r="J36" s="338"/>
      <c r="K36" s="411"/>
      <c r="L36" s="325"/>
      <c r="M36" s="397"/>
      <c r="N36" s="398"/>
      <c r="O36" s="399"/>
    </row>
    <row r="37" spans="1:21" ht="25.5" x14ac:dyDescent="0.2">
      <c r="A37" s="181"/>
      <c r="B37" s="32"/>
      <c r="C37" s="54"/>
      <c r="D37" s="404" t="s">
        <v>87</v>
      </c>
      <c r="E37" s="153"/>
      <c r="F37" s="219"/>
      <c r="G37" s="36"/>
      <c r="H37" s="109"/>
      <c r="I37" s="84"/>
      <c r="J37" s="339"/>
      <c r="K37" s="411"/>
      <c r="L37" s="325"/>
      <c r="M37" s="397"/>
      <c r="N37" s="398"/>
      <c r="O37" s="399"/>
    </row>
    <row r="38" spans="1:21" ht="38.25" customHeight="1" x14ac:dyDescent="0.2">
      <c r="A38" s="181"/>
      <c r="B38" s="32"/>
      <c r="C38" s="54"/>
      <c r="D38" s="404" t="s">
        <v>88</v>
      </c>
      <c r="E38" s="153"/>
      <c r="F38" s="219"/>
      <c r="G38" s="40"/>
      <c r="H38" s="110"/>
      <c r="I38" s="85"/>
      <c r="J38" s="340"/>
      <c r="K38" s="411"/>
      <c r="L38" s="325"/>
      <c r="M38" s="397"/>
      <c r="N38" s="398"/>
      <c r="O38" s="399"/>
    </row>
    <row r="39" spans="1:21" ht="25.5" x14ac:dyDescent="0.2">
      <c r="A39" s="181"/>
      <c r="B39" s="32"/>
      <c r="C39" s="54"/>
      <c r="D39" s="404" t="s">
        <v>89</v>
      </c>
      <c r="E39" s="153"/>
      <c r="F39" s="219"/>
      <c r="G39" s="2"/>
      <c r="H39" s="96"/>
      <c r="I39" s="50"/>
      <c r="J39" s="338"/>
      <c r="K39" s="341"/>
      <c r="L39" s="325"/>
      <c r="M39" s="397"/>
      <c r="N39" s="398"/>
      <c r="O39" s="399"/>
    </row>
    <row r="40" spans="1:21" ht="25.5" x14ac:dyDescent="0.2">
      <c r="A40" s="181"/>
      <c r="B40" s="32"/>
      <c r="C40" s="54"/>
      <c r="D40" s="404" t="s">
        <v>90</v>
      </c>
      <c r="E40" s="153"/>
      <c r="F40" s="219"/>
      <c r="G40" s="36"/>
      <c r="H40" s="109"/>
      <c r="I40" s="84"/>
      <c r="J40" s="339"/>
      <c r="K40" s="411"/>
      <c r="L40" s="325"/>
      <c r="M40" s="397"/>
      <c r="N40" s="398"/>
      <c r="O40" s="399"/>
      <c r="T40" s="19"/>
    </row>
    <row r="41" spans="1:21" ht="15" customHeight="1" x14ac:dyDescent="0.2">
      <c r="A41" s="181"/>
      <c r="B41" s="32"/>
      <c r="C41" s="54"/>
      <c r="D41" s="652" t="s">
        <v>38</v>
      </c>
      <c r="E41" s="653"/>
      <c r="F41" s="566"/>
      <c r="G41" s="2"/>
      <c r="H41" s="96"/>
      <c r="I41" s="51"/>
      <c r="J41" s="338"/>
      <c r="K41" s="411"/>
      <c r="L41" s="325"/>
      <c r="M41" s="397"/>
      <c r="N41" s="398"/>
      <c r="O41" s="399"/>
    </row>
    <row r="42" spans="1:21" ht="13.5" thickBot="1" x14ac:dyDescent="0.25">
      <c r="A42" s="182"/>
      <c r="B42" s="33"/>
      <c r="C42" s="57"/>
      <c r="D42" s="511"/>
      <c r="E42" s="654"/>
      <c r="F42" s="567"/>
      <c r="G42" s="113" t="s">
        <v>10</v>
      </c>
      <c r="H42" s="148">
        <f>SUM(H33:H41)</f>
        <v>457.4</v>
      </c>
      <c r="I42" s="111">
        <f>SUM(I33:I41)</f>
        <v>457.4</v>
      </c>
      <c r="J42" s="327">
        <f>SUM(J33:J41)</f>
        <v>457.4</v>
      </c>
      <c r="K42" s="342"/>
      <c r="L42" s="315"/>
      <c r="M42" s="397"/>
      <c r="N42" s="400"/>
      <c r="O42" s="401"/>
    </row>
    <row r="43" spans="1:21" ht="17.25" customHeight="1" x14ac:dyDescent="0.2">
      <c r="A43" s="179" t="s">
        <v>8</v>
      </c>
      <c r="B43" s="11" t="s">
        <v>11</v>
      </c>
      <c r="C43" s="568" t="s">
        <v>13</v>
      </c>
      <c r="D43" s="588" t="s">
        <v>40</v>
      </c>
      <c r="E43" s="591"/>
      <c r="F43" s="483" t="s">
        <v>27</v>
      </c>
      <c r="G43" s="35" t="s">
        <v>9</v>
      </c>
      <c r="H43" s="107">
        <v>20</v>
      </c>
      <c r="I43" s="86">
        <f>28+158.4</f>
        <v>186.4</v>
      </c>
      <c r="J43" s="336">
        <v>106.1</v>
      </c>
      <c r="K43" s="418" t="s">
        <v>49</v>
      </c>
      <c r="L43" s="343">
        <v>23</v>
      </c>
      <c r="M43" s="344">
        <v>23</v>
      </c>
      <c r="N43" s="318"/>
      <c r="O43" s="319"/>
    </row>
    <row r="44" spans="1:21" ht="17.25" customHeight="1" x14ac:dyDescent="0.2">
      <c r="A44" s="183"/>
      <c r="B44" s="17"/>
      <c r="C44" s="597"/>
      <c r="D44" s="589"/>
      <c r="E44" s="592"/>
      <c r="F44" s="602"/>
      <c r="G44" s="29" t="s">
        <v>21</v>
      </c>
      <c r="H44" s="112">
        <v>113.4</v>
      </c>
      <c r="I44" s="87"/>
      <c r="J44" s="333"/>
      <c r="K44" s="407" t="s">
        <v>48</v>
      </c>
      <c r="L44" s="358">
        <v>100</v>
      </c>
      <c r="M44" s="359">
        <v>100</v>
      </c>
      <c r="N44" s="308"/>
      <c r="O44" s="309"/>
      <c r="R44" s="19"/>
    </row>
    <row r="45" spans="1:21" ht="16.5" customHeight="1" thickBot="1" x14ac:dyDescent="0.25">
      <c r="A45" s="180"/>
      <c r="B45" s="12"/>
      <c r="C45" s="569"/>
      <c r="D45" s="590"/>
      <c r="E45" s="593"/>
      <c r="F45" s="484"/>
      <c r="G45" s="147" t="s">
        <v>10</v>
      </c>
      <c r="H45" s="148">
        <f>SUM(H43:H44)</f>
        <v>133.4</v>
      </c>
      <c r="I45" s="149">
        <f>SUM(I43:I43)</f>
        <v>186.4</v>
      </c>
      <c r="J45" s="345">
        <f>SUM(J43:J43)</f>
        <v>106.1</v>
      </c>
      <c r="K45" s="414"/>
      <c r="L45" s="356"/>
      <c r="M45" s="357"/>
      <c r="N45" s="320"/>
      <c r="O45" s="321"/>
    </row>
    <row r="46" spans="1:21" ht="13.5" thickBot="1" x14ac:dyDescent="0.25">
      <c r="A46" s="175" t="s">
        <v>8</v>
      </c>
      <c r="B46" s="10" t="s">
        <v>11</v>
      </c>
      <c r="C46" s="458" t="s">
        <v>15</v>
      </c>
      <c r="D46" s="641"/>
      <c r="E46" s="458"/>
      <c r="F46" s="458"/>
      <c r="G46" s="458"/>
      <c r="H46" s="140">
        <f>H45+H42+H30+H32</f>
        <v>12920.199999999997</v>
      </c>
      <c r="I46" s="158">
        <f>I45+I42+I30+I32</f>
        <v>13067.899999999998</v>
      </c>
      <c r="J46" s="157">
        <f>J45+J42+J30+J32</f>
        <v>12840.399999999998</v>
      </c>
      <c r="K46" s="639"/>
      <c r="L46" s="639"/>
      <c r="M46" s="639"/>
      <c r="N46" s="639"/>
      <c r="O46" s="640"/>
      <c r="T46" s="19"/>
    </row>
    <row r="47" spans="1:21" ht="13.5" customHeight="1" thickBot="1" x14ac:dyDescent="0.25">
      <c r="A47" s="184" t="s">
        <v>8</v>
      </c>
      <c r="B47" s="194" t="s">
        <v>12</v>
      </c>
      <c r="C47" s="582" t="s">
        <v>1</v>
      </c>
      <c r="D47" s="583"/>
      <c r="E47" s="583"/>
      <c r="F47" s="583"/>
      <c r="G47" s="583"/>
      <c r="H47" s="583"/>
      <c r="I47" s="583"/>
      <c r="J47" s="583"/>
      <c r="K47" s="583"/>
      <c r="L47" s="583"/>
      <c r="M47" s="583"/>
      <c r="N47" s="583"/>
      <c r="O47" s="584"/>
    </row>
    <row r="48" spans="1:21" ht="13.5" customHeight="1" x14ac:dyDescent="0.2">
      <c r="A48" s="179" t="s">
        <v>8</v>
      </c>
      <c r="B48" s="11" t="s">
        <v>12</v>
      </c>
      <c r="C48" s="580" t="s">
        <v>8</v>
      </c>
      <c r="D48" s="598" t="s">
        <v>39</v>
      </c>
      <c r="E48" s="600"/>
      <c r="F48" s="483">
        <v>5</v>
      </c>
      <c r="G48" s="39" t="s">
        <v>9</v>
      </c>
      <c r="H48" s="200">
        <v>866</v>
      </c>
      <c r="I48" s="155">
        <f>866+368</f>
        <v>1234</v>
      </c>
      <c r="J48" s="201">
        <v>1233.9000000000001</v>
      </c>
      <c r="K48" s="594" t="s">
        <v>102</v>
      </c>
      <c r="L48" s="243"/>
      <c r="M48" s="37"/>
      <c r="N48" s="585" t="s">
        <v>153</v>
      </c>
      <c r="O48" s="254"/>
    </row>
    <row r="49" spans="1:21" ht="13.5" customHeight="1" x14ac:dyDescent="0.2">
      <c r="A49" s="183"/>
      <c r="B49" s="17"/>
      <c r="C49" s="580"/>
      <c r="D49" s="598"/>
      <c r="E49" s="600"/>
      <c r="F49" s="602"/>
      <c r="G49" s="38" t="s">
        <v>64</v>
      </c>
      <c r="H49" s="103">
        <f>578.4+150</f>
        <v>728.4</v>
      </c>
      <c r="I49" s="87">
        <f>578.4+150</f>
        <v>728.4</v>
      </c>
      <c r="J49" s="202">
        <v>728.4</v>
      </c>
      <c r="K49" s="595"/>
      <c r="L49" s="244"/>
      <c r="M49" s="58"/>
      <c r="N49" s="586"/>
      <c r="O49" s="254"/>
    </row>
    <row r="50" spans="1:21" ht="13.5" customHeight="1" x14ac:dyDescent="0.2">
      <c r="A50" s="183"/>
      <c r="B50" s="17"/>
      <c r="C50" s="580"/>
      <c r="D50" s="598"/>
      <c r="E50" s="600"/>
      <c r="F50" s="602"/>
      <c r="G50" s="39" t="s">
        <v>24</v>
      </c>
      <c r="H50" s="162">
        <v>500</v>
      </c>
      <c r="I50" s="88">
        <f>500+300</f>
        <v>800</v>
      </c>
      <c r="J50" s="203">
        <f>500+300</f>
        <v>800</v>
      </c>
      <c r="K50" s="595"/>
      <c r="L50" s="244">
        <v>100</v>
      </c>
      <c r="M50" s="58">
        <v>100</v>
      </c>
      <c r="N50" s="586"/>
      <c r="O50" s="254"/>
    </row>
    <row r="51" spans="1:21" ht="13.5" customHeight="1" thickBot="1" x14ac:dyDescent="0.25">
      <c r="A51" s="180"/>
      <c r="B51" s="12"/>
      <c r="C51" s="581"/>
      <c r="D51" s="599"/>
      <c r="E51" s="601"/>
      <c r="F51" s="484"/>
      <c r="G51" s="118" t="s">
        <v>10</v>
      </c>
      <c r="H51" s="95">
        <f>SUM(H48:H50)</f>
        <v>2094.4</v>
      </c>
      <c r="I51" s="149">
        <f>SUM(I48:I50)</f>
        <v>2762.4</v>
      </c>
      <c r="J51" s="106">
        <f>SUM(J48:J50)</f>
        <v>2762.3</v>
      </c>
      <c r="K51" s="596"/>
      <c r="L51" s="245"/>
      <c r="M51" s="246"/>
      <c r="N51" s="587"/>
      <c r="O51" s="254"/>
    </row>
    <row r="52" spans="1:21" ht="12.75" customHeight="1" x14ac:dyDescent="0.2">
      <c r="A52" s="185" t="s">
        <v>8</v>
      </c>
      <c r="B52" s="77" t="s">
        <v>12</v>
      </c>
      <c r="C52" s="78" t="s">
        <v>11</v>
      </c>
      <c r="D52" s="570" t="s">
        <v>41</v>
      </c>
      <c r="E52" s="141"/>
      <c r="F52" s="18" t="s">
        <v>26</v>
      </c>
      <c r="G52" s="34" t="s">
        <v>9</v>
      </c>
      <c r="H52" s="159">
        <v>102.7</v>
      </c>
      <c r="I52" s="89">
        <v>102.7</v>
      </c>
      <c r="J52" s="204">
        <f>2.6+14.7</f>
        <v>17.3</v>
      </c>
      <c r="K52" s="23"/>
      <c r="L52" s="261"/>
      <c r="M52" s="263"/>
      <c r="N52" s="255"/>
      <c r="O52" s="256"/>
    </row>
    <row r="53" spans="1:21" ht="12.75" customHeight="1" x14ac:dyDescent="0.2">
      <c r="A53" s="186"/>
      <c r="B53" s="14"/>
      <c r="C53" s="61"/>
      <c r="D53" s="571"/>
      <c r="E53" s="362"/>
      <c r="F53" s="18"/>
      <c r="G53" s="29" t="s">
        <v>21</v>
      </c>
      <c r="H53" s="103">
        <v>14.9</v>
      </c>
      <c r="I53" s="87">
        <v>14.9</v>
      </c>
      <c r="J53" s="202">
        <v>14.9</v>
      </c>
      <c r="K53" s="23"/>
      <c r="L53" s="261"/>
      <c r="M53" s="263"/>
      <c r="N53" s="257"/>
      <c r="O53" s="254"/>
      <c r="Q53" s="19"/>
    </row>
    <row r="54" spans="1:21" ht="12.75" customHeight="1" x14ac:dyDescent="0.2">
      <c r="A54" s="186"/>
      <c r="B54" s="14"/>
      <c r="C54" s="61"/>
      <c r="D54" s="571"/>
      <c r="E54" s="362"/>
      <c r="F54" s="18"/>
      <c r="G54" s="363" t="s">
        <v>42</v>
      </c>
      <c r="H54" s="102">
        <v>200</v>
      </c>
      <c r="I54" s="360">
        <v>200</v>
      </c>
      <c r="J54" s="361"/>
      <c r="K54" s="23"/>
      <c r="L54" s="261"/>
      <c r="M54" s="263"/>
      <c r="N54" s="258"/>
      <c r="O54" s="259"/>
      <c r="P54" s="167"/>
      <c r="Q54" s="167"/>
      <c r="R54" s="167"/>
      <c r="U54" s="19"/>
    </row>
    <row r="55" spans="1:21" ht="53.25" customHeight="1" x14ac:dyDescent="0.2">
      <c r="A55" s="186"/>
      <c r="B55" s="14"/>
      <c r="C55" s="61"/>
      <c r="D55" s="364" t="s">
        <v>55</v>
      </c>
      <c r="E55" s="365" t="s">
        <v>105</v>
      </c>
      <c r="F55" s="366"/>
      <c r="G55" s="367"/>
      <c r="H55" s="160"/>
      <c r="I55" s="90"/>
      <c r="J55" s="205"/>
      <c r="K55" s="368" t="s">
        <v>56</v>
      </c>
      <c r="L55" s="369">
        <v>1</v>
      </c>
      <c r="M55" s="370">
        <v>1</v>
      </c>
      <c r="N55" s="371" t="s">
        <v>124</v>
      </c>
      <c r="O55" s="372"/>
      <c r="U55" s="19"/>
    </row>
    <row r="56" spans="1:21" ht="53.25" customHeight="1" x14ac:dyDescent="0.2">
      <c r="A56" s="186"/>
      <c r="B56" s="14"/>
      <c r="C56" s="61"/>
      <c r="D56" s="524" t="s">
        <v>94</v>
      </c>
      <c r="E56" s="373" t="s">
        <v>106</v>
      </c>
      <c r="F56" s="18"/>
      <c r="G56" s="301"/>
      <c r="H56" s="162"/>
      <c r="I56" s="88"/>
      <c r="J56" s="203"/>
      <c r="K56" s="503" t="s">
        <v>57</v>
      </c>
      <c r="L56" s="505">
        <v>1</v>
      </c>
      <c r="M56" s="526">
        <v>0</v>
      </c>
      <c r="N56" s="476" t="s">
        <v>125</v>
      </c>
      <c r="O56" s="477"/>
      <c r="Q56" s="19"/>
      <c r="T56" s="19"/>
    </row>
    <row r="57" spans="1:21" ht="13.5" thickBot="1" x14ac:dyDescent="0.25">
      <c r="A57" s="186"/>
      <c r="B57" s="14"/>
      <c r="C57" s="61"/>
      <c r="D57" s="525"/>
      <c r="E57" s="374"/>
      <c r="F57" s="18"/>
      <c r="G57" s="119" t="s">
        <v>10</v>
      </c>
      <c r="H57" s="151">
        <f>SUM(H52:H56)</f>
        <v>317.60000000000002</v>
      </c>
      <c r="I57" s="114">
        <f>SUM(I52:I56)</f>
        <v>317.60000000000002</v>
      </c>
      <c r="J57" s="206">
        <f>SUM(J52:J56)</f>
        <v>32.200000000000003</v>
      </c>
      <c r="K57" s="504"/>
      <c r="L57" s="506"/>
      <c r="M57" s="527"/>
      <c r="N57" s="478"/>
      <c r="O57" s="479"/>
    </row>
    <row r="58" spans="1:21" ht="30" customHeight="1" x14ac:dyDescent="0.2">
      <c r="A58" s="187" t="s">
        <v>8</v>
      </c>
      <c r="B58" s="13" t="s">
        <v>12</v>
      </c>
      <c r="C58" s="60" t="s">
        <v>12</v>
      </c>
      <c r="D58" s="67" t="s">
        <v>43</v>
      </c>
      <c r="E58" s="468"/>
      <c r="F58" s="4" t="s">
        <v>61</v>
      </c>
      <c r="G58" s="62" t="s">
        <v>9</v>
      </c>
      <c r="H58" s="161">
        <v>72.2</v>
      </c>
      <c r="I58" s="86">
        <v>72.2</v>
      </c>
      <c r="J58" s="207">
        <v>72.2</v>
      </c>
      <c r="K58" s="64" t="s">
        <v>91</v>
      </c>
      <c r="L58" s="238">
        <v>1</v>
      </c>
      <c r="M58" s="293">
        <v>1</v>
      </c>
      <c r="N58" s="473" t="s">
        <v>154</v>
      </c>
      <c r="O58" s="294"/>
    </row>
    <row r="59" spans="1:21" ht="30" customHeight="1" x14ac:dyDescent="0.2">
      <c r="A59" s="186"/>
      <c r="B59" s="14"/>
      <c r="C59" s="61"/>
      <c r="D59" s="142" t="s">
        <v>92</v>
      </c>
      <c r="E59" s="469"/>
      <c r="F59" s="63"/>
      <c r="G59" s="297"/>
      <c r="H59" s="115"/>
      <c r="I59" s="298"/>
      <c r="J59" s="208"/>
      <c r="K59" s="260"/>
      <c r="L59" s="299"/>
      <c r="M59" s="300"/>
      <c r="N59" s="474"/>
      <c r="O59" s="295"/>
      <c r="R59" s="19"/>
    </row>
    <row r="60" spans="1:21" ht="19.5" customHeight="1" x14ac:dyDescent="0.2">
      <c r="A60" s="186"/>
      <c r="B60" s="14"/>
      <c r="C60" s="61"/>
      <c r="D60" s="264"/>
      <c r="E60" s="469"/>
      <c r="F60" s="18"/>
      <c r="G60" s="301"/>
      <c r="H60" s="162"/>
      <c r="I60" s="88"/>
      <c r="J60" s="203"/>
      <c r="K60" s="260"/>
      <c r="L60" s="299"/>
      <c r="M60" s="300"/>
      <c r="N60" s="474"/>
      <c r="O60" s="296"/>
    </row>
    <row r="61" spans="1:21" ht="15" customHeight="1" thickBot="1" x14ac:dyDescent="0.25">
      <c r="A61" s="186"/>
      <c r="B61" s="14"/>
      <c r="C61" s="61"/>
      <c r="D61" s="92"/>
      <c r="E61" s="469"/>
      <c r="F61" s="18"/>
      <c r="G61" s="119" t="s">
        <v>10</v>
      </c>
      <c r="H61" s="116">
        <f>SUM(H58:H60)</f>
        <v>72.2</v>
      </c>
      <c r="I61" s="117">
        <f>SUM(I58:I60)</f>
        <v>72.2</v>
      </c>
      <c r="J61" s="209">
        <f>SUM(J58:J60)</f>
        <v>72.2</v>
      </c>
      <c r="K61" s="260"/>
      <c r="L61" s="303"/>
      <c r="M61" s="304"/>
      <c r="N61" s="475"/>
      <c r="O61" s="302"/>
      <c r="U61" s="19"/>
    </row>
    <row r="62" spans="1:21" ht="13.5" thickBot="1" x14ac:dyDescent="0.25">
      <c r="A62" s="175" t="s">
        <v>8</v>
      </c>
      <c r="B62" s="10" t="s">
        <v>12</v>
      </c>
      <c r="C62" s="458" t="s">
        <v>15</v>
      </c>
      <c r="D62" s="458"/>
      <c r="E62" s="458"/>
      <c r="F62" s="458"/>
      <c r="G62" s="467"/>
      <c r="H62" s="126">
        <f>H61+H57+H51</f>
        <v>2484.2000000000003</v>
      </c>
      <c r="I62" s="127">
        <f>I61+I57+I51</f>
        <v>3152.2000000000003</v>
      </c>
      <c r="J62" s="210">
        <f>J61+J57+J51</f>
        <v>2866.7000000000003</v>
      </c>
      <c r="K62" s="470"/>
      <c r="L62" s="471"/>
      <c r="M62" s="471"/>
      <c r="N62" s="471"/>
      <c r="O62" s="472"/>
    </row>
    <row r="63" spans="1:21" ht="13.5" customHeight="1" thickBot="1" x14ac:dyDescent="0.25">
      <c r="A63" s="188" t="s">
        <v>8</v>
      </c>
      <c r="B63" s="22" t="s">
        <v>13</v>
      </c>
      <c r="C63" s="507" t="s">
        <v>30</v>
      </c>
      <c r="D63" s="508"/>
      <c r="E63" s="508"/>
      <c r="F63" s="508"/>
      <c r="G63" s="508"/>
      <c r="H63" s="508"/>
      <c r="I63" s="508"/>
      <c r="J63" s="508"/>
      <c r="K63" s="508"/>
      <c r="L63" s="508"/>
      <c r="M63" s="508"/>
      <c r="N63" s="508"/>
      <c r="O63" s="509"/>
    </row>
    <row r="64" spans="1:21" ht="38.25" x14ac:dyDescent="0.2">
      <c r="A64" s="189" t="s">
        <v>8</v>
      </c>
      <c r="B64" s="31" t="s">
        <v>13</v>
      </c>
      <c r="C64" s="54" t="s">
        <v>8</v>
      </c>
      <c r="D64" s="195" t="s">
        <v>37</v>
      </c>
      <c r="E64" s="138" t="s">
        <v>103</v>
      </c>
      <c r="F64" s="68" t="s">
        <v>27</v>
      </c>
      <c r="G64" s="196" t="s">
        <v>9</v>
      </c>
      <c r="H64" s="197">
        <v>700</v>
      </c>
      <c r="I64" s="154">
        <v>700</v>
      </c>
      <c r="J64" s="278">
        <v>700</v>
      </c>
      <c r="K64" s="283"/>
      <c r="L64" s="241"/>
      <c r="M64" s="242"/>
      <c r="N64" s="305"/>
      <c r="O64" s="306"/>
    </row>
    <row r="65" spans="1:16" ht="13.5" customHeight="1" x14ac:dyDescent="0.2">
      <c r="A65" s="181"/>
      <c r="B65" s="32"/>
      <c r="C65" s="54"/>
      <c r="D65" s="514" t="s">
        <v>150</v>
      </c>
      <c r="E65" s="138"/>
      <c r="F65" s="68"/>
      <c r="G65" s="72"/>
      <c r="H65" s="97"/>
      <c r="I65" s="80"/>
      <c r="J65" s="307"/>
      <c r="K65" s="518" t="s">
        <v>50</v>
      </c>
      <c r="L65" s="520" t="s">
        <v>62</v>
      </c>
      <c r="M65" s="522">
        <v>3</v>
      </c>
      <c r="N65" s="308"/>
      <c r="O65" s="309"/>
    </row>
    <row r="66" spans="1:16" ht="13.5" customHeight="1" x14ac:dyDescent="0.2">
      <c r="A66" s="181"/>
      <c r="B66" s="32"/>
      <c r="C66" s="54"/>
      <c r="D66" s="515"/>
      <c r="E66" s="138"/>
      <c r="F66" s="68"/>
      <c r="G66" s="71"/>
      <c r="H66" s="121"/>
      <c r="I66" s="156"/>
      <c r="J66" s="310"/>
      <c r="K66" s="519"/>
      <c r="L66" s="521"/>
      <c r="M66" s="523"/>
      <c r="N66" s="311"/>
      <c r="O66" s="312"/>
    </row>
    <row r="67" spans="1:16" ht="12.75" customHeight="1" x14ac:dyDescent="0.2">
      <c r="A67" s="181"/>
      <c r="B67" s="32"/>
      <c r="C67" s="54"/>
      <c r="D67" s="514" t="s">
        <v>99</v>
      </c>
      <c r="E67" s="138"/>
      <c r="F67" s="68"/>
      <c r="G67" s="20"/>
      <c r="H67" s="97"/>
      <c r="I67" s="80"/>
      <c r="J67" s="307"/>
      <c r="K67" s="517" t="s">
        <v>51</v>
      </c>
      <c r="L67" s="313" t="s">
        <v>63</v>
      </c>
      <c r="M67" s="314">
        <v>1</v>
      </c>
      <c r="N67" s="305"/>
      <c r="O67" s="306"/>
    </row>
    <row r="68" spans="1:16" ht="15.75" customHeight="1" thickBot="1" x14ac:dyDescent="0.25">
      <c r="A68" s="182"/>
      <c r="B68" s="33"/>
      <c r="C68" s="57"/>
      <c r="D68" s="516"/>
      <c r="E68" s="139"/>
      <c r="F68" s="145"/>
      <c r="G68" s="124" t="s">
        <v>10</v>
      </c>
      <c r="H68" s="122">
        <f>SUM(H64:H67)</f>
        <v>700</v>
      </c>
      <c r="I68" s="123">
        <f>SUM(I64:I67)</f>
        <v>700</v>
      </c>
      <c r="J68" s="123">
        <f>SUM(J64:J67)</f>
        <v>700</v>
      </c>
      <c r="K68" s="502"/>
      <c r="L68" s="315"/>
      <c r="M68" s="316"/>
      <c r="N68" s="305"/>
      <c r="O68" s="306"/>
    </row>
    <row r="69" spans="1:16" ht="15" customHeight="1" x14ac:dyDescent="0.2">
      <c r="A69" s="189" t="s">
        <v>8</v>
      </c>
      <c r="B69" s="31" t="s">
        <v>13</v>
      </c>
      <c r="C69" s="56" t="s">
        <v>11</v>
      </c>
      <c r="D69" s="499" t="s">
        <v>78</v>
      </c>
      <c r="E69" s="59" t="s">
        <v>103</v>
      </c>
      <c r="F69" s="144" t="s">
        <v>27</v>
      </c>
      <c r="G69" s="65" t="s">
        <v>9</v>
      </c>
      <c r="H69" s="120">
        <v>552.79999999999995</v>
      </c>
      <c r="I69" s="79">
        <f>672.8-120</f>
        <v>552.79999999999995</v>
      </c>
      <c r="J69" s="317">
        <v>552.79999999999995</v>
      </c>
      <c r="K69" s="501" t="s">
        <v>79</v>
      </c>
      <c r="L69" s="241">
        <v>4</v>
      </c>
      <c r="M69" s="242">
        <v>4</v>
      </c>
      <c r="N69" s="318"/>
      <c r="O69" s="319"/>
    </row>
    <row r="70" spans="1:16" ht="15" customHeight="1" thickBot="1" x14ac:dyDescent="0.25">
      <c r="A70" s="182"/>
      <c r="B70" s="33"/>
      <c r="C70" s="57"/>
      <c r="D70" s="500"/>
      <c r="E70" s="252"/>
      <c r="F70" s="145"/>
      <c r="G70" s="124" t="s">
        <v>10</v>
      </c>
      <c r="H70" s="122">
        <f>H69</f>
        <v>552.79999999999995</v>
      </c>
      <c r="I70" s="123">
        <f t="shared" ref="I70" si="0">I69</f>
        <v>552.79999999999995</v>
      </c>
      <c r="J70" s="253">
        <f>J69</f>
        <v>552.79999999999995</v>
      </c>
      <c r="K70" s="502"/>
      <c r="L70" s="315"/>
      <c r="M70" s="316"/>
      <c r="N70" s="320"/>
      <c r="O70" s="321"/>
    </row>
    <row r="71" spans="1:16" ht="103.5" customHeight="1" x14ac:dyDescent="0.2">
      <c r="A71" s="491" t="s">
        <v>8</v>
      </c>
      <c r="B71" s="493" t="s">
        <v>13</v>
      </c>
      <c r="C71" s="495" t="s">
        <v>12</v>
      </c>
      <c r="D71" s="510" t="s">
        <v>25</v>
      </c>
      <c r="E71" s="512" t="s">
        <v>103</v>
      </c>
      <c r="F71" s="497" t="s">
        <v>27</v>
      </c>
      <c r="G71" s="1" t="s">
        <v>9</v>
      </c>
      <c r="H71" s="94">
        <v>45</v>
      </c>
      <c r="I71" s="79">
        <v>45</v>
      </c>
      <c r="J71" s="317">
        <v>45</v>
      </c>
      <c r="K71" s="322" t="s">
        <v>52</v>
      </c>
      <c r="L71" s="241">
        <v>20</v>
      </c>
      <c r="M71" s="394">
        <v>18</v>
      </c>
      <c r="N71" s="624" t="s">
        <v>155</v>
      </c>
      <c r="O71" s="625"/>
    </row>
    <row r="72" spans="1:16" ht="13.5" thickBot="1" x14ac:dyDescent="0.25">
      <c r="A72" s="492"/>
      <c r="B72" s="494"/>
      <c r="C72" s="496"/>
      <c r="D72" s="511"/>
      <c r="E72" s="513"/>
      <c r="F72" s="498"/>
      <c r="G72" s="113" t="s">
        <v>10</v>
      </c>
      <c r="H72" s="148">
        <f>SUM(H71)</f>
        <v>45</v>
      </c>
      <c r="I72" s="149">
        <f>SUM(I71)</f>
        <v>45</v>
      </c>
      <c r="J72" s="123">
        <f>+J71</f>
        <v>45</v>
      </c>
      <c r="K72" s="323"/>
      <c r="L72" s="324"/>
      <c r="M72" s="395"/>
      <c r="N72" s="626"/>
      <c r="O72" s="627"/>
      <c r="P72" s="19"/>
    </row>
    <row r="73" spans="1:16" ht="13.5" thickBot="1" x14ac:dyDescent="0.25">
      <c r="A73" s="175" t="s">
        <v>8</v>
      </c>
      <c r="B73" s="3" t="s">
        <v>13</v>
      </c>
      <c r="C73" s="458" t="s">
        <v>15</v>
      </c>
      <c r="D73" s="458"/>
      <c r="E73" s="458"/>
      <c r="F73" s="458"/>
      <c r="G73" s="458"/>
      <c r="H73" s="137">
        <f>H72+H70+H68</f>
        <v>1297.8</v>
      </c>
      <c r="I73" s="125">
        <f>I72+I70+I68</f>
        <v>1297.8</v>
      </c>
      <c r="J73" s="164">
        <f>J72+J70+J68</f>
        <v>1297.8</v>
      </c>
      <c r="K73" s="442"/>
      <c r="L73" s="443"/>
      <c r="M73" s="443"/>
      <c r="N73" s="443"/>
      <c r="O73" s="444"/>
    </row>
    <row r="74" spans="1:16" ht="13.5" thickBot="1" x14ac:dyDescent="0.25">
      <c r="A74" s="175" t="s">
        <v>8</v>
      </c>
      <c r="B74" s="459" t="s">
        <v>16</v>
      </c>
      <c r="C74" s="460"/>
      <c r="D74" s="460"/>
      <c r="E74" s="460"/>
      <c r="F74" s="460"/>
      <c r="G74" s="460"/>
      <c r="H74" s="190">
        <f>H73+H62+H46+H21</f>
        <v>17292.199999999997</v>
      </c>
      <c r="I74" s="191">
        <f>I73+I62+I46+I21</f>
        <v>18518.199999999997</v>
      </c>
      <c r="J74" s="198">
        <f>J73+J62+J46+J21</f>
        <v>17991.999999999996</v>
      </c>
      <c r="K74" s="445"/>
      <c r="L74" s="446"/>
      <c r="M74" s="446"/>
      <c r="N74" s="446"/>
      <c r="O74" s="447"/>
    </row>
    <row r="75" spans="1:16" ht="13.5" customHeight="1" thickBot="1" x14ac:dyDescent="0.25">
      <c r="A75" s="6" t="s">
        <v>14</v>
      </c>
      <c r="B75" s="461" t="s">
        <v>17</v>
      </c>
      <c r="C75" s="462"/>
      <c r="D75" s="462"/>
      <c r="E75" s="462"/>
      <c r="F75" s="462"/>
      <c r="G75" s="462"/>
      <c r="H75" s="163">
        <f>H74</f>
        <v>17292.199999999997</v>
      </c>
      <c r="I75" s="15">
        <f t="shared" ref="I75" si="1">I74</f>
        <v>18518.199999999997</v>
      </c>
      <c r="J75" s="165">
        <f>J74</f>
        <v>17991.999999999996</v>
      </c>
      <c r="K75" s="28"/>
      <c r="L75" s="465"/>
      <c r="M75" s="465"/>
      <c r="N75" s="465"/>
      <c r="O75" s="466"/>
    </row>
    <row r="76" spans="1:16" s="211" customFormat="1" ht="15" customHeight="1" x14ac:dyDescent="0.2">
      <c r="A76" s="463" t="s">
        <v>121</v>
      </c>
      <c r="B76" s="463"/>
      <c r="C76" s="463"/>
      <c r="D76" s="463"/>
      <c r="E76" s="463"/>
      <c r="F76" s="463"/>
      <c r="G76" s="463"/>
      <c r="H76" s="463"/>
      <c r="I76" s="463"/>
    </row>
    <row r="77" spans="1:16" s="211" customFormat="1" ht="18" customHeight="1" x14ac:dyDescent="0.2">
      <c r="A77" s="464" t="s">
        <v>122</v>
      </c>
      <c r="B77" s="464"/>
      <c r="C77" s="464"/>
      <c r="D77" s="464"/>
      <c r="E77" s="464"/>
      <c r="F77" s="464"/>
      <c r="G77" s="464"/>
      <c r="H77" s="464"/>
      <c r="I77" s="464"/>
    </row>
    <row r="78" spans="1:16" ht="20.25" customHeight="1" thickBot="1" x14ac:dyDescent="0.25">
      <c r="A78" s="7"/>
      <c r="C78" s="9"/>
      <c r="D78" s="457" t="s">
        <v>22</v>
      </c>
      <c r="E78" s="457"/>
      <c r="F78" s="457"/>
      <c r="G78" s="457"/>
      <c r="H78" s="457"/>
      <c r="I78" s="457"/>
      <c r="J78" s="457"/>
      <c r="K78" s="9"/>
      <c r="L78" s="9"/>
      <c r="M78" s="9"/>
    </row>
    <row r="79" spans="1:16" ht="43.5" customHeight="1" thickBot="1" x14ac:dyDescent="0.25">
      <c r="C79" s="454" t="s">
        <v>18</v>
      </c>
      <c r="D79" s="455"/>
      <c r="E79" s="455"/>
      <c r="F79" s="455"/>
      <c r="G79" s="456"/>
      <c r="H79" s="347" t="s">
        <v>110</v>
      </c>
      <c r="I79" s="212" t="s">
        <v>111</v>
      </c>
      <c r="J79" s="213" t="s">
        <v>112</v>
      </c>
      <c r="K79" s="24"/>
      <c r="L79" s="128"/>
      <c r="M79" s="152"/>
    </row>
    <row r="80" spans="1:16" ht="13.5" customHeight="1" x14ac:dyDescent="0.2">
      <c r="C80" s="451" t="s">
        <v>19</v>
      </c>
      <c r="D80" s="452"/>
      <c r="E80" s="452"/>
      <c r="F80" s="452"/>
      <c r="G80" s="453"/>
      <c r="H80" s="348">
        <f>H81+H86</f>
        <v>16663.899999999998</v>
      </c>
      <c r="I80" s="220">
        <f>I81+I86</f>
        <v>17281.099999999999</v>
      </c>
      <c r="J80" s="228">
        <f>J81+J86</f>
        <v>16807.399999999998</v>
      </c>
      <c r="K80" s="25"/>
      <c r="L80" s="130"/>
      <c r="M80" s="150"/>
    </row>
    <row r="81" spans="1:13" s="42" customFormat="1" ht="13.5" customHeight="1" x14ac:dyDescent="0.2">
      <c r="A81" s="41"/>
      <c r="B81" s="41"/>
      <c r="C81" s="448" t="s">
        <v>66</v>
      </c>
      <c r="D81" s="449"/>
      <c r="E81" s="449"/>
      <c r="F81" s="449"/>
      <c r="G81" s="450"/>
      <c r="H81" s="349">
        <f>SUM(H82:H85)</f>
        <v>15935.499999999998</v>
      </c>
      <c r="I81" s="221">
        <f>SUM(I82:I85)</f>
        <v>16552.699999999997</v>
      </c>
      <c r="J81" s="229">
        <f>SUM(J82:J85)</f>
        <v>16078.999999999996</v>
      </c>
      <c r="K81" s="27"/>
      <c r="L81" s="131"/>
      <c r="M81" s="146"/>
    </row>
    <row r="82" spans="1:13" ht="12.75" customHeight="1" x14ac:dyDescent="0.2">
      <c r="C82" s="439" t="s">
        <v>31</v>
      </c>
      <c r="D82" s="440"/>
      <c r="E82" s="440"/>
      <c r="F82" s="440"/>
      <c r="G82" s="441"/>
      <c r="H82" s="350">
        <f>SUMIF(G12:G71,"sb",H12:H72)</f>
        <v>15016.4</v>
      </c>
      <c r="I82" s="222">
        <f>SUMIF(G12:G71,"sb",I12:I72)</f>
        <v>15578.8</v>
      </c>
      <c r="J82" s="230">
        <f>SUMIF(G12:G71,"sb",J12:J72)</f>
        <v>15353.399999999998</v>
      </c>
      <c r="K82" s="26"/>
      <c r="L82" s="129"/>
      <c r="M82" s="143"/>
    </row>
    <row r="83" spans="1:13" ht="15" customHeight="1" x14ac:dyDescent="0.2">
      <c r="C83" s="436" t="s">
        <v>32</v>
      </c>
      <c r="D83" s="437"/>
      <c r="E83" s="437"/>
      <c r="F83" s="437"/>
      <c r="G83" s="438"/>
      <c r="H83" s="351">
        <f>SUMIF(G12:G71,"sb(sp)",H12:H72)</f>
        <v>701.8</v>
      </c>
      <c r="I83" s="223">
        <f>SUMIF(G12:G71,"sb(sp)",I12:I72)</f>
        <v>756.6</v>
      </c>
      <c r="J83" s="231">
        <f>SUMIF(G12:G71,"sb(sp)",J12:J72)</f>
        <v>708.3</v>
      </c>
      <c r="K83" s="26"/>
      <c r="L83" s="129"/>
      <c r="M83" s="143"/>
    </row>
    <row r="84" spans="1:13" ht="12.75" customHeight="1" x14ac:dyDescent="0.2">
      <c r="C84" s="436" t="s">
        <v>96</v>
      </c>
      <c r="D84" s="437"/>
      <c r="E84" s="437"/>
      <c r="F84" s="437"/>
      <c r="G84" s="438"/>
      <c r="H84" s="352">
        <f>SUMIF(G12:G71,G25,H12:H71)</f>
        <v>17.3</v>
      </c>
      <c r="I84" s="224">
        <f>SUMIF(G12:G71,G25,I12:I71)</f>
        <v>17.3</v>
      </c>
      <c r="J84" s="232">
        <f>SUMIF(G12:G71,"sb(l)",J12:J71)</f>
        <v>17.3</v>
      </c>
      <c r="K84" s="26"/>
      <c r="L84" s="129"/>
      <c r="M84" s="143"/>
    </row>
    <row r="85" spans="1:13" ht="14.25" customHeight="1" x14ac:dyDescent="0.2">
      <c r="C85" s="433" t="s">
        <v>58</v>
      </c>
      <c r="D85" s="434"/>
      <c r="E85" s="434"/>
      <c r="F85" s="434"/>
      <c r="G85" s="435"/>
      <c r="H85" s="352">
        <f>SUMIF(G12:G71,G54,H12:H71)</f>
        <v>200</v>
      </c>
      <c r="I85" s="224">
        <f>SUMIF(G12:G71,"sb(vb)",I12:I71)</f>
        <v>200</v>
      </c>
      <c r="J85" s="232">
        <f>SUMIF(G12:G71,"sb(vb)",J12:J71)</f>
        <v>0</v>
      </c>
      <c r="K85" s="26"/>
      <c r="L85" s="129"/>
      <c r="M85" s="143"/>
    </row>
    <row r="86" spans="1:13" s="41" customFormat="1" ht="13.5" customHeight="1" x14ac:dyDescent="0.2">
      <c r="C86" s="448" t="s">
        <v>67</v>
      </c>
      <c r="D86" s="449"/>
      <c r="E86" s="449"/>
      <c r="F86" s="449"/>
      <c r="G86" s="450"/>
      <c r="H86" s="353">
        <f>SUMIF(G12:G71,"pf",H12:H71)</f>
        <v>728.4</v>
      </c>
      <c r="I86" s="225">
        <f>SUMIF(G12:G71,"pf",I12:I71)</f>
        <v>728.4</v>
      </c>
      <c r="J86" s="233">
        <f>SUMIF(G12:G71,"pf",J12:J71)</f>
        <v>728.4</v>
      </c>
      <c r="L86" s="43"/>
      <c r="M86" s="43"/>
    </row>
    <row r="87" spans="1:13" ht="13.5" customHeight="1" x14ac:dyDescent="0.2">
      <c r="C87" s="480" t="s">
        <v>20</v>
      </c>
      <c r="D87" s="481"/>
      <c r="E87" s="481"/>
      <c r="F87" s="481"/>
      <c r="G87" s="482"/>
      <c r="H87" s="354">
        <f ca="1">SUM(H88:H89)</f>
        <v>628.29999999999995</v>
      </c>
      <c r="I87" s="226">
        <f>SUM(I88:I89)</f>
        <v>1237.0999999999999</v>
      </c>
      <c r="J87" s="234">
        <f>SUM(J88:J89)</f>
        <v>1184.6000000000001</v>
      </c>
      <c r="K87" s="25"/>
      <c r="L87" s="130"/>
      <c r="M87" s="150"/>
    </row>
    <row r="88" spans="1:13" ht="12.75" customHeight="1" x14ac:dyDescent="0.2">
      <c r="C88" s="439" t="s">
        <v>33</v>
      </c>
      <c r="D88" s="440"/>
      <c r="E88" s="440"/>
      <c r="F88" s="440"/>
      <c r="G88" s="441"/>
      <c r="H88" s="350">
        <f>SUMIF(G11:G74,"es",H11:H74)</f>
        <v>128.30000000000001</v>
      </c>
      <c r="I88" s="222">
        <f>SUMIF(G11:G74,"es",I11:I74)</f>
        <v>14.9</v>
      </c>
      <c r="J88" s="230">
        <f>SUMIF(G12:G73,"es",J12:J74)</f>
        <v>14.9</v>
      </c>
      <c r="K88" s="26"/>
      <c r="L88" s="129"/>
      <c r="M88" s="143"/>
    </row>
    <row r="89" spans="1:13" ht="12.75" customHeight="1" x14ac:dyDescent="0.2">
      <c r="C89" s="439" t="s">
        <v>59</v>
      </c>
      <c r="D89" s="440"/>
      <c r="E89" s="440"/>
      <c r="F89" s="440"/>
      <c r="G89" s="441"/>
      <c r="H89" s="350">
        <f ca="1">SUMIF(G12:H71,"kt",H12:H71)</f>
        <v>500</v>
      </c>
      <c r="I89" s="222">
        <f>SUMIF(G12:G71,"kt",I12:I71)</f>
        <v>1222.1999999999998</v>
      </c>
      <c r="J89" s="230">
        <f>SUMIF(G12:G71,"kt",J12:J71)</f>
        <v>1169.7</v>
      </c>
      <c r="K89" s="26"/>
      <c r="L89" s="129"/>
      <c r="M89" s="143"/>
    </row>
    <row r="90" spans="1:13" ht="13.5" thickBot="1" x14ac:dyDescent="0.25">
      <c r="A90" s="5"/>
      <c r="B90" s="5"/>
      <c r="C90" s="430" t="s">
        <v>10</v>
      </c>
      <c r="D90" s="431"/>
      <c r="E90" s="431"/>
      <c r="F90" s="431"/>
      <c r="G90" s="432"/>
      <c r="H90" s="355">
        <f ca="1">H87+H80</f>
        <v>17292.199999999997</v>
      </c>
      <c r="I90" s="227">
        <f>I87+I80</f>
        <v>18518.199999999997</v>
      </c>
      <c r="J90" s="235">
        <f>J87+J80</f>
        <v>17991.999999999996</v>
      </c>
      <c r="K90" s="27"/>
      <c r="L90" s="131"/>
      <c r="M90" s="146"/>
    </row>
    <row r="91" spans="1:13" x14ac:dyDescent="0.2">
      <c r="I91" s="70"/>
      <c r="J91" s="70"/>
    </row>
    <row r="92" spans="1:13" x14ac:dyDescent="0.2">
      <c r="H92" s="70"/>
      <c r="I92" s="70"/>
      <c r="J92" s="70"/>
    </row>
  </sheetData>
  <mergeCells count="122">
    <mergeCell ref="D3:D5"/>
    <mergeCell ref="E3:E5"/>
    <mergeCell ref="H4:H5"/>
    <mergeCell ref="G3:G5"/>
    <mergeCell ref="F3:F5"/>
    <mergeCell ref="B6:J10"/>
    <mergeCell ref="D16:D17"/>
    <mergeCell ref="F12:F13"/>
    <mergeCell ref="N71:O72"/>
    <mergeCell ref="K16:K18"/>
    <mergeCell ref="L16:L18"/>
    <mergeCell ref="M16:M18"/>
    <mergeCell ref="N15:O18"/>
    <mergeCell ref="K46:O46"/>
    <mergeCell ref="C46:G46"/>
    <mergeCell ref="E12:E13"/>
    <mergeCell ref="E14:E18"/>
    <mergeCell ref="C29:C30"/>
    <mergeCell ref="D29:D30"/>
    <mergeCell ref="E33:E35"/>
    <mergeCell ref="F43:F45"/>
    <mergeCell ref="C21:G21"/>
    <mergeCell ref="D41:D42"/>
    <mergeCell ref="E41:E42"/>
    <mergeCell ref="F41:F42"/>
    <mergeCell ref="C31:C32"/>
    <mergeCell ref="D52:D54"/>
    <mergeCell ref="D31:D32"/>
    <mergeCell ref="C12:C13"/>
    <mergeCell ref="D12:D13"/>
    <mergeCell ref="C14:C18"/>
    <mergeCell ref="K21:O21"/>
    <mergeCell ref="B3:B5"/>
    <mergeCell ref="C3:C5"/>
    <mergeCell ref="K25:K27"/>
    <mergeCell ref="C22:O22"/>
    <mergeCell ref="C48:C51"/>
    <mergeCell ref="C47:O47"/>
    <mergeCell ref="N48:N51"/>
    <mergeCell ref="D43:D45"/>
    <mergeCell ref="E43:E45"/>
    <mergeCell ref="K48:K51"/>
    <mergeCell ref="C43:C45"/>
    <mergeCell ref="D48:D51"/>
    <mergeCell ref="E48:E51"/>
    <mergeCell ref="F48:F51"/>
    <mergeCell ref="E29:E30"/>
    <mergeCell ref="E31:E32"/>
    <mergeCell ref="A1:O1"/>
    <mergeCell ref="A2:O2"/>
    <mergeCell ref="A19:A20"/>
    <mergeCell ref="B19:B20"/>
    <mergeCell ref="C19:C20"/>
    <mergeCell ref="D19:D20"/>
    <mergeCell ref="E19:E20"/>
    <mergeCell ref="F19:F20"/>
    <mergeCell ref="A3:A5"/>
    <mergeCell ref="A6:A10"/>
    <mergeCell ref="L4:L5"/>
    <mergeCell ref="M4:M5"/>
    <mergeCell ref="K3:M3"/>
    <mergeCell ref="N3:N5"/>
    <mergeCell ref="O3:O5"/>
    <mergeCell ref="C11:O11"/>
    <mergeCell ref="I4:I5"/>
    <mergeCell ref="J4:J5"/>
    <mergeCell ref="H3:J3"/>
    <mergeCell ref="K4:K5"/>
    <mergeCell ref="A12:A13"/>
    <mergeCell ref="B12:B13"/>
    <mergeCell ref="A14:A18"/>
    <mergeCell ref="B14:B18"/>
    <mergeCell ref="F31:F32"/>
    <mergeCell ref="K23:K24"/>
    <mergeCell ref="K29:K30"/>
    <mergeCell ref="K12:K13"/>
    <mergeCell ref="O33:O34"/>
    <mergeCell ref="A71:A72"/>
    <mergeCell ref="B71:B72"/>
    <mergeCell ref="C71:C72"/>
    <mergeCell ref="F71:F72"/>
    <mergeCell ref="D69:D70"/>
    <mergeCell ref="K69:K70"/>
    <mergeCell ref="K56:K57"/>
    <mergeCell ref="L56:L57"/>
    <mergeCell ref="C63:O63"/>
    <mergeCell ref="D71:D72"/>
    <mergeCell ref="E71:E72"/>
    <mergeCell ref="D65:D66"/>
    <mergeCell ref="D67:D68"/>
    <mergeCell ref="K67:K68"/>
    <mergeCell ref="K65:K66"/>
    <mergeCell ref="L65:L66"/>
    <mergeCell ref="M65:M66"/>
    <mergeCell ref="D56:D57"/>
    <mergeCell ref="M56:M57"/>
    <mergeCell ref="C62:G62"/>
    <mergeCell ref="E58:E61"/>
    <mergeCell ref="K62:O62"/>
    <mergeCell ref="N58:N61"/>
    <mergeCell ref="N56:O57"/>
    <mergeCell ref="C86:G86"/>
    <mergeCell ref="C87:G87"/>
    <mergeCell ref="C88:G88"/>
    <mergeCell ref="C89:G89"/>
    <mergeCell ref="C90:G90"/>
    <mergeCell ref="C85:G85"/>
    <mergeCell ref="C84:G84"/>
    <mergeCell ref="C83:G83"/>
    <mergeCell ref="C82:G82"/>
    <mergeCell ref="K73:O73"/>
    <mergeCell ref="K74:O74"/>
    <mergeCell ref="C81:G81"/>
    <mergeCell ref="C80:G80"/>
    <mergeCell ref="C79:G79"/>
    <mergeCell ref="D78:J78"/>
    <mergeCell ref="C73:G73"/>
    <mergeCell ref="B74:G74"/>
    <mergeCell ref="B75:G75"/>
    <mergeCell ref="A76:I76"/>
    <mergeCell ref="A77:I77"/>
    <mergeCell ref="L75:O75"/>
  </mergeCells>
  <phoneticPr fontId="14" type="noConversion"/>
  <printOptions horizontalCentered="1"/>
  <pageMargins left="0" right="0" top="0.35433070866141736" bottom="0" header="0.31496062992125984" footer="0.31496062992125984"/>
  <pageSetup paperSize="9" scale="94" orientation="landscape" r:id="rId1"/>
  <rowBreaks count="2" manualBreakCount="2">
    <brk id="21" max="14" man="1"/>
    <brk id="4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1" sqref="B31"/>
    </sheetView>
  </sheetViews>
  <sheetFormatPr defaultRowHeight="15.75" x14ac:dyDescent="0.25"/>
  <cols>
    <col min="1" max="1" width="22.7109375" style="47" customWidth="1"/>
    <col min="2" max="2" width="60.7109375" style="47" customWidth="1"/>
    <col min="3" max="16384" width="9.140625" style="47"/>
  </cols>
  <sheetData>
    <row r="1" spans="1:2" x14ac:dyDescent="0.25">
      <c r="A1" s="655" t="s">
        <v>69</v>
      </c>
      <c r="B1" s="655"/>
    </row>
    <row r="2" spans="1:2" ht="31.5" x14ac:dyDescent="0.25">
      <c r="A2" s="48" t="s">
        <v>6</v>
      </c>
      <c r="B2" s="49" t="s">
        <v>70</v>
      </c>
    </row>
    <row r="3" spans="1:2" x14ac:dyDescent="0.25">
      <c r="A3" s="48">
        <v>1</v>
      </c>
      <c r="B3" s="49" t="s">
        <v>71</v>
      </c>
    </row>
    <row r="4" spans="1:2" x14ac:dyDescent="0.25">
      <c r="A4" s="48">
        <v>2</v>
      </c>
      <c r="B4" s="49" t="s">
        <v>72</v>
      </c>
    </row>
    <row r="5" spans="1:2" x14ac:dyDescent="0.25">
      <c r="A5" s="48">
        <v>3</v>
      </c>
      <c r="B5" s="49" t="s">
        <v>73</v>
      </c>
    </row>
    <row r="6" spans="1:2" x14ac:dyDescent="0.25">
      <c r="A6" s="48">
        <v>4</v>
      </c>
      <c r="B6" s="49" t="s">
        <v>74</v>
      </c>
    </row>
    <row r="7" spans="1:2" x14ac:dyDescent="0.25">
      <c r="A7" s="48">
        <v>5</v>
      </c>
      <c r="B7" s="49" t="s">
        <v>75</v>
      </c>
    </row>
    <row r="8" spans="1:2" x14ac:dyDescent="0.25">
      <c r="A8" s="48">
        <v>6</v>
      </c>
      <c r="B8" s="49" t="s">
        <v>76</v>
      </c>
    </row>
    <row r="9" spans="1:2" ht="15.75" customHeight="1" x14ac:dyDescent="0.25"/>
    <row r="10" spans="1:2" ht="15.75" customHeight="1" x14ac:dyDescent="0.25">
      <c r="A10" s="656" t="s">
        <v>77</v>
      </c>
      <c r="B10" s="656"/>
    </row>
  </sheetData>
  <mergeCells count="2">
    <mergeCell ref="A1:B1"/>
    <mergeCell ref="A10:B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vt:i4>
      </vt:variant>
    </vt:vector>
  </HeadingPairs>
  <TitlesOfParts>
    <vt:vector size="5" baseType="lpstr">
      <vt:lpstr>Aprašymas</vt:lpstr>
      <vt:lpstr>Priemoniu suvestine</vt:lpstr>
      <vt:lpstr>Asignavimų valdytojų kodai</vt:lpstr>
      <vt:lpstr>'Priemoniu suvestine'!Print_Area</vt:lpstr>
      <vt:lpstr>'Priemoniu suvestine'!Print_Titles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b.norvilaite</dc:creator>
  <cp:lastModifiedBy>Virginija Palaimiene</cp:lastModifiedBy>
  <cp:lastPrinted>2014-03-18T06:40:37Z</cp:lastPrinted>
  <dcterms:created xsi:type="dcterms:W3CDTF">2007-10-09T12:27:03Z</dcterms:created>
  <dcterms:modified xsi:type="dcterms:W3CDTF">2014-04-01T12:56:36Z</dcterms:modified>
</cp:coreProperties>
</file>