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195" windowHeight="10860"/>
  </bookViews>
  <sheets>
    <sheet name="Aprašymas" sheetId="12" r:id="rId1"/>
    <sheet name="Priemonių suvestinė" sheetId="10" r:id="rId2"/>
    <sheet name="Asignavimų valdytojai" sheetId="11" state="hidden" r:id="rId3"/>
  </sheets>
  <definedNames>
    <definedName name="_xlnm.Print_Area" localSheetId="0">Aprašymas!$A$1:$F$28</definedName>
    <definedName name="_xlnm.Print_Area" localSheetId="1">'Priemonių suvestinė'!$A$1:$O$127</definedName>
    <definedName name="_xlnm.Print_Titles" localSheetId="1">'Priemonių suvestinė'!$4:$6</definedName>
  </definedNames>
  <calcPr calcId="145621"/>
</workbook>
</file>

<file path=xl/calcChain.xml><?xml version="1.0" encoding="utf-8"?>
<calcChain xmlns="http://schemas.openxmlformats.org/spreadsheetml/2006/main">
  <c r="H27" i="10" l="1"/>
  <c r="I27" i="10"/>
  <c r="J27" i="10"/>
  <c r="J101" i="10"/>
  <c r="J66" i="10"/>
  <c r="J63" i="10"/>
  <c r="J25" i="10"/>
  <c r="J23" i="10"/>
  <c r="J21" i="10"/>
  <c r="J19" i="10"/>
  <c r="J17" i="10"/>
  <c r="J109" i="10"/>
  <c r="J110" i="10"/>
  <c r="J96" i="10"/>
  <c r="J126" i="10"/>
  <c r="J125" i="10"/>
  <c r="J121" i="10"/>
  <c r="J119" i="10"/>
  <c r="J74" i="10"/>
  <c r="J72" i="10"/>
  <c r="J58" i="10"/>
  <c r="J52" i="10"/>
  <c r="J69" i="10"/>
  <c r="J60" i="10"/>
  <c r="J35" i="10"/>
  <c r="J50" i="10"/>
  <c r="J31" i="10"/>
  <c r="J29" i="10"/>
  <c r="J32" i="10"/>
  <c r="J75" i="10"/>
  <c r="J120" i="10"/>
  <c r="J79" i="10"/>
  <c r="J124" i="10"/>
  <c r="J123" i="10"/>
  <c r="J78" i="10"/>
  <c r="J118" i="10"/>
  <c r="J117" i="10" s="1"/>
  <c r="J127" i="10" s="1"/>
  <c r="J77" i="10"/>
  <c r="J90" i="10"/>
  <c r="J97" i="10"/>
  <c r="J122" i="10"/>
  <c r="I126" i="10"/>
  <c r="I125" i="10"/>
  <c r="I124" i="10"/>
  <c r="I122" i="10"/>
  <c r="I120" i="10"/>
  <c r="I50" i="10"/>
  <c r="I109" i="10"/>
  <c r="I101" i="10"/>
  <c r="I96" i="10"/>
  <c r="I66" i="10"/>
  <c r="I63" i="10"/>
  <c r="H120" i="10"/>
  <c r="H119" i="10"/>
  <c r="H118" i="10"/>
  <c r="H126" i="10"/>
  <c r="H125" i="10"/>
  <c r="H124" i="10"/>
  <c r="H122" i="10"/>
  <c r="H121" i="10"/>
  <c r="H96" i="10"/>
  <c r="H90" i="10"/>
  <c r="H74" i="10"/>
  <c r="H69" i="10"/>
  <c r="H66" i="10"/>
  <c r="H72" i="10"/>
  <c r="H63" i="10"/>
  <c r="H60" i="10"/>
  <c r="H58" i="10"/>
  <c r="H52" i="10"/>
  <c r="H25" i="10"/>
  <c r="H23" i="10"/>
  <c r="H21" i="10"/>
  <c r="H19" i="10"/>
  <c r="H17" i="10"/>
  <c r="I110" i="10"/>
  <c r="J111" i="10"/>
  <c r="H123" i="10"/>
  <c r="H97" i="10"/>
  <c r="H117" i="10"/>
  <c r="I123" i="10"/>
  <c r="I51" i="10"/>
  <c r="I52" i="10"/>
  <c r="I53" i="10"/>
  <c r="I58" i="10"/>
  <c r="I60" i="10"/>
  <c r="I69" i="10"/>
  <c r="I72" i="10"/>
  <c r="I74" i="10"/>
  <c r="I30" i="10"/>
  <c r="I31" i="10"/>
  <c r="I28" i="10"/>
  <c r="I25" i="10"/>
  <c r="I22" i="10"/>
  <c r="I23" i="10"/>
  <c r="I21" i="10"/>
  <c r="I18" i="10"/>
  <c r="I19" i="10"/>
  <c r="I15" i="10"/>
  <c r="I119" i="10"/>
  <c r="I14" i="10"/>
  <c r="I29" i="10"/>
  <c r="I75" i="10"/>
  <c r="I121" i="10"/>
  <c r="I17" i="10"/>
  <c r="H29" i="10"/>
  <c r="H31" i="10"/>
  <c r="H50" i="10"/>
  <c r="H75" i="10"/>
  <c r="H32" i="10"/>
  <c r="I32" i="10"/>
  <c r="I78" i="10"/>
  <c r="I90" i="10"/>
  <c r="I97" i="10"/>
  <c r="I118" i="10"/>
  <c r="I117" i="10"/>
  <c r="I127" i="10"/>
  <c r="H109" i="10"/>
  <c r="H101" i="10"/>
  <c r="H110" i="10"/>
  <c r="H111" i="10"/>
  <c r="H112" i="10"/>
  <c r="J112" i="10"/>
  <c r="I111" i="10"/>
  <c r="I112" i="10"/>
  <c r="H127" i="10"/>
</calcChain>
</file>

<file path=xl/sharedStrings.xml><?xml version="1.0" encoding="utf-8"?>
<sst xmlns="http://schemas.openxmlformats.org/spreadsheetml/2006/main" count="372" uniqueCount="217">
  <si>
    <t>Programos tikslo kodas</t>
  </si>
  <si>
    <t>Uždavinio kodas</t>
  </si>
  <si>
    <t>Priemonės kodas</t>
  </si>
  <si>
    <t>Pavadinimas</t>
  </si>
  <si>
    <t>Priemonės požymis</t>
  </si>
  <si>
    <t>Asignavimų valdytojo kodas</t>
  </si>
  <si>
    <t>Finansavimo šaltinis</t>
  </si>
  <si>
    <t>01</t>
  </si>
  <si>
    <t>Įgyvendinti socialinės paramos politiką siekiant sumažinti socialinę atskirtį Klaipėdos mieste</t>
  </si>
  <si>
    <t>Užtikrinti Lietuvos Respublikos įstatymais, Vyriausybės nutarimais ir kitais teisės aktais numatytų socialinių išmokų ir kompensacijų mokėjimą</t>
  </si>
  <si>
    <t>SB(VB)</t>
  </si>
  <si>
    <t>Iš viso:</t>
  </si>
  <si>
    <t>02</t>
  </si>
  <si>
    <t xml:space="preserve">Tikslinių kompensacijų ir išmokų skaičiavimas ir mokėjimas, siekiant neįgaliesiems kompensuoti specialiųjų poreikių tenkinimo išlaidas </t>
  </si>
  <si>
    <t>LRVB</t>
  </si>
  <si>
    <t>03</t>
  </si>
  <si>
    <t>Išmokų vaikams skaičiavimas ir mokėjimas</t>
  </si>
  <si>
    <t>04</t>
  </si>
  <si>
    <t>Vienkartinių išmokų socialiai pažeidžiamiems žmonėms išmokėjimas</t>
  </si>
  <si>
    <t>3</t>
  </si>
  <si>
    <t>SB</t>
  </si>
  <si>
    <t>05</t>
  </si>
  <si>
    <t>Mokinių iš mažas pajamas gaunančių šeimų nemokamo maitinimo gamybos išlaidų padengimas</t>
  </si>
  <si>
    <t>Iš viso uždaviniui:</t>
  </si>
  <si>
    <t xml:space="preserve">Teikti visuomenės poreikius atitinkančias socialines paslaugas įvairioms gyventojų grupėms </t>
  </si>
  <si>
    <t>SB(SP)</t>
  </si>
  <si>
    <t>Nevyriausybinių organizacijų socialinių projektų dalinis finansavimas</t>
  </si>
  <si>
    <t>Aplinkos pritaikymas neįgaliesiems</t>
  </si>
  <si>
    <t>6</t>
  </si>
  <si>
    <t>06</t>
  </si>
  <si>
    <t>Socialinės reabilitacijos paslaugų neįgaliesiems bendruomenėje projektų dalinis finansavimas</t>
  </si>
  <si>
    <t>07</t>
  </si>
  <si>
    <t>Plėtoti socialinių paslaugų infrastruktūrą, įrengiant  naujus ir modernizuojant esamus socialines paslaugas teikiančių įstaigų pastatus</t>
  </si>
  <si>
    <t>Nestacionarių socialinių paslaugų infrastruktūros plėtros projektų įgyvendinimas:</t>
  </si>
  <si>
    <t>ES</t>
  </si>
  <si>
    <t>Kt</t>
  </si>
  <si>
    <t>Teikiamų socialinių paslaugų infrastruktūros tobulinimas siekiant atitikti keliamus reikalavimus:</t>
  </si>
  <si>
    <t>Socialinio būsto fondo gyvenamųjų namų statyba ir būsto pirkimas</t>
  </si>
  <si>
    <t>Iš viso tikslui:</t>
  </si>
  <si>
    <t>12</t>
  </si>
  <si>
    <t xml:space="preserve">Iš viso programai: </t>
  </si>
  <si>
    <t>Finansavimo šaltinių suvestinė</t>
  </si>
  <si>
    <t>Finansavimo šaltiniai</t>
  </si>
  <si>
    <t>SAVIVALDYBĖS  LĖŠOS, IŠ VISO:</t>
  </si>
  <si>
    <t>KITI ŠALTINIAI, IŠ VISO:</t>
  </si>
  <si>
    <t>IŠ VISO:</t>
  </si>
  <si>
    <t>SB(P)</t>
  </si>
  <si>
    <t>1</t>
  </si>
  <si>
    <t>Socialinės globos paslaugų teikimas senyvo amžiaus asmenims ir asmenims su negalia ne savivaldybės institucijose</t>
  </si>
  <si>
    <t>Dienos socialinės globos, trumpalaikės socialinės globos ir socialinės priežiūros paslaugų teikimo organizavimas miesto gyventojams ne savivaldybės institucijose:</t>
  </si>
  <si>
    <t>Socialinių paslaugų teikimas socialinėse įstaigose:</t>
  </si>
  <si>
    <t>pavadinimas</t>
  </si>
  <si>
    <t>Pritaikyta būstų neįgaliesiems</t>
  </si>
  <si>
    <t>I</t>
  </si>
  <si>
    <t xml:space="preserve">Piniginės socialinės paramos nepasiturinčioms šeimoms ir vieniems gyvenantiems asmenims bei paramos mirties atveju teikimas, išmokant pašalpas ir kompensacijas </t>
  </si>
  <si>
    <t>Vidutinis išmokamų socialinių pašalpų ir kompensacijų skaičius per mėn.</t>
  </si>
  <si>
    <t>Asmenims su sunkia negalia teikiamų socialinės globos paslaugų apmokėjimas</t>
  </si>
  <si>
    <t>Asmenų su sunkia negalia, kuriems teikiamos socialinės globos paslaugos, skaičius (perkamos paslaugos)</t>
  </si>
  <si>
    <t>Socialinių darbuotojų, dirbančių su socialinės rizikos šeimomis, darbo apmokėjimas</t>
  </si>
  <si>
    <t>Darbuotojų, dirbančių su socialinės rizikos šeimomis, skaičius</t>
  </si>
  <si>
    <t>Mokinių nemokamo maitinimo ir aprūpinimo mokinio reikmenimis organizavimas</t>
  </si>
  <si>
    <t>Išmokų gavėjų skaičius, žm.</t>
  </si>
  <si>
    <t>08</t>
  </si>
  <si>
    <t>Paslaugos gavėjų sk.</t>
  </si>
  <si>
    <t>Mobilių komandų sk</t>
  </si>
  <si>
    <t>Nupirkta butų, sk.</t>
  </si>
  <si>
    <t>Laikinai neišnuomotų gyvenamųjų patalpų priežiūra</t>
  </si>
  <si>
    <t>Savivaldybės gyvenamųjų patalpų techninės būklės vertinimas ir remontas</t>
  </si>
  <si>
    <t>Apmokėjimas savivaldybei tenkančia dalimi už daugiabučių namų bendrosios  nuosavybės objektų atnaujinimą ir renovaciją</t>
  </si>
  <si>
    <t>Rezervo naudojimas nenumatytiems darbams apmokėti ir avarinėms situacijoms likviduoti</t>
  </si>
  <si>
    <t>Savivaldybės gyvenamųjų patalpų nuomos administravimas</t>
  </si>
  <si>
    <t>Savininkams grąžintų nuomotų patalpų vertės įskaičiavimas į nuompinigius</t>
  </si>
  <si>
    <t>Parengtų remontui butų skaičius</t>
  </si>
  <si>
    <t>Suremontuotų butų skaičius</t>
  </si>
  <si>
    <t>Sutrumpėjo nuomininkų pasirinktos garantijos įvykdymo terminas (mėn.)</t>
  </si>
  <si>
    <t>Objektų, kuriuose buvo pašalintos galimų avarijų grėsmės ir likviduotos avarijos, skaičius</t>
  </si>
  <si>
    <t>Iš dalies finansuota projektų, sk.</t>
  </si>
  <si>
    <t>Etatų skaičius mobilioje komandoje</t>
  </si>
  <si>
    <t>09</t>
  </si>
  <si>
    <t>Bandomojo projekto pagal Integralios pagalbos plėtros programą įgyvendinimas (dienos socialinės globos ir slaugos paslaugos į namus)</t>
  </si>
  <si>
    <t>Socialinės paslaugos kokybės vertinimas</t>
  </si>
  <si>
    <t>Parengta audito ataskaita, vnt.</t>
  </si>
  <si>
    <t>Produkto vertinimo kriterijus</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</si>
  <si>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</si>
  <si>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</si>
  <si>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</si>
  <si>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</si>
  <si>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</si>
  <si>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</si>
  <si>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</si>
  <si>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</si>
  <si>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</si>
  <si>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 xml:space="preserve">I   </t>
  </si>
  <si>
    <t>Socialinių paslaugų moterims, patyrusioms smurtą šeimoje ar nukentėjusioms nuo prekybos žmonėmis, plėtra, steigiant moterų krizių centrą</t>
  </si>
  <si>
    <t>Įgyvendinta projektų, vnt.</t>
  </si>
  <si>
    <t>Nemokamą maitinimą gaunančių bei aprūpinamų mokinio reikmenimis mokinių sk., tūkst.</t>
  </si>
  <si>
    <t>3,8</t>
  </si>
  <si>
    <t xml:space="preserve">Vidutinis vienkartinių išmokų socialiai pažeidžiamiems asmenims skaičius/mėn. </t>
  </si>
  <si>
    <t xml:space="preserve">Paramą gaunančių mokinių skaičius </t>
  </si>
  <si>
    <t>7000</t>
  </si>
  <si>
    <t>BĮ Klaipėdos miesto globos namuose;</t>
  </si>
  <si>
    <t>BĮ Klaipėdos miesto socialinės paramos centre;</t>
  </si>
  <si>
    <t>BĮ Neįgaliųjų centre „Klaipėdos lakštutė“;</t>
  </si>
  <si>
    <t>BĮ Klaipėdos miesto šeimos ir vaiko gerovės centre;</t>
  </si>
  <si>
    <t>BĮ Klaipėdos miesto nakvynės namuose;</t>
  </si>
  <si>
    <t>BĮ Klaipėdos vaikų globos namuose „Smiltelė“;</t>
  </si>
  <si>
    <t>BĮ Klaipėdos vaikų globos namuose „Danė“;</t>
  </si>
  <si>
    <t>BĮ Klaipėdos vaikų globos namuose „Rytas“;</t>
  </si>
  <si>
    <t>Senyvo amžiaus asmenų dienos socialinės globos centre (Kretingos g. 44);</t>
  </si>
  <si>
    <t>Suaugusių asmenų su psichine negalia dienos socialinės globos centre (Kretingos g. 44);</t>
  </si>
  <si>
    <t>Dienos socialinės globos paslaugų teikimas asmenims su psichine negalia dienos socialinės globos centre;</t>
  </si>
  <si>
    <t>Dienos socialinės globos paslaugų teikimas vaikams su negalia dienos socialinės globos centre;</t>
  </si>
  <si>
    <t>Dienos socialinę globą per mėn. gaunančių asmenų skaičius</t>
  </si>
  <si>
    <t xml:space="preserve">Parengta techninių projektų, sk. </t>
  </si>
  <si>
    <t xml:space="preserve"> NVO projektų, gaunančių dalinį finansavimą iš savivaldybės biudžeto, sk.</t>
  </si>
  <si>
    <t>Paslaugų gavėjų skaičius</t>
  </si>
  <si>
    <t>Planinis vietų skaičius stacioanarias paslaugas teikiančiose įstaigose</t>
  </si>
  <si>
    <t>BĮ Klaipėdos nakvynės namų pastatų (Viršutinė g. 21 ir Šilutės pl. 8) avarinių vamzdynų keitimo darbai</t>
  </si>
  <si>
    <t xml:space="preserve">Užtikrinti Klaipėdos miesto socialinio būsto fondo plėtrą ir valstybės politikos, padedančios apsirūpinti būstu, įgyvendinimą </t>
  </si>
  <si>
    <t>Daugiabučių namų, kuriuose  buvo vykdomi atnaujinimo darbai, skaičius</t>
  </si>
  <si>
    <t xml:space="preserve">Surinkta nuomos mokesčio  proc. nuo priskaičiuoto </t>
  </si>
  <si>
    <t>Savivaldybės gyvenamųjų patalpų  tinkamos fizinės būklės užtikrinimas ir nuomos administravimas:</t>
  </si>
  <si>
    <t xml:space="preserve">Nemokamo maitinimo organizavimas labdaros valgykloje Klaipėdos mieste gyvenantiems asmenims, nepajėgiantiems maitintis savo namuose </t>
  </si>
  <si>
    <t>Dienos socialinės priežiūros paslauga vaikams iš socialinės rizikos šeimų vaikų dienos centruose;</t>
  </si>
  <si>
    <t>Nemokamą maitinimą labdaros valgykloje per mėn. gaunančių asmenų sk</t>
  </si>
  <si>
    <t>1.3.3.2, 1.3.3.6</t>
  </si>
  <si>
    <t>1.3.1.2, 1.3.1.3, 1.3.2.1, 1.3.3.1, 1.3.3.6</t>
  </si>
  <si>
    <t>1.3.3.6</t>
  </si>
  <si>
    <t>1.3.1.5, 1.3.3.3</t>
  </si>
  <si>
    <t>1.3.1.2, 1.3.1.4, 1.3.2.1, 1.3.2.2, 1.3.2.3</t>
  </si>
  <si>
    <t>1.3.3.2</t>
  </si>
  <si>
    <t>1.3.3.1</t>
  </si>
  <si>
    <t>1.3.5.2</t>
  </si>
  <si>
    <t>1.3.5.3</t>
  </si>
  <si>
    <t>Kompensacijų Nepriklausomybės gynėjams, nukentėjusiems nuo 1991 m. sausio 11-13 d. ir po to vykdytos SSRS agresijos bei jų šeimoms, sk.</t>
  </si>
  <si>
    <r>
      <rPr>
        <b/>
        <sz val="10"/>
        <rFont val="Times New Roman"/>
        <family val="1"/>
        <charset val="186"/>
      </rPr>
      <t>Vietos bendruomenių savivaldos 2013 m. programos</t>
    </r>
    <r>
      <rPr>
        <sz val="10"/>
        <rFont val="Times New Roman"/>
        <family val="1"/>
        <charset val="186"/>
      </rPr>
      <t xml:space="preserve"> įgyvendinimas </t>
    </r>
  </si>
  <si>
    <r>
      <t xml:space="preserve">Projekto </t>
    </r>
    <r>
      <rPr>
        <b/>
        <sz val="10"/>
        <rFont val="Times New Roman"/>
        <family val="1"/>
        <charset val="186"/>
      </rPr>
      <t>„Senyvo amžiaus asmenų dienos socialinės globos centras (Kretingos g. 44)“</t>
    </r>
    <r>
      <rPr>
        <sz val="10"/>
        <rFont val="Times New Roman"/>
        <family val="1"/>
        <charset val="186"/>
      </rPr>
      <t xml:space="preserve"> įgyvendinimas</t>
    </r>
  </si>
  <si>
    <r>
      <t>Projekto</t>
    </r>
    <r>
      <rPr>
        <b/>
        <sz val="10"/>
        <rFont val="Times New Roman"/>
        <family val="1"/>
        <charset val="186"/>
      </rPr>
      <t xml:space="preserve"> „Suaugusių asmenų su psichine negalia dienos socialinės globos centras (Kretingos g. 44)“</t>
    </r>
    <r>
      <rPr>
        <sz val="10"/>
        <rFont val="Times New Roman"/>
        <family val="1"/>
        <charset val="186"/>
      </rPr>
      <t xml:space="preserve"> įgyvendinimas</t>
    </r>
  </si>
  <si>
    <r>
      <t xml:space="preserve">Projekto </t>
    </r>
    <r>
      <rPr>
        <b/>
        <sz val="10"/>
        <rFont val="Times New Roman"/>
        <family val="1"/>
        <charset val="186"/>
      </rPr>
      <t>„Suaugusių asmenų su proto negalia dienos socialinės globos centras (2 spec. mokykla, III a.)“</t>
    </r>
    <r>
      <rPr>
        <sz val="10"/>
        <rFont val="Times New Roman"/>
        <family val="1"/>
        <charset val="186"/>
      </rPr>
      <t xml:space="preserve"> įgyvendinimas</t>
    </r>
  </si>
  <si>
    <r>
      <rPr>
        <b/>
        <sz val="10"/>
        <rFont val="Times New Roman"/>
        <family val="1"/>
        <charset val="186"/>
      </rPr>
      <t xml:space="preserve">Pastato, adresu Kretingos g. 44, Klaipėda, I-IV aukštų rekonstrukcija, pritaikant Klaipėdos vaikų globos namams „Danė“ </t>
    </r>
    <r>
      <rPr>
        <sz val="10"/>
        <rFont val="Times New Roman"/>
        <family val="1"/>
        <charset val="186"/>
      </rPr>
      <t>(energiją taupančių priemonių, vykdant projektą „Energetikos efektyvumo didinimas Klaipėdos vaikų globos namuose „Danė“ (II etapas), įgyvendinimas ir kitų rekonstrukcijos darbų atlikimas)</t>
    </r>
  </si>
  <si>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</si>
  <si>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</si>
  <si>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Valstybės biudžeto specialiosios tikslinės dotacijos lėšos </t>
    </r>
    <r>
      <rPr>
        <b/>
        <sz val="10"/>
        <rFont val="Times New Roman"/>
        <family val="1"/>
        <charset val="186"/>
      </rPr>
      <t>SB(VB)</t>
    </r>
  </si>
  <si>
    <r>
      <t>Paskolos lėšos</t>
    </r>
    <r>
      <rPr>
        <sz val="10"/>
        <rFont val="Times New Roman"/>
        <family val="1"/>
        <charset val="186"/>
      </rPr>
      <t xml:space="preserve"> </t>
    </r>
    <r>
      <rPr>
        <b/>
        <sz val="10"/>
        <rFont val="Times New Roman"/>
        <family val="1"/>
        <charset val="186"/>
      </rPr>
      <t>SB(P)</t>
    </r>
  </si>
  <si>
    <r>
      <t xml:space="preserve">Europos Sąjungos paramos lėšos </t>
    </r>
    <r>
      <rPr>
        <b/>
        <sz val="10"/>
        <rFont val="Times New Roman"/>
        <family val="1"/>
      </rPr>
      <t>ES</t>
    </r>
  </si>
  <si>
    <r>
      <t xml:space="preserve">Valstybės biudžeto lėšos </t>
    </r>
    <r>
      <rPr>
        <b/>
        <sz val="10"/>
        <rFont val="Times New Roman"/>
        <family val="1"/>
      </rPr>
      <t>LRVB</t>
    </r>
  </si>
  <si>
    <r>
      <t xml:space="preserve">Kiti finansavimo šaltiniai </t>
    </r>
    <r>
      <rPr>
        <b/>
        <sz val="10"/>
        <rFont val="Times New Roman"/>
        <family val="1"/>
        <charset val="186"/>
      </rPr>
      <t>Kt</t>
    </r>
  </si>
  <si>
    <t>SB(TA)</t>
  </si>
  <si>
    <r>
      <t xml:space="preserve">Valstybės ir savivaldybės biudžeto tarpusavio atsiskaitymų lėšos </t>
    </r>
    <r>
      <rPr>
        <b/>
        <sz val="10"/>
        <rFont val="Times New Roman"/>
        <family val="1"/>
        <charset val="186"/>
      </rPr>
      <t>SB(TA)</t>
    </r>
  </si>
  <si>
    <t>Suaugusių asmenų su protine negalia dienos socialinės globos centre (Klaipėdos „Mdeinės“ mokykla, III a.)</t>
  </si>
  <si>
    <t>Asignavimai, tūkst. Lt</t>
  </si>
  <si>
    <t>2013 m. asignavimų patvirtintas planas*</t>
  </si>
  <si>
    <t>2013 m. asignavimų patikslintas planas**</t>
  </si>
  <si>
    <t>2013 m. panaudotos lėšos (kasinės išlaidos)</t>
  </si>
  <si>
    <t>Informacija apie pasiektus rezultatus, duomenys apie programai skirtų asignavimų panaudojimo tikslingumą</t>
  </si>
  <si>
    <t>Priežastys, dėl kurių planuotos rodiklių reikšmės nepasiektos</t>
  </si>
  <si>
    <t>planuotos reikšmės</t>
  </si>
  <si>
    <t>faktinės reikšmės</t>
  </si>
  <si>
    <t>* pagal Klaipėdos miesto savivaldybės tarybos 2013-02-28 sprendimą Nr. T2-33</t>
  </si>
  <si>
    <t>** pagal Klaipėdos miesto savivaldybės tarybos 2013-11-28 sprendimą Nr. T2-279</t>
  </si>
  <si>
    <t>Vidutinė laukimo eilėje nuo socialinės globos paskyrimo iki jos gavimo socialinės globos paslaugų įstaigoje trukmė, dienomis</t>
  </si>
  <si>
    <t>Savivaldybės socialinių paslaugų (išskyrus bendrąsias socialines paslaugas) gavėjų dalis nuo visų socialinių paslaugų gavėjų, proc.</t>
  </si>
  <si>
    <t>Vidutinis vaikų, apgyvendintų vaikų globos namuose, skaičius, vnt.</t>
  </si>
  <si>
    <t>Gautų skundų dėl vaiko teisių pažeidimų skaičius, vnt.</t>
  </si>
  <si>
    <t>Savivaldybės socialiniam būstui išsinuomoti laukiančių asmenų (šeimų) laukimo trukmė (pagal laukiančiųjų grupes (našlaičius, neįgaliuosius, daugiavaikes šeimas, jaunas šeimas, bendrą sąrašą, socialinio būsto nuomininkus, turinčius teisę į būsto sąlygų pagerinimą), metai</t>
  </si>
  <si>
    <t>Per ataskaitinį laikotarpį atnaujintų socialinių būstų skaičius, vnt.</t>
  </si>
  <si>
    <t xml:space="preserve">STRATEGINIO VEIKLOS PLANO VYKDYMO ATASKAITA </t>
  </si>
  <si>
    <t>(SOCIALINĖS ATSKIRTIES MAŽINIMO PROGRAMA (NR. 12))</t>
  </si>
  <si>
    <t>Darbai baigti 2012 m, statybos užbaigimo aktas gautas 2013 m. sausio mėn.</t>
  </si>
  <si>
    <t>2,9</t>
  </si>
  <si>
    <t>7001</t>
  </si>
  <si>
    <t>155</t>
  </si>
  <si>
    <t>5200</t>
  </si>
  <si>
    <t>Senyvo amžiaus asmenų bei asmenų su negalia, gyvenančių globos institucijose ataskaitiniais metais, sk.</t>
  </si>
  <si>
    <t>Atlikti remonto darbai įstaigose, įstaigų sk.</t>
  </si>
  <si>
    <t>Konkurso metu darbai nupirkti pigiau</t>
  </si>
  <si>
    <t>Rekonstruota dalis pastato - 1394 kv. m.
Užbaigtumas, proc.</t>
  </si>
  <si>
    <t>ĮVYKDYMO ATASKAITA</t>
  </si>
  <si>
    <r>
      <t xml:space="preserve">Asignavimų valdytojai: </t>
    </r>
    <r>
      <rPr>
        <sz val="12"/>
        <rFont val="Times New Roman"/>
        <family val="1"/>
      </rPr>
      <t>Klaipėdos miesto savivaldybės administracija (1), Socialinių reikalų departamentas (3), Investicijų ir ekonomikos departamentas (5), Miesto ūkio departamentas (6).</t>
    </r>
    <r>
      <rPr>
        <b/>
        <sz val="12"/>
        <rFont val="Times New Roman"/>
        <family val="1"/>
      </rPr>
      <t xml:space="preserve">
</t>
    </r>
  </si>
  <si>
    <r>
      <t>Programą vykdė:</t>
    </r>
    <r>
      <rPr>
        <sz val="12"/>
        <rFont val="Times New Roman"/>
        <family val="1"/>
      </rPr>
      <t xml:space="preserve"> </t>
    </r>
    <r>
      <rPr>
        <sz val="12"/>
        <rFont val="Times New Roman"/>
        <family val="1"/>
        <charset val="186"/>
      </rPr>
      <t>Socialinio departamento Socialinės paramos ir</t>
    </r>
    <r>
      <rPr>
        <sz val="12"/>
        <rFont val="Times New Roman"/>
        <family val="1"/>
      </rPr>
      <t xml:space="preserve"> Socialinio būsto skyriai, </t>
    </r>
    <r>
      <rPr>
        <sz val="12"/>
        <rFont val="Times New Roman"/>
        <family val="1"/>
        <charset val="186"/>
      </rPr>
      <t>BĮ Klaipėdos miesto socialinės paramos centras</t>
    </r>
    <r>
      <rPr>
        <sz val="12"/>
        <rFont val="Times New Roman"/>
        <family val="1"/>
      </rPr>
      <t xml:space="preserve">, </t>
    </r>
    <r>
      <rPr>
        <sz val="12"/>
        <rFont val="Times New Roman"/>
        <family val="1"/>
        <charset val="186"/>
      </rPr>
      <t>BĮ Neįgaliųjų dienos užimtumo centras „Klaipėdos lakštutė“</t>
    </r>
    <r>
      <rPr>
        <sz val="12"/>
        <rFont val="Times New Roman"/>
        <family val="1"/>
      </rPr>
      <t xml:space="preserve">, </t>
    </r>
    <r>
      <rPr>
        <sz val="12"/>
        <rFont val="Times New Roman"/>
        <family val="1"/>
        <charset val="186"/>
      </rPr>
      <t>BĮ Klaipėdos miesto nakvynės namai</t>
    </r>
    <r>
      <rPr>
        <sz val="12"/>
        <rFont val="Times New Roman"/>
        <family val="1"/>
      </rPr>
      <t xml:space="preserve">, </t>
    </r>
    <r>
      <rPr>
        <sz val="12"/>
        <rFont val="Times New Roman"/>
        <family val="1"/>
        <charset val="186"/>
      </rPr>
      <t>BĮ Klaipėdos miesto globos namai</t>
    </r>
    <r>
      <rPr>
        <sz val="12"/>
        <rFont val="Times New Roman"/>
        <family val="1"/>
      </rPr>
      <t xml:space="preserve">, BĮ </t>
    </r>
    <r>
      <rPr>
        <sz val="12"/>
        <rFont val="Times New Roman"/>
        <family val="1"/>
        <charset val="186"/>
      </rPr>
      <t>Klaipėdos miesto šeimos ir vaiko gerovės centras, BĮ Klaipėdos vaikų globos namai „Smiltelė“, BĮ Klaipėdos vaikų globos namai „Danė“, BĮ Klaipėdos vaikų globos namai „Rytas“, Miesto ūkio departamento Socialinės infrastruktūros priežiūros skyrius</t>
    </r>
    <r>
      <rPr>
        <sz val="12"/>
        <rFont val="Times New Roman"/>
        <family val="1"/>
      </rPr>
      <t xml:space="preserve">, </t>
    </r>
    <r>
      <rPr>
        <sz val="12"/>
        <rFont val="Times New Roman"/>
        <family val="1"/>
        <charset val="186"/>
      </rPr>
      <t>Investicijų ir ekonomikos departamento Projektų bei Statybos ir infrastruktūros plėtros skyriai, Finansų ir turto departamento Turto skyrius.</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</si>
  <si>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</si>
  <si>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</si>
  <si>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nei viena planuoto ataskaitinių metų produkto kriterijaus reikšmė.</t>
  </si>
  <si>
    <r>
      <t xml:space="preserve">2013 M. KLAIPĖDOS MIESTO SAVIVALDYBĖS </t>
    </r>
    <r>
      <rPr>
        <b/>
        <sz val="12"/>
        <rFont val="Times New Roman"/>
        <family val="1"/>
      </rPr>
      <t xml:space="preserve">                        
SOCIALINĖS ATSKIRTIES MAŽINIMO  </t>
    </r>
    <r>
      <rPr>
        <b/>
        <sz val="12"/>
        <rFont val="Times New Roman"/>
        <family val="1"/>
        <charset val="186"/>
      </rPr>
      <t>PROGRAMOS (NR. 12)</t>
    </r>
  </si>
  <si>
    <t>Rodiklis didesnis, nei planuota, nes  gauti gyventojų skundai, prašymai ir pareiškimai buvo registruojami kartu bendrame registre, nuo 2014 m. planuojama registruoti atskirai.</t>
  </si>
  <si>
    <t>Finansuota projektų, sk.</t>
  </si>
  <si>
    <t xml:space="preserve"> Vaikų globos namuose „Danė“ vaikai nebuvo apgyvendinami dėl pastato rekonstrukcijos darbų</t>
  </si>
  <si>
    <t>Senstant visuomenei, keičiasi paslaugų gavėjų tipas: iš senyvo amžiaus asmenų į asmenų su sunkia negalia</t>
  </si>
  <si>
    <t>Rodiklis sumažėjo dėl vaikų sergamumo, padidėjusių tėvų pajamų</t>
  </si>
  <si>
    <t>6519</t>
  </si>
  <si>
    <t>5481</t>
  </si>
  <si>
    <t>7475</t>
  </si>
  <si>
    <t>Pasikeitus norminiams dokumentams, teisę gauti socialinę išmoką įgijo daugiau asmenų</t>
  </si>
  <si>
    <t>Vidutiniškai per mėn. išmokamų laidojimo pašalpų skaičius</t>
  </si>
  <si>
    <t>Dėl per vėlai skirtų asignavimų nespėta panaudoti visų lėšų</t>
  </si>
  <si>
    <t>Planuotas paslaugos gavėjų skaičius turi būti pasiektas iki 2015-09-01, 2013 m. buvo formuojamos komandos, paviešintas projektas, registruojami asmenų prašymai paslaugai teikti</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</si>
  <si>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</si>
  <si>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faktiškai įvykdyta –</t>
  </si>
  <si>
    <t>iš dalies įvykdyta –</t>
  </si>
  <si>
    <t>(pagal planą arba geriau);</t>
  </si>
  <si>
    <t>(blogiau, nei planuota).</t>
  </si>
  <si>
    <r>
      <t xml:space="preserve">Iš </t>
    </r>
    <r>
      <rPr>
        <b/>
        <sz val="12"/>
        <rFont val="Times New Roman"/>
        <family val="1"/>
        <charset val="186"/>
      </rPr>
      <t>2013 m. planuotų įvykdyti</t>
    </r>
    <r>
      <rPr>
        <sz val="12"/>
        <rFont val="Times New Roman"/>
        <family val="1"/>
        <charset val="186"/>
      </rPr>
      <t xml:space="preserve"> 21 priemonės (kurioms patvirtinti / skirti asignavimai): </t>
    </r>
  </si>
  <si>
    <t>Planuotas skaičius nepasiektas dėl to, kad 2013-07-19 Savivaldybės administracijos viešųjų pirkimų komisija  nutraukė vieno iš vykdytų viešojo butų remonto darbų pirkimo procedūras</t>
  </si>
  <si>
    <t>Dėl pasirinkto pirkimo būdo (supaprastintas ribotas konkursas) užsitęsė pirkimo procedūros, todėl projekto finansavimo ir administravimo sutartis 2013 m. nebuvo pasirašyta. Numatyta projekto pabaiga – 2015-04-02</t>
  </si>
  <si>
    <t>Sutartis su rangovu  pasirašyta lapkričio mėn. pabaigoje. 2013 m. gruodžio mėn. atlika 1,15 proc. darbų</t>
  </si>
  <si>
    <t>Nupirkta 11 dviejų kambarių butų socialinio būsto plėtrai už 1669 tūkst. Lt. Finansavimo šaltiniai -Socialinės apsaugos ir darbo ministerija ir savivaldybės biudžetas</t>
  </si>
  <si>
    <t>Atlikta 16 proc. statybos darbų</t>
  </si>
  <si>
    <t>Užsitęsus statybos darbų techninės priežiūros paslaugų pirkimo procedūroms, rangos darbai pradėti vėliau, nei planuota. Numatoma kreiptis dėl  projekto įgyvendinimo termino pratęsimo iki 2014-11-30</t>
  </si>
  <si>
    <t>Sutartis su rangovu pasirašyta lapkričio mėn. pabaigoje. 2013 m. gruodžio mėn. atlikta 1,87 proc. darbų</t>
  </si>
  <si>
    <t>Dėl pasirinkto pirkimo būdo (supaprastintas ribotas konkursas) užsitęsė pirkimo procedūros. Projekto pabaiga pratęsta iki 2015-04-30</t>
  </si>
  <si>
    <t>Sutartis su rangovu  pasirašyta lapkričio mėn. pabaigoje. 2013 m. gruodžio mėn. atlikta 2,16 proc. darbų</t>
  </si>
  <si>
    <t>Daugiausiai vietos bendruomenių  sprendimų buvo priimta dėl vaikų ir jaunimo užimtumo  ir  sporto ir sveikatinimo veiklos (43 – dėl vaikų žaidimo aikštelių įrengimų atnaujinimo, 31 – dėl sporto aikštelių įrangos atnaujinimo ir naujų lauko treniruoklių įrengimo)</t>
  </si>
  <si>
    <t>Nupirkti 3 kopikliai, įrengtas 1 keltuvas, 6 būstuose aplinka pritaikyta neįgaliesiems</t>
  </si>
  <si>
    <t xml:space="preserve">Pagal Lietuvos Respublikos socialinės apsaugos ir darbo ministro 2013 m. liepos 4 d. įsakymu Nr. A1-368 patvirtintą naują paslaugų katalogo redakciją, 2013 m. trumpalaikė globa nakvynės namuose pakeista į socialinės priežiūros paslaugą, t. y. ji nebepriskiriama prie stacionarios paslaugos (-122 vietos). Šeimos ir vaiko gerovės centre intensyvi krizių įveikimo pagalba vaikams ir moterims taip pat  nebėra stacionari paslauga (-44 vietos).
</t>
  </si>
  <si>
    <t>Kreipėsi mažiau išmokos vaikui gavėjų, nei buvo planuota</t>
  </si>
  <si>
    <t>Kreipėsi mažiau kompensacijų ir išmokų gavėjų, nei buvo planuota, ypač šalpos pensijos neįgaliajam bei šalpos pensijos neįgaliajam vaikui</t>
  </si>
  <si>
    <t>Padidėjo bendrųjų paslaugų poreikis bei pradėta vesti tikslesnė bendrųjų paslaugų apskaita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</si>
</sst>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9" x14ac:knownFonts="1">
    <font>
      <sz val="11"/>
      <color indexed="8"/>
      <name val="Calibri"/>
      <family val="2"/>
      <charset val="186"/>
    </font>
    <font>
      <sz val="10"/>
      <name val="Times New Roman"/>
      <family val="1"/>
      <charset val="186"/>
    </font>
    <font>
      <sz val="10"/>
      <name val="Arial"/>
      <family val="2"/>
      <charset val="186"/>
    </font>
    <font>
      <sz val="12"/>
      <name val="Times New Roman"/>
      <family val="1"/>
      <charset val="186"/>
    </font>
    <font>
      <sz val="8"/>
      <name val="Calibri"/>
      <family val="2"/>
      <charset val="186"/>
    </font>
    <font>
      <sz val="10"/>
      <name val="Arial"/>
      <family val="2"/>
      <charset val="186"/>
    </font>
    <font>
      <sz val="10"/>
      <name val="Times New Roman"/>
      <family val="1"/>
    </font>
    <font>
      <b/>
      <sz val="9"/>
      <name val="Times New Roman"/>
      <family val="1"/>
    </font>
    <font>
      <sz val="9"/>
      <name val="Times New Roman"/>
      <family val="1"/>
      <charset val="186"/>
    </font>
    <font>
      <b/>
      <sz val="10"/>
      <name val="Times New Roman"/>
      <family val="1"/>
      <charset val="186"/>
    </font>
    <font>
      <b/>
      <sz val="10"/>
      <name val="Times New Roman"/>
      <family val="1"/>
    </font>
    <font>
      <sz val="9"/>
      <name val="Times New Roman"/>
      <family val="1"/>
    </font>
    <font>
      <sz val="8"/>
      <name val="Times New Roman"/>
      <family val="1"/>
    </font>
    <font>
      <b/>
      <sz val="9"/>
      <name val="Times New Roman"/>
      <family val="1"/>
      <charset val="186"/>
    </font>
    <font>
      <sz val="9"/>
      <name val="Arial"/>
      <family val="2"/>
      <charset val="186"/>
    </font>
    <font>
      <b/>
      <sz val="11"/>
      <name val="Times New Roman"/>
      <family val="1"/>
    </font>
    <font>
      <sz val="7"/>
      <name val="Times New Roman"/>
      <family val="1"/>
      <charset val="186"/>
    </font>
    <font>
      <b/>
      <sz val="12"/>
      <name val="Times New Roman"/>
      <family val="1"/>
    </font>
    <font>
      <sz val="10"/>
      <color indexed="8"/>
      <name val="Times New Roman"/>
      <family val="1"/>
      <charset val="186"/>
    </font>
    <font>
      <sz val="9"/>
      <color indexed="8"/>
      <name val="Calibri"/>
      <family val="2"/>
      <charset val="186"/>
    </font>
    <font>
      <sz val="10"/>
      <color indexed="8"/>
      <name val="Calibri"/>
      <family val="2"/>
      <charset val="186"/>
    </font>
    <font>
      <sz val="11"/>
      <name val="Times New Roman"/>
      <family val="1"/>
      <charset val="186"/>
    </font>
    <font>
      <sz val="10"/>
      <color rgb="FFFF0000"/>
      <name val="Times New Roman"/>
      <family val="1"/>
    </font>
    <font>
      <b/>
      <sz val="10"/>
      <color rgb="FFFF0000"/>
      <name val="Times New Roman"/>
      <family val="1"/>
    </font>
    <font>
      <b/>
      <sz val="12"/>
      <name val="Times New Roman"/>
      <family val="1"/>
      <charset val="186"/>
    </font>
    <font>
      <sz val="12"/>
      <name val="Times New Roman"/>
      <family val="1"/>
    </font>
    <font>
      <sz val="12"/>
      <name val="Arial"/>
      <family val="2"/>
      <charset val="186"/>
    </font>
    <font>
      <sz val="10"/>
      <name val="Calibri"/>
      <family val="2"/>
      <charset val="186"/>
    </font>
    <font>
      <b/>
      <sz val="11"/>
      <name val="Times New Roman"/>
      <family val="1"/>
      <charset val="186"/>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0" tint="-4.9989318521683403E-2"/>
        <bgColor indexed="64"/>
      </patternFill>
    </fill>
    <fill>
      <patternFill patternType="solid">
        <fgColor rgb="FFCCECFF"/>
        <bgColor indexed="64"/>
      </patternFill>
    </fill>
    <fill>
      <patternFill patternType="solid">
        <fgColor indexed="27"/>
        <bgColor indexed="64"/>
      </patternFill>
    </fill>
    <fill>
      <patternFill patternType="solid">
        <fgColor rgb="FFCCFFFF"/>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0" borderId="0"/>
    <xf numFmtId="0" fontId="2" fillId="0" borderId="0"/>
  </cellStyleXfs>
  <cellXfs count="928">
    <xf numFmtId="0" fontId="0" fillId="0" borderId="0" xfId="0"/>
    <xf numFmtId="0" fontId="3" fillId="0" borderId="0" xfId="0" applyFont="1"/>
    <xf numFmtId="0" fontId="3" fillId="0" borderId="1" xfId="0" applyFont="1" applyBorder="1" applyAlignment="1">
      <alignment horizontal="center" vertical="top" wrapText="1"/>
    </xf>
    <xf numFmtId="0" fontId="3" fillId="0" borderId="1" xfId="0" applyFont="1" applyBorder="1" applyAlignment="1">
      <alignment vertical="top" wrapText="1"/>
    </xf>
    <xf numFmtId="49" fontId="10" fillId="0" borderId="7" xfId="0" applyNumberFormat="1" applyFont="1" applyBorder="1" applyAlignment="1">
      <alignment horizontal="center" vertical="top"/>
    </xf>
    <xf numFmtId="0" fontId="10" fillId="3" borderId="10" xfId="0" applyFont="1" applyFill="1" applyBorder="1" applyAlignment="1">
      <alignment vertical="top" wrapText="1"/>
    </xf>
    <xf numFmtId="0" fontId="10" fillId="0" borderId="9" xfId="0" applyNumberFormat="1" applyFont="1" applyBorder="1" applyAlignment="1">
      <alignment horizontal="center" vertical="top"/>
    </xf>
    <xf numFmtId="49" fontId="10" fillId="0" borderId="16" xfId="0" applyNumberFormat="1" applyFont="1" applyBorder="1" applyAlignment="1">
      <alignment horizontal="center" vertical="top"/>
    </xf>
    <xf numFmtId="0" fontId="10" fillId="0" borderId="16" xfId="0" applyNumberFormat="1" applyFont="1" applyBorder="1" applyAlignment="1">
      <alignment horizontal="center" vertical="top"/>
    </xf>
    <xf numFmtId="0" fontId="10" fillId="0" borderId="0" xfId="0" applyNumberFormat="1" applyFont="1" applyBorder="1" applyAlignment="1">
      <alignment horizontal="center" vertical="top"/>
    </xf>
    <xf numFmtId="0" fontId="6" fillId="3" borderId="24" xfId="0" applyFont="1" applyFill="1" applyBorder="1" applyAlignment="1">
      <alignment vertical="top" wrapText="1"/>
    </xf>
    <xf numFmtId="49" fontId="10" fillId="0" borderId="36" xfId="0" applyNumberFormat="1" applyFont="1" applyBorder="1" applyAlignment="1">
      <alignment horizontal="center" vertical="top"/>
    </xf>
    <xf numFmtId="0" fontId="6" fillId="3" borderId="41" xfId="0" applyFont="1" applyFill="1" applyBorder="1" applyAlignment="1">
      <alignment horizontal="center" vertical="top"/>
    </xf>
    <xf numFmtId="0" fontId="6" fillId="3" borderId="58" xfId="0" applyFont="1" applyFill="1" applyBorder="1" applyAlignment="1">
      <alignment horizontal="center" vertical="top"/>
    </xf>
    <xf numFmtId="0" fontId="6" fillId="0" borderId="68" xfId="0" applyFont="1" applyFill="1" applyBorder="1" applyAlignment="1">
      <alignment horizontal="center" vertical="top"/>
    </xf>
    <xf numFmtId="0" fontId="6" fillId="0" borderId="43" xfId="0" applyFont="1" applyFill="1" applyBorder="1" applyAlignment="1">
      <alignment horizontal="center" vertical="top"/>
    </xf>
    <xf numFmtId="0" fontId="6" fillId="0" borderId="58" xfId="0" applyFont="1" applyFill="1" applyBorder="1" applyAlignment="1">
      <alignment horizontal="center" vertical="top"/>
    </xf>
    <xf numFmtId="0" fontId="6" fillId="0" borderId="58" xfId="0" applyFont="1" applyBorder="1" applyAlignment="1">
      <alignment vertical="top"/>
    </xf>
    <xf numFmtId="49" fontId="10" fillId="2" borderId="17" xfId="0" applyNumberFormat="1" applyFont="1" applyFill="1" applyBorder="1" applyAlignment="1">
      <alignment vertical="top" wrapText="1"/>
    </xf>
    <xf numFmtId="49" fontId="10" fillId="0" borderId="17" xfId="0" applyNumberFormat="1" applyFont="1" applyBorder="1" applyAlignment="1">
      <alignment vertical="top" wrapText="1"/>
    </xf>
    <xf numFmtId="49" fontId="10" fillId="0" borderId="26" xfId="0" applyNumberFormat="1" applyFont="1" applyBorder="1" applyAlignment="1">
      <alignment vertical="top" wrapText="1"/>
    </xf>
    <xf numFmtId="0" fontId="6" fillId="0" borderId="24" xfId="0" applyFont="1" applyBorder="1" applyAlignment="1">
      <alignment horizontal="center" vertical="top" wrapText="1"/>
    </xf>
    <xf numFmtId="0" fontId="6" fillId="0" borderId="15" xfId="0" applyFont="1" applyFill="1" applyBorder="1" applyAlignment="1">
      <alignment horizontal="center" vertical="top" wrapText="1"/>
    </xf>
    <xf numFmtId="0" fontId="6" fillId="0" borderId="26" xfId="0" applyFont="1" applyFill="1" applyBorder="1" applyAlignment="1">
      <alignment horizontal="center" vertical="top" wrapText="1"/>
    </xf>
    <xf numFmtId="49" fontId="10" fillId="2" borderId="37" xfId="0" applyNumberFormat="1" applyFont="1" applyFill="1" applyBorder="1" applyAlignment="1">
      <alignment vertical="top" wrapText="1"/>
    </xf>
    <xf numFmtId="49" fontId="10" fillId="0" borderId="37" xfId="0" applyNumberFormat="1" applyFont="1" applyBorder="1" applyAlignment="1">
      <alignment vertical="top" wrapText="1"/>
    </xf>
    <xf numFmtId="49" fontId="10" fillId="0" borderId="66" xfId="0" applyNumberFormat="1" applyFont="1" applyBorder="1" applyAlignment="1">
      <alignment vertical="top" wrapText="1"/>
    </xf>
    <xf numFmtId="0" fontId="6" fillId="0" borderId="35" xfId="0" applyFont="1" applyFill="1" applyBorder="1" applyAlignment="1">
      <alignment horizontal="center" vertical="top" wrapText="1"/>
    </xf>
    <xf numFmtId="0" fontId="6" fillId="0" borderId="66" xfId="0" applyFont="1" applyFill="1" applyBorder="1" applyAlignment="1">
      <alignment horizontal="center" vertical="top" wrapText="1"/>
    </xf>
    <xf numFmtId="0" fontId="1" fillId="3" borderId="18" xfId="0" applyFont="1" applyFill="1" applyBorder="1" applyAlignment="1">
      <alignment horizontal="left" vertical="top" wrapText="1"/>
    </xf>
    <xf numFmtId="49" fontId="9" fillId="0" borderId="26" xfId="0" applyNumberFormat="1" applyFont="1" applyBorder="1" applyAlignment="1">
      <alignment horizontal="center" vertical="top"/>
    </xf>
    <xf numFmtId="0" fontId="13" fillId="0" borderId="0" xfId="0" applyFont="1" applyBorder="1" applyAlignment="1">
      <alignment vertical="center" textRotation="90"/>
    </xf>
    <xf numFmtId="0" fontId="1" fillId="0" borderId="49" xfId="0" applyFont="1" applyFill="1" applyBorder="1" applyAlignment="1">
      <alignment horizontal="center" vertical="top"/>
    </xf>
    <xf numFmtId="0" fontId="13" fillId="0" borderId="0" xfId="0" applyFont="1" applyBorder="1" applyAlignment="1">
      <alignment horizontal="center" vertical="center" textRotation="90"/>
    </xf>
    <xf numFmtId="0" fontId="2" fillId="0" borderId="0" xfId="0" applyFont="1"/>
    <xf numFmtId="0" fontId="6" fillId="0" borderId="0" xfId="0" applyFont="1" applyAlignment="1">
      <alignment vertical="top"/>
    </xf>
    <xf numFmtId="0" fontId="6" fillId="0" borderId="0" xfId="0" applyFont="1" applyBorder="1" applyAlignment="1">
      <alignment vertical="top"/>
    </xf>
    <xf numFmtId="0" fontId="12" fillId="0" borderId="0" xfId="0" applyFont="1" applyBorder="1" applyAlignment="1">
      <alignment vertical="top"/>
    </xf>
    <xf numFmtId="49" fontId="10" fillId="2" borderId="5" xfId="0" applyNumberFormat="1" applyFont="1" applyFill="1" applyBorder="1" applyAlignment="1">
      <alignment horizontal="center" vertical="top"/>
    </xf>
    <xf numFmtId="49" fontId="10" fillId="2" borderId="7" xfId="0" applyNumberFormat="1" applyFont="1" applyFill="1" applyBorder="1" applyAlignment="1">
      <alignment horizontal="center" vertical="top"/>
    </xf>
    <xf numFmtId="0" fontId="11" fillId="0" borderId="9" xfId="0" applyFont="1" applyFill="1" applyBorder="1" applyAlignment="1">
      <alignment horizontal="center" vertical="center" textRotation="90" wrapText="1"/>
    </xf>
    <xf numFmtId="0" fontId="6" fillId="0" borderId="10" xfId="0" applyFont="1" applyFill="1" applyBorder="1" applyAlignment="1">
      <alignment horizontal="center" vertical="top"/>
    </xf>
    <xf numFmtId="49" fontId="10" fillId="2" borderId="16" xfId="0" applyNumberFormat="1" applyFont="1" applyFill="1" applyBorder="1" applyAlignment="1">
      <alignment horizontal="center" vertical="top"/>
    </xf>
    <xf numFmtId="49" fontId="10" fillId="0" borderId="17" xfId="0" applyNumberFormat="1" applyFont="1" applyBorder="1" applyAlignment="1">
      <alignment horizontal="center" vertical="top" wrapText="1"/>
    </xf>
    <xf numFmtId="0" fontId="11" fillId="0" borderId="0" xfId="0" applyFont="1" applyFill="1" applyBorder="1" applyAlignment="1">
      <alignment horizontal="center" vertical="center" textRotation="90" wrapText="1"/>
    </xf>
    <xf numFmtId="49" fontId="10" fillId="0" borderId="0" xfId="0" applyNumberFormat="1" applyFont="1" applyFill="1" applyBorder="1" applyAlignment="1">
      <alignment horizontal="center" vertical="top" wrapText="1"/>
    </xf>
    <xf numFmtId="0" fontId="6" fillId="0" borderId="18" xfId="0" applyFont="1" applyFill="1" applyBorder="1" applyAlignment="1">
      <alignment horizontal="center" vertical="top"/>
    </xf>
    <xf numFmtId="0" fontId="6" fillId="0" borderId="24" xfId="0" applyFont="1" applyFill="1" applyBorder="1" applyAlignment="1">
      <alignment horizontal="center" vertical="top"/>
    </xf>
    <xf numFmtId="49" fontId="10" fillId="2" borderId="36" xfId="0" applyNumberFormat="1" applyFont="1" applyFill="1" applyBorder="1" applyAlignment="1">
      <alignment horizontal="center" vertical="top"/>
    </xf>
    <xf numFmtId="0" fontId="6" fillId="0" borderId="31" xfId="0" applyFont="1" applyFill="1" applyBorder="1" applyAlignment="1">
      <alignment horizontal="center" vertical="top"/>
    </xf>
    <xf numFmtId="0" fontId="11" fillId="0" borderId="38" xfId="0" applyFont="1" applyFill="1" applyBorder="1" applyAlignment="1">
      <alignment horizontal="center" vertical="center" textRotation="90" wrapText="1"/>
    </xf>
    <xf numFmtId="0" fontId="6" fillId="0" borderId="10" xfId="0" applyFont="1" applyBorder="1" applyAlignment="1">
      <alignment horizontal="center" vertical="top"/>
    </xf>
    <xf numFmtId="49" fontId="10" fillId="0" borderId="8" xfId="0" applyNumberFormat="1" applyFont="1" applyBorder="1" applyAlignment="1">
      <alignment vertical="top"/>
    </xf>
    <xf numFmtId="0" fontId="6" fillId="0" borderId="10" xfId="0" applyFont="1" applyFill="1" applyBorder="1" applyAlignment="1">
      <alignment horizontal="center" vertical="top" wrapText="1"/>
    </xf>
    <xf numFmtId="49" fontId="10" fillId="0" borderId="37" xfId="0" applyNumberFormat="1" applyFont="1" applyBorder="1" applyAlignment="1">
      <alignment vertical="top"/>
    </xf>
    <xf numFmtId="49" fontId="1" fillId="0" borderId="35" xfId="0" applyNumberFormat="1" applyFont="1" applyFill="1" applyBorder="1" applyAlignment="1">
      <alignment horizontal="center" vertical="top"/>
    </xf>
    <xf numFmtId="164" fontId="10" fillId="2" borderId="4" xfId="0" applyNumberFormat="1" applyFont="1" applyFill="1" applyBorder="1" applyAlignment="1">
      <alignment horizontal="center" vertical="top"/>
    </xf>
    <xf numFmtId="164" fontId="10" fillId="2" borderId="47" xfId="0" applyNumberFormat="1" applyFont="1" applyFill="1" applyBorder="1" applyAlignment="1">
      <alignment horizontal="center" vertical="top"/>
    </xf>
    <xf numFmtId="164" fontId="10" fillId="2" borderId="5" xfId="0" applyNumberFormat="1" applyFont="1" applyFill="1" applyBorder="1" applyAlignment="1">
      <alignment horizontal="center" vertical="top"/>
    </xf>
    <xf numFmtId="49" fontId="10" fillId="0" borderId="16" xfId="0" applyNumberFormat="1" applyFont="1" applyFill="1" applyBorder="1" applyAlignment="1">
      <alignment horizontal="center" vertical="top"/>
    </xf>
    <xf numFmtId="0" fontId="13" fillId="0" borderId="15" xfId="0" applyFont="1" applyFill="1" applyBorder="1" applyAlignment="1">
      <alignment vertical="center" textRotation="90" wrapText="1"/>
    </xf>
    <xf numFmtId="0" fontId="6" fillId="0" borderId="0" xfId="0" applyFont="1" applyFill="1" applyBorder="1" applyAlignment="1">
      <alignment vertical="top"/>
    </xf>
    <xf numFmtId="49" fontId="9" fillId="0" borderId="16" xfId="0" applyNumberFormat="1" applyFont="1" applyBorder="1" applyAlignment="1">
      <alignment horizontal="center" vertical="top"/>
    </xf>
    <xf numFmtId="49" fontId="10" fillId="0" borderId="16" xfId="0" applyNumberFormat="1" applyFont="1" applyBorder="1" applyAlignment="1">
      <alignment horizontal="center" vertical="top" wrapText="1"/>
    </xf>
    <xf numFmtId="0" fontId="6" fillId="0" borderId="52" xfId="0" applyFont="1" applyFill="1" applyBorder="1" applyAlignment="1">
      <alignment horizontal="center" vertical="top"/>
    </xf>
    <xf numFmtId="0" fontId="13" fillId="0" borderId="35" xfId="0" applyFont="1" applyFill="1" applyBorder="1" applyAlignment="1">
      <alignment vertical="center" textRotation="90" wrapText="1"/>
    </xf>
    <xf numFmtId="0" fontId="6" fillId="0" borderId="10" xfId="0" applyFont="1" applyBorder="1" applyAlignment="1">
      <alignment horizontal="center" vertical="top" wrapText="1"/>
    </xf>
    <xf numFmtId="0" fontId="6" fillId="0" borderId="58" xfId="0" applyNumberFormat="1" applyFont="1" applyFill="1" applyBorder="1" applyAlignment="1">
      <alignment horizontal="center" vertical="top" wrapText="1"/>
    </xf>
    <xf numFmtId="0" fontId="1" fillId="0" borderId="46" xfId="0" applyNumberFormat="1" applyFont="1" applyFill="1" applyBorder="1" applyAlignment="1">
      <alignment horizontal="center" vertical="top"/>
    </xf>
    <xf numFmtId="0" fontId="6" fillId="0" borderId="48" xfId="0" applyNumberFormat="1" applyFont="1" applyFill="1" applyBorder="1" applyAlignment="1">
      <alignment horizontal="center" vertical="top" wrapText="1"/>
    </xf>
    <xf numFmtId="49" fontId="10" fillId="2" borderId="17" xfId="0" applyNumberFormat="1" applyFont="1" applyFill="1" applyBorder="1" applyAlignment="1">
      <alignment horizontal="center" vertical="top" wrapText="1"/>
    </xf>
    <xf numFmtId="0" fontId="6" fillId="0" borderId="24" xfId="0" applyNumberFormat="1" applyFont="1" applyFill="1" applyBorder="1" applyAlignment="1">
      <alignment vertical="top" wrapText="1"/>
    </xf>
    <xf numFmtId="0" fontId="6" fillId="0" borderId="15" xfId="0" applyNumberFormat="1" applyFont="1" applyFill="1" applyBorder="1" applyAlignment="1">
      <alignment horizontal="center" vertical="top" wrapText="1"/>
    </xf>
    <xf numFmtId="0" fontId="6" fillId="0" borderId="26" xfId="0" applyNumberFormat="1" applyFont="1" applyFill="1" applyBorder="1" applyAlignment="1">
      <alignment horizontal="center" vertical="top" wrapText="1"/>
    </xf>
    <xf numFmtId="0" fontId="7" fillId="0" borderId="9" xfId="0" applyFont="1" applyFill="1" applyBorder="1" applyAlignment="1">
      <alignment horizontal="center" vertical="top" wrapText="1"/>
    </xf>
    <xf numFmtId="0" fontId="6" fillId="0" borderId="31" xfId="0" applyFont="1" applyBorder="1" applyAlignment="1">
      <alignment horizontal="center" vertical="top" wrapText="1"/>
    </xf>
    <xf numFmtId="0" fontId="7" fillId="0" borderId="0" xfId="0" applyFont="1" applyFill="1" applyBorder="1" applyAlignment="1">
      <alignment horizontal="center" vertical="top" wrapText="1"/>
    </xf>
    <xf numFmtId="0" fontId="6" fillId="0" borderId="49" xfId="0" applyFont="1" applyBorder="1" applyAlignment="1">
      <alignment horizontal="center" vertical="top" wrapText="1"/>
    </xf>
    <xf numFmtId="0" fontId="7" fillId="0" borderId="9" xfId="0" applyFont="1" applyFill="1" applyBorder="1" applyAlignment="1">
      <alignment horizontal="center" vertical="center" textRotation="90" wrapText="1"/>
    </xf>
    <xf numFmtId="0" fontId="14" fillId="0" borderId="0" xfId="0" applyFont="1" applyBorder="1" applyAlignment="1">
      <alignment horizontal="center" vertical="center" textRotation="90" wrapText="1"/>
    </xf>
    <xf numFmtId="0" fontId="14" fillId="0" borderId="38" xfId="0" applyFont="1" applyBorder="1" applyAlignment="1">
      <alignment horizontal="center" vertical="center" textRotation="90" wrapText="1"/>
    </xf>
    <xf numFmtId="0" fontId="6" fillId="0" borderId="46" xfId="0" applyNumberFormat="1" applyFont="1" applyFill="1" applyBorder="1" applyAlignment="1">
      <alignment horizontal="left" vertical="top" wrapText="1"/>
    </xf>
    <xf numFmtId="0" fontId="6" fillId="0" borderId="46" xfId="0" applyNumberFormat="1" applyFont="1" applyFill="1" applyBorder="1" applyAlignment="1">
      <alignment horizontal="center" vertical="top" wrapText="1"/>
    </xf>
    <xf numFmtId="0" fontId="6" fillId="0" borderId="49" xfId="0" applyFont="1" applyFill="1" applyBorder="1" applyAlignment="1">
      <alignment horizontal="center" vertical="top"/>
    </xf>
    <xf numFmtId="164" fontId="7" fillId="2" borderId="67"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164" fontId="7" fillId="2" borderId="47" xfId="0" applyNumberFormat="1" applyFont="1" applyFill="1" applyBorder="1" applyAlignment="1">
      <alignment horizontal="center" vertical="center"/>
    </xf>
    <xf numFmtId="49" fontId="9" fillId="3" borderId="8" xfId="0" applyNumberFormat="1" applyFont="1" applyFill="1" applyBorder="1" applyAlignment="1">
      <alignment horizontal="center" vertical="top"/>
    </xf>
    <xf numFmtId="0" fontId="9" fillId="0" borderId="13" xfId="0" applyNumberFormat="1" applyFont="1" applyBorder="1" applyAlignment="1">
      <alignment horizontal="center" vertical="top"/>
    </xf>
    <xf numFmtId="0" fontId="6" fillId="3" borderId="10" xfId="0" applyFont="1" applyFill="1" applyBorder="1" applyAlignment="1">
      <alignment horizontal="center" vertical="top" wrapText="1"/>
    </xf>
    <xf numFmtId="0" fontId="9" fillId="0" borderId="26" xfId="0" applyNumberFormat="1" applyFont="1" applyBorder="1" applyAlignment="1">
      <alignment vertical="top"/>
    </xf>
    <xf numFmtId="0" fontId="6" fillId="3" borderId="18" xfId="0" applyFont="1" applyFill="1" applyBorder="1" applyAlignment="1">
      <alignment horizontal="center" vertical="top" wrapText="1"/>
    </xf>
    <xf numFmtId="0" fontId="6" fillId="3" borderId="39" xfId="0" applyNumberFormat="1" applyFont="1" applyFill="1" applyBorder="1" applyAlignment="1">
      <alignment horizontal="center" vertical="top" wrapText="1"/>
    </xf>
    <xf numFmtId="0" fontId="6" fillId="3" borderId="49" xfId="0" applyFont="1" applyFill="1" applyBorder="1" applyAlignment="1">
      <alignment horizontal="center" vertical="top" wrapText="1"/>
    </xf>
    <xf numFmtId="0" fontId="9" fillId="0" borderId="39" xfId="0" applyNumberFormat="1" applyFont="1" applyBorder="1" applyAlignment="1">
      <alignment horizontal="center" vertical="top"/>
    </xf>
    <xf numFmtId="49" fontId="1" fillId="3" borderId="37" xfId="0" applyNumberFormat="1" applyFont="1" applyFill="1" applyBorder="1" applyAlignment="1">
      <alignment horizontal="center" vertical="top"/>
    </xf>
    <xf numFmtId="0" fontId="9" fillId="0" borderId="65" xfId="0" applyNumberFormat="1" applyFont="1" applyBorder="1" applyAlignment="1">
      <alignment horizontal="center" vertical="top"/>
    </xf>
    <xf numFmtId="0" fontId="6" fillId="3" borderId="52" xfId="0" applyFont="1" applyFill="1" applyBorder="1" applyAlignment="1">
      <alignment horizontal="center" vertical="top" wrapText="1"/>
    </xf>
    <xf numFmtId="0" fontId="2" fillId="0" borderId="0" xfId="0" applyFont="1" applyBorder="1"/>
    <xf numFmtId="0" fontId="6" fillId="0" borderId="24" xfId="0" applyFont="1" applyFill="1" applyBorder="1" applyAlignment="1">
      <alignment vertical="top" wrapText="1"/>
    </xf>
    <xf numFmtId="49" fontId="10" fillId="2" borderId="70" xfId="0" applyNumberFormat="1" applyFont="1" applyFill="1" applyBorder="1" applyAlignment="1">
      <alignment horizontal="center" vertical="top"/>
    </xf>
    <xf numFmtId="0" fontId="6" fillId="3" borderId="48" xfId="0" applyNumberFormat="1" applyFont="1" applyFill="1" applyBorder="1" applyAlignment="1">
      <alignment horizontal="left" vertical="top" wrapText="1"/>
    </xf>
    <xf numFmtId="0" fontId="6" fillId="0" borderId="58" xfId="0" applyNumberFormat="1" applyFont="1" applyBorder="1" applyAlignment="1">
      <alignment horizontal="left" vertical="top" wrapText="1"/>
    </xf>
    <xf numFmtId="0" fontId="6" fillId="0" borderId="46" xfId="0" applyNumberFormat="1" applyFont="1" applyFill="1" applyBorder="1" applyAlignment="1">
      <alignment horizontal="left" vertical="top"/>
    </xf>
    <xf numFmtId="49" fontId="10" fillId="2" borderId="17" xfId="0" applyNumberFormat="1" applyFont="1" applyFill="1" applyBorder="1" applyAlignment="1">
      <alignment vertical="top"/>
    </xf>
    <xf numFmtId="49" fontId="10" fillId="2" borderId="8" xfId="0" applyNumberFormat="1" applyFont="1" applyFill="1" applyBorder="1" applyAlignment="1">
      <alignment vertical="top"/>
    </xf>
    <xf numFmtId="164" fontId="13" fillId="2" borderId="5" xfId="0" applyNumberFormat="1" applyFont="1" applyFill="1" applyBorder="1" applyAlignment="1">
      <alignment horizontal="center" vertical="top"/>
    </xf>
    <xf numFmtId="49" fontId="10" fillId="4" borderId="4" xfId="0" applyNumberFormat="1" applyFont="1" applyFill="1" applyBorder="1" applyAlignment="1">
      <alignment horizontal="center" vertical="top"/>
    </xf>
    <xf numFmtId="164" fontId="7" fillId="4" borderId="35" xfId="0" applyNumberFormat="1" applyFont="1" applyFill="1" applyBorder="1" applyAlignment="1">
      <alignment horizontal="center" vertical="center" wrapText="1"/>
    </xf>
    <xf numFmtId="164" fontId="7" fillId="4" borderId="37" xfId="0" applyNumberFormat="1" applyFont="1" applyFill="1" applyBorder="1" applyAlignment="1">
      <alignment horizontal="center" vertical="center" wrapText="1"/>
    </xf>
    <xf numFmtId="49" fontId="10" fillId="0" borderId="0" xfId="0" applyNumberFormat="1" applyFont="1" applyFill="1" applyBorder="1" applyAlignment="1">
      <alignment vertical="center" wrapText="1"/>
    </xf>
    <xf numFmtId="49" fontId="10" fillId="0" borderId="0" xfId="0" applyNumberFormat="1" applyFont="1" applyFill="1" applyBorder="1" applyAlignment="1">
      <alignment horizontal="center" vertical="center" wrapText="1"/>
    </xf>
    <xf numFmtId="164" fontId="1" fillId="3" borderId="0" xfId="0" applyNumberFormat="1" applyFont="1" applyFill="1" applyBorder="1" applyAlignment="1">
      <alignment horizontal="center" vertical="top" wrapText="1"/>
    </xf>
    <xf numFmtId="164" fontId="1" fillId="3" borderId="0" xfId="0" applyNumberFormat="1" applyFont="1" applyFill="1" applyBorder="1" applyAlignment="1">
      <alignment horizontal="center" vertical="top"/>
    </xf>
    <xf numFmtId="164" fontId="9" fillId="3" borderId="0" xfId="0" applyNumberFormat="1" applyFont="1" applyFill="1" applyBorder="1" applyAlignment="1">
      <alignment horizontal="center" vertical="top"/>
    </xf>
    <xf numFmtId="0" fontId="1" fillId="0" borderId="0" xfId="0" applyFont="1" applyBorder="1" applyAlignment="1">
      <alignment horizontal="left" vertical="top"/>
    </xf>
    <xf numFmtId="0" fontId="8" fillId="0" borderId="0" xfId="0" applyFont="1" applyBorder="1" applyAlignment="1">
      <alignment horizontal="left" vertical="top"/>
    </xf>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0" fontId="14" fillId="0" borderId="0" xfId="0" applyFont="1"/>
    <xf numFmtId="0" fontId="14" fillId="0" borderId="0" xfId="0" applyFont="1" applyAlignment="1">
      <alignment horizontal="center"/>
    </xf>
    <xf numFmtId="0" fontId="9" fillId="0" borderId="0" xfId="0" applyFont="1" applyAlignment="1">
      <alignment horizontal="center"/>
    </xf>
    <xf numFmtId="164" fontId="6" fillId="5" borderId="17" xfId="0" applyNumberFormat="1" applyFont="1" applyFill="1" applyBorder="1" applyAlignment="1">
      <alignment horizontal="center" vertical="top"/>
    </xf>
    <xf numFmtId="49" fontId="9" fillId="3" borderId="10" xfId="0" applyNumberFormat="1" applyFont="1" applyFill="1" applyBorder="1" applyAlignment="1">
      <alignment vertical="top" wrapText="1"/>
    </xf>
    <xf numFmtId="164" fontId="2" fillId="0" borderId="0" xfId="0" applyNumberFormat="1" applyFont="1"/>
    <xf numFmtId="164" fontId="6" fillId="6" borderId="15" xfId="0" applyNumberFormat="1" applyFont="1" applyFill="1" applyBorder="1" applyAlignment="1">
      <alignment horizontal="center" vertical="top"/>
    </xf>
    <xf numFmtId="164" fontId="10" fillId="6" borderId="28" xfId="0" applyNumberFormat="1" applyFont="1" applyFill="1" applyBorder="1" applyAlignment="1">
      <alignment horizontal="center" vertical="top"/>
    </xf>
    <xf numFmtId="164" fontId="10" fillId="6" borderId="2" xfId="0" applyNumberFormat="1" applyFont="1" applyFill="1" applyBorder="1" applyAlignment="1">
      <alignment horizontal="center" vertical="top"/>
    </xf>
    <xf numFmtId="164" fontId="11" fillId="6" borderId="11" xfId="0" applyNumberFormat="1" applyFont="1" applyFill="1" applyBorder="1" applyAlignment="1">
      <alignment horizontal="center" vertical="top"/>
    </xf>
    <xf numFmtId="164" fontId="7" fillId="6" borderId="28" xfId="0" applyNumberFormat="1" applyFont="1" applyFill="1" applyBorder="1" applyAlignment="1">
      <alignment horizontal="center" vertical="top"/>
    </xf>
    <xf numFmtId="164" fontId="7" fillId="6" borderId="33" xfId="0" applyNumberFormat="1" applyFont="1" applyFill="1" applyBorder="1" applyAlignment="1">
      <alignment horizontal="center" vertical="top"/>
    </xf>
    <xf numFmtId="164" fontId="7" fillId="6" borderId="2" xfId="0" applyNumberFormat="1" applyFont="1" applyFill="1" applyBorder="1" applyAlignment="1">
      <alignment horizontal="center" vertical="top"/>
    </xf>
    <xf numFmtId="164" fontId="8" fillId="6" borderId="11" xfId="0" applyNumberFormat="1" applyFont="1" applyFill="1" applyBorder="1" applyAlignment="1">
      <alignment horizontal="center" vertical="top"/>
    </xf>
    <xf numFmtId="164" fontId="7" fillId="6" borderId="32" xfId="0" applyNumberFormat="1" applyFont="1" applyFill="1" applyBorder="1" applyAlignment="1">
      <alignment horizontal="center" vertical="top"/>
    </xf>
    <xf numFmtId="164" fontId="8" fillId="6" borderId="6" xfId="0" applyNumberFormat="1" applyFont="1" applyFill="1" applyBorder="1" applyAlignment="1">
      <alignment horizontal="center" vertical="top"/>
    </xf>
    <xf numFmtId="164" fontId="8" fillId="6" borderId="41" xfId="0" applyNumberFormat="1" applyFont="1" applyFill="1" applyBorder="1" applyAlignment="1">
      <alignment horizontal="center" vertical="top"/>
    </xf>
    <xf numFmtId="164" fontId="7" fillId="6" borderId="43" xfId="0" applyNumberFormat="1" applyFont="1" applyFill="1" applyBorder="1" applyAlignment="1">
      <alignment horizontal="center" vertical="top"/>
    </xf>
    <xf numFmtId="164" fontId="7" fillId="6" borderId="45" xfId="0" applyNumberFormat="1" applyFont="1" applyFill="1" applyBorder="1" applyAlignment="1">
      <alignment horizontal="center" vertical="top"/>
    </xf>
    <xf numFmtId="164" fontId="11" fillId="5" borderId="1" xfId="0" applyNumberFormat="1" applyFont="1" applyFill="1" applyBorder="1" applyAlignment="1">
      <alignment horizontal="center" vertical="top"/>
    </xf>
    <xf numFmtId="164" fontId="11" fillId="5" borderId="12" xfId="0" applyNumberFormat="1" applyFont="1" applyFill="1" applyBorder="1" applyAlignment="1">
      <alignment horizontal="center" vertical="top"/>
    </xf>
    <xf numFmtId="164" fontId="6" fillId="6" borderId="6" xfId="0" applyNumberFormat="1" applyFont="1" applyFill="1" applyBorder="1" applyAlignment="1">
      <alignment horizontal="center" vertical="top"/>
    </xf>
    <xf numFmtId="164" fontId="7" fillId="6" borderId="34" xfId="0" applyNumberFormat="1" applyFont="1" applyFill="1" applyBorder="1" applyAlignment="1">
      <alignment horizontal="center" vertical="top"/>
    </xf>
    <xf numFmtId="0" fontId="10" fillId="6" borderId="27" xfId="0" applyFont="1" applyFill="1" applyBorder="1" applyAlignment="1">
      <alignment horizontal="center" vertical="top"/>
    </xf>
    <xf numFmtId="0" fontId="10" fillId="6" borderId="32" xfId="0" applyFont="1" applyFill="1" applyBorder="1" applyAlignment="1">
      <alignment horizontal="center" vertical="top"/>
    </xf>
    <xf numFmtId="0" fontId="9" fillId="6" borderId="27" xfId="0" applyFont="1" applyFill="1" applyBorder="1" applyAlignment="1">
      <alignment horizontal="center" vertical="top" wrapText="1"/>
    </xf>
    <xf numFmtId="164" fontId="11" fillId="6" borderId="51" xfId="0" applyNumberFormat="1" applyFont="1" applyFill="1" applyBorder="1" applyAlignment="1">
      <alignment horizontal="center" vertical="top"/>
    </xf>
    <xf numFmtId="164" fontId="11" fillId="6" borderId="53" xfId="0" applyNumberFormat="1" applyFont="1" applyFill="1" applyBorder="1" applyAlignment="1">
      <alignment horizontal="center" vertical="top"/>
    </xf>
    <xf numFmtId="164" fontId="6" fillId="6" borderId="0" xfId="0" applyNumberFormat="1" applyFont="1" applyFill="1" applyBorder="1" applyAlignment="1">
      <alignment horizontal="center" vertical="top" wrapText="1"/>
    </xf>
    <xf numFmtId="164" fontId="9" fillId="6" borderId="28" xfId="0" applyNumberFormat="1" applyFont="1" applyFill="1" applyBorder="1" applyAlignment="1">
      <alignment horizontal="center" vertical="top"/>
    </xf>
    <xf numFmtId="164" fontId="9" fillId="6" borderId="2" xfId="0" applyNumberFormat="1" applyFont="1" applyFill="1" applyBorder="1" applyAlignment="1">
      <alignment horizontal="center" vertical="top"/>
    </xf>
    <xf numFmtId="164" fontId="6" fillId="6" borderId="21" xfId="0" applyNumberFormat="1" applyFont="1" applyFill="1" applyBorder="1" applyAlignment="1">
      <alignment horizontal="center" vertical="top"/>
    </xf>
    <xf numFmtId="164" fontId="9" fillId="6" borderId="32" xfId="0" applyNumberFormat="1" applyFont="1" applyFill="1" applyBorder="1" applyAlignment="1">
      <alignment horizontal="center" vertical="top"/>
    </xf>
    <xf numFmtId="164" fontId="11" fillId="6" borderId="15" xfId="0" applyNumberFormat="1" applyFont="1" applyFill="1" applyBorder="1" applyAlignment="1">
      <alignment horizontal="center" vertical="top"/>
    </xf>
    <xf numFmtId="164" fontId="7" fillId="6" borderId="28" xfId="0" applyNumberFormat="1" applyFont="1" applyFill="1" applyBorder="1" applyAlignment="1">
      <alignment horizontal="center" vertical="center"/>
    </xf>
    <xf numFmtId="164" fontId="7" fillId="6" borderId="34" xfId="0" applyNumberFormat="1" applyFont="1" applyFill="1" applyBorder="1" applyAlignment="1">
      <alignment horizontal="center" vertical="center"/>
    </xf>
    <xf numFmtId="0" fontId="9" fillId="6" borderId="27" xfId="0" applyFont="1" applyFill="1" applyBorder="1" applyAlignment="1">
      <alignment horizontal="center" vertical="top"/>
    </xf>
    <xf numFmtId="164" fontId="6" fillId="6" borderId="25" xfId="0" applyNumberFormat="1" applyFont="1" applyFill="1" applyBorder="1" applyAlignment="1">
      <alignment horizontal="center" vertical="top" wrapText="1"/>
    </xf>
    <xf numFmtId="164" fontId="6" fillId="6" borderId="68" xfId="0" applyNumberFormat="1" applyFont="1" applyFill="1" applyBorder="1" applyAlignment="1">
      <alignment horizontal="center" vertical="top" wrapText="1"/>
    </xf>
    <xf numFmtId="164" fontId="9" fillId="6" borderId="46" xfId="0" applyNumberFormat="1" applyFont="1" applyFill="1" applyBorder="1" applyAlignment="1">
      <alignment horizontal="center" vertical="top" wrapText="1"/>
    </xf>
    <xf numFmtId="164" fontId="9" fillId="6" borderId="2" xfId="0" applyNumberFormat="1" applyFont="1" applyFill="1" applyBorder="1" applyAlignment="1">
      <alignment horizontal="center" vertical="top" wrapText="1"/>
    </xf>
    <xf numFmtId="164" fontId="6" fillId="6" borderId="53" xfId="0" applyNumberFormat="1" applyFont="1" applyFill="1" applyBorder="1" applyAlignment="1">
      <alignment horizontal="center" vertical="top" wrapText="1"/>
    </xf>
    <xf numFmtId="164" fontId="6" fillId="6" borderId="44" xfId="0" applyNumberFormat="1" applyFont="1" applyFill="1" applyBorder="1" applyAlignment="1">
      <alignment horizontal="center" vertical="top" wrapText="1"/>
    </xf>
    <xf numFmtId="164" fontId="11" fillId="6" borderId="25" xfId="0" applyNumberFormat="1" applyFont="1" applyFill="1" applyBorder="1" applyAlignment="1">
      <alignment horizontal="center" vertical="top"/>
    </xf>
    <xf numFmtId="164" fontId="6" fillId="6" borderId="15" xfId="0" applyNumberFormat="1" applyFont="1" applyFill="1" applyBorder="1" applyAlignment="1">
      <alignment horizontal="center" vertical="top" wrapText="1"/>
    </xf>
    <xf numFmtId="164" fontId="10" fillId="6" borderId="33" xfId="0" applyNumberFormat="1" applyFont="1" applyFill="1" applyBorder="1" applyAlignment="1">
      <alignment horizontal="center" vertical="top"/>
    </xf>
    <xf numFmtId="164" fontId="8" fillId="6" borderId="54" xfId="0" applyNumberFormat="1" applyFont="1" applyFill="1" applyBorder="1" applyAlignment="1">
      <alignment horizontal="center" vertical="top"/>
    </xf>
    <xf numFmtId="164" fontId="13" fillId="6" borderId="34" xfId="0" applyNumberFormat="1" applyFont="1" applyFill="1" applyBorder="1" applyAlignment="1">
      <alignment horizontal="center" vertical="top"/>
    </xf>
    <xf numFmtId="164" fontId="6" fillId="6" borderId="22" xfId="0" applyNumberFormat="1" applyFont="1" applyFill="1" applyBorder="1" applyAlignment="1">
      <alignment horizontal="center" vertical="top" wrapText="1"/>
    </xf>
    <xf numFmtId="0" fontId="10" fillId="6" borderId="27" xfId="0" applyFont="1" applyFill="1" applyBorder="1" applyAlignment="1">
      <alignment horizontal="left" vertical="top" wrapText="1"/>
    </xf>
    <xf numFmtId="164" fontId="11" fillId="6" borderId="63" xfId="0" applyNumberFormat="1" applyFont="1" applyFill="1" applyBorder="1" applyAlignment="1">
      <alignment horizontal="center" vertical="top"/>
    </xf>
    <xf numFmtId="164" fontId="7" fillId="6" borderId="29" xfId="0" applyNumberFormat="1" applyFont="1" applyFill="1" applyBorder="1" applyAlignment="1">
      <alignment horizontal="center" vertical="top"/>
    </xf>
    <xf numFmtId="164" fontId="8" fillId="3" borderId="0" xfId="0" applyNumberFormat="1" applyFont="1" applyFill="1" applyBorder="1" applyAlignment="1">
      <alignment horizontal="center" vertical="top" wrapText="1"/>
    </xf>
    <xf numFmtId="164" fontId="13" fillId="3" borderId="0" xfId="0" applyNumberFormat="1" applyFont="1" applyFill="1" applyBorder="1" applyAlignment="1">
      <alignment horizontal="center" vertical="top" wrapText="1"/>
    </xf>
    <xf numFmtId="49" fontId="10" fillId="0" borderId="17" xfId="0" applyNumberFormat="1" applyFont="1" applyBorder="1" applyAlignment="1">
      <alignment horizontal="center" vertical="top"/>
    </xf>
    <xf numFmtId="49" fontId="10" fillId="0" borderId="37" xfId="0" applyNumberFormat="1" applyFont="1" applyBorder="1" applyAlignment="1">
      <alignment horizontal="center" vertical="top"/>
    </xf>
    <xf numFmtId="165" fontId="9" fillId="3" borderId="0" xfId="0" applyNumberFormat="1" applyFont="1" applyFill="1" applyBorder="1" applyAlignment="1">
      <alignment horizontal="center" vertical="center" wrapText="1"/>
    </xf>
    <xf numFmtId="49" fontId="10" fillId="2" borderId="17" xfId="0" applyNumberFormat="1" applyFont="1" applyFill="1" applyBorder="1" applyAlignment="1">
      <alignment horizontal="center" vertical="top"/>
    </xf>
    <xf numFmtId="49" fontId="10" fillId="0" borderId="8" xfId="0" applyNumberFormat="1" applyFont="1" applyBorder="1" applyAlignment="1">
      <alignment horizontal="center" vertical="top"/>
    </xf>
    <xf numFmtId="49" fontId="10" fillId="3" borderId="17" xfId="0" applyNumberFormat="1" applyFont="1" applyFill="1" applyBorder="1" applyAlignment="1">
      <alignment horizontal="center" vertical="top"/>
    </xf>
    <xf numFmtId="49" fontId="10" fillId="2" borderId="8" xfId="0" applyNumberFormat="1" applyFont="1" applyFill="1" applyBorder="1" applyAlignment="1">
      <alignment horizontal="center" vertical="top"/>
    </xf>
    <xf numFmtId="49" fontId="10" fillId="2" borderId="8" xfId="0" applyNumberFormat="1" applyFont="1" applyFill="1" applyBorder="1" applyAlignment="1">
      <alignment horizontal="center" vertical="top" wrapText="1"/>
    </xf>
    <xf numFmtId="49" fontId="10" fillId="0" borderId="8" xfId="0" applyNumberFormat="1" applyFont="1" applyBorder="1" applyAlignment="1">
      <alignment horizontal="center" vertical="top" wrapText="1"/>
    </xf>
    <xf numFmtId="49" fontId="10" fillId="0" borderId="37" xfId="0" applyNumberFormat="1" applyFont="1" applyBorder="1" applyAlignment="1">
      <alignment horizontal="center" vertical="top" wrapText="1"/>
    </xf>
    <xf numFmtId="0" fontId="6" fillId="3" borderId="10" xfId="0" applyFont="1" applyFill="1" applyBorder="1" applyAlignment="1">
      <alignment horizontal="left" vertical="top" wrapText="1"/>
    </xf>
    <xf numFmtId="0" fontId="6" fillId="3" borderId="40" xfId="0" applyFont="1" applyFill="1" applyBorder="1" applyAlignment="1">
      <alignment horizontal="left" vertical="top" wrapText="1"/>
    </xf>
    <xf numFmtId="0" fontId="6" fillId="3" borderId="24" xfId="0" applyFont="1" applyFill="1" applyBorder="1" applyAlignment="1">
      <alignment horizontal="left" vertical="top" wrapText="1"/>
    </xf>
    <xf numFmtId="49" fontId="10" fillId="2" borderId="37" xfId="0" applyNumberFormat="1" applyFont="1" applyFill="1" applyBorder="1" applyAlignment="1">
      <alignment horizontal="center" vertical="top"/>
    </xf>
    <xf numFmtId="164" fontId="6" fillId="6" borderId="25" xfId="0" applyNumberFormat="1" applyFont="1" applyFill="1" applyBorder="1" applyAlignment="1">
      <alignment horizontal="center" vertical="top"/>
    </xf>
    <xf numFmtId="0" fontId="6" fillId="0" borderId="41" xfId="0" applyFont="1" applyFill="1" applyBorder="1" applyAlignment="1">
      <alignment horizontal="center" vertical="top"/>
    </xf>
    <xf numFmtId="164" fontId="11" fillId="6" borderId="6" xfId="0" applyNumberFormat="1" applyFont="1" applyFill="1" applyBorder="1" applyAlignment="1">
      <alignment horizontal="center" vertical="top"/>
    </xf>
    <xf numFmtId="164" fontId="6" fillId="6" borderId="11" xfId="0" applyNumberFormat="1" applyFont="1" applyFill="1" applyBorder="1" applyAlignment="1">
      <alignment horizontal="center" vertical="top"/>
    </xf>
    <xf numFmtId="164" fontId="8" fillId="3" borderId="0" xfId="0" applyNumberFormat="1" applyFont="1" applyFill="1" applyBorder="1" applyAlignment="1">
      <alignment horizontal="center" vertical="top" wrapText="1"/>
    </xf>
    <xf numFmtId="49" fontId="10" fillId="0" borderId="17" xfId="0" applyNumberFormat="1" applyFont="1" applyBorder="1" applyAlignment="1">
      <alignment horizontal="center" vertical="top"/>
    </xf>
    <xf numFmtId="49" fontId="10" fillId="0" borderId="37" xfId="0" applyNumberFormat="1" applyFont="1" applyBorder="1" applyAlignment="1">
      <alignment horizontal="center" vertical="top"/>
    </xf>
    <xf numFmtId="0" fontId="1" fillId="3" borderId="24" xfId="0" applyFont="1" applyFill="1" applyBorder="1" applyAlignment="1">
      <alignment horizontal="left" vertical="top" wrapText="1"/>
    </xf>
    <xf numFmtId="49" fontId="10" fillId="2" borderId="17" xfId="0" applyNumberFormat="1" applyFont="1" applyFill="1" applyBorder="1" applyAlignment="1">
      <alignment horizontal="center" vertical="top"/>
    </xf>
    <xf numFmtId="49" fontId="10" fillId="0" borderId="8" xfId="0" applyNumberFormat="1" applyFont="1" applyBorder="1" applyAlignment="1">
      <alignment horizontal="center" vertical="top"/>
    </xf>
    <xf numFmtId="0" fontId="1" fillId="3" borderId="49" xfId="0" applyFont="1" applyFill="1" applyBorder="1" applyAlignment="1">
      <alignment horizontal="left" vertical="top" wrapText="1"/>
    </xf>
    <xf numFmtId="49" fontId="10" fillId="3" borderId="26" xfId="0" applyNumberFormat="1" applyFont="1" applyFill="1" applyBorder="1" applyAlignment="1">
      <alignment horizontal="center" vertical="top"/>
    </xf>
    <xf numFmtId="0" fontId="9" fillId="0" borderId="0" xfId="0" applyNumberFormat="1" applyFont="1" applyBorder="1" applyAlignment="1">
      <alignment horizontal="center" vertical="top"/>
    </xf>
    <xf numFmtId="49" fontId="1" fillId="3" borderId="17" xfId="0" applyNumberFormat="1" applyFont="1" applyFill="1" applyBorder="1" applyAlignment="1">
      <alignment horizontal="center" vertical="top"/>
    </xf>
    <xf numFmtId="49" fontId="10" fillId="2" borderId="8" xfId="0" applyNumberFormat="1" applyFont="1" applyFill="1" applyBorder="1" applyAlignment="1">
      <alignment horizontal="center" vertical="top"/>
    </xf>
    <xf numFmtId="0" fontId="11" fillId="0" borderId="48" xfId="0" applyFont="1" applyFill="1" applyBorder="1" applyAlignment="1">
      <alignment horizontal="center" vertical="center" textRotation="90" wrapText="1"/>
    </xf>
    <xf numFmtId="49" fontId="10" fillId="0" borderId="8" xfId="0" applyNumberFormat="1" applyFont="1" applyBorder="1" applyAlignment="1">
      <alignment horizontal="center" vertical="top" wrapText="1"/>
    </xf>
    <xf numFmtId="49" fontId="10" fillId="0" borderId="37" xfId="0" applyNumberFormat="1" applyFont="1" applyBorder="1" applyAlignment="1">
      <alignment horizontal="center" vertical="top" wrapText="1"/>
    </xf>
    <xf numFmtId="0" fontId="6" fillId="3" borderId="24" xfId="0" applyFont="1" applyFill="1" applyBorder="1" applyAlignment="1">
      <alignment horizontal="left" vertical="top" wrapText="1"/>
    </xf>
    <xf numFmtId="49" fontId="10" fillId="2" borderId="37" xfId="0" applyNumberFormat="1" applyFont="1" applyFill="1" applyBorder="1" applyAlignment="1">
      <alignment horizontal="center" vertical="top"/>
    </xf>
    <xf numFmtId="164" fontId="9" fillId="4" borderId="67" xfId="0" applyNumberFormat="1" applyFont="1" applyFill="1" applyBorder="1" applyAlignment="1">
      <alignment vertical="top" wrapText="1"/>
    </xf>
    <xf numFmtId="164" fontId="9" fillId="4" borderId="73" xfId="0" applyNumberFormat="1" applyFont="1" applyFill="1" applyBorder="1" applyAlignment="1">
      <alignment vertical="top" wrapText="1"/>
    </xf>
    <xf numFmtId="164" fontId="1" fillId="0" borderId="41" xfId="0" applyNumberFormat="1" applyFont="1" applyBorder="1" applyAlignment="1">
      <alignment vertical="top" wrapText="1"/>
    </xf>
    <xf numFmtId="164" fontId="1" fillId="0" borderId="74" xfId="0" applyNumberFormat="1" applyFont="1" applyBorder="1" applyAlignment="1">
      <alignment vertical="top" wrapText="1"/>
    </xf>
    <xf numFmtId="164" fontId="1" fillId="0" borderId="68" xfId="0" applyNumberFormat="1" applyFont="1" applyBorder="1" applyAlignment="1">
      <alignment vertical="top" wrapText="1"/>
    </xf>
    <xf numFmtId="164" fontId="1" fillId="0" borderId="55" xfId="0" applyNumberFormat="1" applyFont="1" applyBorder="1" applyAlignment="1">
      <alignment vertical="top" wrapText="1"/>
    </xf>
    <xf numFmtId="164" fontId="1" fillId="0" borderId="32" xfId="0" applyNumberFormat="1" applyFont="1" applyFill="1" applyBorder="1" applyAlignment="1">
      <alignment vertical="top" wrapText="1"/>
    </xf>
    <xf numFmtId="164" fontId="1" fillId="0" borderId="62" xfId="0" applyNumberFormat="1" applyFont="1" applyFill="1" applyBorder="1" applyAlignment="1">
      <alignment vertical="top" wrapText="1"/>
    </xf>
    <xf numFmtId="164" fontId="1" fillId="0" borderId="32" xfId="0" applyNumberFormat="1" applyFont="1" applyBorder="1" applyAlignment="1">
      <alignment vertical="top" wrapText="1"/>
    </xf>
    <xf numFmtId="164" fontId="1" fillId="0" borderId="62" xfId="0" applyNumberFormat="1" applyFont="1" applyBorder="1" applyAlignment="1">
      <alignment vertical="top" wrapText="1"/>
    </xf>
    <xf numFmtId="164" fontId="9" fillId="6" borderId="67" xfId="0" applyNumberFormat="1" applyFont="1" applyFill="1" applyBorder="1" applyAlignment="1">
      <alignment vertical="top" wrapText="1"/>
    </xf>
    <xf numFmtId="164" fontId="9" fillId="6" borderId="73" xfId="0" applyNumberFormat="1" applyFont="1" applyFill="1" applyBorder="1" applyAlignment="1">
      <alignment vertical="top" wrapText="1"/>
    </xf>
    <xf numFmtId="164" fontId="9" fillId="4" borderId="5" xfId="0" applyNumberFormat="1" applyFont="1" applyFill="1" applyBorder="1" applyAlignment="1">
      <alignment vertical="top" wrapText="1"/>
    </xf>
    <xf numFmtId="164" fontId="1" fillId="0" borderId="12" xfId="0" applyNumberFormat="1" applyFont="1" applyBorder="1" applyAlignment="1">
      <alignment vertical="top" wrapText="1"/>
    </xf>
    <xf numFmtId="164" fontId="1" fillId="0" borderId="1" xfId="0" applyNumberFormat="1" applyFont="1" applyBorder="1" applyAlignment="1">
      <alignment vertical="top" wrapText="1"/>
    </xf>
    <xf numFmtId="164" fontId="1" fillId="0" borderId="2" xfId="0" applyNumberFormat="1" applyFont="1" applyFill="1" applyBorder="1" applyAlignment="1">
      <alignment vertical="top" wrapText="1"/>
    </xf>
    <xf numFmtId="164" fontId="1" fillId="0" borderId="2" xfId="0" applyNumberFormat="1" applyFont="1" applyBorder="1" applyAlignment="1">
      <alignment vertical="top" wrapText="1"/>
    </xf>
    <xf numFmtId="164" fontId="9" fillId="6" borderId="5" xfId="0" applyNumberFormat="1" applyFont="1" applyFill="1" applyBorder="1" applyAlignment="1">
      <alignment vertical="top" wrapText="1"/>
    </xf>
    <xf numFmtId="49" fontId="10" fillId="0" borderId="13" xfId="0" applyNumberFormat="1" applyFont="1" applyFill="1" applyBorder="1" applyAlignment="1">
      <alignment horizontal="center" vertical="top" wrapText="1"/>
    </xf>
    <xf numFmtId="49" fontId="10" fillId="0" borderId="26" xfId="0" applyNumberFormat="1" applyFont="1" applyFill="1" applyBorder="1" applyAlignment="1">
      <alignment horizontal="center" vertical="top" wrapText="1"/>
    </xf>
    <xf numFmtId="49" fontId="10" fillId="0" borderId="66" xfId="0" applyNumberFormat="1" applyFont="1" applyFill="1" applyBorder="1" applyAlignment="1">
      <alignment horizontal="center" vertical="top" wrapText="1"/>
    </xf>
    <xf numFmtId="49" fontId="10" fillId="0" borderId="26" xfId="0" applyNumberFormat="1" applyFont="1" applyBorder="1" applyAlignment="1">
      <alignment horizontal="center" vertical="top" wrapText="1"/>
    </xf>
    <xf numFmtId="0" fontId="9" fillId="0" borderId="66" xfId="0" applyNumberFormat="1" applyFont="1" applyBorder="1" applyAlignment="1">
      <alignment horizontal="center" vertical="top"/>
    </xf>
    <xf numFmtId="0" fontId="7" fillId="0" borderId="58" xfId="0" applyFont="1" applyFill="1" applyBorder="1" applyAlignment="1">
      <alignment vertical="center" textRotation="90" wrapText="1"/>
    </xf>
    <xf numFmtId="0" fontId="7" fillId="0" borderId="46" xfId="0" applyFont="1" applyFill="1" applyBorder="1" applyAlignment="1">
      <alignment vertical="center" textRotation="90" wrapText="1"/>
    </xf>
    <xf numFmtId="49" fontId="9" fillId="0" borderId="13" xfId="0" applyNumberFormat="1" applyFont="1" applyBorder="1" applyAlignment="1">
      <alignment horizontal="center" vertical="top" wrapText="1"/>
    </xf>
    <xf numFmtId="49" fontId="9" fillId="0" borderId="26" xfId="0" applyNumberFormat="1" applyFont="1" applyBorder="1" applyAlignment="1">
      <alignment horizontal="center" vertical="top" wrapText="1"/>
    </xf>
    <xf numFmtId="49" fontId="9" fillId="0" borderId="13" xfId="0" applyNumberFormat="1" applyFont="1" applyFill="1" applyBorder="1" applyAlignment="1">
      <alignment horizontal="center" vertical="top" wrapText="1"/>
    </xf>
    <xf numFmtId="49" fontId="9" fillId="0" borderId="26" xfId="0" applyNumberFormat="1" applyFont="1" applyFill="1" applyBorder="1" applyAlignment="1">
      <alignment horizontal="center" vertical="top" wrapText="1"/>
    </xf>
    <xf numFmtId="0" fontId="9" fillId="0" borderId="26" xfId="0" applyFont="1" applyBorder="1" applyAlignment="1">
      <alignment horizontal="center" vertical="top" wrapText="1"/>
    </xf>
    <xf numFmtId="0" fontId="9" fillId="0" borderId="19" xfId="0" applyFont="1" applyBorder="1" applyAlignment="1">
      <alignment horizontal="center" vertical="top" wrapText="1"/>
    </xf>
    <xf numFmtId="0" fontId="9" fillId="0" borderId="66" xfId="0" applyFont="1" applyBorder="1" applyAlignment="1">
      <alignment horizontal="center" vertical="top" wrapText="1"/>
    </xf>
    <xf numFmtId="0" fontId="13" fillId="0" borderId="58" xfId="0" applyFont="1" applyBorder="1" applyAlignment="1">
      <alignment vertical="center" textRotation="90"/>
    </xf>
    <xf numFmtId="0" fontId="6" fillId="0" borderId="46" xfId="0" applyFont="1" applyFill="1" applyBorder="1" applyAlignment="1">
      <alignment horizontal="center" vertical="top" wrapText="1"/>
    </xf>
    <xf numFmtId="0" fontId="6" fillId="0" borderId="58" xfId="0" applyFont="1" applyFill="1" applyBorder="1" applyAlignment="1">
      <alignment horizontal="center" vertical="top" wrapText="1"/>
    </xf>
    <xf numFmtId="0" fontId="6" fillId="0" borderId="16" xfId="0" applyNumberFormat="1" applyFont="1" applyFill="1" applyBorder="1" applyAlignment="1">
      <alignment horizontal="center" vertical="top" wrapText="1"/>
    </xf>
    <xf numFmtId="0" fontId="1" fillId="0" borderId="36" xfId="0" applyNumberFormat="1" applyFont="1" applyFill="1" applyBorder="1" applyAlignment="1">
      <alignment horizontal="center" vertical="top"/>
    </xf>
    <xf numFmtId="0" fontId="6" fillId="0" borderId="7" xfId="0" applyNumberFormat="1" applyFont="1" applyFill="1" applyBorder="1" applyAlignment="1">
      <alignment horizontal="center" vertical="top" wrapText="1"/>
    </xf>
    <xf numFmtId="0" fontId="6" fillId="0" borderId="36"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7" xfId="0" applyNumberFormat="1" applyFont="1" applyFill="1" applyBorder="1" applyAlignment="1">
      <alignment horizontal="center" vertical="top"/>
    </xf>
    <xf numFmtId="0" fontId="6" fillId="0" borderId="36" xfId="0" applyNumberFormat="1" applyFont="1" applyFill="1" applyBorder="1" applyAlignment="1">
      <alignment horizontal="center" vertical="top"/>
    </xf>
    <xf numFmtId="0" fontId="6" fillId="0" borderId="36" xfId="0" applyNumberFormat="1" applyFont="1" applyFill="1" applyBorder="1" applyAlignment="1">
      <alignment horizontal="center" vertical="top" wrapText="1"/>
    </xf>
    <xf numFmtId="0" fontId="6" fillId="3" borderId="6" xfId="0" applyNumberFormat="1" applyFont="1" applyFill="1" applyBorder="1" applyAlignment="1">
      <alignment horizontal="center" vertical="top" wrapText="1"/>
    </xf>
    <xf numFmtId="0" fontId="1" fillId="0" borderId="35" xfId="0" applyNumberFormat="1" applyFont="1" applyFill="1" applyBorder="1" applyAlignment="1">
      <alignment horizontal="center" vertical="top"/>
    </xf>
    <xf numFmtId="0" fontId="1" fillId="0" borderId="66" xfId="0" applyNumberFormat="1" applyFont="1" applyFill="1" applyBorder="1" applyAlignment="1">
      <alignment horizontal="center" vertical="top"/>
    </xf>
    <xf numFmtId="0" fontId="6" fillId="0" borderId="6" xfId="0" applyNumberFormat="1" applyFont="1" applyFill="1" applyBorder="1" applyAlignment="1">
      <alignment horizontal="center" vertical="top" wrapText="1"/>
    </xf>
    <xf numFmtId="0" fontId="6" fillId="0" borderId="13" xfId="0" applyNumberFormat="1" applyFont="1" applyFill="1" applyBorder="1" applyAlignment="1">
      <alignment horizontal="center" vertical="top" wrapText="1"/>
    </xf>
    <xf numFmtId="0" fontId="6" fillId="0" borderId="66" xfId="0" applyNumberFormat="1" applyFont="1" applyFill="1" applyBorder="1" applyAlignment="1">
      <alignment horizontal="center" vertical="top" wrapText="1"/>
    </xf>
    <xf numFmtId="0" fontId="6" fillId="3" borderId="15" xfId="0" applyNumberFormat="1" applyFont="1" applyFill="1" applyBorder="1" applyAlignment="1">
      <alignment horizontal="center" vertical="top" wrapText="1"/>
    </xf>
    <xf numFmtId="0" fontId="6" fillId="3" borderId="26" xfId="0" applyNumberFormat="1" applyFont="1" applyFill="1" applyBorder="1" applyAlignment="1">
      <alignment horizontal="center" vertical="top" wrapText="1"/>
    </xf>
    <xf numFmtId="0" fontId="6" fillId="0" borderId="26" xfId="0" applyFont="1" applyFill="1" applyBorder="1" applyAlignment="1">
      <alignment horizontal="center" vertical="top"/>
    </xf>
    <xf numFmtId="164" fontId="7" fillId="4" borderId="36" xfId="0" applyNumberFormat="1" applyFont="1" applyFill="1" applyBorder="1" applyAlignment="1">
      <alignment horizontal="center" vertical="center" wrapText="1"/>
    </xf>
    <xf numFmtId="164" fontId="6" fillId="5" borderId="8" xfId="0" applyNumberFormat="1" applyFont="1" applyFill="1" applyBorder="1" applyAlignment="1">
      <alignment horizontal="center" vertical="top"/>
    </xf>
    <xf numFmtId="164" fontId="6" fillId="5" borderId="1" xfId="0" applyNumberFormat="1" applyFont="1" applyFill="1" applyBorder="1" applyAlignment="1">
      <alignment horizontal="center" vertical="top"/>
    </xf>
    <xf numFmtId="164" fontId="8" fillId="5" borderId="12" xfId="0" applyNumberFormat="1" applyFont="1" applyFill="1" applyBorder="1" applyAlignment="1">
      <alignment horizontal="center" vertical="top"/>
    </xf>
    <xf numFmtId="164" fontId="11" fillId="5" borderId="8" xfId="0" applyNumberFormat="1" applyFont="1" applyFill="1" applyBorder="1" applyAlignment="1">
      <alignment horizontal="center" vertical="top"/>
    </xf>
    <xf numFmtId="164" fontId="11" fillId="5" borderId="61" xfId="0" applyNumberFormat="1" applyFont="1" applyFill="1" applyBorder="1" applyAlignment="1">
      <alignment horizontal="center" vertical="top"/>
    </xf>
    <xf numFmtId="164" fontId="11" fillId="5" borderId="17" xfId="0" applyNumberFormat="1" applyFont="1" applyFill="1" applyBorder="1" applyAlignment="1">
      <alignment horizontal="center" vertical="top"/>
    </xf>
    <xf numFmtId="164" fontId="11" fillId="5" borderId="51" xfId="0" applyNumberFormat="1" applyFont="1" applyFill="1" applyBorder="1" applyAlignment="1">
      <alignment horizontal="center" vertical="top"/>
    </xf>
    <xf numFmtId="164" fontId="12" fillId="5" borderId="53" xfId="0" applyNumberFormat="1" applyFont="1" applyFill="1" applyBorder="1" applyAlignment="1">
      <alignment horizontal="center" vertical="top"/>
    </xf>
    <xf numFmtId="164" fontId="6" fillId="5" borderId="8" xfId="0" applyNumberFormat="1" applyFont="1" applyFill="1" applyBorder="1" applyAlignment="1">
      <alignment horizontal="center" vertical="top" wrapText="1"/>
    </xf>
    <xf numFmtId="164" fontId="6" fillId="5" borderId="17" xfId="0" applyNumberFormat="1" applyFont="1" applyFill="1" applyBorder="1" applyAlignment="1">
      <alignment horizontal="center" vertical="top" wrapText="1"/>
    </xf>
    <xf numFmtId="164" fontId="6" fillId="5" borderId="61" xfId="0" applyNumberFormat="1" applyFont="1" applyFill="1" applyBorder="1" applyAlignment="1">
      <alignment horizontal="center" vertical="top" wrapText="1"/>
    </xf>
    <xf numFmtId="164" fontId="6" fillId="5" borderId="12" xfId="0" applyNumberFormat="1" applyFont="1" applyFill="1" applyBorder="1" applyAlignment="1">
      <alignment horizontal="center" vertical="top"/>
    </xf>
    <xf numFmtId="164" fontId="6" fillId="5" borderId="22" xfId="0" applyNumberFormat="1" applyFont="1" applyFill="1" applyBorder="1" applyAlignment="1">
      <alignment horizontal="center" vertical="top"/>
    </xf>
    <xf numFmtId="164" fontId="6" fillId="5" borderId="1" xfId="0" applyNumberFormat="1" applyFont="1" applyFill="1" applyBorder="1" applyAlignment="1">
      <alignment horizontal="center" vertical="top" wrapText="1"/>
    </xf>
    <xf numFmtId="164" fontId="6" fillId="5" borderId="50" xfId="0" applyNumberFormat="1" applyFont="1" applyFill="1" applyBorder="1" applyAlignment="1">
      <alignment horizontal="center" vertical="top" wrapText="1"/>
    </xf>
    <xf numFmtId="164" fontId="6" fillId="5" borderId="16" xfId="0" applyNumberFormat="1" applyFont="1" applyFill="1" applyBorder="1" applyAlignment="1">
      <alignment horizontal="center" vertical="top" wrapText="1"/>
    </xf>
    <xf numFmtId="164" fontId="6" fillId="5" borderId="60" xfId="0" applyNumberFormat="1" applyFont="1" applyFill="1" applyBorder="1" applyAlignment="1">
      <alignment horizontal="center" vertical="top" wrapText="1"/>
    </xf>
    <xf numFmtId="164" fontId="11" fillId="6" borderId="21" xfId="0" applyNumberFormat="1" applyFont="1" applyFill="1" applyBorder="1" applyAlignment="1">
      <alignment horizontal="center" vertical="top"/>
    </xf>
    <xf numFmtId="164" fontId="11" fillId="5" borderId="22" xfId="0" applyNumberFormat="1" applyFont="1" applyFill="1" applyBorder="1" applyAlignment="1">
      <alignment horizontal="center" vertical="top"/>
    </xf>
    <xf numFmtId="164" fontId="12" fillId="5" borderId="17" xfId="0" applyNumberFormat="1" applyFont="1" applyFill="1" applyBorder="1" applyAlignment="1">
      <alignment horizontal="center" vertical="top"/>
    </xf>
    <xf numFmtId="0" fontId="6" fillId="6" borderId="15" xfId="0" applyFont="1" applyFill="1" applyBorder="1" applyAlignment="1">
      <alignment vertical="top"/>
    </xf>
    <xf numFmtId="0" fontId="6" fillId="5" borderId="17" xfId="0" applyFont="1" applyFill="1" applyBorder="1" applyAlignment="1">
      <alignment vertical="top"/>
    </xf>
    <xf numFmtId="164" fontId="16" fillId="0" borderId="67" xfId="0" applyNumberFormat="1" applyFont="1" applyBorder="1" applyAlignment="1">
      <alignment horizontal="center" vertical="top" wrapText="1"/>
    </xf>
    <xf numFmtId="164" fontId="16" fillId="0" borderId="5" xfId="0" applyNumberFormat="1" applyFont="1" applyBorder="1" applyAlignment="1">
      <alignment horizontal="center" vertical="top" wrapText="1"/>
    </xf>
    <xf numFmtId="164" fontId="16" fillId="0" borderId="73" xfId="0" applyNumberFormat="1" applyFont="1" applyBorder="1" applyAlignment="1">
      <alignment horizontal="center" vertical="top" wrapText="1"/>
    </xf>
    <xf numFmtId="164" fontId="10" fillId="6" borderId="32" xfId="0" applyNumberFormat="1" applyFont="1" applyFill="1" applyBorder="1" applyAlignment="1">
      <alignment horizontal="center" vertical="top"/>
    </xf>
    <xf numFmtId="164" fontId="13" fillId="2" borderId="67" xfId="0" applyNumberFormat="1" applyFont="1" applyFill="1" applyBorder="1" applyAlignment="1">
      <alignment horizontal="center" vertical="top"/>
    </xf>
    <xf numFmtId="0" fontId="1" fillId="0" borderId="0" xfId="0" applyFont="1"/>
    <xf numFmtId="164" fontId="6" fillId="5" borderId="64" xfId="0" applyNumberFormat="1" applyFont="1" applyFill="1" applyBorder="1" applyAlignment="1">
      <alignment horizontal="center" vertical="top" wrapText="1"/>
    </xf>
    <xf numFmtId="49" fontId="10" fillId="3" borderId="13" xfId="0" applyNumberFormat="1" applyFont="1" applyFill="1" applyBorder="1" applyAlignment="1">
      <alignment horizontal="center" vertical="top"/>
    </xf>
    <xf numFmtId="49" fontId="10" fillId="7" borderId="4" xfId="0" applyNumberFormat="1" applyFont="1" applyFill="1" applyBorder="1" applyAlignment="1">
      <alignment horizontal="center" vertical="top"/>
    </xf>
    <xf numFmtId="49" fontId="10" fillId="7" borderId="6" xfId="0" applyNumberFormat="1" applyFont="1" applyFill="1" applyBorder="1" applyAlignment="1">
      <alignment horizontal="center" vertical="top"/>
    </xf>
    <xf numFmtId="49" fontId="10" fillId="7" borderId="15" xfId="0" applyNumberFormat="1" applyFont="1" applyFill="1" applyBorder="1" applyAlignment="1">
      <alignment horizontal="center" vertical="top"/>
    </xf>
    <xf numFmtId="49" fontId="10" fillId="7" borderId="35" xfId="0" applyNumberFormat="1" applyFont="1" applyFill="1" applyBorder="1" applyAlignment="1">
      <alignment horizontal="center" vertical="top"/>
    </xf>
    <xf numFmtId="49" fontId="10" fillId="7" borderId="48" xfId="0" applyNumberFormat="1" applyFont="1" applyFill="1" applyBorder="1" applyAlignment="1">
      <alignment horizontal="center" vertical="top"/>
    </xf>
    <xf numFmtId="49" fontId="10" fillId="7" borderId="6" xfId="0" applyNumberFormat="1" applyFont="1" applyFill="1" applyBorder="1" applyAlignment="1">
      <alignment horizontal="center" vertical="top" wrapText="1"/>
    </xf>
    <xf numFmtId="49" fontId="10" fillId="7" borderId="15" xfId="0" applyNumberFormat="1" applyFont="1" applyFill="1" applyBorder="1" applyAlignment="1">
      <alignment horizontal="center" vertical="top" wrapText="1"/>
    </xf>
    <xf numFmtId="49" fontId="10" fillId="7" borderId="15" xfId="0" applyNumberFormat="1" applyFont="1" applyFill="1" applyBorder="1" applyAlignment="1">
      <alignment vertical="top" wrapText="1"/>
    </xf>
    <xf numFmtId="49" fontId="10" fillId="7" borderId="35" xfId="0" applyNumberFormat="1" applyFont="1" applyFill="1" applyBorder="1" applyAlignment="1">
      <alignment vertical="top" wrapText="1"/>
    </xf>
    <xf numFmtId="49" fontId="10" fillId="7" borderId="67" xfId="0" applyNumberFormat="1" applyFont="1" applyFill="1" applyBorder="1" applyAlignment="1">
      <alignment horizontal="center" vertical="top"/>
    </xf>
    <xf numFmtId="49" fontId="10" fillId="7" borderId="6" xfId="0" applyNumberFormat="1" applyFont="1" applyFill="1" applyBorder="1" applyAlignment="1">
      <alignment vertical="top"/>
    </xf>
    <xf numFmtId="49" fontId="10" fillId="7" borderId="15" xfId="0" applyNumberFormat="1" applyFont="1" applyFill="1" applyBorder="1" applyAlignment="1">
      <alignment vertical="top"/>
    </xf>
    <xf numFmtId="49" fontId="10" fillId="7" borderId="58" xfId="0" applyNumberFormat="1" applyFont="1" applyFill="1" applyBorder="1" applyAlignment="1">
      <alignment horizontal="center" vertical="top"/>
    </xf>
    <xf numFmtId="49" fontId="10" fillId="7" borderId="36" xfId="0" applyNumberFormat="1" applyFont="1" applyFill="1" applyBorder="1" applyAlignment="1">
      <alignment horizontal="center" vertical="top"/>
    </xf>
    <xf numFmtId="164" fontId="10" fillId="7" borderId="4" xfId="0" applyNumberFormat="1" applyFont="1" applyFill="1" applyBorder="1" applyAlignment="1">
      <alignment horizontal="center" vertical="top"/>
    </xf>
    <xf numFmtId="164" fontId="10" fillId="7" borderId="5" xfId="0" applyNumberFormat="1" applyFont="1" applyFill="1" applyBorder="1" applyAlignment="1">
      <alignment horizontal="center" vertical="top"/>
    </xf>
    <xf numFmtId="164" fontId="10" fillId="7" borderId="70" xfId="0" applyNumberFormat="1" applyFont="1" applyFill="1" applyBorder="1" applyAlignment="1">
      <alignment horizontal="center" vertical="top"/>
    </xf>
    <xf numFmtId="49" fontId="10" fillId="0" borderId="13" xfId="0" applyNumberFormat="1" applyFont="1" applyBorder="1" applyAlignment="1">
      <alignment horizontal="center" vertical="top" wrapText="1"/>
    </xf>
    <xf numFmtId="0" fontId="9" fillId="0" borderId="38" xfId="0" applyNumberFormat="1" applyFont="1" applyFill="1" applyBorder="1" applyAlignment="1">
      <alignment horizontal="center" vertical="top"/>
    </xf>
    <xf numFmtId="0" fontId="7" fillId="0" borderId="38" xfId="0" applyFont="1" applyFill="1" applyBorder="1" applyAlignment="1">
      <alignment horizontal="center" vertical="top" wrapText="1"/>
    </xf>
    <xf numFmtId="49" fontId="9" fillId="0" borderId="66" xfId="0" applyNumberFormat="1" applyFont="1" applyFill="1" applyBorder="1" applyAlignment="1">
      <alignment horizontal="center" vertical="top" wrapText="1"/>
    </xf>
    <xf numFmtId="164" fontId="6" fillId="5" borderId="23" xfId="0" applyNumberFormat="1" applyFont="1" applyFill="1" applyBorder="1" applyAlignment="1">
      <alignment horizontal="center" vertical="top" wrapText="1"/>
    </xf>
    <xf numFmtId="164" fontId="8" fillId="6" borderId="44" xfId="0" applyNumberFormat="1" applyFont="1" applyFill="1" applyBorder="1" applyAlignment="1">
      <alignment horizontal="center" vertical="top"/>
    </xf>
    <xf numFmtId="0" fontId="6" fillId="3" borderId="40" xfId="0" applyFont="1" applyFill="1" applyBorder="1" applyAlignment="1">
      <alignment horizontal="left" vertical="top" wrapText="1"/>
    </xf>
    <xf numFmtId="164" fontId="6" fillId="0" borderId="10" xfId="0" applyNumberFormat="1" applyFont="1" applyFill="1" applyBorder="1" applyAlignment="1">
      <alignment horizontal="left" vertical="top" wrapText="1"/>
    </xf>
    <xf numFmtId="0" fontId="6" fillId="0" borderId="10" xfId="0" applyNumberFormat="1" applyFont="1" applyFill="1" applyBorder="1" applyAlignment="1">
      <alignment horizontal="left" vertical="top" wrapText="1"/>
    </xf>
    <xf numFmtId="49" fontId="13" fillId="0" borderId="23" xfId="0" applyNumberFormat="1" applyFont="1" applyBorder="1" applyAlignment="1">
      <alignment horizontal="center" vertical="top"/>
    </xf>
    <xf numFmtId="49" fontId="7" fillId="0" borderId="43" xfId="0" applyNumberFormat="1" applyFont="1" applyBorder="1" applyAlignment="1">
      <alignment horizontal="center" vertical="top" textRotation="90"/>
    </xf>
    <xf numFmtId="0" fontId="1" fillId="8" borderId="48" xfId="0" applyFont="1" applyFill="1" applyBorder="1" applyAlignment="1">
      <alignment vertical="top"/>
    </xf>
    <xf numFmtId="0" fontId="1" fillId="8" borderId="68" xfId="0" applyFont="1" applyFill="1" applyBorder="1" applyAlignment="1">
      <alignment vertical="top"/>
    </xf>
    <xf numFmtId="0" fontId="1" fillId="8" borderId="58" xfId="0" applyFont="1" applyFill="1" applyBorder="1" applyAlignment="1">
      <alignment vertical="top"/>
    </xf>
    <xf numFmtId="0" fontId="1" fillId="8" borderId="32" xfId="0" applyFont="1" applyFill="1" applyBorder="1" applyAlignment="1">
      <alignment vertical="top"/>
    </xf>
    <xf numFmtId="49" fontId="7" fillId="9" borderId="6" xfId="0" applyNumberFormat="1" applyFont="1" applyFill="1" applyBorder="1" applyAlignment="1">
      <alignment vertical="top" wrapText="1"/>
    </xf>
    <xf numFmtId="49" fontId="7" fillId="9" borderId="15" xfId="0" applyNumberFormat="1" applyFont="1" applyFill="1" applyBorder="1" applyAlignment="1">
      <alignment vertical="top" wrapText="1"/>
    </xf>
    <xf numFmtId="0" fontId="17" fillId="9" borderId="16" xfId="0" applyFont="1" applyFill="1" applyBorder="1" applyAlignment="1">
      <alignment vertical="top" wrapText="1"/>
    </xf>
    <xf numFmtId="0" fontId="17" fillId="9" borderId="0" xfId="0" applyFont="1" applyFill="1" applyBorder="1" applyAlignment="1">
      <alignment vertical="top" wrapText="1"/>
    </xf>
    <xf numFmtId="0" fontId="17" fillId="9" borderId="39" xfId="0" applyFont="1" applyFill="1" applyBorder="1" applyAlignment="1">
      <alignment vertical="top" wrapText="1"/>
    </xf>
    <xf numFmtId="49" fontId="7" fillId="9" borderId="35" xfId="0" applyNumberFormat="1" applyFont="1" applyFill="1" applyBorder="1" applyAlignment="1">
      <alignment vertical="top" wrapText="1"/>
    </xf>
    <xf numFmtId="0" fontId="17" fillId="9" borderId="36" xfId="0" applyFont="1" applyFill="1" applyBorder="1" applyAlignment="1">
      <alignment vertical="top" wrapText="1"/>
    </xf>
    <xf numFmtId="0" fontId="17" fillId="9" borderId="38" xfId="0" applyFont="1" applyFill="1" applyBorder="1" applyAlignment="1">
      <alignment vertical="top" wrapText="1"/>
    </xf>
    <xf numFmtId="0" fontId="17" fillId="9" borderId="65" xfId="0" applyFont="1" applyFill="1" applyBorder="1" applyAlignment="1">
      <alignment vertical="top" wrapText="1"/>
    </xf>
    <xf numFmtId="164" fontId="6" fillId="3" borderId="7" xfId="0" applyNumberFormat="1" applyFont="1" applyFill="1" applyBorder="1" applyAlignment="1">
      <alignment horizontal="center" vertical="top"/>
    </xf>
    <xf numFmtId="164" fontId="6" fillId="3" borderId="20" xfId="0" applyNumberFormat="1" applyFont="1" applyFill="1" applyBorder="1" applyAlignment="1">
      <alignment horizontal="center" vertical="top"/>
    </xf>
    <xf numFmtId="164" fontId="6" fillId="3" borderId="16" xfId="0" applyNumberFormat="1" applyFont="1" applyFill="1" applyBorder="1" applyAlignment="1">
      <alignment horizontal="center" vertical="top"/>
    </xf>
    <xf numFmtId="164" fontId="11" fillId="3" borderId="57" xfId="0" applyNumberFormat="1" applyFont="1" applyFill="1" applyBorder="1" applyAlignment="1">
      <alignment horizontal="center" vertical="top"/>
    </xf>
    <xf numFmtId="164" fontId="8" fillId="3" borderId="57"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14" xfId="0" applyNumberFormat="1" applyFont="1" applyFill="1" applyBorder="1" applyAlignment="1">
      <alignment horizontal="center" vertical="top"/>
    </xf>
    <xf numFmtId="164" fontId="8" fillId="3" borderId="14" xfId="0" applyNumberFormat="1" applyFont="1" applyFill="1" applyBorder="1" applyAlignment="1">
      <alignment horizontal="center" vertical="top"/>
    </xf>
    <xf numFmtId="164" fontId="11" fillId="3" borderId="8" xfId="0" applyNumberFormat="1" applyFont="1" applyFill="1" applyBorder="1" applyAlignment="1">
      <alignment horizontal="center" vertical="top"/>
    </xf>
    <xf numFmtId="164" fontId="11" fillId="3" borderId="1" xfId="0" applyNumberFormat="1" applyFont="1" applyFill="1" applyBorder="1" applyAlignment="1">
      <alignment horizontal="center" vertical="top"/>
    </xf>
    <xf numFmtId="164" fontId="11" fillId="0" borderId="61" xfId="0" applyNumberFormat="1" applyFont="1" applyFill="1" applyBorder="1" applyAlignment="1">
      <alignment horizontal="center" vertical="top"/>
    </xf>
    <xf numFmtId="164" fontId="11" fillId="0" borderId="23" xfId="0" applyNumberFormat="1" applyFont="1" applyFill="1" applyBorder="1" applyAlignment="1">
      <alignment horizontal="center" vertical="top"/>
    </xf>
    <xf numFmtId="164" fontId="11" fillId="3" borderId="26" xfId="0" applyNumberFormat="1" applyFont="1" applyFill="1" applyBorder="1" applyAlignment="1">
      <alignment horizontal="center" vertical="top"/>
    </xf>
    <xf numFmtId="0" fontId="6" fillId="3" borderId="26" xfId="0" applyFont="1" applyFill="1" applyBorder="1" applyAlignment="1">
      <alignment vertical="top"/>
    </xf>
    <xf numFmtId="164" fontId="11" fillId="3" borderId="17" xfId="0" applyNumberFormat="1" applyFont="1" applyFill="1" applyBorder="1" applyAlignment="1">
      <alignment horizontal="center" vertical="top"/>
    </xf>
    <xf numFmtId="164" fontId="11" fillId="3" borderId="51" xfId="0" applyNumberFormat="1" applyFont="1" applyFill="1" applyBorder="1" applyAlignment="1">
      <alignment horizontal="center" vertical="top"/>
    </xf>
    <xf numFmtId="164" fontId="11" fillId="3" borderId="53" xfId="0" applyNumberFormat="1" applyFont="1" applyFill="1" applyBorder="1" applyAlignment="1">
      <alignment horizontal="center" vertical="top"/>
    </xf>
    <xf numFmtId="164" fontId="6" fillId="3" borderId="8" xfId="0" applyNumberFormat="1" applyFont="1" applyFill="1" applyBorder="1" applyAlignment="1">
      <alignment horizontal="center" vertical="top"/>
    </xf>
    <xf numFmtId="164" fontId="6" fillId="3" borderId="8" xfId="0" applyNumberFormat="1" applyFont="1" applyFill="1" applyBorder="1" applyAlignment="1">
      <alignment horizontal="center" vertical="top" wrapText="1"/>
    </xf>
    <xf numFmtId="164" fontId="6" fillId="3" borderId="17" xfId="0" applyNumberFormat="1" applyFont="1" applyFill="1" applyBorder="1" applyAlignment="1">
      <alignment horizontal="center" vertical="top" wrapText="1"/>
    </xf>
    <xf numFmtId="164" fontId="6" fillId="3" borderId="61" xfId="0" applyNumberFormat="1" applyFont="1" applyFill="1" applyBorder="1" applyAlignment="1">
      <alignment horizontal="center" vertical="top" wrapText="1"/>
    </xf>
    <xf numFmtId="164" fontId="6" fillId="0" borderId="12"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22"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3" borderId="17" xfId="0" applyNumberFormat="1" applyFont="1" applyFill="1" applyBorder="1" applyAlignment="1">
      <alignment horizontal="center" vertical="top"/>
    </xf>
    <xf numFmtId="164" fontId="11" fillId="0" borderId="12" xfId="0" applyNumberFormat="1" applyFont="1" applyFill="1" applyBorder="1" applyAlignment="1">
      <alignment horizontal="center" vertical="top"/>
    </xf>
    <xf numFmtId="164" fontId="11" fillId="3" borderId="12" xfId="0" applyNumberFormat="1" applyFont="1" applyFill="1" applyBorder="1" applyAlignment="1">
      <alignment horizontal="center" vertical="top"/>
    </xf>
    <xf numFmtId="164" fontId="6" fillId="3" borderId="16" xfId="0" applyNumberFormat="1" applyFont="1" applyFill="1" applyBorder="1" applyAlignment="1">
      <alignment horizontal="center" vertical="top" wrapText="1"/>
    </xf>
    <xf numFmtId="164" fontId="6" fillId="3" borderId="20" xfId="0" applyNumberFormat="1" applyFont="1" applyFill="1" applyBorder="1" applyAlignment="1">
      <alignment horizontal="center" vertical="top" wrapText="1"/>
    </xf>
    <xf numFmtId="164" fontId="8" fillId="3" borderId="50" xfId="0" applyNumberFormat="1" applyFont="1" applyFill="1" applyBorder="1" applyAlignment="1">
      <alignment horizontal="center" vertical="top"/>
    </xf>
    <xf numFmtId="164" fontId="10" fillId="6" borderId="3" xfId="0" applyNumberFormat="1" applyFont="1" applyFill="1" applyBorder="1" applyAlignment="1">
      <alignment horizontal="center" vertical="top"/>
    </xf>
    <xf numFmtId="165" fontId="8" fillId="0" borderId="1" xfId="0" applyNumberFormat="1" applyFont="1" applyBorder="1" applyAlignment="1">
      <alignment horizontal="center" vertical="top"/>
    </xf>
    <xf numFmtId="165" fontId="8" fillId="0" borderId="61" xfId="0" applyNumberFormat="1" applyFont="1" applyBorder="1" applyAlignment="1">
      <alignment horizontal="center" vertical="top"/>
    </xf>
    <xf numFmtId="165" fontId="2" fillId="0" borderId="0" xfId="0" applyNumberFormat="1" applyFont="1"/>
    <xf numFmtId="164" fontId="8" fillId="3" borderId="22" xfId="0" applyNumberFormat="1" applyFont="1" applyFill="1" applyBorder="1" applyAlignment="1">
      <alignment horizontal="center" vertical="top"/>
    </xf>
    <xf numFmtId="0" fontId="6" fillId="0" borderId="31" xfId="0" applyFont="1" applyFill="1" applyBorder="1" applyAlignment="1">
      <alignment vertical="top" wrapText="1"/>
    </xf>
    <xf numFmtId="1" fontId="6" fillId="0" borderId="11" xfId="0" applyNumberFormat="1" applyFont="1" applyFill="1" applyBorder="1" applyAlignment="1">
      <alignment horizontal="center" vertical="top"/>
    </xf>
    <xf numFmtId="0" fontId="6" fillId="0" borderId="24" xfId="0" applyFont="1" applyBorder="1" applyAlignment="1">
      <alignment vertical="top" wrapText="1"/>
    </xf>
    <xf numFmtId="0" fontId="6" fillId="3" borderId="21" xfId="0" applyFont="1" applyFill="1" applyBorder="1" applyAlignment="1">
      <alignment horizontal="center" vertical="top"/>
    </xf>
    <xf numFmtId="0" fontId="6" fillId="3" borderId="45" xfId="0" applyFont="1" applyFill="1" applyBorder="1" applyAlignment="1">
      <alignment horizontal="center" vertical="top"/>
    </xf>
    <xf numFmtId="0" fontId="6" fillId="3" borderId="23" xfId="0" applyFont="1" applyFill="1" applyBorder="1" applyAlignment="1">
      <alignment horizontal="center" vertical="top"/>
    </xf>
    <xf numFmtId="49" fontId="6" fillId="0" borderId="59" xfId="0" applyNumberFormat="1" applyFont="1" applyFill="1" applyBorder="1" applyAlignment="1">
      <alignment horizontal="center" vertical="top"/>
    </xf>
    <xf numFmtId="49" fontId="6" fillId="0" borderId="6" xfId="0" applyNumberFormat="1" applyFont="1" applyFill="1" applyBorder="1" applyAlignment="1">
      <alignment horizontal="center" vertical="top"/>
    </xf>
    <xf numFmtId="0" fontId="6" fillId="0" borderId="40" xfId="0" applyFont="1" applyFill="1" applyBorder="1" applyAlignment="1">
      <alignment vertical="top" wrapText="1"/>
    </xf>
    <xf numFmtId="49" fontId="6" fillId="0" borderId="51" xfId="0" applyNumberFormat="1" applyFont="1" applyFill="1" applyBorder="1" applyAlignment="1">
      <alignment horizontal="center" vertical="top"/>
    </xf>
    <xf numFmtId="2" fontId="6" fillId="0" borderId="24" xfId="0" applyNumberFormat="1" applyFont="1" applyFill="1" applyBorder="1" applyAlignment="1">
      <alignment vertical="top" wrapText="1"/>
    </xf>
    <xf numFmtId="0" fontId="6" fillId="0" borderId="16" xfId="0" applyFont="1" applyFill="1" applyBorder="1" applyAlignment="1">
      <alignment horizontal="center" vertical="top"/>
    </xf>
    <xf numFmtId="49" fontId="6" fillId="0" borderId="16"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1" fontId="6" fillId="0" borderId="41" xfId="0" applyNumberFormat="1" applyFont="1" applyFill="1" applyBorder="1" applyAlignment="1">
      <alignment horizontal="center" vertical="top"/>
    </xf>
    <xf numFmtId="0" fontId="6" fillId="0" borderId="18" xfId="0" applyFont="1" applyFill="1" applyBorder="1" applyAlignment="1">
      <alignment vertical="top" wrapText="1"/>
    </xf>
    <xf numFmtId="1" fontId="6" fillId="0" borderId="68" xfId="0" applyNumberFormat="1" applyFont="1" applyFill="1" applyBorder="1" applyAlignment="1">
      <alignment horizontal="center" vertical="top"/>
    </xf>
    <xf numFmtId="0" fontId="6" fillId="0" borderId="46" xfId="0" applyFont="1" applyFill="1" applyBorder="1" applyAlignment="1">
      <alignment horizontal="center" vertical="top"/>
    </xf>
    <xf numFmtId="1" fontId="6" fillId="0" borderId="7"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164" fontId="6" fillId="6" borderId="75" xfId="0" applyNumberFormat="1" applyFont="1" applyFill="1" applyBorder="1" applyAlignment="1">
      <alignment horizontal="center" vertical="top" wrapText="1"/>
    </xf>
    <xf numFmtId="164" fontId="6" fillId="5" borderId="26" xfId="0" applyNumberFormat="1" applyFont="1" applyFill="1" applyBorder="1" applyAlignment="1">
      <alignment horizontal="center" vertical="top" wrapText="1"/>
    </xf>
    <xf numFmtId="49" fontId="9" fillId="3" borderId="17" xfId="0" applyNumberFormat="1" applyFont="1" applyFill="1" applyBorder="1" applyAlignment="1">
      <alignment horizontal="center" vertical="top"/>
    </xf>
    <xf numFmtId="0" fontId="6" fillId="3" borderId="48" xfId="0" applyFont="1" applyFill="1" applyBorder="1" applyAlignment="1">
      <alignment horizontal="center" vertical="top" wrapText="1"/>
    </xf>
    <xf numFmtId="0" fontId="6" fillId="3" borderId="68" xfId="0" applyFont="1" applyFill="1" applyBorder="1" applyAlignment="1">
      <alignment horizontal="center" vertical="top" wrapText="1"/>
    </xf>
    <xf numFmtId="0" fontId="6" fillId="3" borderId="75" xfId="0" applyFont="1" applyFill="1" applyBorder="1" applyAlignment="1">
      <alignment horizontal="center" vertical="top" wrapText="1"/>
    </xf>
    <xf numFmtId="0" fontId="6" fillId="3" borderId="58" xfId="0" applyFont="1" applyFill="1" applyBorder="1" applyAlignment="1">
      <alignment horizontal="center" vertical="top" wrapText="1"/>
    </xf>
    <xf numFmtId="0" fontId="9" fillId="6" borderId="46" xfId="0" applyFont="1" applyFill="1" applyBorder="1" applyAlignment="1">
      <alignment horizontal="center" vertical="top" wrapText="1"/>
    </xf>
    <xf numFmtId="0" fontId="22" fillId="6" borderId="58" xfId="0" applyFont="1" applyFill="1" applyBorder="1" applyAlignment="1">
      <alignment vertical="top"/>
    </xf>
    <xf numFmtId="0" fontId="6" fillId="0" borderId="39" xfId="0" applyFont="1" applyBorder="1" applyAlignment="1">
      <alignment vertical="top"/>
    </xf>
    <xf numFmtId="164" fontId="6" fillId="5" borderId="69" xfId="0" applyNumberFormat="1" applyFont="1" applyFill="1" applyBorder="1" applyAlignment="1">
      <alignment horizontal="center" vertical="top" wrapText="1"/>
    </xf>
    <xf numFmtId="164" fontId="9" fillId="6" borderId="3" xfId="0" applyNumberFormat="1" applyFont="1" applyFill="1" applyBorder="1" applyAlignment="1">
      <alignment horizontal="center" vertical="top" wrapText="1"/>
    </xf>
    <xf numFmtId="164" fontId="6" fillId="6" borderId="48" xfId="0" applyNumberFormat="1" applyFont="1" applyFill="1" applyBorder="1" applyAlignment="1">
      <alignment horizontal="center" vertical="top" wrapText="1"/>
    </xf>
    <xf numFmtId="164" fontId="6" fillId="6" borderId="58" xfId="0" applyNumberFormat="1" applyFont="1" applyFill="1" applyBorder="1" applyAlignment="1">
      <alignment horizontal="center" vertical="top" wrapText="1"/>
    </xf>
    <xf numFmtId="164" fontId="6" fillId="5" borderId="42" xfId="0" applyNumberFormat="1" applyFont="1" applyFill="1" applyBorder="1" applyAlignment="1">
      <alignment horizontal="center" vertical="top" wrapText="1"/>
    </xf>
    <xf numFmtId="164" fontId="6" fillId="5" borderId="55" xfId="0" applyNumberFormat="1" applyFont="1" applyFill="1" applyBorder="1" applyAlignment="1">
      <alignment horizontal="center" vertical="top" wrapText="1"/>
    </xf>
    <xf numFmtId="0" fontId="6" fillId="0" borderId="17" xfId="0" applyFont="1" applyBorder="1" applyAlignment="1">
      <alignment vertical="top"/>
    </xf>
    <xf numFmtId="0" fontId="6" fillId="3" borderId="63" xfId="0" applyNumberFormat="1" applyFont="1" applyFill="1" applyBorder="1" applyAlignment="1">
      <alignment horizontal="center" vertical="top" wrapText="1"/>
    </xf>
    <xf numFmtId="0" fontId="6" fillId="0" borderId="49" xfId="0" applyFont="1" applyFill="1" applyBorder="1" applyAlignment="1">
      <alignment vertical="top" wrapText="1"/>
    </xf>
    <xf numFmtId="1" fontId="6" fillId="0" borderId="21"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0" fontId="6" fillId="3" borderId="52" xfId="0" applyNumberFormat="1" applyFont="1" applyFill="1" applyBorder="1" applyAlignment="1">
      <alignment horizontal="center" vertical="top" wrapText="1"/>
    </xf>
    <xf numFmtId="0" fontId="6" fillId="3" borderId="24" xfId="0" applyNumberFormat="1" applyFont="1" applyFill="1" applyBorder="1" applyAlignment="1">
      <alignment vertical="top" wrapText="1"/>
    </xf>
    <xf numFmtId="1" fontId="11" fillId="0" borderId="48" xfId="0" applyNumberFormat="1" applyFont="1" applyFill="1" applyBorder="1" applyAlignment="1">
      <alignment horizontal="center" vertical="top"/>
    </xf>
    <xf numFmtId="1" fontId="11" fillId="0" borderId="7" xfId="0" applyNumberFormat="1" applyFont="1" applyFill="1" applyBorder="1" applyAlignment="1">
      <alignment horizontal="center" vertical="top"/>
    </xf>
    <xf numFmtId="1" fontId="11" fillId="0" borderId="6" xfId="0" applyNumberFormat="1" applyFont="1" applyFill="1" applyBorder="1" applyAlignment="1">
      <alignment horizontal="center" vertical="top"/>
    </xf>
    <xf numFmtId="1" fontId="11" fillId="0" borderId="13" xfId="0" applyNumberFormat="1" applyFont="1" applyFill="1" applyBorder="1" applyAlignment="1">
      <alignment horizontal="center" vertical="top"/>
    </xf>
    <xf numFmtId="0" fontId="11" fillId="0" borderId="58" xfId="0" applyNumberFormat="1" applyFont="1" applyBorder="1" applyAlignment="1">
      <alignment horizontal="center" vertical="top" wrapText="1"/>
    </xf>
    <xf numFmtId="0" fontId="11" fillId="0" borderId="16" xfId="0" applyNumberFormat="1" applyFont="1" applyBorder="1" applyAlignment="1">
      <alignment horizontal="center" vertical="top" wrapText="1"/>
    </xf>
    <xf numFmtId="0" fontId="7" fillId="0" borderId="46" xfId="0" applyNumberFormat="1" applyFont="1" applyFill="1" applyBorder="1" applyAlignment="1">
      <alignment horizontal="center" vertical="top"/>
    </xf>
    <xf numFmtId="0" fontId="7" fillId="0" borderId="36" xfId="0" applyNumberFormat="1" applyFont="1" applyFill="1" applyBorder="1" applyAlignment="1">
      <alignment horizontal="center" vertical="top"/>
    </xf>
    <xf numFmtId="1" fontId="8" fillId="0" borderId="68"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1" fontId="8" fillId="0" borderId="25" xfId="0" applyNumberFormat="1" applyFont="1" applyFill="1" applyBorder="1" applyAlignment="1">
      <alignment horizontal="center" vertical="top"/>
    </xf>
    <xf numFmtId="1" fontId="8" fillId="0" borderId="19" xfId="0" applyNumberFormat="1" applyFont="1" applyFill="1" applyBorder="1" applyAlignment="1">
      <alignment horizontal="center" vertical="top"/>
    </xf>
    <xf numFmtId="1" fontId="8" fillId="0" borderId="43" xfId="0" applyNumberFormat="1" applyFont="1" applyFill="1" applyBorder="1" applyAlignment="1">
      <alignment horizontal="center" vertical="top"/>
    </xf>
    <xf numFmtId="1" fontId="8" fillId="0" borderId="50" xfId="0" applyNumberFormat="1" applyFont="1" applyFill="1" applyBorder="1" applyAlignment="1">
      <alignment horizontal="center" vertical="top"/>
    </xf>
    <xf numFmtId="1" fontId="8" fillId="0" borderId="21" xfId="0" applyNumberFormat="1" applyFont="1" applyFill="1" applyBorder="1" applyAlignment="1">
      <alignment horizontal="center" vertical="top"/>
    </xf>
    <xf numFmtId="1" fontId="8" fillId="0" borderId="23" xfId="0" applyNumberFormat="1" applyFont="1" applyFill="1" applyBorder="1" applyAlignment="1">
      <alignment horizontal="center" vertical="top"/>
    </xf>
    <xf numFmtId="164" fontId="11" fillId="3" borderId="13" xfId="0" applyNumberFormat="1" applyFont="1" applyFill="1" applyBorder="1" applyAlignment="1">
      <alignment horizontal="center" vertical="top"/>
    </xf>
    <xf numFmtId="164" fontId="13" fillId="2" borderId="47" xfId="0" applyNumberFormat="1" applyFont="1" applyFill="1" applyBorder="1" applyAlignment="1">
      <alignment horizontal="center" vertical="top"/>
    </xf>
    <xf numFmtId="0" fontId="24" fillId="3" borderId="0" xfId="0" applyFont="1" applyFill="1" applyAlignment="1">
      <alignment vertical="top" wrapText="1"/>
    </xf>
    <xf numFmtId="0" fontId="2" fillId="3"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horizontal="left" vertical="top" wrapText="1"/>
    </xf>
    <xf numFmtId="0" fontId="25" fillId="0" borderId="0" xfId="0" applyFont="1" applyBorder="1" applyAlignment="1">
      <alignment vertical="top" wrapText="1"/>
    </xf>
    <xf numFmtId="0" fontId="25" fillId="0" borderId="0" xfId="0" applyFont="1" applyBorder="1" applyAlignment="1">
      <alignment horizontal="center" vertical="top" wrapText="1"/>
    </xf>
    <xf numFmtId="0" fontId="25" fillId="3" borderId="0" xfId="0" applyFont="1" applyFill="1" applyBorder="1" applyAlignment="1">
      <alignment vertical="top" wrapText="1"/>
    </xf>
    <xf numFmtId="0" fontId="17"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7" fillId="3" borderId="0" xfId="0" applyFont="1" applyFill="1" applyAlignment="1">
      <alignment horizontal="left" vertical="top"/>
    </xf>
    <xf numFmtId="0" fontId="26" fillId="3" borderId="0" xfId="0" applyFont="1" applyFill="1" applyAlignment="1">
      <alignment horizontal="left" vertical="top"/>
    </xf>
    <xf numFmtId="0" fontId="2" fillId="3" borderId="0" xfId="0" applyFont="1" applyFill="1" applyAlignment="1">
      <alignment horizontal="left" vertical="top" wrapText="1"/>
    </xf>
    <xf numFmtId="0" fontId="2" fillId="0" borderId="0" xfId="0" applyFont="1" applyAlignment="1">
      <alignment horizontal="left" vertical="top" wrapText="1"/>
    </xf>
    <xf numFmtId="0" fontId="25" fillId="3" borderId="0" xfId="0" applyFont="1" applyFill="1" applyAlignment="1">
      <alignment horizontal="left" vertical="top"/>
    </xf>
    <xf numFmtId="0" fontId="21" fillId="0" borderId="0" xfId="1" applyFont="1" applyAlignment="1">
      <alignment vertical="center" wrapText="1"/>
    </xf>
    <xf numFmtId="1" fontId="11" fillId="0" borderId="42" xfId="0" applyNumberFormat="1" applyFont="1" applyFill="1" applyBorder="1" applyAlignment="1">
      <alignment vertical="top" wrapText="1"/>
    </xf>
    <xf numFmtId="0" fontId="11" fillId="0" borderId="39" xfId="0" applyNumberFormat="1" applyFont="1" applyBorder="1" applyAlignment="1">
      <alignment horizontal="center" vertical="top" wrapText="1"/>
    </xf>
    <xf numFmtId="0" fontId="7" fillId="0" borderId="65" xfId="0" applyNumberFormat="1" applyFont="1" applyFill="1" applyBorder="1" applyAlignment="1">
      <alignment horizontal="center" vertical="top"/>
    </xf>
    <xf numFmtId="0" fontId="1" fillId="8" borderId="30" xfId="0" applyFont="1" applyFill="1" applyBorder="1" applyAlignment="1">
      <alignment vertical="top"/>
    </xf>
    <xf numFmtId="0" fontId="1" fillId="8" borderId="19" xfId="0" applyFont="1" applyFill="1" applyBorder="1" applyAlignment="1">
      <alignment vertical="top" wrapText="1"/>
    </xf>
    <xf numFmtId="49" fontId="9" fillId="0" borderId="13" xfId="0" applyNumberFormat="1" applyFont="1" applyBorder="1" applyAlignment="1">
      <alignment horizontal="center" vertical="top" wrapText="1"/>
    </xf>
    <xf numFmtId="0" fontId="6" fillId="9" borderId="10" xfId="0" applyFont="1" applyFill="1" applyBorder="1" applyAlignment="1">
      <alignment vertical="top" wrapText="1"/>
    </xf>
    <xf numFmtId="0" fontId="6" fillId="5" borderId="16" xfId="0" applyFont="1" applyFill="1" applyBorder="1" applyAlignment="1">
      <alignment horizontal="center" vertical="top"/>
    </xf>
    <xf numFmtId="0" fontId="6" fillId="5" borderId="39" xfId="0" applyNumberFormat="1" applyFont="1" applyFill="1" applyBorder="1" applyAlignment="1">
      <alignment vertical="top" wrapText="1"/>
    </xf>
    <xf numFmtId="0" fontId="6" fillId="5" borderId="65" xfId="0" applyNumberFormat="1" applyFont="1" applyFill="1" applyBorder="1" applyAlignment="1">
      <alignment vertical="top" wrapText="1"/>
    </xf>
    <xf numFmtId="0" fontId="6" fillId="0" borderId="10" xfId="0" applyFont="1" applyFill="1" applyBorder="1" applyAlignment="1">
      <alignment vertical="top" wrapText="1"/>
    </xf>
    <xf numFmtId="49" fontId="9" fillId="0" borderId="13" xfId="0" applyNumberFormat="1" applyFont="1" applyBorder="1" applyAlignment="1">
      <alignment horizontal="center" vertical="top" wrapText="1"/>
    </xf>
    <xf numFmtId="49" fontId="9" fillId="0" borderId="13" xfId="0" applyNumberFormat="1" applyFont="1" applyBorder="1" applyAlignment="1">
      <alignment horizontal="center" vertical="top"/>
    </xf>
    <xf numFmtId="0" fontId="11" fillId="0" borderId="48" xfId="0" applyFont="1" applyFill="1" applyBorder="1" applyAlignment="1">
      <alignment horizontal="center" vertical="center" textRotation="90" wrapText="1"/>
    </xf>
    <xf numFmtId="49" fontId="10" fillId="7" borderId="15" xfId="0" applyNumberFormat="1" applyFont="1" applyFill="1" applyBorder="1" applyAlignment="1">
      <alignment horizontal="center" vertical="top"/>
    </xf>
    <xf numFmtId="49" fontId="10" fillId="2" borderId="17" xfId="0" applyNumberFormat="1" applyFont="1" applyFill="1" applyBorder="1" applyAlignment="1">
      <alignment horizontal="center" vertical="top"/>
    </xf>
    <xf numFmtId="0" fontId="6" fillId="3" borderId="10" xfId="0" applyNumberFormat="1" applyFont="1" applyFill="1" applyBorder="1" applyAlignment="1">
      <alignment horizontal="left" vertical="top" wrapText="1"/>
    </xf>
    <xf numFmtId="49" fontId="10" fillId="0" borderId="8" xfId="0" applyNumberFormat="1" applyFont="1" applyBorder="1" applyAlignment="1">
      <alignment horizontal="center" vertical="top"/>
    </xf>
    <xf numFmtId="49" fontId="10" fillId="0" borderId="17" xfId="0" applyNumberFormat="1" applyFont="1" applyBorder="1" applyAlignment="1">
      <alignment horizontal="center" vertical="top"/>
    </xf>
    <xf numFmtId="49" fontId="10" fillId="0" borderId="66" xfId="0" applyNumberFormat="1" applyFont="1" applyFill="1" applyBorder="1" applyAlignment="1">
      <alignment horizontal="center" vertical="top" wrapText="1"/>
    </xf>
    <xf numFmtId="49" fontId="10" fillId="7" borderId="35" xfId="0" applyNumberFormat="1" applyFont="1" applyFill="1" applyBorder="1" applyAlignment="1">
      <alignment horizontal="center" vertical="top"/>
    </xf>
    <xf numFmtId="49" fontId="10" fillId="2" borderId="37" xfId="0" applyNumberFormat="1" applyFont="1" applyFill="1" applyBorder="1" applyAlignment="1">
      <alignment horizontal="center" vertical="top"/>
    </xf>
    <xf numFmtId="49" fontId="1" fillId="3" borderId="17" xfId="0" applyNumberFormat="1" applyFont="1" applyFill="1" applyBorder="1" applyAlignment="1">
      <alignment horizontal="center" vertical="top"/>
    </xf>
    <xf numFmtId="49" fontId="10" fillId="0" borderId="37" xfId="0" applyNumberFormat="1" applyFont="1" applyBorder="1" applyAlignment="1">
      <alignment horizontal="center" vertical="top"/>
    </xf>
    <xf numFmtId="164" fontId="8" fillId="3" borderId="8" xfId="0" applyNumberFormat="1" applyFont="1" applyFill="1" applyBorder="1" applyAlignment="1">
      <alignment horizontal="center" vertical="top"/>
    </xf>
    <xf numFmtId="164" fontId="8" fillId="3" borderId="12" xfId="0" applyNumberFormat="1" applyFont="1" applyFill="1" applyBorder="1" applyAlignment="1">
      <alignment horizontal="center" vertical="top"/>
    </xf>
    <xf numFmtId="0" fontId="18" fillId="9" borderId="48" xfId="0" applyFont="1" applyFill="1" applyBorder="1" applyAlignment="1">
      <alignment horizontal="center" vertical="center" wrapText="1"/>
    </xf>
    <xf numFmtId="0" fontId="18" fillId="9" borderId="68" xfId="0" applyFont="1" applyFill="1" applyBorder="1" applyAlignment="1">
      <alignment horizontal="center" vertical="center" wrapText="1"/>
    </xf>
    <xf numFmtId="0" fontId="18" fillId="9" borderId="58"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8" borderId="3" xfId="0" applyFont="1" applyFill="1" applyBorder="1" applyAlignment="1">
      <alignment horizontal="center" vertical="center"/>
    </xf>
    <xf numFmtId="1" fontId="6" fillId="0" borderId="14" xfId="0" applyNumberFormat="1" applyFont="1" applyFill="1" applyBorder="1" applyAlignment="1">
      <alignment horizontal="center" vertical="top"/>
    </xf>
    <xf numFmtId="1" fontId="6" fillId="0" borderId="30" xfId="0" applyNumberFormat="1" applyFont="1" applyFill="1" applyBorder="1" applyAlignment="1">
      <alignment horizontal="left" vertical="top" wrapText="1"/>
    </xf>
    <xf numFmtId="0" fontId="18" fillId="9" borderId="43" xfId="0" applyFont="1" applyFill="1" applyBorder="1" applyAlignment="1">
      <alignment horizontal="center" vertical="center" wrapText="1"/>
    </xf>
    <xf numFmtId="0" fontId="1" fillId="8" borderId="23" xfId="0" applyFont="1" applyFill="1" applyBorder="1" applyAlignment="1">
      <alignment horizontal="center" vertical="center"/>
    </xf>
    <xf numFmtId="0" fontId="1" fillId="8" borderId="43" xfId="0" applyFont="1" applyFill="1" applyBorder="1" applyAlignment="1">
      <alignment vertical="top"/>
    </xf>
    <xf numFmtId="0" fontId="1" fillId="8" borderId="23" xfId="0" applyFont="1" applyFill="1" applyBorder="1" applyAlignment="1">
      <alignment vertical="top"/>
    </xf>
    <xf numFmtId="164" fontId="6" fillId="5" borderId="39" xfId="0" applyNumberFormat="1" applyFont="1" applyFill="1" applyBorder="1" applyAlignment="1">
      <alignment horizontal="center" vertical="top" wrapText="1"/>
    </xf>
    <xf numFmtId="0" fontId="6" fillId="3" borderId="35" xfId="0" applyNumberFormat="1" applyFont="1" applyFill="1" applyBorder="1" applyAlignment="1">
      <alignment horizontal="center" vertical="top" wrapText="1"/>
    </xf>
    <xf numFmtId="164" fontId="6" fillId="3" borderId="12" xfId="0" applyNumberFormat="1" applyFont="1" applyFill="1" applyBorder="1" applyAlignment="1">
      <alignment horizontal="center" vertical="top"/>
    </xf>
    <xf numFmtId="0" fontId="6" fillId="0" borderId="35" xfId="0" applyNumberFormat="1" applyFont="1" applyFill="1" applyBorder="1" applyAlignment="1">
      <alignment horizontal="center" vertical="top" wrapText="1"/>
    </xf>
    <xf numFmtId="0" fontId="6" fillId="9" borderId="40" xfId="0" applyFont="1" applyFill="1" applyBorder="1" applyAlignment="1">
      <alignment vertical="top" wrapText="1"/>
    </xf>
    <xf numFmtId="1" fontId="6" fillId="0" borderId="11" xfId="0" applyNumberFormat="1" applyFont="1" applyFill="1" applyBorder="1" applyAlignment="1">
      <alignment horizontal="left" vertical="top" wrapText="1"/>
    </xf>
    <xf numFmtId="49" fontId="6" fillId="9" borderId="9" xfId="0" applyNumberFormat="1" applyFont="1" applyFill="1" applyBorder="1" applyAlignment="1">
      <alignment horizontal="center" vertical="top"/>
    </xf>
    <xf numFmtId="49" fontId="6" fillId="9" borderId="6" xfId="0" applyNumberFormat="1" applyFont="1" applyFill="1" applyBorder="1" applyAlignment="1">
      <alignment horizontal="center" vertical="top"/>
    </xf>
    <xf numFmtId="49" fontId="6" fillId="9" borderId="0" xfId="0" applyNumberFormat="1" applyFont="1" applyFill="1" applyBorder="1" applyAlignment="1">
      <alignment horizontal="center" vertical="top"/>
    </xf>
    <xf numFmtId="49" fontId="6" fillId="9" borderId="15" xfId="0" applyNumberFormat="1" applyFont="1" applyFill="1" applyBorder="1" applyAlignment="1">
      <alignment horizontal="center" vertical="top"/>
    </xf>
    <xf numFmtId="49" fontId="2" fillId="9" borderId="38" xfId="0" applyNumberFormat="1" applyFont="1" applyFill="1" applyBorder="1" applyAlignment="1">
      <alignment horizontal="center" vertical="top"/>
    </xf>
    <xf numFmtId="49" fontId="1" fillId="9" borderId="38" xfId="0" applyNumberFormat="1" applyFont="1" applyFill="1" applyBorder="1" applyAlignment="1">
      <alignment horizontal="center" vertical="top"/>
    </xf>
    <xf numFmtId="49" fontId="1" fillId="9" borderId="35" xfId="0" applyNumberFormat="1" applyFont="1" applyFill="1" applyBorder="1" applyAlignment="1">
      <alignment horizontal="center" vertical="top"/>
    </xf>
    <xf numFmtId="0" fontId="6" fillId="9" borderId="7" xfId="0" applyNumberFormat="1" applyFont="1" applyFill="1" applyBorder="1" applyAlignment="1">
      <alignment horizontal="center" vertical="top" wrapText="1"/>
    </xf>
    <xf numFmtId="0" fontId="6" fillId="9" borderId="16" xfId="0" applyFont="1" applyFill="1" applyBorder="1" applyAlignment="1">
      <alignment vertical="top"/>
    </xf>
    <xf numFmtId="0" fontId="6" fillId="9" borderId="16" xfId="0" applyFont="1" applyFill="1" applyBorder="1" applyAlignment="1">
      <alignment horizontal="center" vertical="top"/>
    </xf>
    <xf numFmtId="0" fontId="6" fillId="9" borderId="69" xfId="0" applyFont="1" applyFill="1" applyBorder="1" applyAlignment="1">
      <alignment horizontal="center" vertical="top"/>
    </xf>
    <xf numFmtId="0" fontId="6" fillId="9" borderId="24" xfId="0" applyFont="1" applyFill="1" applyBorder="1" applyAlignment="1">
      <alignment horizontal="left" vertical="top" wrapText="1"/>
    </xf>
    <xf numFmtId="0" fontId="6" fillId="5" borderId="21" xfId="0" applyNumberFormat="1" applyFont="1" applyFill="1" applyBorder="1" applyAlignment="1">
      <alignment vertical="top" wrapText="1"/>
    </xf>
    <xf numFmtId="0" fontId="6" fillId="5" borderId="15" xfId="0" applyNumberFormat="1" applyFont="1" applyFill="1" applyBorder="1" applyAlignment="1">
      <alignment vertical="top" wrapText="1"/>
    </xf>
    <xf numFmtId="0" fontId="6" fillId="5" borderId="35" xfId="0" applyNumberFormat="1" applyFont="1" applyFill="1" applyBorder="1" applyAlignment="1">
      <alignment vertical="top" wrapText="1"/>
    </xf>
    <xf numFmtId="1" fontId="6" fillId="9" borderId="57" xfId="0" applyNumberFormat="1" applyFont="1" applyFill="1" applyBorder="1" applyAlignment="1">
      <alignment horizontal="center" vertical="top"/>
    </xf>
    <xf numFmtId="1" fontId="6" fillId="9" borderId="20" xfId="0" applyNumberFormat="1" applyFont="1" applyFill="1" applyBorder="1" applyAlignment="1">
      <alignment horizontal="center" vertical="top"/>
    </xf>
    <xf numFmtId="0" fontId="6" fillId="5" borderId="36" xfId="0" applyFont="1" applyFill="1" applyBorder="1" applyAlignment="1">
      <alignment horizontal="center" vertical="top"/>
    </xf>
    <xf numFmtId="0" fontId="6" fillId="9" borderId="42" xfId="0" applyNumberFormat="1" applyFont="1" applyFill="1" applyBorder="1" applyAlignment="1">
      <alignment horizontal="center" vertical="top" wrapText="1"/>
    </xf>
    <xf numFmtId="0" fontId="6" fillId="9" borderId="59" xfId="0" applyNumberFormat="1" applyFont="1" applyFill="1" applyBorder="1" applyAlignment="1">
      <alignment horizontal="center" vertical="top" wrapText="1"/>
    </xf>
    <xf numFmtId="0" fontId="6" fillId="9" borderId="13" xfId="0" applyNumberFormat="1" applyFont="1" applyFill="1" applyBorder="1" applyAlignment="1">
      <alignment horizontal="center" vertical="top" wrapText="1"/>
    </xf>
    <xf numFmtId="0" fontId="6" fillId="9" borderId="39" xfId="0" applyNumberFormat="1" applyFont="1" applyFill="1" applyBorder="1" applyAlignment="1">
      <alignment horizontal="center" vertical="top" wrapText="1"/>
    </xf>
    <xf numFmtId="0" fontId="6" fillId="9" borderId="51" xfId="0" applyNumberFormat="1" applyFont="1" applyFill="1" applyBorder="1" applyAlignment="1">
      <alignment horizontal="center" vertical="top" wrapText="1"/>
    </xf>
    <xf numFmtId="0" fontId="6" fillId="9" borderId="26" xfId="0" applyNumberFormat="1" applyFont="1" applyFill="1" applyBorder="1" applyAlignment="1">
      <alignment horizontal="center" vertical="top" wrapText="1"/>
    </xf>
    <xf numFmtId="0" fontId="6" fillId="9" borderId="65" xfId="0" applyNumberFormat="1" applyFont="1" applyFill="1" applyBorder="1" applyAlignment="1">
      <alignment horizontal="center" vertical="top" wrapText="1"/>
    </xf>
    <xf numFmtId="0" fontId="6" fillId="3" borderId="23" xfId="0" applyNumberFormat="1" applyFont="1" applyFill="1" applyBorder="1" applyAlignment="1">
      <alignment horizontal="center" vertical="top" wrapText="1"/>
    </xf>
    <xf numFmtId="0" fontId="6" fillId="3" borderId="66" xfId="0" applyNumberFormat="1" applyFont="1" applyFill="1" applyBorder="1" applyAlignment="1">
      <alignment horizontal="center" vertical="top" wrapText="1"/>
    </xf>
    <xf numFmtId="0" fontId="6" fillId="0" borderId="26" xfId="0" applyFont="1" applyBorder="1" applyAlignment="1">
      <alignment vertical="top"/>
    </xf>
    <xf numFmtId="0" fontId="6" fillId="9" borderId="76" xfId="0" applyNumberFormat="1" applyFont="1" applyFill="1" applyBorder="1" applyAlignment="1">
      <alignment horizontal="center" vertical="top" wrapText="1"/>
    </xf>
    <xf numFmtId="0" fontId="6" fillId="3" borderId="49" xfId="0" applyNumberFormat="1" applyFont="1" applyFill="1" applyBorder="1" applyAlignment="1">
      <alignment vertical="top" wrapText="1"/>
    </xf>
    <xf numFmtId="0" fontId="6" fillId="3" borderId="21" xfId="0" applyNumberFormat="1" applyFont="1" applyFill="1" applyBorder="1" applyAlignment="1">
      <alignment horizontal="center" vertical="top" wrapText="1"/>
    </xf>
    <xf numFmtId="0" fontId="6" fillId="9" borderId="56" xfId="0" applyNumberFormat="1" applyFont="1" applyFill="1" applyBorder="1" applyAlignment="1">
      <alignment horizontal="center" vertical="top" wrapText="1"/>
    </xf>
    <xf numFmtId="49" fontId="10" fillId="7" borderId="15" xfId="0" applyNumberFormat="1" applyFont="1" applyFill="1" applyBorder="1" applyAlignment="1">
      <alignment horizontal="center" vertical="top"/>
    </xf>
    <xf numFmtId="49" fontId="10" fillId="2" borderId="17" xfId="0" applyNumberFormat="1" applyFont="1" applyFill="1" applyBorder="1" applyAlignment="1">
      <alignment horizontal="center" vertical="top"/>
    </xf>
    <xf numFmtId="49" fontId="9" fillId="0" borderId="26" xfId="0" applyNumberFormat="1" applyFont="1" applyBorder="1" applyAlignment="1">
      <alignment horizontal="center" vertical="top"/>
    </xf>
    <xf numFmtId="0" fontId="9" fillId="0" borderId="26" xfId="0" applyNumberFormat="1" applyFont="1" applyBorder="1" applyAlignment="1">
      <alignment horizontal="center" vertical="top"/>
    </xf>
    <xf numFmtId="0" fontId="1" fillId="3" borderId="49" xfId="0" applyFont="1" applyFill="1" applyBorder="1" applyAlignment="1">
      <alignment horizontal="left" vertical="top" wrapText="1"/>
    </xf>
    <xf numFmtId="49" fontId="9" fillId="0" borderId="13" xfId="0" applyNumberFormat="1" applyFont="1" applyBorder="1" applyAlignment="1">
      <alignment horizontal="center" vertical="top"/>
    </xf>
    <xf numFmtId="0" fontId="6" fillId="9" borderId="24" xfId="0" applyFont="1" applyFill="1" applyBorder="1" applyAlignment="1">
      <alignment horizontal="left" vertical="top" wrapText="1"/>
    </xf>
    <xf numFmtId="0" fontId="9" fillId="0" borderId="66" xfId="0" applyNumberFormat="1" applyFont="1" applyBorder="1" applyAlignment="1">
      <alignment vertical="top"/>
    </xf>
    <xf numFmtId="0" fontId="9" fillId="3" borderId="46" xfId="0" applyFont="1" applyFill="1" applyBorder="1" applyAlignment="1">
      <alignment horizontal="center" vertical="top" wrapText="1"/>
    </xf>
    <xf numFmtId="164" fontId="23" fillId="6" borderId="46" xfId="0" applyNumberFormat="1" applyFont="1" applyFill="1" applyBorder="1" applyAlignment="1">
      <alignment horizontal="center" vertical="top" wrapText="1"/>
    </xf>
    <xf numFmtId="164" fontId="9" fillId="5" borderId="37" xfId="0" applyNumberFormat="1" applyFont="1" applyFill="1" applyBorder="1" applyAlignment="1">
      <alignment horizontal="center" vertical="top" wrapText="1"/>
    </xf>
    <xf numFmtId="164" fontId="9" fillId="5" borderId="65" xfId="0" applyNumberFormat="1" applyFont="1" applyFill="1" applyBorder="1" applyAlignment="1">
      <alignment horizontal="center" vertical="top" wrapText="1"/>
    </xf>
    <xf numFmtId="49" fontId="1" fillId="3" borderId="26" xfId="0" applyNumberFormat="1" applyFont="1" applyFill="1" applyBorder="1" applyAlignment="1">
      <alignment horizontal="center" vertical="top"/>
    </xf>
    <xf numFmtId="0" fontId="9" fillId="3" borderId="77" xfId="0" applyFont="1" applyFill="1" applyBorder="1" applyAlignment="1">
      <alignment vertical="top" wrapText="1"/>
    </xf>
    <xf numFmtId="0" fontId="7" fillId="0" borderId="58" xfId="0" applyFont="1" applyBorder="1" applyAlignment="1">
      <alignment vertical="center" textRotation="90"/>
    </xf>
    <xf numFmtId="0" fontId="7" fillId="0" borderId="48" xfId="0" applyFont="1" applyBorder="1" applyAlignment="1">
      <alignment horizontal="center" vertical="center" textRotation="90"/>
    </xf>
    <xf numFmtId="165" fontId="8" fillId="0" borderId="22" xfId="0" applyNumberFormat="1" applyFont="1" applyBorder="1" applyAlignment="1">
      <alignment horizontal="center" vertical="top"/>
    </xf>
    <xf numFmtId="165" fontId="8" fillId="0" borderId="23" xfId="0" applyNumberFormat="1" applyFont="1" applyBorder="1" applyAlignment="1">
      <alignment horizontal="center" vertical="top"/>
    </xf>
    <xf numFmtId="1" fontId="11" fillId="0" borderId="43" xfId="0" applyNumberFormat="1" applyFont="1" applyFill="1" applyBorder="1" applyAlignment="1">
      <alignment horizontal="center" vertical="top"/>
    </xf>
    <xf numFmtId="1" fontId="11" fillId="0" borderId="50" xfId="0" applyNumberFormat="1" applyFont="1" applyFill="1" applyBorder="1" applyAlignment="1">
      <alignment horizontal="center" vertical="top"/>
    </xf>
    <xf numFmtId="1" fontId="11" fillId="0" borderId="21" xfId="0" applyNumberFormat="1" applyFont="1" applyFill="1" applyBorder="1" applyAlignment="1">
      <alignment horizontal="center" vertical="top"/>
    </xf>
    <xf numFmtId="1" fontId="11" fillId="0" borderId="23" xfId="0" applyNumberFormat="1" applyFont="1" applyFill="1" applyBorder="1" applyAlignment="1">
      <alignment horizontal="center" vertical="top"/>
    </xf>
    <xf numFmtId="0" fontId="1" fillId="8" borderId="3" xfId="0" applyFont="1" applyFill="1" applyBorder="1" applyAlignment="1">
      <alignment vertical="top" wrapText="1"/>
    </xf>
    <xf numFmtId="0" fontId="6" fillId="0" borderId="48" xfId="0" applyFont="1" applyFill="1" applyBorder="1" applyAlignment="1">
      <alignment vertical="top" wrapText="1"/>
    </xf>
    <xf numFmtId="0" fontId="6" fillId="0" borderId="43" xfId="0" applyFont="1" applyFill="1" applyBorder="1" applyAlignment="1">
      <alignment vertical="top" wrapText="1"/>
    </xf>
    <xf numFmtId="0" fontId="6" fillId="0" borderId="68" xfId="0" applyFont="1" applyFill="1" applyBorder="1" applyAlignment="1">
      <alignment vertical="top" wrapText="1"/>
    </xf>
    <xf numFmtId="0" fontId="21" fillId="0" borderId="0" xfId="1" applyFont="1" applyBorder="1" applyAlignment="1">
      <alignment vertical="top" wrapText="1"/>
    </xf>
    <xf numFmtId="49" fontId="9" fillId="0" borderId="26" xfId="0" applyNumberFormat="1" applyFont="1" applyBorder="1" applyAlignment="1">
      <alignment horizontal="center" vertical="top"/>
    </xf>
    <xf numFmtId="0" fontId="6" fillId="3" borderId="24" xfId="0" applyNumberFormat="1" applyFont="1" applyFill="1" applyBorder="1" applyAlignment="1">
      <alignment horizontal="left" vertical="top" wrapText="1"/>
    </xf>
    <xf numFmtId="0" fontId="6" fillId="0" borderId="40" xfId="0" applyFont="1" applyFill="1" applyBorder="1" applyAlignment="1">
      <alignment horizontal="left" vertical="top" wrapText="1"/>
    </xf>
    <xf numFmtId="49" fontId="10" fillId="2" borderId="8" xfId="0" applyNumberFormat="1" applyFont="1" applyFill="1" applyBorder="1" applyAlignment="1">
      <alignment horizontal="center" vertical="top"/>
    </xf>
    <xf numFmtId="49" fontId="10" fillId="2" borderId="17" xfId="0" applyNumberFormat="1" applyFont="1" applyFill="1" applyBorder="1" applyAlignment="1">
      <alignment horizontal="center" vertical="top"/>
    </xf>
    <xf numFmtId="49" fontId="10" fillId="7" borderId="6" xfId="0" applyNumberFormat="1" applyFont="1" applyFill="1" applyBorder="1" applyAlignment="1">
      <alignment horizontal="center" vertical="top"/>
    </xf>
    <xf numFmtId="49" fontId="10" fillId="7" borderId="15" xfId="0" applyNumberFormat="1" applyFont="1" applyFill="1" applyBorder="1" applyAlignment="1">
      <alignment horizontal="center" vertical="top"/>
    </xf>
    <xf numFmtId="0" fontId="6" fillId="0" borderId="66" xfId="0" applyFont="1" applyFill="1" applyBorder="1" applyAlignment="1">
      <alignment horizontal="center" vertical="top"/>
    </xf>
    <xf numFmtId="49" fontId="10" fillId="7" borderId="35" xfId="0" applyNumberFormat="1" applyFont="1" applyFill="1" applyBorder="1" applyAlignment="1">
      <alignment horizontal="center" vertical="top"/>
    </xf>
    <xf numFmtId="49" fontId="10" fillId="2" borderId="37" xfId="0" applyNumberFormat="1" applyFont="1" applyFill="1" applyBorder="1" applyAlignment="1">
      <alignment horizontal="center" vertical="top"/>
    </xf>
    <xf numFmtId="49" fontId="1" fillId="3" borderId="17" xfId="0" applyNumberFormat="1" applyFont="1" applyFill="1" applyBorder="1" applyAlignment="1">
      <alignment horizontal="center" vertical="top"/>
    </xf>
    <xf numFmtId="0" fontId="1" fillId="9" borderId="49" xfId="0" applyFont="1" applyFill="1" applyBorder="1" applyAlignment="1">
      <alignment horizontal="left" vertical="top" wrapText="1"/>
    </xf>
    <xf numFmtId="0" fontId="9" fillId="0" borderId="26" xfId="0" applyNumberFormat="1" applyFont="1" applyBorder="1" applyAlignment="1">
      <alignment horizontal="center" vertical="top"/>
    </xf>
    <xf numFmtId="1" fontId="8" fillId="0" borderId="43" xfId="0" applyNumberFormat="1" applyFont="1" applyFill="1" applyBorder="1" applyAlignment="1">
      <alignment horizontal="center" vertical="top"/>
    </xf>
    <xf numFmtId="49" fontId="10" fillId="3" borderId="17" xfId="0" applyNumberFormat="1" applyFont="1" applyFill="1" applyBorder="1" applyAlignment="1">
      <alignment horizontal="center" vertical="top"/>
    </xf>
    <xf numFmtId="0" fontId="18" fillId="9" borderId="10" xfId="0" applyFont="1" applyFill="1" applyBorder="1" applyAlignment="1">
      <alignment vertical="top" wrapText="1"/>
    </xf>
    <xf numFmtId="0" fontId="18" fillId="9" borderId="18" xfId="0" applyFont="1" applyFill="1" applyBorder="1" applyAlignment="1">
      <alignment vertical="top" wrapText="1"/>
    </xf>
    <xf numFmtId="0" fontId="18" fillId="9" borderId="24" xfId="0" applyFont="1" applyFill="1" applyBorder="1" applyAlignment="1">
      <alignment vertical="top" wrapText="1"/>
    </xf>
    <xf numFmtId="0" fontId="18" fillId="9" borderId="49" xfId="0" applyFont="1" applyFill="1" applyBorder="1" applyAlignment="1">
      <alignment vertical="top" wrapText="1"/>
    </xf>
    <xf numFmtId="0" fontId="18" fillId="9" borderId="27" xfId="0" applyFont="1" applyFill="1" applyBorder="1" applyAlignment="1">
      <alignment vertical="top" wrapText="1"/>
    </xf>
    <xf numFmtId="49" fontId="9" fillId="3" borderId="13" xfId="0" applyNumberFormat="1" applyFont="1" applyFill="1" applyBorder="1" applyAlignment="1">
      <alignment horizontal="center" vertical="top"/>
    </xf>
    <xf numFmtId="0" fontId="13" fillId="0" borderId="48" xfId="0" applyFont="1" applyFill="1" applyBorder="1" applyAlignment="1">
      <alignment horizontal="center" vertical="top" wrapText="1"/>
    </xf>
    <xf numFmtId="164" fontId="6" fillId="6" borderId="6" xfId="0" applyNumberFormat="1" applyFont="1" applyFill="1" applyBorder="1" applyAlignment="1">
      <alignment horizontal="center" vertical="top" wrapText="1"/>
    </xf>
    <xf numFmtId="164" fontId="6" fillId="5" borderId="7" xfId="0" applyNumberFormat="1" applyFont="1" applyFill="1" applyBorder="1" applyAlignment="1">
      <alignment horizontal="center" vertical="top" wrapText="1"/>
    </xf>
    <xf numFmtId="0" fontId="6" fillId="3" borderId="10" xfId="0" applyNumberFormat="1" applyFont="1" applyFill="1" applyBorder="1" applyAlignment="1">
      <alignment vertical="top" wrapText="1"/>
    </xf>
    <xf numFmtId="0" fontId="6" fillId="3" borderId="42" xfId="0" applyNumberFormat="1" applyFont="1" applyFill="1" applyBorder="1" applyAlignment="1">
      <alignment horizontal="center" vertical="top" wrapText="1"/>
    </xf>
    <xf numFmtId="0" fontId="6" fillId="3" borderId="48" xfId="0" applyNumberFormat="1" applyFont="1" applyFill="1" applyBorder="1" applyAlignment="1">
      <alignment vertical="top" wrapText="1"/>
    </xf>
    <xf numFmtId="0" fontId="6" fillId="5" borderId="13" xfId="0" applyNumberFormat="1" applyFont="1" applyFill="1" applyBorder="1" applyAlignment="1">
      <alignment vertical="top" wrapText="1"/>
    </xf>
    <xf numFmtId="1" fontId="8" fillId="9" borderId="50" xfId="0" applyNumberFormat="1" applyFont="1" applyFill="1" applyBorder="1" applyAlignment="1">
      <alignment horizontal="center" vertical="top"/>
    </xf>
    <xf numFmtId="1" fontId="8" fillId="9" borderId="21" xfId="0" applyNumberFormat="1" applyFont="1" applyFill="1" applyBorder="1" applyAlignment="1">
      <alignment horizontal="center" vertical="top"/>
    </xf>
    <xf numFmtId="1" fontId="1" fillId="9" borderId="23" xfId="0" applyNumberFormat="1" applyFont="1" applyFill="1" applyBorder="1" applyAlignment="1">
      <alignment horizontal="left" vertical="top" wrapText="1"/>
    </xf>
    <xf numFmtId="164" fontId="13" fillId="2" borderId="46" xfId="0" applyNumberFormat="1" applyFont="1" applyFill="1" applyBorder="1" applyAlignment="1">
      <alignment horizontal="center" vertical="top"/>
    </xf>
    <xf numFmtId="164" fontId="13" fillId="2" borderId="37" xfId="0" applyNumberFormat="1" applyFont="1" applyFill="1" applyBorder="1" applyAlignment="1">
      <alignment horizontal="center" vertical="top"/>
    </xf>
    <xf numFmtId="49" fontId="10" fillId="3" borderId="66" xfId="0" applyNumberFormat="1" applyFont="1" applyFill="1" applyBorder="1" applyAlignment="1">
      <alignment horizontal="center" vertical="top"/>
    </xf>
    <xf numFmtId="49" fontId="7" fillId="0" borderId="38" xfId="0" applyNumberFormat="1" applyFont="1" applyBorder="1" applyAlignment="1">
      <alignment horizontal="center" vertical="top" textRotation="90"/>
    </xf>
    <xf numFmtId="49" fontId="13" fillId="0" borderId="66" xfId="0" applyNumberFormat="1" applyFont="1" applyBorder="1" applyAlignment="1">
      <alignment vertical="top"/>
    </xf>
    <xf numFmtId="164" fontId="6" fillId="0" borderId="35"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6" fillId="5" borderId="48" xfId="0" applyNumberFormat="1" applyFont="1" applyFill="1" applyBorder="1" applyAlignment="1">
      <alignment horizontal="center" vertical="top" wrapText="1"/>
    </xf>
    <xf numFmtId="0" fontId="6" fillId="5" borderId="58" xfId="0" applyFont="1" applyFill="1" applyBorder="1" applyAlignment="1">
      <alignment vertical="top"/>
    </xf>
    <xf numFmtId="2" fontId="6" fillId="5" borderId="24" xfId="0" applyNumberFormat="1" applyFont="1" applyFill="1" applyBorder="1" applyAlignment="1">
      <alignment vertical="top" wrapText="1"/>
    </xf>
    <xf numFmtId="0" fontId="6" fillId="5" borderId="58" xfId="0" applyFont="1" applyFill="1" applyBorder="1" applyAlignment="1">
      <alignment horizontal="center" vertical="top"/>
    </xf>
    <xf numFmtId="2" fontId="6" fillId="5" borderId="52" xfId="0" applyNumberFormat="1" applyFont="1" applyFill="1" applyBorder="1" applyAlignment="1">
      <alignment vertical="top" wrapText="1"/>
    </xf>
    <xf numFmtId="0" fontId="6" fillId="5" borderId="75" xfId="0" applyFont="1" applyFill="1" applyBorder="1" applyAlignment="1">
      <alignment horizontal="center" vertical="top"/>
    </xf>
    <xf numFmtId="0" fontId="25" fillId="3" borderId="0" xfId="0" applyFont="1" applyFill="1" applyAlignment="1">
      <alignment horizontal="left" vertical="top" wrapText="1"/>
    </xf>
    <xf numFmtId="0" fontId="24" fillId="3" borderId="0" xfId="0" applyFont="1" applyFill="1" applyAlignment="1">
      <alignment horizontal="center" vertical="top" wrapText="1"/>
    </xf>
    <xf numFmtId="0" fontId="17" fillId="3" borderId="0" xfId="0" applyFont="1" applyFill="1" applyAlignment="1">
      <alignment horizontal="left" vertical="top" wrapText="1"/>
    </xf>
    <xf numFmtId="0" fontId="24" fillId="3" borderId="0" xfId="0" applyFont="1" applyFill="1" applyAlignment="1">
      <alignment horizontal="justify" vertical="top" wrapText="1"/>
    </xf>
    <xf numFmtId="0" fontId="3" fillId="0" borderId="0" xfId="0" applyFont="1" applyFill="1" applyAlignment="1">
      <alignment horizontal="left" vertical="top" wrapText="1"/>
    </xf>
    <xf numFmtId="0" fontId="25" fillId="3" borderId="0" xfId="0" applyFont="1" applyFill="1" applyBorder="1" applyAlignment="1">
      <alignment horizontal="left" vertical="top" wrapText="1"/>
    </xf>
    <xf numFmtId="0" fontId="25" fillId="0" borderId="0" xfId="0" applyFont="1" applyBorder="1" applyAlignment="1">
      <alignment horizontal="right" vertical="top" wrapText="1"/>
    </xf>
    <xf numFmtId="0" fontId="21" fillId="0" borderId="0" xfId="1" applyFont="1" applyAlignment="1">
      <alignment horizontal="left" vertical="center" wrapText="1"/>
    </xf>
    <xf numFmtId="0" fontId="25" fillId="3" borderId="0" xfId="0" applyFont="1" applyFill="1" applyAlignment="1">
      <alignment wrapText="1"/>
    </xf>
    <xf numFmtId="0" fontId="21" fillId="0" borderId="0" xfId="1" applyFont="1" applyBorder="1" applyAlignment="1">
      <alignment horizontal="left" vertical="top" wrapText="1"/>
    </xf>
    <xf numFmtId="0" fontId="6" fillId="9" borderId="23" xfId="0" applyNumberFormat="1" applyFont="1" applyFill="1" applyBorder="1" applyAlignment="1">
      <alignment horizontal="left" vertical="top" wrapText="1"/>
    </xf>
    <xf numFmtId="0" fontId="6" fillId="9" borderId="69" xfId="0" applyNumberFormat="1" applyFont="1" applyFill="1" applyBorder="1" applyAlignment="1">
      <alignment horizontal="left" vertical="top" wrapText="1"/>
    </xf>
    <xf numFmtId="49" fontId="6" fillId="9" borderId="13" xfId="0" applyNumberFormat="1" applyFont="1" applyFill="1" applyBorder="1" applyAlignment="1">
      <alignment horizontal="left" vertical="top" wrapText="1"/>
    </xf>
    <xf numFmtId="49" fontId="6" fillId="9" borderId="66" xfId="0" applyNumberFormat="1" applyFont="1" applyFill="1" applyBorder="1" applyAlignment="1">
      <alignment horizontal="left" vertical="top" wrapText="1"/>
    </xf>
    <xf numFmtId="1" fontId="6" fillId="9" borderId="48" xfId="0" applyNumberFormat="1" applyFont="1" applyFill="1" applyBorder="1" applyAlignment="1">
      <alignment horizontal="left" vertical="top" wrapText="1"/>
    </xf>
    <xf numFmtId="1" fontId="6" fillId="9" borderId="42" xfId="0" applyNumberFormat="1" applyFont="1" applyFill="1" applyBorder="1" applyAlignment="1">
      <alignment horizontal="left" vertical="top" wrapText="1"/>
    </xf>
    <xf numFmtId="1" fontId="6" fillId="9" borderId="58" xfId="0" applyNumberFormat="1" applyFont="1" applyFill="1" applyBorder="1" applyAlignment="1">
      <alignment horizontal="left" vertical="top" wrapText="1"/>
    </xf>
    <xf numFmtId="1" fontId="6" fillId="9" borderId="39" xfId="0" applyNumberFormat="1" applyFont="1" applyFill="1" applyBorder="1" applyAlignment="1">
      <alignment horizontal="left" vertical="top" wrapText="1"/>
    </xf>
    <xf numFmtId="1" fontId="6" fillId="9" borderId="46" xfId="0" applyNumberFormat="1" applyFont="1" applyFill="1" applyBorder="1" applyAlignment="1">
      <alignment horizontal="left" vertical="top" wrapText="1"/>
    </xf>
    <xf numFmtId="1" fontId="6" fillId="9" borderId="65" xfId="0" applyNumberFormat="1" applyFont="1" applyFill="1" applyBorder="1" applyAlignment="1">
      <alignment horizontal="left" vertical="top" wrapText="1"/>
    </xf>
    <xf numFmtId="0" fontId="6" fillId="9" borderId="48" xfId="0" applyNumberFormat="1" applyFont="1" applyFill="1" applyBorder="1" applyAlignment="1">
      <alignment horizontal="left" vertical="top" wrapText="1"/>
    </xf>
    <xf numFmtId="0" fontId="6" fillId="9" borderId="42" xfId="0" applyNumberFormat="1" applyFont="1" applyFill="1" applyBorder="1" applyAlignment="1">
      <alignment horizontal="left" vertical="top" wrapText="1"/>
    </xf>
    <xf numFmtId="0" fontId="6" fillId="9" borderId="58" xfId="0" applyNumberFormat="1" applyFont="1" applyFill="1" applyBorder="1" applyAlignment="1">
      <alignment horizontal="left" vertical="top" wrapText="1"/>
    </xf>
    <xf numFmtId="0" fontId="6" fillId="9" borderId="39" xfId="0" applyNumberFormat="1" applyFont="1" applyFill="1" applyBorder="1" applyAlignment="1">
      <alignment horizontal="left" vertical="top" wrapText="1"/>
    </xf>
    <xf numFmtId="0" fontId="6" fillId="9" borderId="75" xfId="0" applyNumberFormat="1" applyFont="1" applyFill="1" applyBorder="1" applyAlignment="1">
      <alignment horizontal="left" vertical="top" wrapText="1"/>
    </xf>
    <xf numFmtId="0" fontId="6" fillId="9" borderId="76" xfId="0" applyNumberFormat="1" applyFont="1" applyFill="1" applyBorder="1" applyAlignment="1">
      <alignment horizontal="left" vertical="top" wrapText="1"/>
    </xf>
    <xf numFmtId="0" fontId="9" fillId="0" borderId="0" xfId="0" applyFont="1" applyAlignment="1">
      <alignment horizontal="center" vertical="top"/>
    </xf>
    <xf numFmtId="0" fontId="6" fillId="0" borderId="0" xfId="0" applyFont="1" applyAlignment="1">
      <alignment horizontal="center" vertical="top"/>
    </xf>
    <xf numFmtId="0" fontId="6" fillId="0" borderId="6" xfId="0" applyNumberFormat="1" applyFont="1" applyFill="1" applyBorder="1" applyAlignment="1">
      <alignment horizontal="center" vertical="top"/>
    </xf>
    <xf numFmtId="0" fontId="6" fillId="0" borderId="35" xfId="0" applyNumberFormat="1" applyFont="1" applyFill="1" applyBorder="1" applyAlignment="1">
      <alignment horizontal="center" vertical="top"/>
    </xf>
    <xf numFmtId="1" fontId="6" fillId="0" borderId="6" xfId="0" applyNumberFormat="1" applyFont="1" applyFill="1" applyBorder="1" applyAlignment="1">
      <alignment horizontal="center" vertical="top"/>
    </xf>
    <xf numFmtId="1" fontId="6" fillId="0" borderId="35" xfId="0" applyNumberFormat="1" applyFont="1" applyFill="1" applyBorder="1" applyAlignment="1">
      <alignment horizontal="center" vertical="top"/>
    </xf>
    <xf numFmtId="1" fontId="8" fillId="0" borderId="21" xfId="0" applyNumberFormat="1" applyFont="1" applyFill="1" applyBorder="1" applyAlignment="1">
      <alignment horizontal="center" vertical="top"/>
    </xf>
    <xf numFmtId="1" fontId="8" fillId="0" borderId="35" xfId="0" applyNumberFormat="1" applyFont="1" applyFill="1" applyBorder="1" applyAlignment="1">
      <alignment horizontal="center" vertical="top"/>
    </xf>
    <xf numFmtId="0" fontId="6" fillId="0" borderId="4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23" xfId="0" applyFont="1" applyBorder="1" applyAlignment="1">
      <alignment horizontal="center" vertical="center" textRotation="90" wrapText="1"/>
    </xf>
    <xf numFmtId="0" fontId="6" fillId="0" borderId="66" xfId="0" applyFont="1" applyBorder="1" applyAlignment="1">
      <alignment horizontal="center" vertical="center" textRotation="90"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49" fontId="10" fillId="7" borderId="11" xfId="0" applyNumberFormat="1" applyFont="1" applyFill="1" applyBorder="1" applyAlignment="1">
      <alignment horizontal="center" vertical="top"/>
    </xf>
    <xf numFmtId="49" fontId="10" fillId="7" borderId="15" xfId="0" applyNumberFormat="1" applyFont="1" applyFill="1" applyBorder="1" applyAlignment="1">
      <alignment horizontal="center" vertical="top"/>
    </xf>
    <xf numFmtId="49" fontId="10" fillId="7" borderId="28" xfId="0" applyNumberFormat="1" applyFont="1" applyFill="1" applyBorder="1" applyAlignment="1">
      <alignment horizontal="center" vertical="top"/>
    </xf>
    <xf numFmtId="49" fontId="10" fillId="2" borderId="12" xfId="0" applyNumberFormat="1" applyFont="1" applyFill="1" applyBorder="1" applyAlignment="1">
      <alignment horizontal="center" vertical="top"/>
    </xf>
    <xf numFmtId="49" fontId="10" fillId="2" borderId="17" xfId="0" applyNumberFormat="1" applyFont="1" applyFill="1" applyBorder="1" applyAlignment="1">
      <alignment horizontal="center" vertical="top"/>
    </xf>
    <xf numFmtId="49" fontId="10" fillId="2" borderId="2" xfId="0" applyNumberFormat="1" applyFont="1" applyFill="1" applyBorder="1" applyAlignment="1">
      <alignment horizontal="center" vertical="top"/>
    </xf>
    <xf numFmtId="49" fontId="10" fillId="0" borderId="8" xfId="0" applyNumberFormat="1" applyFont="1" applyBorder="1" applyAlignment="1">
      <alignment horizontal="center" vertical="top"/>
    </xf>
    <xf numFmtId="49" fontId="10" fillId="0" borderId="17" xfId="0" applyNumberFormat="1" applyFont="1" applyBorder="1" applyAlignment="1">
      <alignment horizontal="center" vertical="top"/>
    </xf>
    <xf numFmtId="49" fontId="10" fillId="0" borderId="37"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24" xfId="0" applyFont="1" applyBorder="1" applyAlignment="1">
      <alignment horizontal="left" vertical="top" wrapText="1"/>
    </xf>
    <xf numFmtId="0" fontId="6" fillId="0" borderId="40" xfId="0" applyFont="1" applyBorder="1" applyAlignment="1">
      <alignment horizontal="left" vertical="top" wrapText="1"/>
    </xf>
    <xf numFmtId="164" fontId="8" fillId="2" borderId="46" xfId="0" applyNumberFormat="1" applyFont="1" applyFill="1" applyBorder="1" applyAlignment="1">
      <alignment horizontal="center" vertical="top"/>
    </xf>
    <xf numFmtId="164" fontId="8" fillId="2" borderId="38" xfId="0" applyNumberFormat="1" applyFont="1" applyFill="1" applyBorder="1" applyAlignment="1">
      <alignment horizontal="center" vertical="top"/>
    </xf>
    <xf numFmtId="164" fontId="8" fillId="2" borderId="65" xfId="0" applyNumberFormat="1" applyFont="1" applyFill="1" applyBorder="1" applyAlignment="1">
      <alignment horizontal="center" vertical="top"/>
    </xf>
    <xf numFmtId="49" fontId="10" fillId="2" borderId="67" xfId="0" applyNumberFormat="1" applyFont="1" applyFill="1" applyBorder="1" applyAlignment="1">
      <alignment horizontal="left" vertical="top"/>
    </xf>
    <xf numFmtId="49" fontId="10" fillId="2" borderId="47" xfId="0" applyNumberFormat="1" applyFont="1" applyFill="1" applyBorder="1" applyAlignment="1">
      <alignment horizontal="left" vertical="top"/>
    </xf>
    <xf numFmtId="49" fontId="10" fillId="2" borderId="73" xfId="0" applyNumberFormat="1" applyFont="1" applyFill="1" applyBorder="1" applyAlignment="1">
      <alignment horizontal="left" vertical="top"/>
    </xf>
    <xf numFmtId="49" fontId="9" fillId="0" borderId="13" xfId="0" applyNumberFormat="1" applyFont="1" applyBorder="1" applyAlignment="1">
      <alignment horizontal="center" vertical="top" wrapText="1"/>
    </xf>
    <xf numFmtId="49" fontId="9" fillId="0" borderId="26" xfId="0" applyNumberFormat="1" applyFont="1" applyBorder="1" applyAlignment="1">
      <alignment horizontal="center" vertical="top" wrapText="1"/>
    </xf>
    <xf numFmtId="49" fontId="9" fillId="0" borderId="66" xfId="0" applyNumberFormat="1" applyFont="1" applyBorder="1" applyAlignment="1">
      <alignment horizontal="center" vertical="top" wrapText="1"/>
    </xf>
    <xf numFmtId="49" fontId="7" fillId="0" borderId="9" xfId="0" applyNumberFormat="1" applyFont="1" applyBorder="1" applyAlignment="1">
      <alignment horizontal="center" vertical="center" textRotation="90"/>
    </xf>
    <xf numFmtId="49" fontId="7" fillId="0" borderId="0" xfId="0" applyNumberFormat="1" applyFont="1" applyBorder="1" applyAlignment="1">
      <alignment horizontal="center" vertical="center" textRotation="90"/>
    </xf>
    <xf numFmtId="49" fontId="7" fillId="0" borderId="38" xfId="0" applyNumberFormat="1" applyFont="1" applyBorder="1" applyAlignment="1">
      <alignment horizontal="center" vertical="center" textRotation="90"/>
    </xf>
    <xf numFmtId="49" fontId="10" fillId="2" borderId="36" xfId="0" applyNumberFormat="1" applyFont="1" applyFill="1" applyBorder="1" applyAlignment="1">
      <alignment horizontal="right" vertical="top"/>
    </xf>
    <xf numFmtId="49" fontId="10" fillId="2" borderId="38" xfId="0" applyNumberFormat="1" applyFont="1" applyFill="1" applyBorder="1" applyAlignment="1">
      <alignment horizontal="right" vertical="top"/>
    </xf>
    <xf numFmtId="49" fontId="10" fillId="2" borderId="65" xfId="0" applyNumberFormat="1" applyFont="1" applyFill="1" applyBorder="1" applyAlignment="1">
      <alignment horizontal="right" vertical="top"/>
    </xf>
    <xf numFmtId="0" fontId="1" fillId="8" borderId="68" xfId="0" applyFont="1" applyFill="1" applyBorder="1" applyAlignment="1">
      <alignment horizontal="left" vertical="top" wrapText="1"/>
    </xf>
    <xf numFmtId="0" fontId="1" fillId="8" borderId="55" xfId="0" applyFont="1" applyFill="1" applyBorder="1" applyAlignment="1">
      <alignment horizontal="left" vertical="top" wrapText="1"/>
    </xf>
    <xf numFmtId="49" fontId="9" fillId="0" borderId="26" xfId="0" applyNumberFormat="1" applyFont="1" applyBorder="1" applyAlignment="1">
      <alignment horizontal="center" vertical="top"/>
    </xf>
    <xf numFmtId="49" fontId="9" fillId="0" borderId="66" xfId="0" applyNumberFormat="1" applyFont="1" applyBorder="1" applyAlignment="1">
      <alignment horizontal="center" vertical="top"/>
    </xf>
    <xf numFmtId="0" fontId="1" fillId="9" borderId="24" xfId="0" applyFont="1" applyFill="1" applyBorder="1" applyAlignment="1">
      <alignment horizontal="left" vertical="top" wrapText="1"/>
    </xf>
    <xf numFmtId="0" fontId="6" fillId="9" borderId="21" xfId="0" applyNumberFormat="1" applyFont="1" applyFill="1" applyBorder="1" applyAlignment="1">
      <alignment horizontal="left" vertical="top" wrapText="1"/>
    </xf>
    <xf numFmtId="0" fontId="6" fillId="9" borderId="63" xfId="0" applyNumberFormat="1" applyFont="1" applyFill="1" applyBorder="1" applyAlignment="1">
      <alignment horizontal="left" vertical="top" wrapText="1"/>
    </xf>
    <xf numFmtId="0" fontId="13" fillId="0" borderId="58" xfId="0" applyFont="1" applyFill="1" applyBorder="1" applyAlignment="1">
      <alignment horizontal="center" vertical="top" wrapText="1"/>
    </xf>
    <xf numFmtId="0" fontId="9" fillId="0" borderId="26" xfId="0" applyNumberFormat="1" applyFont="1" applyBorder="1" applyAlignment="1">
      <alignment horizontal="center" vertical="top"/>
    </xf>
    <xf numFmtId="0" fontId="6" fillId="0" borderId="0" xfId="0" applyFont="1" applyBorder="1" applyAlignment="1">
      <alignment horizontal="center" vertical="top"/>
    </xf>
    <xf numFmtId="0" fontId="6" fillId="0" borderId="21" xfId="0" applyFont="1" applyFill="1" applyBorder="1" applyAlignment="1">
      <alignment horizontal="center" vertical="top"/>
    </xf>
    <xf numFmtId="0" fontId="6" fillId="0" borderId="35" xfId="0" applyFont="1" applyFill="1" applyBorder="1" applyAlignment="1">
      <alignment horizontal="center" vertical="top"/>
    </xf>
    <xf numFmtId="0" fontId="6" fillId="0" borderId="6"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6" xfId="0" applyFont="1" applyFill="1" applyBorder="1" applyAlignment="1">
      <alignment horizontal="center" vertical="top" wrapText="1"/>
    </xf>
    <xf numFmtId="0" fontId="6" fillId="0" borderId="35" xfId="0" applyFont="1" applyFill="1" applyBorder="1" applyAlignment="1">
      <alignment horizontal="center" vertical="top" wrapText="1"/>
    </xf>
    <xf numFmtId="164" fontId="8" fillId="3" borderId="0" xfId="0" applyNumberFormat="1" applyFont="1" applyFill="1" applyBorder="1" applyAlignment="1">
      <alignment horizontal="center" vertical="top" wrapText="1"/>
    </xf>
    <xf numFmtId="49" fontId="15" fillId="0" borderId="0" xfId="0" applyNumberFormat="1" applyFont="1" applyFill="1" applyBorder="1" applyAlignment="1">
      <alignment horizontal="center" vertical="center" wrapText="1"/>
    </xf>
    <xf numFmtId="1" fontId="8" fillId="0" borderId="43" xfId="0" applyNumberFormat="1" applyFont="1" applyFill="1" applyBorder="1" applyAlignment="1">
      <alignment horizontal="center" vertical="top"/>
    </xf>
    <xf numFmtId="1" fontId="8" fillId="0" borderId="46" xfId="0" applyNumberFormat="1" applyFont="1" applyFill="1" applyBorder="1" applyAlignment="1">
      <alignment horizontal="center" vertical="top"/>
    </xf>
    <xf numFmtId="1" fontId="8" fillId="0" borderId="23" xfId="0" applyNumberFormat="1" applyFont="1" applyFill="1" applyBorder="1" applyAlignment="1">
      <alignment horizontal="center" vertical="top"/>
    </xf>
    <xf numFmtId="1" fontId="8" fillId="0" borderId="66" xfId="0" applyNumberFormat="1" applyFont="1" applyFill="1" applyBorder="1" applyAlignment="1">
      <alignment horizontal="center" vertical="top"/>
    </xf>
    <xf numFmtId="164" fontId="13" fillId="3" borderId="0" xfId="0" applyNumberFormat="1" applyFont="1" applyFill="1" applyBorder="1" applyAlignment="1">
      <alignment horizontal="center" vertical="top" wrapText="1"/>
    </xf>
    <xf numFmtId="2" fontId="10" fillId="4" borderId="70" xfId="0" applyNumberFormat="1" applyFont="1" applyFill="1" applyBorder="1" applyAlignment="1">
      <alignment horizontal="right" vertical="center"/>
    </xf>
    <xf numFmtId="2" fontId="10" fillId="4" borderId="47" xfId="0" applyNumberFormat="1" applyFont="1" applyFill="1" applyBorder="1" applyAlignment="1">
      <alignment horizontal="right" vertical="center"/>
    </xf>
    <xf numFmtId="164" fontId="11" fillId="4" borderId="67" xfId="0" applyNumberFormat="1" applyFont="1" applyFill="1" applyBorder="1" applyAlignment="1">
      <alignment horizontal="center" vertical="center" wrapText="1"/>
    </xf>
    <xf numFmtId="164" fontId="11" fillId="4" borderId="47" xfId="0" applyNumberFormat="1" applyFont="1" applyFill="1" applyBorder="1" applyAlignment="1">
      <alignment horizontal="center" vertical="center" wrapText="1"/>
    </xf>
    <xf numFmtId="164" fontId="11" fillId="4" borderId="73" xfId="0" applyNumberFormat="1" applyFont="1" applyFill="1" applyBorder="1" applyAlignment="1">
      <alignment horizontal="center" vertical="center" wrapText="1"/>
    </xf>
    <xf numFmtId="165" fontId="9" fillId="3" borderId="0" xfId="0" applyNumberFormat="1" applyFont="1" applyFill="1" applyBorder="1" applyAlignment="1">
      <alignment horizontal="center" vertical="center" wrapText="1"/>
    </xf>
    <xf numFmtId="49" fontId="10" fillId="2" borderId="47" xfId="0" applyNumberFormat="1" applyFont="1" applyFill="1" applyBorder="1" applyAlignment="1">
      <alignment horizontal="right" vertical="top"/>
    </xf>
    <xf numFmtId="164" fontId="8" fillId="2" borderId="67" xfId="0" applyNumberFormat="1" applyFont="1" applyFill="1" applyBorder="1" applyAlignment="1">
      <alignment horizontal="center" vertical="top"/>
    </xf>
    <xf numFmtId="164" fontId="8" fillId="2" borderId="47" xfId="0" applyNumberFormat="1" applyFont="1" applyFill="1" applyBorder="1" applyAlignment="1">
      <alignment horizontal="center" vertical="top"/>
    </xf>
    <xf numFmtId="164" fontId="8" fillId="2" borderId="73" xfId="0" applyNumberFormat="1" applyFont="1" applyFill="1" applyBorder="1" applyAlignment="1">
      <alignment horizontal="center" vertical="top"/>
    </xf>
    <xf numFmtId="49" fontId="10" fillId="7" borderId="38" xfId="0" applyNumberFormat="1" applyFont="1" applyFill="1" applyBorder="1" applyAlignment="1">
      <alignment horizontal="right" vertical="top"/>
    </xf>
    <xf numFmtId="164" fontId="6" fillId="7" borderId="67" xfId="0" applyNumberFormat="1" applyFont="1" applyFill="1" applyBorder="1" applyAlignment="1">
      <alignment horizontal="center" vertical="top"/>
    </xf>
    <xf numFmtId="164" fontId="6" fillId="7" borderId="47" xfId="0" applyNumberFormat="1" applyFont="1" applyFill="1" applyBorder="1" applyAlignment="1">
      <alignment horizontal="center" vertical="top"/>
    </xf>
    <xf numFmtId="164" fontId="6" fillId="7" borderId="73" xfId="0" applyNumberFormat="1" applyFont="1" applyFill="1" applyBorder="1" applyAlignment="1">
      <alignment horizontal="center" vertical="top"/>
    </xf>
    <xf numFmtId="0" fontId="6" fillId="0" borderId="43" xfId="0" applyFont="1" applyFill="1" applyBorder="1" applyAlignment="1">
      <alignment horizontal="left" vertical="top" wrapText="1"/>
    </xf>
    <xf numFmtId="0" fontId="6" fillId="0" borderId="46" xfId="0" applyFont="1" applyFill="1" applyBorder="1" applyAlignment="1">
      <alignment horizontal="left" vertical="top" wrapText="1"/>
    </xf>
    <xf numFmtId="0" fontId="1" fillId="0" borderId="9"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49" fontId="10" fillId="3" borderId="17" xfId="0" applyNumberFormat="1" applyFont="1" applyFill="1" applyBorder="1" applyAlignment="1">
      <alignment horizontal="center" vertical="top"/>
    </xf>
    <xf numFmtId="49" fontId="10" fillId="3" borderId="37" xfId="0" applyNumberFormat="1" applyFont="1" applyFill="1" applyBorder="1" applyAlignment="1">
      <alignment horizontal="center" vertical="top"/>
    </xf>
    <xf numFmtId="0" fontId="1" fillId="3" borderId="49" xfId="0" applyFont="1" applyFill="1" applyBorder="1" applyAlignment="1">
      <alignment horizontal="left" vertical="top" wrapText="1"/>
    </xf>
    <xf numFmtId="0" fontId="1" fillId="3" borderId="40" xfId="0" applyFont="1" applyFill="1" applyBorder="1" applyAlignment="1">
      <alignment horizontal="left" vertical="top" wrapText="1"/>
    </xf>
    <xf numFmtId="0" fontId="6" fillId="3" borderId="63" xfId="0" applyFont="1" applyFill="1" applyBorder="1" applyAlignment="1">
      <alignment horizontal="left" vertical="top" wrapText="1"/>
    </xf>
    <xf numFmtId="0" fontId="6" fillId="3" borderId="61" xfId="0" applyFont="1" applyFill="1" applyBorder="1" applyAlignment="1">
      <alignment horizontal="left" vertical="top" wrapText="1"/>
    </xf>
    <xf numFmtId="0" fontId="6" fillId="3" borderId="69" xfId="0" applyFont="1" applyFill="1" applyBorder="1" applyAlignment="1">
      <alignment horizontal="left" vertical="top" wrapText="1"/>
    </xf>
    <xf numFmtId="0" fontId="6" fillId="0" borderId="25" xfId="0" applyFont="1" applyBorder="1" applyAlignment="1">
      <alignment horizontal="left" vertical="top" wrapText="1"/>
    </xf>
    <xf numFmtId="0" fontId="6" fillId="0" borderId="1" xfId="0" applyFont="1" applyBorder="1" applyAlignment="1">
      <alignment horizontal="left" vertical="top" wrapText="1"/>
    </xf>
    <xf numFmtId="0" fontId="6" fillId="0" borderId="19"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10" fillId="6" borderId="4" xfId="0" applyFont="1" applyFill="1" applyBorder="1" applyAlignment="1">
      <alignment horizontal="right" vertical="top" wrapText="1"/>
    </xf>
    <xf numFmtId="0" fontId="10" fillId="6" borderId="5" xfId="0" applyFont="1" applyFill="1" applyBorder="1" applyAlignment="1">
      <alignment horizontal="right" vertical="top" wrapText="1"/>
    </xf>
    <xf numFmtId="0" fontId="10" fillId="6" borderId="72" xfId="0" applyFont="1" applyFill="1" applyBorder="1" applyAlignment="1">
      <alignment horizontal="right" vertical="top" wrapText="1"/>
    </xf>
    <xf numFmtId="0" fontId="6" fillId="0" borderId="63" xfId="0" applyFont="1" applyBorder="1" applyAlignment="1">
      <alignment horizontal="left" vertical="top" wrapText="1"/>
    </xf>
    <xf numFmtId="0" fontId="6" fillId="0" borderId="61" xfId="0" applyFont="1" applyBorder="1" applyAlignment="1">
      <alignment horizontal="left" vertical="top" wrapText="1"/>
    </xf>
    <xf numFmtId="0" fontId="6" fillId="0" borderId="69" xfId="0" applyFont="1" applyBorder="1" applyAlignment="1">
      <alignment horizontal="left" vertical="top" wrapText="1"/>
    </xf>
    <xf numFmtId="0" fontId="10" fillId="4" borderId="4" xfId="0" applyFont="1" applyFill="1" applyBorder="1" applyAlignment="1">
      <alignment horizontal="right" vertical="top" wrapText="1"/>
    </xf>
    <xf numFmtId="0" fontId="10" fillId="4" borderId="5" xfId="0" applyFont="1" applyFill="1" applyBorder="1" applyAlignment="1">
      <alignment horizontal="right" vertical="top" wrapText="1"/>
    </xf>
    <xf numFmtId="0" fontId="10" fillId="4" borderId="72" xfId="0" applyFont="1" applyFill="1" applyBorder="1" applyAlignment="1">
      <alignment horizontal="right" vertical="top"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9" fillId="0" borderId="66" xfId="0" applyFont="1" applyBorder="1" applyAlignment="1">
      <alignment horizontal="center" vertical="top"/>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3" xfId="0" applyFont="1" applyFill="1" applyBorder="1" applyAlignment="1">
      <alignment horizontal="left" vertical="top" wrapText="1"/>
    </xf>
    <xf numFmtId="0" fontId="7" fillId="0" borderId="15" xfId="0" applyFont="1" applyFill="1" applyBorder="1" applyAlignment="1">
      <alignment horizontal="center" vertical="top" wrapText="1"/>
    </xf>
    <xf numFmtId="0" fontId="7" fillId="0" borderId="21" xfId="0" applyFont="1" applyFill="1" applyBorder="1" applyAlignment="1">
      <alignment horizontal="center" vertical="top" wrapText="1"/>
    </xf>
    <xf numFmtId="0" fontId="7" fillId="0" borderId="63" xfId="0" applyFont="1" applyFill="1" applyBorder="1" applyAlignment="1">
      <alignment horizontal="center" vertical="top" wrapText="1"/>
    </xf>
    <xf numFmtId="49" fontId="10" fillId="2" borderId="67" xfId="0" applyNumberFormat="1" applyFont="1" applyFill="1" applyBorder="1" applyAlignment="1">
      <alignment horizontal="right" vertical="top"/>
    </xf>
    <xf numFmtId="49" fontId="10" fillId="2" borderId="73" xfId="0" applyNumberFormat="1" applyFont="1" applyFill="1" applyBorder="1" applyAlignment="1">
      <alignment horizontal="right" vertical="top"/>
    </xf>
    <xf numFmtId="164" fontId="6" fillId="2" borderId="67" xfId="0" applyNumberFormat="1" applyFont="1" applyFill="1" applyBorder="1" applyAlignment="1">
      <alignment horizontal="center" vertical="center"/>
    </xf>
    <xf numFmtId="164" fontId="6" fillId="2" borderId="47" xfId="0" applyNumberFormat="1" applyFont="1" applyFill="1" applyBorder="1" applyAlignment="1">
      <alignment horizontal="center" vertical="center"/>
    </xf>
    <xf numFmtId="164" fontId="6" fillId="2" borderId="73" xfId="0" applyNumberFormat="1" applyFont="1" applyFill="1" applyBorder="1" applyAlignment="1">
      <alignment horizontal="center" vertical="center"/>
    </xf>
    <xf numFmtId="49" fontId="1" fillId="3" borderId="17" xfId="0" applyNumberFormat="1" applyFont="1" applyFill="1" applyBorder="1" applyAlignment="1">
      <alignment horizontal="center" vertical="top"/>
    </xf>
    <xf numFmtId="49" fontId="1" fillId="3" borderId="37" xfId="0" applyNumberFormat="1" applyFont="1" applyFill="1" applyBorder="1" applyAlignment="1">
      <alignment horizontal="center" vertical="top"/>
    </xf>
    <xf numFmtId="0" fontId="1" fillId="9" borderId="49" xfId="0" applyFont="1" applyFill="1" applyBorder="1" applyAlignment="1">
      <alignment horizontal="left" vertical="top" wrapText="1"/>
    </xf>
    <xf numFmtId="0" fontId="1" fillId="9" borderId="40" xfId="0" applyFont="1" applyFill="1" applyBorder="1" applyAlignment="1">
      <alignment horizontal="left" vertical="top" wrapText="1"/>
    </xf>
    <xf numFmtId="0" fontId="13" fillId="0" borderId="21" xfId="0" applyFont="1" applyFill="1" applyBorder="1" applyAlignment="1">
      <alignment horizontal="center" vertical="top" wrapText="1"/>
    </xf>
    <xf numFmtId="0" fontId="13" fillId="0" borderId="15" xfId="0" applyFont="1" applyFill="1" applyBorder="1" applyAlignment="1">
      <alignment horizontal="center" vertical="top" wrapText="1"/>
    </xf>
    <xf numFmtId="0" fontId="13" fillId="0" borderId="35" xfId="0" applyFont="1" applyFill="1" applyBorder="1" applyAlignment="1">
      <alignment horizontal="center" vertical="top" wrapText="1"/>
    </xf>
    <xf numFmtId="0" fontId="7" fillId="0" borderId="35" xfId="0" applyFont="1" applyFill="1" applyBorder="1" applyAlignment="1">
      <alignment horizontal="center" vertical="top" wrapText="1"/>
    </xf>
    <xf numFmtId="0" fontId="6" fillId="3" borderId="24" xfId="0" applyNumberFormat="1" applyFont="1" applyFill="1" applyBorder="1" applyAlignment="1">
      <alignment horizontal="left" vertical="top" wrapText="1"/>
    </xf>
    <xf numFmtId="0" fontId="1" fillId="9" borderId="52" xfId="0" applyFont="1" applyFill="1" applyBorder="1" applyAlignment="1">
      <alignment horizontal="left" vertical="top" wrapText="1"/>
    </xf>
    <xf numFmtId="0" fontId="9" fillId="3" borderId="49"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40" xfId="0" applyFont="1" applyFill="1" applyBorder="1" applyAlignment="1">
      <alignment horizontal="left" vertical="top" wrapText="1"/>
    </xf>
    <xf numFmtId="0" fontId="6" fillId="9" borderId="26" xfId="0" applyNumberFormat="1" applyFont="1" applyFill="1" applyBorder="1" applyAlignment="1">
      <alignment horizontal="left" vertical="top" wrapText="1"/>
    </xf>
    <xf numFmtId="0" fontId="6" fillId="9" borderId="66" xfId="0" applyNumberFormat="1" applyFont="1" applyFill="1" applyBorder="1" applyAlignment="1">
      <alignment horizontal="left" vertical="top" wrapText="1"/>
    </xf>
    <xf numFmtId="0" fontId="6" fillId="9" borderId="15" xfId="0" applyNumberFormat="1" applyFont="1" applyFill="1" applyBorder="1" applyAlignment="1">
      <alignment horizontal="left" vertical="top" wrapText="1"/>
    </xf>
    <xf numFmtId="0" fontId="6" fillId="9" borderId="35" xfId="0" applyNumberFormat="1" applyFont="1" applyFill="1" applyBorder="1" applyAlignment="1">
      <alignment horizontal="left" vertical="top" wrapText="1"/>
    </xf>
    <xf numFmtId="0" fontId="9" fillId="9" borderId="10" xfId="0" applyFont="1" applyFill="1" applyBorder="1" applyAlignment="1">
      <alignment horizontal="left" vertical="top" wrapText="1"/>
    </xf>
    <xf numFmtId="0" fontId="9" fillId="9" borderId="24" xfId="0" applyFont="1" applyFill="1" applyBorder="1" applyAlignment="1">
      <alignment horizontal="left" vertical="top" wrapText="1"/>
    </xf>
    <xf numFmtId="0" fontId="9" fillId="9" borderId="52" xfId="0" applyFont="1" applyFill="1" applyBorder="1" applyAlignment="1">
      <alignment horizontal="left" vertical="top" wrapText="1"/>
    </xf>
    <xf numFmtId="0" fontId="13" fillId="0" borderId="6" xfId="0" applyFont="1" applyFill="1" applyBorder="1" applyAlignment="1">
      <alignment horizontal="center" vertical="center" textRotation="90" wrapText="1"/>
    </xf>
    <xf numFmtId="0" fontId="13" fillId="0" borderId="15" xfId="0" applyFont="1" applyFill="1" applyBorder="1" applyAlignment="1">
      <alignment horizontal="center" vertical="center" textRotation="90" wrapText="1"/>
    </xf>
    <xf numFmtId="0" fontId="13" fillId="0" borderId="63" xfId="0" applyFont="1" applyFill="1" applyBorder="1" applyAlignment="1">
      <alignment horizontal="center" vertical="center" textRotation="90" wrapText="1"/>
    </xf>
    <xf numFmtId="49" fontId="10" fillId="7" borderId="6" xfId="0" applyNumberFormat="1" applyFont="1" applyFill="1" applyBorder="1" applyAlignment="1">
      <alignment horizontal="center" vertical="top"/>
    </xf>
    <xf numFmtId="49" fontId="10" fillId="7" borderId="35" xfId="0" applyNumberFormat="1" applyFont="1" applyFill="1" applyBorder="1" applyAlignment="1">
      <alignment horizontal="center" vertical="top"/>
    </xf>
    <xf numFmtId="49" fontId="10" fillId="2" borderId="8" xfId="0" applyNumberFormat="1" applyFont="1" applyFill="1" applyBorder="1" applyAlignment="1">
      <alignment horizontal="center" vertical="top"/>
    </xf>
    <xf numFmtId="49" fontId="10" fillId="2" borderId="37" xfId="0" applyNumberFormat="1" applyFont="1" applyFill="1" applyBorder="1" applyAlignment="1">
      <alignment horizontal="center" vertical="top"/>
    </xf>
    <xf numFmtId="49" fontId="10" fillId="0" borderId="8" xfId="0" applyNumberFormat="1" applyFont="1" applyBorder="1" applyAlignment="1">
      <alignment horizontal="center" vertical="top" wrapText="1"/>
    </xf>
    <xf numFmtId="49" fontId="10" fillId="0" borderId="37" xfId="0" applyNumberFormat="1" applyFont="1" applyBorder="1" applyAlignment="1">
      <alignment horizontal="center" vertical="top" wrapText="1"/>
    </xf>
    <xf numFmtId="0" fontId="6" fillId="9" borderId="10" xfId="0" applyFont="1" applyFill="1" applyBorder="1" applyAlignment="1">
      <alignment horizontal="left" vertical="top" wrapText="1"/>
    </xf>
    <xf numFmtId="0" fontId="6" fillId="9" borderId="40" xfId="0" applyFont="1" applyFill="1" applyBorder="1" applyAlignment="1">
      <alignment horizontal="left" vertical="top" wrapText="1"/>
    </xf>
    <xf numFmtId="0" fontId="11" fillId="0" borderId="48" xfId="0" applyFont="1" applyFill="1" applyBorder="1" applyAlignment="1">
      <alignment horizontal="center" vertical="center" textRotation="90" wrapText="1"/>
    </xf>
    <xf numFmtId="0" fontId="11" fillId="0" borderId="46" xfId="0" applyFont="1" applyFill="1" applyBorder="1" applyAlignment="1">
      <alignment horizontal="center" vertical="center" textRotation="90" wrapText="1"/>
    </xf>
    <xf numFmtId="49" fontId="6" fillId="0" borderId="58" xfId="0" applyNumberFormat="1" applyFont="1" applyFill="1" applyBorder="1" applyAlignment="1">
      <alignment horizontal="center" vertical="top"/>
    </xf>
    <xf numFmtId="0" fontId="6" fillId="0" borderId="24" xfId="0" applyNumberFormat="1" applyFont="1" applyFill="1" applyBorder="1" applyAlignment="1">
      <alignment horizontal="left" vertical="top" wrapText="1"/>
    </xf>
    <xf numFmtId="0" fontId="6" fillId="0" borderId="40" xfId="0" applyNumberFormat="1" applyFont="1" applyFill="1" applyBorder="1" applyAlignment="1">
      <alignment horizontal="left" vertical="top" wrapText="1"/>
    </xf>
    <xf numFmtId="49" fontId="9" fillId="7" borderId="6" xfId="0" applyNumberFormat="1" applyFont="1" applyFill="1" applyBorder="1" applyAlignment="1">
      <alignment horizontal="center" vertical="top"/>
    </xf>
    <xf numFmtId="49" fontId="9" fillId="7" borderId="35" xfId="0" applyNumberFormat="1" applyFont="1" applyFill="1" applyBorder="1" applyAlignment="1">
      <alignment horizontal="center" vertical="top"/>
    </xf>
    <xf numFmtId="49" fontId="9" fillId="2" borderId="8" xfId="0" applyNumberFormat="1" applyFont="1" applyFill="1" applyBorder="1" applyAlignment="1">
      <alignment horizontal="center" vertical="top"/>
    </xf>
    <xf numFmtId="49" fontId="9" fillId="2" borderId="37" xfId="0" applyNumberFormat="1" applyFont="1" applyFill="1" applyBorder="1" applyAlignment="1">
      <alignment horizontal="center" vertical="top"/>
    </xf>
    <xf numFmtId="49" fontId="9" fillId="0" borderId="8" xfId="0" applyNumberFormat="1" applyFont="1" applyBorder="1" applyAlignment="1">
      <alignment horizontal="center" vertical="top"/>
    </xf>
    <xf numFmtId="49" fontId="9" fillId="0" borderId="37" xfId="0" applyNumberFormat="1" applyFont="1" applyBorder="1" applyAlignment="1">
      <alignment horizontal="center" vertical="top"/>
    </xf>
    <xf numFmtId="0" fontId="6" fillId="0" borderId="10" xfId="0" applyFont="1" applyFill="1" applyBorder="1" applyAlignment="1">
      <alignment horizontal="left" vertical="top" wrapText="1"/>
    </xf>
    <xf numFmtId="0" fontId="6" fillId="0" borderId="40" xfId="0" applyFont="1" applyFill="1" applyBorder="1" applyAlignment="1">
      <alignment horizontal="left" vertical="top" wrapText="1"/>
    </xf>
    <xf numFmtId="0" fontId="7" fillId="0" borderId="48" xfId="0" applyFont="1" applyFill="1" applyBorder="1" applyAlignment="1">
      <alignment horizontal="center" vertical="center" textRotation="90" wrapText="1"/>
    </xf>
    <xf numFmtId="0" fontId="7" fillId="0" borderId="46" xfId="0" applyFont="1" applyFill="1" applyBorder="1" applyAlignment="1">
      <alignment horizontal="center" vertical="center" textRotation="90" wrapText="1"/>
    </xf>
    <xf numFmtId="49" fontId="10" fillId="2" borderId="4" xfId="0" applyNumberFormat="1" applyFont="1" applyFill="1" applyBorder="1" applyAlignment="1">
      <alignment horizontal="right" vertical="top"/>
    </xf>
    <xf numFmtId="49" fontId="6" fillId="2" borderId="5" xfId="0" applyNumberFormat="1" applyFont="1" applyFill="1" applyBorder="1" applyAlignment="1">
      <alignment horizontal="right" vertical="top"/>
    </xf>
    <xf numFmtId="49" fontId="6" fillId="2" borderId="70" xfId="0" applyNumberFormat="1" applyFont="1" applyFill="1" applyBorder="1" applyAlignment="1">
      <alignment horizontal="right" vertical="top"/>
    </xf>
    <xf numFmtId="0" fontId="7" fillId="0" borderId="6" xfId="0" applyFont="1" applyFill="1" applyBorder="1" applyAlignment="1">
      <alignment horizontal="center" vertical="center" textRotation="90" wrapText="1"/>
    </xf>
    <xf numFmtId="0" fontId="7" fillId="0" borderId="15" xfId="0" applyFont="1" applyFill="1" applyBorder="1" applyAlignment="1">
      <alignment horizontal="center" vertical="center" textRotation="90" wrapText="1"/>
    </xf>
    <xf numFmtId="49" fontId="10" fillId="0" borderId="13" xfId="0" applyNumberFormat="1" applyFont="1" applyFill="1" applyBorder="1" applyAlignment="1">
      <alignment horizontal="center" vertical="top" wrapText="1"/>
    </xf>
    <xf numFmtId="49" fontId="10" fillId="0" borderId="66" xfId="0" applyNumberFormat="1" applyFont="1" applyFill="1" applyBorder="1" applyAlignment="1">
      <alignment horizontal="center" vertical="top" wrapText="1"/>
    </xf>
    <xf numFmtId="49" fontId="6" fillId="0" borderId="46" xfId="0" applyNumberFormat="1" applyFont="1" applyFill="1" applyBorder="1" applyAlignment="1">
      <alignment horizontal="center" vertical="top"/>
    </xf>
    <xf numFmtId="0" fontId="6" fillId="0" borderId="13" xfId="0" applyFont="1" applyFill="1" applyBorder="1" applyAlignment="1">
      <alignment horizontal="center" vertical="top" wrapText="1"/>
    </xf>
    <xf numFmtId="0" fontId="6" fillId="0" borderId="66" xfId="0" applyFont="1" applyFill="1" applyBorder="1" applyAlignment="1">
      <alignment horizontal="center" vertical="top" wrapText="1"/>
    </xf>
    <xf numFmtId="0" fontId="6" fillId="0" borderId="10" xfId="0" applyFont="1" applyBorder="1" applyAlignment="1">
      <alignment horizontal="center" vertical="center" textRotation="90" wrapText="1"/>
    </xf>
    <xf numFmtId="0" fontId="6" fillId="0" borderId="24"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1" fillId="0" borderId="7" xfId="0" applyFont="1" applyBorder="1" applyAlignment="1">
      <alignment horizontal="center" vertical="center" textRotation="90" wrapText="1"/>
    </xf>
    <xf numFmtId="0" fontId="11" fillId="0" borderId="16" xfId="0" applyFont="1" applyBorder="1" applyAlignment="1">
      <alignment horizontal="center" vertical="center" textRotation="90" wrapText="1"/>
    </xf>
    <xf numFmtId="0" fontId="11" fillId="0" borderId="36" xfId="0" applyFont="1" applyBorder="1" applyAlignment="1">
      <alignment horizontal="center" vertical="center" textRotation="90" wrapText="1"/>
    </xf>
    <xf numFmtId="0" fontId="6" fillId="3" borderId="10"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40" xfId="0" applyFont="1" applyFill="1" applyBorder="1" applyAlignment="1">
      <alignment horizontal="left" vertical="top" wrapText="1"/>
    </xf>
    <xf numFmtId="0" fontId="13" fillId="0" borderId="48" xfId="0" applyFont="1" applyFill="1" applyBorder="1" applyAlignment="1">
      <alignment horizontal="center" vertical="center" textRotation="90" wrapText="1"/>
    </xf>
    <xf numFmtId="0" fontId="13" fillId="0" borderId="46" xfId="0" applyFont="1" applyFill="1" applyBorder="1" applyAlignment="1">
      <alignment horizontal="center" vertical="center" textRotation="90" wrapText="1"/>
    </xf>
    <xf numFmtId="0" fontId="6" fillId="0" borderId="23" xfId="0" applyFont="1" applyFill="1" applyBorder="1" applyAlignment="1">
      <alignment horizontal="center" vertical="top" wrapText="1"/>
    </xf>
    <xf numFmtId="0" fontId="27" fillId="0" borderId="66" xfId="0" applyFont="1" applyBorder="1" applyAlignment="1">
      <alignment horizontal="center" vertical="top" wrapText="1"/>
    </xf>
    <xf numFmtId="0" fontId="20" fillId="0" borderId="66" xfId="0" applyFont="1" applyBorder="1" applyAlignment="1">
      <alignment horizontal="center" vertical="top" wrapText="1"/>
    </xf>
    <xf numFmtId="0" fontId="27" fillId="9" borderId="66" xfId="0" applyFont="1" applyFill="1" applyBorder="1" applyAlignment="1">
      <alignment horizontal="left" vertical="top"/>
    </xf>
    <xf numFmtId="0" fontId="6" fillId="0" borderId="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7" xfId="0" applyFont="1" applyBorder="1" applyAlignment="1">
      <alignment horizontal="center" vertical="center" wrapText="1"/>
    </xf>
    <xf numFmtId="0" fontId="1" fillId="0" borderId="13" xfId="0" applyNumberFormat="1" applyFont="1" applyBorder="1" applyAlignment="1">
      <alignment horizontal="center" vertical="center" textRotation="90" wrapText="1"/>
    </xf>
    <xf numFmtId="0" fontId="1" fillId="0" borderId="26" xfId="0" applyNumberFormat="1" applyFont="1" applyBorder="1" applyAlignment="1">
      <alignment horizontal="center" vertical="center" textRotation="90" wrapText="1"/>
    </xf>
    <xf numFmtId="0" fontId="1" fillId="0" borderId="66" xfId="0" applyNumberFormat="1" applyFont="1" applyBorder="1" applyAlignment="1">
      <alignment horizontal="center" vertical="center" textRotation="90"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0" xfId="0" applyFont="1" applyBorder="1" applyAlignment="1">
      <alignment horizontal="center" vertical="center" wrapText="1"/>
    </xf>
    <xf numFmtId="0" fontId="17" fillId="9" borderId="7" xfId="0" applyFont="1" applyFill="1" applyBorder="1" applyAlignment="1">
      <alignment horizontal="left" vertical="top" wrapText="1"/>
    </xf>
    <xf numFmtId="0" fontId="17" fillId="9" borderId="9" xfId="0" applyFont="1" applyFill="1" applyBorder="1" applyAlignment="1">
      <alignment horizontal="left" vertical="top" wrapText="1"/>
    </xf>
    <xf numFmtId="0" fontId="17" fillId="9" borderId="42" xfId="0" applyFont="1" applyFill="1" applyBorder="1" applyAlignment="1">
      <alignment horizontal="left" vertical="top" wrapText="1"/>
    </xf>
    <xf numFmtId="0" fontId="10" fillId="2" borderId="47" xfId="0" applyFont="1" applyFill="1" applyBorder="1" applyAlignment="1">
      <alignment horizontal="left" vertical="top" wrapText="1"/>
    </xf>
    <xf numFmtId="0" fontId="10" fillId="2" borderId="73" xfId="0" applyFont="1" applyFill="1" applyBorder="1" applyAlignment="1">
      <alignment horizontal="left" vertical="top" wrapText="1"/>
    </xf>
    <xf numFmtId="49" fontId="6" fillId="0" borderId="6" xfId="0" applyNumberFormat="1" applyFont="1" applyFill="1" applyBorder="1" applyAlignment="1">
      <alignment horizontal="center" vertical="top"/>
    </xf>
    <xf numFmtId="49" fontId="2" fillId="0" borderId="35" xfId="0" applyNumberFormat="1" applyFont="1" applyFill="1" applyBorder="1" applyAlignment="1">
      <alignment horizontal="center" vertical="top"/>
    </xf>
    <xf numFmtId="0" fontId="6" fillId="0" borderId="23" xfId="0" applyFont="1" applyFill="1" applyBorder="1" applyAlignment="1">
      <alignment horizontal="center" vertical="top"/>
    </xf>
    <xf numFmtId="0" fontId="6" fillId="0" borderId="66" xfId="0" applyFont="1" applyFill="1" applyBorder="1" applyAlignment="1">
      <alignment horizontal="center" vertical="top"/>
    </xf>
    <xf numFmtId="0" fontId="6" fillId="0" borderId="48" xfId="0" applyFont="1" applyFill="1" applyBorder="1" applyAlignment="1">
      <alignment horizontal="center" vertical="top" wrapText="1"/>
    </xf>
    <xf numFmtId="0" fontId="6" fillId="0" borderId="46" xfId="0" applyFont="1" applyFill="1" applyBorder="1" applyAlignment="1">
      <alignment horizontal="center" vertical="top" wrapText="1"/>
    </xf>
    <xf numFmtId="0" fontId="6" fillId="0" borderId="13" xfId="0" applyFont="1" applyFill="1" applyBorder="1" applyAlignment="1">
      <alignment horizontal="left" vertical="top" wrapText="1"/>
    </xf>
    <xf numFmtId="0" fontId="6" fillId="0" borderId="66" xfId="0" applyFont="1" applyFill="1" applyBorder="1" applyAlignment="1">
      <alignment horizontal="left" vertical="top" wrapText="1"/>
    </xf>
    <xf numFmtId="0" fontId="1" fillId="0" borderId="38" xfId="0" applyFont="1" applyBorder="1" applyAlignment="1">
      <alignment horizontal="right" vertical="top"/>
    </xf>
    <xf numFmtId="0" fontId="1" fillId="3" borderId="24" xfId="0" applyFont="1" applyFill="1" applyBorder="1" applyAlignment="1">
      <alignment horizontal="left" vertical="top" wrapText="1"/>
    </xf>
    <xf numFmtId="164" fontId="6" fillId="0" borderId="24" xfId="0" applyNumberFormat="1" applyFont="1" applyFill="1" applyBorder="1" applyAlignment="1">
      <alignment horizontal="left" vertical="top" wrapText="1"/>
    </xf>
    <xf numFmtId="0" fontId="6" fillId="0" borderId="4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5"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58" xfId="0" applyFont="1" applyBorder="1" applyAlignment="1">
      <alignment horizontal="center" vertical="center" wrapText="1"/>
    </xf>
    <xf numFmtId="0" fontId="10" fillId="2" borderId="67" xfId="0" applyFont="1" applyFill="1" applyBorder="1" applyAlignment="1">
      <alignment horizontal="left" vertical="top"/>
    </xf>
    <xf numFmtId="0" fontId="10" fillId="2" borderId="47" xfId="0" applyFont="1" applyFill="1" applyBorder="1" applyAlignment="1">
      <alignment horizontal="left" vertical="top"/>
    </xf>
    <xf numFmtId="0" fontId="10" fillId="2" borderId="73" xfId="0" applyFont="1" applyFill="1" applyBorder="1" applyAlignment="1">
      <alignment horizontal="left" vertical="top"/>
    </xf>
    <xf numFmtId="164" fontId="6" fillId="2" borderId="67" xfId="0" applyNumberFormat="1" applyFont="1" applyFill="1" applyBorder="1" applyAlignment="1">
      <alignment horizontal="center" vertical="top"/>
    </xf>
    <xf numFmtId="164" fontId="6" fillId="2" borderId="47" xfId="0" applyNumberFormat="1" applyFont="1" applyFill="1" applyBorder="1" applyAlignment="1">
      <alignment horizontal="center" vertical="top"/>
    </xf>
    <xf numFmtId="164" fontId="6" fillId="2" borderId="73" xfId="0" applyNumberFormat="1" applyFont="1" applyFill="1" applyBorder="1" applyAlignment="1">
      <alignment horizontal="center" vertical="top"/>
    </xf>
    <xf numFmtId="0" fontId="6" fillId="0" borderId="21" xfId="0" applyFont="1" applyBorder="1" applyAlignment="1">
      <alignment horizontal="center" vertical="center" textRotation="90" wrapText="1"/>
    </xf>
    <xf numFmtId="0" fontId="6" fillId="0" borderId="35" xfId="0" applyFont="1" applyBorder="1" applyAlignment="1">
      <alignment horizontal="center" vertical="center" textRotation="90" wrapText="1"/>
    </xf>
    <xf numFmtId="0" fontId="6" fillId="3" borderId="49" xfId="0" applyFont="1" applyFill="1" applyBorder="1" applyAlignment="1">
      <alignment horizontal="left" vertical="top" wrapText="1"/>
    </xf>
    <xf numFmtId="49" fontId="2" fillId="9" borderId="66" xfId="0" applyNumberFormat="1" applyFont="1" applyFill="1" applyBorder="1" applyAlignment="1">
      <alignment horizontal="left" vertical="top" wrapText="1"/>
    </xf>
    <xf numFmtId="0" fontId="6" fillId="0" borderId="10" xfId="0" applyFont="1" applyFill="1" applyBorder="1" applyAlignment="1">
      <alignment vertical="top" wrapText="1"/>
    </xf>
    <xf numFmtId="0" fontId="6" fillId="0" borderId="40" xfId="0" applyFont="1" applyFill="1" applyBorder="1" applyAlignment="1">
      <alignment vertical="top" wrapText="1"/>
    </xf>
    <xf numFmtId="49" fontId="6" fillId="0" borderId="35" xfId="0" applyNumberFormat="1" applyFont="1" applyFill="1" applyBorder="1" applyAlignment="1">
      <alignment horizontal="center" vertical="top"/>
    </xf>
    <xf numFmtId="0" fontId="6" fillId="5" borderId="10" xfId="0" applyNumberFormat="1" applyFont="1" applyFill="1" applyBorder="1" applyAlignment="1">
      <alignment horizontal="left" vertical="top" wrapText="1"/>
    </xf>
    <xf numFmtId="0" fontId="6" fillId="5" borderId="24" xfId="0" applyNumberFormat="1" applyFont="1" applyFill="1" applyBorder="1" applyAlignment="1">
      <alignment horizontal="left" vertical="top" wrapText="1"/>
    </xf>
    <xf numFmtId="49" fontId="6" fillId="9" borderId="6" xfId="0" applyNumberFormat="1" applyFont="1" applyFill="1" applyBorder="1" applyAlignment="1">
      <alignment horizontal="center" vertical="top"/>
    </xf>
    <xf numFmtId="49" fontId="2" fillId="9" borderId="35" xfId="0" applyNumberFormat="1" applyFont="1" applyFill="1" applyBorder="1" applyAlignment="1">
      <alignment horizontal="center" vertical="top"/>
    </xf>
    <xf numFmtId="49" fontId="6" fillId="9" borderId="13" xfId="0" applyNumberFormat="1" applyFont="1" applyFill="1" applyBorder="1" applyAlignment="1">
      <alignment horizontal="center" vertical="top" wrapText="1"/>
    </xf>
    <xf numFmtId="0" fontId="27" fillId="9" borderId="66" xfId="0" applyFont="1" applyFill="1" applyBorder="1" applyAlignment="1">
      <alignment horizontal="center" vertical="top" wrapText="1"/>
    </xf>
    <xf numFmtId="49" fontId="6" fillId="9" borderId="66" xfId="0" applyNumberFormat="1" applyFont="1" applyFill="1" applyBorder="1" applyAlignment="1">
      <alignment horizontal="center" vertical="top" wrapText="1"/>
    </xf>
    <xf numFmtId="0" fontId="6" fillId="0" borderId="11"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8"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48" xfId="0" applyNumberFormat="1" applyFont="1" applyFill="1" applyBorder="1" applyAlignment="1">
      <alignment horizontal="center" vertical="top"/>
    </xf>
    <xf numFmtId="0" fontId="6" fillId="0" borderId="46" xfId="0" applyNumberFormat="1" applyFont="1" applyFill="1" applyBorder="1" applyAlignment="1">
      <alignment horizontal="center" vertical="top"/>
    </xf>
    <xf numFmtId="0" fontId="6" fillId="0" borderId="10" xfId="0" applyNumberFormat="1" applyFont="1" applyFill="1" applyBorder="1" applyAlignment="1">
      <alignment horizontal="left" vertical="top" wrapText="1"/>
    </xf>
    <xf numFmtId="0" fontId="13" fillId="0" borderId="58" xfId="0" applyFont="1" applyFill="1" applyBorder="1" applyAlignment="1">
      <alignment horizontal="center" vertical="center" textRotation="90" wrapText="1"/>
    </xf>
    <xf numFmtId="0" fontId="6" fillId="5" borderId="6" xfId="0" applyNumberFormat="1" applyFont="1" applyFill="1" applyBorder="1" applyAlignment="1">
      <alignment horizontal="left" vertical="top" wrapText="1"/>
    </xf>
    <xf numFmtId="0" fontId="6" fillId="5" borderId="15" xfId="0" applyNumberFormat="1" applyFont="1" applyFill="1" applyBorder="1" applyAlignment="1">
      <alignment horizontal="left" vertical="top" wrapText="1"/>
    </xf>
    <xf numFmtId="0" fontId="6" fillId="5" borderId="35" xfId="0" applyNumberFormat="1" applyFont="1" applyFill="1" applyBorder="1" applyAlignment="1">
      <alignment horizontal="left" vertical="top" wrapText="1"/>
    </xf>
    <xf numFmtId="0" fontId="6" fillId="0" borderId="59" xfId="0" applyFont="1" applyFill="1" applyBorder="1" applyAlignment="1">
      <alignment horizontal="center" vertical="top" wrapText="1"/>
    </xf>
    <xf numFmtId="0" fontId="6" fillId="0" borderId="71" xfId="0" applyFont="1" applyFill="1" applyBorder="1" applyAlignment="1">
      <alignment horizontal="center" vertical="top" wrapText="1"/>
    </xf>
    <xf numFmtId="164" fontId="6" fillId="0" borderId="10" xfId="0" applyNumberFormat="1" applyFont="1" applyFill="1" applyBorder="1" applyAlignment="1">
      <alignment horizontal="left" vertical="top" wrapText="1"/>
    </xf>
    <xf numFmtId="164" fontId="6" fillId="0" borderId="40" xfId="0" applyNumberFormat="1"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40" xfId="0" applyFont="1" applyFill="1" applyBorder="1" applyAlignment="1">
      <alignment horizontal="left" vertical="top" wrapText="1"/>
    </xf>
    <xf numFmtId="0" fontId="6" fillId="0" borderId="24" xfId="0" applyFont="1" applyFill="1" applyBorder="1" applyAlignment="1">
      <alignment horizontal="left" vertical="top" wrapText="1"/>
    </xf>
    <xf numFmtId="0" fontId="6" fillId="5" borderId="10" xfId="0" applyFont="1" applyFill="1" applyBorder="1" applyAlignment="1">
      <alignment horizontal="left" vertical="top" wrapText="1"/>
    </xf>
    <xf numFmtId="0" fontId="6" fillId="5" borderId="24" xfId="0" applyFont="1" applyFill="1" applyBorder="1" applyAlignment="1">
      <alignment horizontal="left" vertical="top" wrapText="1"/>
    </xf>
    <xf numFmtId="0" fontId="6" fillId="5" borderId="40" xfId="0" applyFont="1" applyFill="1" applyBorder="1" applyAlignment="1">
      <alignment horizontal="left" vertical="top" wrapText="1"/>
    </xf>
    <xf numFmtId="49" fontId="9" fillId="0" borderId="13" xfId="0" applyNumberFormat="1" applyFont="1" applyBorder="1" applyAlignment="1">
      <alignment horizontal="center" vertical="top"/>
    </xf>
    <xf numFmtId="0" fontId="7" fillId="0" borderId="58" xfId="0" applyFont="1" applyFill="1" applyBorder="1" applyAlignment="1">
      <alignment horizontal="center" vertical="center" textRotation="90" wrapText="1"/>
    </xf>
    <xf numFmtId="0" fontId="1" fillId="5" borderId="24" xfId="0" applyFont="1" applyFill="1" applyBorder="1" applyAlignment="1">
      <alignment horizontal="left" vertical="top" wrapText="1"/>
    </xf>
    <xf numFmtId="0" fontId="1" fillId="5" borderId="40" xfId="0" applyFont="1" applyFill="1" applyBorder="1" applyAlignment="1">
      <alignment horizontal="left" vertical="top" wrapText="1"/>
    </xf>
    <xf numFmtId="0" fontId="6" fillId="9" borderId="24" xfId="0" applyFont="1" applyFill="1" applyBorder="1" applyAlignment="1">
      <alignment horizontal="left" vertical="top" wrapText="1"/>
    </xf>
    <xf numFmtId="49" fontId="10" fillId="7" borderId="6" xfId="0" applyNumberFormat="1" applyFont="1" applyFill="1" applyBorder="1" applyAlignment="1">
      <alignment horizontal="center" vertical="top" wrapText="1"/>
    </xf>
    <xf numFmtId="49" fontId="10" fillId="7" borderId="35" xfId="0" applyNumberFormat="1" applyFont="1" applyFill="1" applyBorder="1" applyAlignment="1">
      <alignment horizontal="center" vertical="top" wrapText="1"/>
    </xf>
    <xf numFmtId="49" fontId="10" fillId="2" borderId="8" xfId="0" applyNumberFormat="1" applyFont="1" applyFill="1" applyBorder="1" applyAlignment="1">
      <alignment horizontal="center" vertical="top" wrapText="1"/>
    </xf>
    <xf numFmtId="49" fontId="10" fillId="2" borderId="37" xfId="0" applyNumberFormat="1" applyFont="1" applyFill="1" applyBorder="1" applyAlignment="1">
      <alignment horizontal="center" vertical="top" wrapText="1"/>
    </xf>
    <xf numFmtId="0" fontId="6" fillId="0" borderId="6" xfId="0" applyNumberFormat="1" applyFont="1" applyFill="1" applyBorder="1" applyAlignment="1">
      <alignment horizontal="left" vertical="top" wrapText="1"/>
    </xf>
    <xf numFmtId="0" fontId="6" fillId="0" borderId="15" xfId="0" applyNumberFormat="1" applyFont="1" applyFill="1" applyBorder="1" applyAlignment="1">
      <alignment horizontal="left" vertical="top" wrapText="1"/>
    </xf>
    <xf numFmtId="0" fontId="6" fillId="0" borderId="35" xfId="0" applyNumberFormat="1" applyFont="1" applyFill="1" applyBorder="1" applyAlignment="1">
      <alignment horizontal="left" vertical="top" wrapText="1"/>
    </xf>
    <xf numFmtId="1" fontId="6" fillId="0" borderId="21" xfId="0" applyNumberFormat="1" applyFont="1" applyFill="1" applyBorder="1" applyAlignment="1">
      <alignment horizontal="left" vertical="top" wrapText="1"/>
    </xf>
    <xf numFmtId="1" fontId="6" fillId="0" borderId="35" xfId="0" applyNumberFormat="1" applyFont="1" applyFill="1" applyBorder="1" applyAlignment="1">
      <alignment horizontal="left" vertical="top" wrapText="1"/>
    </xf>
    <xf numFmtId="1" fontId="6" fillId="0" borderId="6" xfId="0" applyNumberFormat="1" applyFont="1" applyFill="1" applyBorder="1" applyAlignment="1">
      <alignment horizontal="left" vertical="top" wrapText="1"/>
    </xf>
    <xf numFmtId="1" fontId="6" fillId="0" borderId="15" xfId="0" applyNumberFormat="1" applyFont="1" applyFill="1" applyBorder="1" applyAlignment="1">
      <alignment horizontal="left" vertical="top" wrapText="1"/>
    </xf>
    <xf numFmtId="0" fontId="7" fillId="0" borderId="48" xfId="0" applyFont="1" applyFill="1" applyBorder="1" applyAlignment="1">
      <alignment horizontal="center" vertical="top" textRotation="90" wrapText="1"/>
    </xf>
    <xf numFmtId="0" fontId="7" fillId="0" borderId="58" xfId="0" applyFont="1" applyFill="1" applyBorder="1" applyAlignment="1">
      <alignment horizontal="center" vertical="top" textRotation="90" wrapText="1"/>
    </xf>
    <xf numFmtId="0" fontId="7" fillId="0" borderId="46" xfId="0" applyFont="1" applyFill="1" applyBorder="1" applyAlignment="1">
      <alignment horizontal="center" vertical="top" textRotation="90" wrapText="1"/>
    </xf>
    <xf numFmtId="0" fontId="9" fillId="2" borderId="67" xfId="0" applyFont="1" applyFill="1" applyBorder="1" applyAlignment="1">
      <alignment horizontal="left" vertical="top"/>
    </xf>
    <xf numFmtId="0" fontId="9" fillId="2" borderId="47" xfId="0" applyFont="1" applyFill="1" applyBorder="1" applyAlignment="1">
      <alignment horizontal="left" vertical="top"/>
    </xf>
    <xf numFmtId="0" fontId="9" fillId="2" borderId="73" xfId="0" applyFont="1" applyFill="1" applyBorder="1" applyAlignment="1">
      <alignment horizontal="left" vertical="top"/>
    </xf>
    <xf numFmtId="0" fontId="6" fillId="3" borderId="40" xfId="0" applyNumberFormat="1" applyFont="1" applyFill="1" applyBorder="1" applyAlignment="1">
      <alignment horizontal="left" vertical="top" wrapText="1"/>
    </xf>
    <xf numFmtId="0" fontId="0" fillId="9" borderId="63" xfId="0" applyFill="1" applyBorder="1" applyAlignment="1">
      <alignment horizontal="left" vertical="top" wrapText="1"/>
    </xf>
    <xf numFmtId="0" fontId="6" fillId="0" borderId="13" xfId="0" applyNumberFormat="1" applyFont="1" applyFill="1" applyBorder="1" applyAlignment="1">
      <alignment horizontal="center" vertical="top"/>
    </xf>
    <xf numFmtId="0" fontId="6" fillId="0" borderId="66" xfId="0" applyNumberFormat="1" applyFont="1" applyFill="1" applyBorder="1" applyAlignment="1">
      <alignment horizontal="center" vertical="top"/>
    </xf>
    <xf numFmtId="0" fontId="0" fillId="9" borderId="69" xfId="0" applyFill="1" applyBorder="1" applyAlignment="1">
      <alignment horizontal="left" vertical="top" wrapText="1"/>
    </xf>
    <xf numFmtId="0" fontId="6" fillId="3" borderId="21" xfId="0" applyNumberFormat="1" applyFont="1" applyFill="1" applyBorder="1" applyAlignment="1">
      <alignment horizontal="left" vertical="top" wrapText="1"/>
    </xf>
    <xf numFmtId="0" fontId="0" fillId="0" borderId="15" xfId="0" applyBorder="1" applyAlignment="1">
      <alignment vertical="top" wrapText="1"/>
    </xf>
    <xf numFmtId="1" fontId="6" fillId="0" borderId="48" xfId="0" applyNumberFormat="1" applyFont="1" applyFill="1" applyBorder="1" applyAlignment="1">
      <alignment horizontal="center" vertical="top"/>
    </xf>
    <xf numFmtId="1" fontId="6" fillId="0" borderId="46" xfId="0" applyNumberFormat="1" applyFont="1" applyFill="1" applyBorder="1" applyAlignment="1">
      <alignment horizontal="center" vertical="top"/>
    </xf>
    <xf numFmtId="1" fontId="6" fillId="0" borderId="13" xfId="0" applyNumberFormat="1" applyFont="1" applyFill="1" applyBorder="1" applyAlignment="1">
      <alignment horizontal="center" vertical="top"/>
    </xf>
    <xf numFmtId="1" fontId="6" fillId="0" borderId="66" xfId="0" applyNumberFormat="1" applyFont="1" applyFill="1" applyBorder="1" applyAlignment="1">
      <alignment horizontal="center" vertical="top"/>
    </xf>
    <xf numFmtId="0" fontId="3" fillId="0" borderId="1" xfId="0" applyFont="1" applyBorder="1" applyAlignment="1">
      <alignment horizontal="center" vertical="center"/>
    </xf>
    <xf numFmtId="0" fontId="1" fillId="0" borderId="0" xfId="0" applyFont="1" applyFill="1" applyBorder="1" applyAlignment="1">
      <alignment horizontal="left" vertical="top" wrapText="1"/>
    </xf>
  </cellXfs>
  <cellStyles count="3">
    <cellStyle name="Įprastas" xfId="0" builtinId="0"/>
    <cellStyle name="Įprastas 2" xfId="1"/>
    <cellStyle name="Įprastas 3" xfId="2"/>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t-LT" sz="1200">
                <a:latin typeface="Times New Roman" panose="02020603050405020304" pitchFamily="18" charset="0"/>
                <a:cs typeface="Times New Roman" panose="02020603050405020304" pitchFamily="18" charset="0"/>
              </a:rPr>
              <a:t>2013 m. SVP programos Nr. 12 įvykdymas</a:t>
            </a:r>
          </a:p>
        </c:rich>
      </c:tx>
      <c:layout>
        <c:manualLayout>
          <c:xMode val="edge"/>
          <c:yMode val="edge"/>
          <c:x val="0.19441666666666665"/>
          <c:y val="4.6296296296296294E-2"/>
        </c:manualLayout>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0.10971109541939604"/>
          <c:y val="0.23585784697597512"/>
          <c:w val="0.77780662605615847"/>
          <c:h val="0.64870543282996074"/>
        </c:manualLayout>
      </c:layout>
      <c:pie3DChart>
        <c:varyColors val="1"/>
        <c:ser>
          <c:idx val="0"/>
          <c:order val="0"/>
          <c:explosion val="25"/>
          <c:dPt>
            <c:idx val="0"/>
            <c:bubble3D val="0"/>
            <c:spPr>
              <a:solidFill>
                <a:schemeClr val="bg1"/>
              </a:solidFill>
              <a:ln>
                <a:solidFill>
                  <a:sysClr val="windowText" lastClr="000000"/>
                </a:solidFill>
              </a:ln>
            </c:spPr>
          </c:dPt>
          <c:dPt>
            <c:idx val="1"/>
            <c:bubble3D val="0"/>
            <c:spPr>
              <a:solidFill>
                <a:srgbClr val="CCFFFF"/>
              </a:solidFill>
              <a:ln>
                <a:solidFill>
                  <a:sysClr val="windowText" lastClr="000000"/>
                </a:solidFill>
              </a:ln>
            </c:spPr>
          </c:dPt>
          <c:dLbls>
            <c:dLbl>
              <c:idx val="0"/>
              <c:layout>
                <c:manualLayout>
                  <c:x val="0.10258366141732284"/>
                  <c:y val="-3.4189632545931756E-2"/>
                </c:manualLayout>
              </c:layout>
              <c:showLegendKey val="0"/>
              <c:showVal val="0"/>
              <c:showCatName val="1"/>
              <c:showSerName val="0"/>
              <c:showPercent val="1"/>
              <c:showBubbleSize val="0"/>
            </c:dLbl>
            <c:dLbl>
              <c:idx val="1"/>
              <c:layout>
                <c:manualLayout>
                  <c:x val="-9.8363887375447004E-3"/>
                  <c:y val="-0.15655266141761837"/>
                </c:manualLayout>
              </c:layout>
              <c:showLegendKey val="0"/>
              <c:showVal val="0"/>
              <c:showCatName val="1"/>
              <c:showSerName val="0"/>
              <c:showPercent val="1"/>
              <c:showBubbleSize val="0"/>
            </c:dLbl>
            <c:txPr>
              <a:bodyPr/>
              <a:lstStyle/>
              <a:p>
                <a:pPr>
                  <a:defRPr sz="1200">
                    <a:latin typeface="Times New Roman" panose="02020603050405020304" pitchFamily="18" charset="0"/>
                    <a:cs typeface="Times New Roman" panose="02020603050405020304" pitchFamily="18" charset="0"/>
                  </a:defRPr>
                </a:pPr>
                <a:endParaRPr lang="lt-LT"/>
              </a:p>
            </c:txPr>
            <c:showLegendKey val="0"/>
            <c:showVal val="0"/>
            <c:showCatName val="1"/>
            <c:showSerName val="0"/>
            <c:showPercent val="1"/>
            <c:showBubbleSize val="0"/>
            <c:showLeaderLines val="1"/>
          </c:dLbls>
          <c:cat>
            <c:strRef>
              <c:f>Aprašymas!$A$6:$A$7</c:f>
              <c:strCache>
                <c:ptCount val="2"/>
                <c:pt idx="0">
                  <c:v>faktiškai įvykdyta –</c:v>
                </c:pt>
                <c:pt idx="1">
                  <c:v>iš dalies įvykdyta –</c:v>
                </c:pt>
              </c:strCache>
            </c:strRef>
          </c:cat>
          <c:val>
            <c:numRef>
              <c:f>Aprašymas!$B$6:$B$7</c:f>
              <c:numCache>
                <c:formatCode>General</c:formatCode>
                <c:ptCount val="2"/>
                <c:pt idx="0">
                  <c:v>11</c:v>
                </c:pt>
                <c:pt idx="1">
                  <c:v>10</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212481</xdr:colOff>
      <xdr:row>8</xdr:row>
      <xdr:rowOff>104775</xdr:rowOff>
    </xdr:from>
    <xdr:to>
      <xdr:col>5</xdr:col>
      <xdr:colOff>644769</xdr:colOff>
      <xdr:row>22</xdr:row>
      <xdr:rowOff>151667</xdr:rowOff>
    </xdr:to>
    <xdr:graphicFrame macro="">
      <xdr:nvGraphicFramePr>
        <xdr:cNvPr id="3" name="Diagrama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zoomScaleNormal="100" zoomScaleSheetLayoutView="110" workbookViewId="0">
      <selection sqref="A1:F1"/>
    </sheetView>
  </sheetViews>
  <sheetFormatPr defaultRowHeight="12.75" x14ac:dyDescent="0.2"/>
  <cols>
    <col min="1" max="1" width="19.7109375" style="34" customWidth="1"/>
    <col min="2" max="2" width="10.7109375" style="34" customWidth="1"/>
    <col min="3" max="3" width="11.140625" style="34" customWidth="1"/>
    <col min="4" max="4" width="10.85546875" style="34" customWidth="1"/>
    <col min="5" max="5" width="9.7109375" style="34" customWidth="1"/>
    <col min="6" max="6" width="18.85546875" style="34" customWidth="1"/>
    <col min="7" max="7" width="15" style="34" customWidth="1"/>
    <col min="8" max="9" width="9.140625" style="34"/>
    <col min="10" max="10" width="15.140625" style="34" customWidth="1"/>
    <col min="11" max="256" width="9.140625" style="34"/>
    <col min="257" max="257" width="19.7109375" style="34" customWidth="1"/>
    <col min="258" max="258" width="10.7109375" style="34" customWidth="1"/>
    <col min="259" max="259" width="11.140625" style="34" customWidth="1"/>
    <col min="260" max="260" width="10.85546875" style="34" customWidth="1"/>
    <col min="261" max="261" width="9.7109375" style="34" customWidth="1"/>
    <col min="262" max="262" width="9.140625" style="34"/>
    <col min="263" max="263" width="15" style="34" customWidth="1"/>
    <col min="264" max="265" width="9.140625" style="34"/>
    <col min="266" max="266" width="15.140625" style="34" customWidth="1"/>
    <col min="267" max="512" width="9.140625" style="34"/>
    <col min="513" max="513" width="19.7109375" style="34" customWidth="1"/>
    <col min="514" max="514" width="10.7109375" style="34" customWidth="1"/>
    <col min="515" max="515" width="11.140625" style="34" customWidth="1"/>
    <col min="516" max="516" width="10.85546875" style="34" customWidth="1"/>
    <col min="517" max="517" width="9.7109375" style="34" customWidth="1"/>
    <col min="518" max="518" width="9.140625" style="34"/>
    <col min="519" max="519" width="15" style="34" customWidth="1"/>
    <col min="520" max="521" width="9.140625" style="34"/>
    <col min="522" max="522" width="15.140625" style="34" customWidth="1"/>
    <col min="523" max="768" width="9.140625" style="34"/>
    <col min="769" max="769" width="19.7109375" style="34" customWidth="1"/>
    <col min="770" max="770" width="10.7109375" style="34" customWidth="1"/>
    <col min="771" max="771" width="11.140625" style="34" customWidth="1"/>
    <col min="772" max="772" width="10.85546875" style="34" customWidth="1"/>
    <col min="773" max="773" width="9.7109375" style="34" customWidth="1"/>
    <col min="774" max="774" width="9.140625" style="34"/>
    <col min="775" max="775" width="15" style="34" customWidth="1"/>
    <col min="776" max="777" width="9.140625" style="34"/>
    <col min="778" max="778" width="15.140625" style="34" customWidth="1"/>
    <col min="779" max="1024" width="9.140625" style="34"/>
    <col min="1025" max="1025" width="19.7109375" style="34" customWidth="1"/>
    <col min="1026" max="1026" width="10.7109375" style="34" customWidth="1"/>
    <col min="1027" max="1027" width="11.140625" style="34" customWidth="1"/>
    <col min="1028" max="1028" width="10.85546875" style="34" customWidth="1"/>
    <col min="1029" max="1029" width="9.7109375" style="34" customWidth="1"/>
    <col min="1030" max="1030" width="9.140625" style="34"/>
    <col min="1031" max="1031" width="15" style="34" customWidth="1"/>
    <col min="1032" max="1033" width="9.140625" style="34"/>
    <col min="1034" max="1034" width="15.140625" style="34" customWidth="1"/>
    <col min="1035" max="1280" width="9.140625" style="34"/>
    <col min="1281" max="1281" width="19.7109375" style="34" customWidth="1"/>
    <col min="1282" max="1282" width="10.7109375" style="34" customWidth="1"/>
    <col min="1283" max="1283" width="11.140625" style="34" customWidth="1"/>
    <col min="1284" max="1284" width="10.85546875" style="34" customWidth="1"/>
    <col min="1285" max="1285" width="9.7109375" style="34" customWidth="1"/>
    <col min="1286" max="1286" width="9.140625" style="34"/>
    <col min="1287" max="1287" width="15" style="34" customWidth="1"/>
    <col min="1288" max="1289" width="9.140625" style="34"/>
    <col min="1290" max="1290" width="15.140625" style="34" customWidth="1"/>
    <col min="1291" max="1536" width="9.140625" style="34"/>
    <col min="1537" max="1537" width="19.7109375" style="34" customWidth="1"/>
    <col min="1538" max="1538" width="10.7109375" style="34" customWidth="1"/>
    <col min="1539" max="1539" width="11.140625" style="34" customWidth="1"/>
    <col min="1540" max="1540" width="10.85546875" style="34" customWidth="1"/>
    <col min="1541" max="1541" width="9.7109375" style="34" customWidth="1"/>
    <col min="1542" max="1542" width="9.140625" style="34"/>
    <col min="1543" max="1543" width="15" style="34" customWidth="1"/>
    <col min="1544" max="1545" width="9.140625" style="34"/>
    <col min="1546" max="1546" width="15.140625" style="34" customWidth="1"/>
    <col min="1547" max="1792" width="9.140625" style="34"/>
    <col min="1793" max="1793" width="19.7109375" style="34" customWidth="1"/>
    <col min="1794" max="1794" width="10.7109375" style="34" customWidth="1"/>
    <col min="1795" max="1795" width="11.140625" style="34" customWidth="1"/>
    <col min="1796" max="1796" width="10.85546875" style="34" customWidth="1"/>
    <col min="1797" max="1797" width="9.7109375" style="34" customWidth="1"/>
    <col min="1798" max="1798" width="9.140625" style="34"/>
    <col min="1799" max="1799" width="15" style="34" customWidth="1"/>
    <col min="1800" max="1801" width="9.140625" style="34"/>
    <col min="1802" max="1802" width="15.140625" style="34" customWidth="1"/>
    <col min="1803" max="2048" width="9.140625" style="34"/>
    <col min="2049" max="2049" width="19.7109375" style="34" customWidth="1"/>
    <col min="2050" max="2050" width="10.7109375" style="34" customWidth="1"/>
    <col min="2051" max="2051" width="11.140625" style="34" customWidth="1"/>
    <col min="2052" max="2052" width="10.85546875" style="34" customWidth="1"/>
    <col min="2053" max="2053" width="9.7109375" style="34" customWidth="1"/>
    <col min="2054" max="2054" width="9.140625" style="34"/>
    <col min="2055" max="2055" width="15" style="34" customWidth="1"/>
    <col min="2056" max="2057" width="9.140625" style="34"/>
    <col min="2058" max="2058" width="15.140625" style="34" customWidth="1"/>
    <col min="2059" max="2304" width="9.140625" style="34"/>
    <col min="2305" max="2305" width="19.7109375" style="34" customWidth="1"/>
    <col min="2306" max="2306" width="10.7109375" style="34" customWidth="1"/>
    <col min="2307" max="2307" width="11.140625" style="34" customWidth="1"/>
    <col min="2308" max="2308" width="10.85546875" style="34" customWidth="1"/>
    <col min="2309" max="2309" width="9.7109375" style="34" customWidth="1"/>
    <col min="2310" max="2310" width="9.140625" style="34"/>
    <col min="2311" max="2311" width="15" style="34" customWidth="1"/>
    <col min="2312" max="2313" width="9.140625" style="34"/>
    <col min="2314" max="2314" width="15.140625" style="34" customWidth="1"/>
    <col min="2315" max="2560" width="9.140625" style="34"/>
    <col min="2561" max="2561" width="19.7109375" style="34" customWidth="1"/>
    <col min="2562" max="2562" width="10.7109375" style="34" customWidth="1"/>
    <col min="2563" max="2563" width="11.140625" style="34" customWidth="1"/>
    <col min="2564" max="2564" width="10.85546875" style="34" customWidth="1"/>
    <col min="2565" max="2565" width="9.7109375" style="34" customWidth="1"/>
    <col min="2566" max="2566" width="9.140625" style="34"/>
    <col min="2567" max="2567" width="15" style="34" customWidth="1"/>
    <col min="2568" max="2569" width="9.140625" style="34"/>
    <col min="2570" max="2570" width="15.140625" style="34" customWidth="1"/>
    <col min="2571" max="2816" width="9.140625" style="34"/>
    <col min="2817" max="2817" width="19.7109375" style="34" customWidth="1"/>
    <col min="2818" max="2818" width="10.7109375" style="34" customWidth="1"/>
    <col min="2819" max="2819" width="11.140625" style="34" customWidth="1"/>
    <col min="2820" max="2820" width="10.85546875" style="34" customWidth="1"/>
    <col min="2821" max="2821" width="9.7109375" style="34" customWidth="1"/>
    <col min="2822" max="2822" width="9.140625" style="34"/>
    <col min="2823" max="2823" width="15" style="34" customWidth="1"/>
    <col min="2824" max="2825" width="9.140625" style="34"/>
    <col min="2826" max="2826" width="15.140625" style="34" customWidth="1"/>
    <col min="2827" max="3072" width="9.140625" style="34"/>
    <col min="3073" max="3073" width="19.7109375" style="34" customWidth="1"/>
    <col min="3074" max="3074" width="10.7109375" style="34" customWidth="1"/>
    <col min="3075" max="3075" width="11.140625" style="34" customWidth="1"/>
    <col min="3076" max="3076" width="10.85546875" style="34" customWidth="1"/>
    <col min="3077" max="3077" width="9.7109375" style="34" customWidth="1"/>
    <col min="3078" max="3078" width="9.140625" style="34"/>
    <col min="3079" max="3079" width="15" style="34" customWidth="1"/>
    <col min="3080" max="3081" width="9.140625" style="34"/>
    <col min="3082" max="3082" width="15.140625" style="34" customWidth="1"/>
    <col min="3083" max="3328" width="9.140625" style="34"/>
    <col min="3329" max="3329" width="19.7109375" style="34" customWidth="1"/>
    <col min="3330" max="3330" width="10.7109375" style="34" customWidth="1"/>
    <col min="3331" max="3331" width="11.140625" style="34" customWidth="1"/>
    <col min="3332" max="3332" width="10.85546875" style="34" customWidth="1"/>
    <col min="3333" max="3333" width="9.7109375" style="34" customWidth="1"/>
    <col min="3334" max="3334" width="9.140625" style="34"/>
    <col min="3335" max="3335" width="15" style="34" customWidth="1"/>
    <col min="3336" max="3337" width="9.140625" style="34"/>
    <col min="3338" max="3338" width="15.140625" style="34" customWidth="1"/>
    <col min="3339" max="3584" width="9.140625" style="34"/>
    <col min="3585" max="3585" width="19.7109375" style="34" customWidth="1"/>
    <col min="3586" max="3586" width="10.7109375" style="34" customWidth="1"/>
    <col min="3587" max="3587" width="11.140625" style="34" customWidth="1"/>
    <col min="3588" max="3588" width="10.85546875" style="34" customWidth="1"/>
    <col min="3589" max="3589" width="9.7109375" style="34" customWidth="1"/>
    <col min="3590" max="3590" width="9.140625" style="34"/>
    <col min="3591" max="3591" width="15" style="34" customWidth="1"/>
    <col min="3592" max="3593" width="9.140625" style="34"/>
    <col min="3594" max="3594" width="15.140625" style="34" customWidth="1"/>
    <col min="3595" max="3840" width="9.140625" style="34"/>
    <col min="3841" max="3841" width="19.7109375" style="34" customWidth="1"/>
    <col min="3842" max="3842" width="10.7109375" style="34" customWidth="1"/>
    <col min="3843" max="3843" width="11.140625" style="34" customWidth="1"/>
    <col min="3844" max="3844" width="10.85546875" style="34" customWidth="1"/>
    <col min="3845" max="3845" width="9.7109375" style="34" customWidth="1"/>
    <col min="3846" max="3846" width="9.140625" style="34"/>
    <col min="3847" max="3847" width="15" style="34" customWidth="1"/>
    <col min="3848" max="3849" width="9.140625" style="34"/>
    <col min="3850" max="3850" width="15.140625" style="34" customWidth="1"/>
    <col min="3851" max="4096" width="9.140625" style="34"/>
    <col min="4097" max="4097" width="19.7109375" style="34" customWidth="1"/>
    <col min="4098" max="4098" width="10.7109375" style="34" customWidth="1"/>
    <col min="4099" max="4099" width="11.140625" style="34" customWidth="1"/>
    <col min="4100" max="4100" width="10.85546875" style="34" customWidth="1"/>
    <col min="4101" max="4101" width="9.7109375" style="34" customWidth="1"/>
    <col min="4102" max="4102" width="9.140625" style="34"/>
    <col min="4103" max="4103" width="15" style="34" customWidth="1"/>
    <col min="4104" max="4105" width="9.140625" style="34"/>
    <col min="4106" max="4106" width="15.140625" style="34" customWidth="1"/>
    <col min="4107" max="4352" width="9.140625" style="34"/>
    <col min="4353" max="4353" width="19.7109375" style="34" customWidth="1"/>
    <col min="4354" max="4354" width="10.7109375" style="34" customWidth="1"/>
    <col min="4355" max="4355" width="11.140625" style="34" customWidth="1"/>
    <col min="4356" max="4356" width="10.85546875" style="34" customWidth="1"/>
    <col min="4357" max="4357" width="9.7109375" style="34" customWidth="1"/>
    <col min="4358" max="4358" width="9.140625" style="34"/>
    <col min="4359" max="4359" width="15" style="34" customWidth="1"/>
    <col min="4360" max="4361" width="9.140625" style="34"/>
    <col min="4362" max="4362" width="15.140625" style="34" customWidth="1"/>
    <col min="4363" max="4608" width="9.140625" style="34"/>
    <col min="4609" max="4609" width="19.7109375" style="34" customWidth="1"/>
    <col min="4610" max="4610" width="10.7109375" style="34" customWidth="1"/>
    <col min="4611" max="4611" width="11.140625" style="34" customWidth="1"/>
    <col min="4612" max="4612" width="10.85546875" style="34" customWidth="1"/>
    <col min="4613" max="4613" width="9.7109375" style="34" customWidth="1"/>
    <col min="4614" max="4614" width="9.140625" style="34"/>
    <col min="4615" max="4615" width="15" style="34" customWidth="1"/>
    <col min="4616" max="4617" width="9.140625" style="34"/>
    <col min="4618" max="4618" width="15.140625" style="34" customWidth="1"/>
    <col min="4619" max="4864" width="9.140625" style="34"/>
    <col min="4865" max="4865" width="19.7109375" style="34" customWidth="1"/>
    <col min="4866" max="4866" width="10.7109375" style="34" customWidth="1"/>
    <col min="4867" max="4867" width="11.140625" style="34" customWidth="1"/>
    <col min="4868" max="4868" width="10.85546875" style="34" customWidth="1"/>
    <col min="4869" max="4869" width="9.7109375" style="34" customWidth="1"/>
    <col min="4870" max="4870" width="9.140625" style="34"/>
    <col min="4871" max="4871" width="15" style="34" customWidth="1"/>
    <col min="4872" max="4873" width="9.140625" style="34"/>
    <col min="4874" max="4874" width="15.140625" style="34" customWidth="1"/>
    <col min="4875" max="5120" width="9.140625" style="34"/>
    <col min="5121" max="5121" width="19.7109375" style="34" customWidth="1"/>
    <col min="5122" max="5122" width="10.7109375" style="34" customWidth="1"/>
    <col min="5123" max="5123" width="11.140625" style="34" customWidth="1"/>
    <col min="5124" max="5124" width="10.85546875" style="34" customWidth="1"/>
    <col min="5125" max="5125" width="9.7109375" style="34" customWidth="1"/>
    <col min="5126" max="5126" width="9.140625" style="34"/>
    <col min="5127" max="5127" width="15" style="34" customWidth="1"/>
    <col min="5128" max="5129" width="9.140625" style="34"/>
    <col min="5130" max="5130" width="15.140625" style="34" customWidth="1"/>
    <col min="5131" max="5376" width="9.140625" style="34"/>
    <col min="5377" max="5377" width="19.7109375" style="34" customWidth="1"/>
    <col min="5378" max="5378" width="10.7109375" style="34" customWidth="1"/>
    <col min="5379" max="5379" width="11.140625" style="34" customWidth="1"/>
    <col min="5380" max="5380" width="10.85546875" style="34" customWidth="1"/>
    <col min="5381" max="5381" width="9.7109375" style="34" customWidth="1"/>
    <col min="5382" max="5382" width="9.140625" style="34"/>
    <col min="5383" max="5383" width="15" style="34" customWidth="1"/>
    <col min="5384" max="5385" width="9.140625" style="34"/>
    <col min="5386" max="5386" width="15.140625" style="34" customWidth="1"/>
    <col min="5387" max="5632" width="9.140625" style="34"/>
    <col min="5633" max="5633" width="19.7109375" style="34" customWidth="1"/>
    <col min="5634" max="5634" width="10.7109375" style="34" customWidth="1"/>
    <col min="5635" max="5635" width="11.140625" style="34" customWidth="1"/>
    <col min="5636" max="5636" width="10.85546875" style="34" customWidth="1"/>
    <col min="5637" max="5637" width="9.7109375" style="34" customWidth="1"/>
    <col min="5638" max="5638" width="9.140625" style="34"/>
    <col min="5639" max="5639" width="15" style="34" customWidth="1"/>
    <col min="5640" max="5641" width="9.140625" style="34"/>
    <col min="5642" max="5642" width="15.140625" style="34" customWidth="1"/>
    <col min="5643" max="5888" width="9.140625" style="34"/>
    <col min="5889" max="5889" width="19.7109375" style="34" customWidth="1"/>
    <col min="5890" max="5890" width="10.7109375" style="34" customWidth="1"/>
    <col min="5891" max="5891" width="11.140625" style="34" customWidth="1"/>
    <col min="5892" max="5892" width="10.85546875" style="34" customWidth="1"/>
    <col min="5893" max="5893" width="9.7109375" style="34" customWidth="1"/>
    <col min="5894" max="5894" width="9.140625" style="34"/>
    <col min="5895" max="5895" width="15" style="34" customWidth="1"/>
    <col min="5896" max="5897" width="9.140625" style="34"/>
    <col min="5898" max="5898" width="15.140625" style="34" customWidth="1"/>
    <col min="5899" max="6144" width="9.140625" style="34"/>
    <col min="6145" max="6145" width="19.7109375" style="34" customWidth="1"/>
    <col min="6146" max="6146" width="10.7109375" style="34" customWidth="1"/>
    <col min="6147" max="6147" width="11.140625" style="34" customWidth="1"/>
    <col min="6148" max="6148" width="10.85546875" style="34" customWidth="1"/>
    <col min="6149" max="6149" width="9.7109375" style="34" customWidth="1"/>
    <col min="6150" max="6150" width="9.140625" style="34"/>
    <col min="6151" max="6151" width="15" style="34" customWidth="1"/>
    <col min="6152" max="6153" width="9.140625" style="34"/>
    <col min="6154" max="6154" width="15.140625" style="34" customWidth="1"/>
    <col min="6155" max="6400" width="9.140625" style="34"/>
    <col min="6401" max="6401" width="19.7109375" style="34" customWidth="1"/>
    <col min="6402" max="6402" width="10.7109375" style="34" customWidth="1"/>
    <col min="6403" max="6403" width="11.140625" style="34" customWidth="1"/>
    <col min="6404" max="6404" width="10.85546875" style="34" customWidth="1"/>
    <col min="6405" max="6405" width="9.7109375" style="34" customWidth="1"/>
    <col min="6406" max="6406" width="9.140625" style="34"/>
    <col min="6407" max="6407" width="15" style="34" customWidth="1"/>
    <col min="6408" max="6409" width="9.140625" style="34"/>
    <col min="6410" max="6410" width="15.140625" style="34" customWidth="1"/>
    <col min="6411" max="6656" width="9.140625" style="34"/>
    <col min="6657" max="6657" width="19.7109375" style="34" customWidth="1"/>
    <col min="6658" max="6658" width="10.7109375" style="34" customWidth="1"/>
    <col min="6659" max="6659" width="11.140625" style="34" customWidth="1"/>
    <col min="6660" max="6660" width="10.85546875" style="34" customWidth="1"/>
    <col min="6661" max="6661" width="9.7109375" style="34" customWidth="1"/>
    <col min="6662" max="6662" width="9.140625" style="34"/>
    <col min="6663" max="6663" width="15" style="34" customWidth="1"/>
    <col min="6664" max="6665" width="9.140625" style="34"/>
    <col min="6666" max="6666" width="15.140625" style="34" customWidth="1"/>
    <col min="6667" max="6912" width="9.140625" style="34"/>
    <col min="6913" max="6913" width="19.7109375" style="34" customWidth="1"/>
    <col min="6914" max="6914" width="10.7109375" style="34" customWidth="1"/>
    <col min="6915" max="6915" width="11.140625" style="34" customWidth="1"/>
    <col min="6916" max="6916" width="10.85546875" style="34" customWidth="1"/>
    <col min="6917" max="6917" width="9.7109375" style="34" customWidth="1"/>
    <col min="6918" max="6918" width="9.140625" style="34"/>
    <col min="6919" max="6919" width="15" style="34" customWidth="1"/>
    <col min="6920" max="6921" width="9.140625" style="34"/>
    <col min="6922" max="6922" width="15.140625" style="34" customWidth="1"/>
    <col min="6923" max="7168" width="9.140625" style="34"/>
    <col min="7169" max="7169" width="19.7109375" style="34" customWidth="1"/>
    <col min="7170" max="7170" width="10.7109375" style="34" customWidth="1"/>
    <col min="7171" max="7171" width="11.140625" style="34" customWidth="1"/>
    <col min="7172" max="7172" width="10.85546875" style="34" customWidth="1"/>
    <col min="7173" max="7173" width="9.7109375" style="34" customWidth="1"/>
    <col min="7174" max="7174" width="9.140625" style="34"/>
    <col min="7175" max="7175" width="15" style="34" customWidth="1"/>
    <col min="7176" max="7177" width="9.140625" style="34"/>
    <col min="7178" max="7178" width="15.140625" style="34" customWidth="1"/>
    <col min="7179" max="7424" width="9.140625" style="34"/>
    <col min="7425" max="7425" width="19.7109375" style="34" customWidth="1"/>
    <col min="7426" max="7426" width="10.7109375" style="34" customWidth="1"/>
    <col min="7427" max="7427" width="11.140625" style="34" customWidth="1"/>
    <col min="7428" max="7428" width="10.85546875" style="34" customWidth="1"/>
    <col min="7429" max="7429" width="9.7109375" style="34" customWidth="1"/>
    <col min="7430" max="7430" width="9.140625" style="34"/>
    <col min="7431" max="7431" width="15" style="34" customWidth="1"/>
    <col min="7432" max="7433" width="9.140625" style="34"/>
    <col min="7434" max="7434" width="15.140625" style="34" customWidth="1"/>
    <col min="7435" max="7680" width="9.140625" style="34"/>
    <col min="7681" max="7681" width="19.7109375" style="34" customWidth="1"/>
    <col min="7682" max="7682" width="10.7109375" style="34" customWidth="1"/>
    <col min="7683" max="7683" width="11.140625" style="34" customWidth="1"/>
    <col min="7684" max="7684" width="10.85546875" style="34" customWidth="1"/>
    <col min="7685" max="7685" width="9.7109375" style="34" customWidth="1"/>
    <col min="7686" max="7686" width="9.140625" style="34"/>
    <col min="7687" max="7687" width="15" style="34" customWidth="1"/>
    <col min="7688" max="7689" width="9.140625" style="34"/>
    <col min="7690" max="7690" width="15.140625" style="34" customWidth="1"/>
    <col min="7691" max="7936" width="9.140625" style="34"/>
    <col min="7937" max="7937" width="19.7109375" style="34" customWidth="1"/>
    <col min="7938" max="7938" width="10.7109375" style="34" customWidth="1"/>
    <col min="7939" max="7939" width="11.140625" style="34" customWidth="1"/>
    <col min="7940" max="7940" width="10.85546875" style="34" customWidth="1"/>
    <col min="7941" max="7941" width="9.7109375" style="34" customWidth="1"/>
    <col min="7942" max="7942" width="9.140625" style="34"/>
    <col min="7943" max="7943" width="15" style="34" customWidth="1"/>
    <col min="7944" max="7945" width="9.140625" style="34"/>
    <col min="7946" max="7946" width="15.140625" style="34" customWidth="1"/>
    <col min="7947" max="8192" width="9.140625" style="34"/>
    <col min="8193" max="8193" width="19.7109375" style="34" customWidth="1"/>
    <col min="8194" max="8194" width="10.7109375" style="34" customWidth="1"/>
    <col min="8195" max="8195" width="11.140625" style="34" customWidth="1"/>
    <col min="8196" max="8196" width="10.85546875" style="34" customWidth="1"/>
    <col min="8197" max="8197" width="9.7109375" style="34" customWidth="1"/>
    <col min="8198" max="8198" width="9.140625" style="34"/>
    <col min="8199" max="8199" width="15" style="34" customWidth="1"/>
    <col min="8200" max="8201" width="9.140625" style="34"/>
    <col min="8202" max="8202" width="15.140625" style="34" customWidth="1"/>
    <col min="8203" max="8448" width="9.140625" style="34"/>
    <col min="8449" max="8449" width="19.7109375" style="34" customWidth="1"/>
    <col min="8450" max="8450" width="10.7109375" style="34" customWidth="1"/>
    <col min="8451" max="8451" width="11.140625" style="34" customWidth="1"/>
    <col min="8452" max="8452" width="10.85546875" style="34" customWidth="1"/>
    <col min="8453" max="8453" width="9.7109375" style="34" customWidth="1"/>
    <col min="8454" max="8454" width="9.140625" style="34"/>
    <col min="8455" max="8455" width="15" style="34" customWidth="1"/>
    <col min="8456" max="8457" width="9.140625" style="34"/>
    <col min="8458" max="8458" width="15.140625" style="34" customWidth="1"/>
    <col min="8459" max="8704" width="9.140625" style="34"/>
    <col min="8705" max="8705" width="19.7109375" style="34" customWidth="1"/>
    <col min="8706" max="8706" width="10.7109375" style="34" customWidth="1"/>
    <col min="8707" max="8707" width="11.140625" style="34" customWidth="1"/>
    <col min="8708" max="8708" width="10.85546875" style="34" customWidth="1"/>
    <col min="8709" max="8709" width="9.7109375" style="34" customWidth="1"/>
    <col min="8710" max="8710" width="9.140625" style="34"/>
    <col min="8711" max="8711" width="15" style="34" customWidth="1"/>
    <col min="8712" max="8713" width="9.140625" style="34"/>
    <col min="8714" max="8714" width="15.140625" style="34" customWidth="1"/>
    <col min="8715" max="8960" width="9.140625" style="34"/>
    <col min="8961" max="8961" width="19.7109375" style="34" customWidth="1"/>
    <col min="8962" max="8962" width="10.7109375" style="34" customWidth="1"/>
    <col min="8963" max="8963" width="11.140625" style="34" customWidth="1"/>
    <col min="8964" max="8964" width="10.85546875" style="34" customWidth="1"/>
    <col min="8965" max="8965" width="9.7109375" style="34" customWidth="1"/>
    <col min="8966" max="8966" width="9.140625" style="34"/>
    <col min="8967" max="8967" width="15" style="34" customWidth="1"/>
    <col min="8968" max="8969" width="9.140625" style="34"/>
    <col min="8970" max="8970" width="15.140625" style="34" customWidth="1"/>
    <col min="8971" max="9216" width="9.140625" style="34"/>
    <col min="9217" max="9217" width="19.7109375" style="34" customWidth="1"/>
    <col min="9218" max="9218" width="10.7109375" style="34" customWidth="1"/>
    <col min="9219" max="9219" width="11.140625" style="34" customWidth="1"/>
    <col min="9220" max="9220" width="10.85546875" style="34" customWidth="1"/>
    <col min="9221" max="9221" width="9.7109375" style="34" customWidth="1"/>
    <col min="9222" max="9222" width="9.140625" style="34"/>
    <col min="9223" max="9223" width="15" style="34" customWidth="1"/>
    <col min="9224" max="9225" width="9.140625" style="34"/>
    <col min="9226" max="9226" width="15.140625" style="34" customWidth="1"/>
    <col min="9227" max="9472" width="9.140625" style="34"/>
    <col min="9473" max="9473" width="19.7109375" style="34" customWidth="1"/>
    <col min="9474" max="9474" width="10.7109375" style="34" customWidth="1"/>
    <col min="9475" max="9475" width="11.140625" style="34" customWidth="1"/>
    <col min="9476" max="9476" width="10.85546875" style="34" customWidth="1"/>
    <col min="9477" max="9477" width="9.7109375" style="34" customWidth="1"/>
    <col min="9478" max="9478" width="9.140625" style="34"/>
    <col min="9479" max="9479" width="15" style="34" customWidth="1"/>
    <col min="9480" max="9481" width="9.140625" style="34"/>
    <col min="9482" max="9482" width="15.140625" style="34" customWidth="1"/>
    <col min="9483" max="9728" width="9.140625" style="34"/>
    <col min="9729" max="9729" width="19.7109375" style="34" customWidth="1"/>
    <col min="9730" max="9730" width="10.7109375" style="34" customWidth="1"/>
    <col min="9731" max="9731" width="11.140625" style="34" customWidth="1"/>
    <col min="9732" max="9732" width="10.85546875" style="34" customWidth="1"/>
    <col min="9733" max="9733" width="9.7109375" style="34" customWidth="1"/>
    <col min="9734" max="9734" width="9.140625" style="34"/>
    <col min="9735" max="9735" width="15" style="34" customWidth="1"/>
    <col min="9736" max="9737" width="9.140625" style="34"/>
    <col min="9738" max="9738" width="15.140625" style="34" customWidth="1"/>
    <col min="9739" max="9984" width="9.140625" style="34"/>
    <col min="9985" max="9985" width="19.7109375" style="34" customWidth="1"/>
    <col min="9986" max="9986" width="10.7109375" style="34" customWidth="1"/>
    <col min="9987" max="9987" width="11.140625" style="34" customWidth="1"/>
    <col min="9988" max="9988" width="10.85546875" style="34" customWidth="1"/>
    <col min="9989" max="9989" width="9.7109375" style="34" customWidth="1"/>
    <col min="9990" max="9990" width="9.140625" style="34"/>
    <col min="9991" max="9991" width="15" style="34" customWidth="1"/>
    <col min="9992" max="9993" width="9.140625" style="34"/>
    <col min="9994" max="9994" width="15.140625" style="34" customWidth="1"/>
    <col min="9995" max="10240" width="9.140625" style="34"/>
    <col min="10241" max="10241" width="19.7109375" style="34" customWidth="1"/>
    <col min="10242" max="10242" width="10.7109375" style="34" customWidth="1"/>
    <col min="10243" max="10243" width="11.140625" style="34" customWidth="1"/>
    <col min="10244" max="10244" width="10.85546875" style="34" customWidth="1"/>
    <col min="10245" max="10245" width="9.7109375" style="34" customWidth="1"/>
    <col min="10246" max="10246" width="9.140625" style="34"/>
    <col min="10247" max="10247" width="15" style="34" customWidth="1"/>
    <col min="10248" max="10249" width="9.140625" style="34"/>
    <col min="10250" max="10250" width="15.140625" style="34" customWidth="1"/>
    <col min="10251" max="10496" width="9.140625" style="34"/>
    <col min="10497" max="10497" width="19.7109375" style="34" customWidth="1"/>
    <col min="10498" max="10498" width="10.7109375" style="34" customWidth="1"/>
    <col min="10499" max="10499" width="11.140625" style="34" customWidth="1"/>
    <col min="10500" max="10500" width="10.85546875" style="34" customWidth="1"/>
    <col min="10501" max="10501" width="9.7109375" style="34" customWidth="1"/>
    <col min="10502" max="10502" width="9.140625" style="34"/>
    <col min="10503" max="10503" width="15" style="34" customWidth="1"/>
    <col min="10504" max="10505" width="9.140625" style="34"/>
    <col min="10506" max="10506" width="15.140625" style="34" customWidth="1"/>
    <col min="10507" max="10752" width="9.140625" style="34"/>
    <col min="10753" max="10753" width="19.7109375" style="34" customWidth="1"/>
    <col min="10754" max="10754" width="10.7109375" style="34" customWidth="1"/>
    <col min="10755" max="10755" width="11.140625" style="34" customWidth="1"/>
    <col min="10756" max="10756" width="10.85546875" style="34" customWidth="1"/>
    <col min="10757" max="10757" width="9.7109375" style="34" customWidth="1"/>
    <col min="10758" max="10758" width="9.140625" style="34"/>
    <col min="10759" max="10759" width="15" style="34" customWidth="1"/>
    <col min="10760" max="10761" width="9.140625" style="34"/>
    <col min="10762" max="10762" width="15.140625" style="34" customWidth="1"/>
    <col min="10763" max="11008" width="9.140625" style="34"/>
    <col min="11009" max="11009" width="19.7109375" style="34" customWidth="1"/>
    <col min="11010" max="11010" width="10.7109375" style="34" customWidth="1"/>
    <col min="11011" max="11011" width="11.140625" style="34" customWidth="1"/>
    <col min="11012" max="11012" width="10.85546875" style="34" customWidth="1"/>
    <col min="11013" max="11013" width="9.7109375" style="34" customWidth="1"/>
    <col min="11014" max="11014" width="9.140625" style="34"/>
    <col min="11015" max="11015" width="15" style="34" customWidth="1"/>
    <col min="11016" max="11017" width="9.140625" style="34"/>
    <col min="11018" max="11018" width="15.140625" style="34" customWidth="1"/>
    <col min="11019" max="11264" width="9.140625" style="34"/>
    <col min="11265" max="11265" width="19.7109375" style="34" customWidth="1"/>
    <col min="11266" max="11266" width="10.7109375" style="34" customWidth="1"/>
    <col min="11267" max="11267" width="11.140625" style="34" customWidth="1"/>
    <col min="11268" max="11268" width="10.85546875" style="34" customWidth="1"/>
    <col min="11269" max="11269" width="9.7109375" style="34" customWidth="1"/>
    <col min="11270" max="11270" width="9.140625" style="34"/>
    <col min="11271" max="11271" width="15" style="34" customWidth="1"/>
    <col min="11272" max="11273" width="9.140625" style="34"/>
    <col min="11274" max="11274" width="15.140625" style="34" customWidth="1"/>
    <col min="11275" max="11520" width="9.140625" style="34"/>
    <col min="11521" max="11521" width="19.7109375" style="34" customWidth="1"/>
    <col min="11522" max="11522" width="10.7109375" style="34" customWidth="1"/>
    <col min="11523" max="11523" width="11.140625" style="34" customWidth="1"/>
    <col min="11524" max="11524" width="10.85546875" style="34" customWidth="1"/>
    <col min="11525" max="11525" width="9.7109375" style="34" customWidth="1"/>
    <col min="11526" max="11526" width="9.140625" style="34"/>
    <col min="11527" max="11527" width="15" style="34" customWidth="1"/>
    <col min="11528" max="11529" width="9.140625" style="34"/>
    <col min="11530" max="11530" width="15.140625" style="34" customWidth="1"/>
    <col min="11531" max="11776" width="9.140625" style="34"/>
    <col min="11777" max="11777" width="19.7109375" style="34" customWidth="1"/>
    <col min="11778" max="11778" width="10.7109375" style="34" customWidth="1"/>
    <col min="11779" max="11779" width="11.140625" style="34" customWidth="1"/>
    <col min="11780" max="11780" width="10.85546875" style="34" customWidth="1"/>
    <col min="11781" max="11781" width="9.7109375" style="34" customWidth="1"/>
    <col min="11782" max="11782" width="9.140625" style="34"/>
    <col min="11783" max="11783" width="15" style="34" customWidth="1"/>
    <col min="11784" max="11785" width="9.140625" style="34"/>
    <col min="11786" max="11786" width="15.140625" style="34" customWidth="1"/>
    <col min="11787" max="12032" width="9.140625" style="34"/>
    <col min="12033" max="12033" width="19.7109375" style="34" customWidth="1"/>
    <col min="12034" max="12034" width="10.7109375" style="34" customWidth="1"/>
    <col min="12035" max="12035" width="11.140625" style="34" customWidth="1"/>
    <col min="12036" max="12036" width="10.85546875" style="34" customWidth="1"/>
    <col min="12037" max="12037" width="9.7109375" style="34" customWidth="1"/>
    <col min="12038" max="12038" width="9.140625" style="34"/>
    <col min="12039" max="12039" width="15" style="34" customWidth="1"/>
    <col min="12040" max="12041" width="9.140625" style="34"/>
    <col min="12042" max="12042" width="15.140625" style="34" customWidth="1"/>
    <col min="12043" max="12288" width="9.140625" style="34"/>
    <col min="12289" max="12289" width="19.7109375" style="34" customWidth="1"/>
    <col min="12290" max="12290" width="10.7109375" style="34" customWidth="1"/>
    <col min="12291" max="12291" width="11.140625" style="34" customWidth="1"/>
    <col min="12292" max="12292" width="10.85546875" style="34" customWidth="1"/>
    <col min="12293" max="12293" width="9.7109375" style="34" customWidth="1"/>
    <col min="12294" max="12294" width="9.140625" style="34"/>
    <col min="12295" max="12295" width="15" style="34" customWidth="1"/>
    <col min="12296" max="12297" width="9.140625" style="34"/>
    <col min="12298" max="12298" width="15.140625" style="34" customWidth="1"/>
    <col min="12299" max="12544" width="9.140625" style="34"/>
    <col min="12545" max="12545" width="19.7109375" style="34" customWidth="1"/>
    <col min="12546" max="12546" width="10.7109375" style="34" customWidth="1"/>
    <col min="12547" max="12547" width="11.140625" style="34" customWidth="1"/>
    <col min="12548" max="12548" width="10.85546875" style="34" customWidth="1"/>
    <col min="12549" max="12549" width="9.7109375" style="34" customWidth="1"/>
    <col min="12550" max="12550" width="9.140625" style="34"/>
    <col min="12551" max="12551" width="15" style="34" customWidth="1"/>
    <col min="12552" max="12553" width="9.140625" style="34"/>
    <col min="12554" max="12554" width="15.140625" style="34" customWidth="1"/>
    <col min="12555" max="12800" width="9.140625" style="34"/>
    <col min="12801" max="12801" width="19.7109375" style="34" customWidth="1"/>
    <col min="12802" max="12802" width="10.7109375" style="34" customWidth="1"/>
    <col min="12803" max="12803" width="11.140625" style="34" customWidth="1"/>
    <col min="12804" max="12804" width="10.85546875" style="34" customWidth="1"/>
    <col min="12805" max="12805" width="9.7109375" style="34" customWidth="1"/>
    <col min="12806" max="12806" width="9.140625" style="34"/>
    <col min="12807" max="12807" width="15" style="34" customWidth="1"/>
    <col min="12808" max="12809" width="9.140625" style="34"/>
    <col min="12810" max="12810" width="15.140625" style="34" customWidth="1"/>
    <col min="12811" max="13056" width="9.140625" style="34"/>
    <col min="13057" max="13057" width="19.7109375" style="34" customWidth="1"/>
    <col min="13058" max="13058" width="10.7109375" style="34" customWidth="1"/>
    <col min="13059" max="13059" width="11.140625" style="34" customWidth="1"/>
    <col min="13060" max="13060" width="10.85546875" style="34" customWidth="1"/>
    <col min="13061" max="13061" width="9.7109375" style="34" customWidth="1"/>
    <col min="13062" max="13062" width="9.140625" style="34"/>
    <col min="13063" max="13063" width="15" style="34" customWidth="1"/>
    <col min="13064" max="13065" width="9.140625" style="34"/>
    <col min="13066" max="13066" width="15.140625" style="34" customWidth="1"/>
    <col min="13067" max="13312" width="9.140625" style="34"/>
    <col min="13313" max="13313" width="19.7109375" style="34" customWidth="1"/>
    <col min="13314" max="13314" width="10.7109375" style="34" customWidth="1"/>
    <col min="13315" max="13315" width="11.140625" style="34" customWidth="1"/>
    <col min="13316" max="13316" width="10.85546875" style="34" customWidth="1"/>
    <col min="13317" max="13317" width="9.7109375" style="34" customWidth="1"/>
    <col min="13318" max="13318" width="9.140625" style="34"/>
    <col min="13319" max="13319" width="15" style="34" customWidth="1"/>
    <col min="13320" max="13321" width="9.140625" style="34"/>
    <col min="13322" max="13322" width="15.140625" style="34" customWidth="1"/>
    <col min="13323" max="13568" width="9.140625" style="34"/>
    <col min="13569" max="13569" width="19.7109375" style="34" customWidth="1"/>
    <col min="13570" max="13570" width="10.7109375" style="34" customWidth="1"/>
    <col min="13571" max="13571" width="11.140625" style="34" customWidth="1"/>
    <col min="13572" max="13572" width="10.85546875" style="34" customWidth="1"/>
    <col min="13573" max="13573" width="9.7109375" style="34" customWidth="1"/>
    <col min="13574" max="13574" width="9.140625" style="34"/>
    <col min="13575" max="13575" width="15" style="34" customWidth="1"/>
    <col min="13576" max="13577" width="9.140625" style="34"/>
    <col min="13578" max="13578" width="15.140625" style="34" customWidth="1"/>
    <col min="13579" max="13824" width="9.140625" style="34"/>
    <col min="13825" max="13825" width="19.7109375" style="34" customWidth="1"/>
    <col min="13826" max="13826" width="10.7109375" style="34" customWidth="1"/>
    <col min="13827" max="13827" width="11.140625" style="34" customWidth="1"/>
    <col min="13828" max="13828" width="10.85546875" style="34" customWidth="1"/>
    <col min="13829" max="13829" width="9.7109375" style="34" customWidth="1"/>
    <col min="13830" max="13830" width="9.140625" style="34"/>
    <col min="13831" max="13831" width="15" style="34" customWidth="1"/>
    <col min="13832" max="13833" width="9.140625" style="34"/>
    <col min="13834" max="13834" width="15.140625" style="34" customWidth="1"/>
    <col min="13835" max="14080" width="9.140625" style="34"/>
    <col min="14081" max="14081" width="19.7109375" style="34" customWidth="1"/>
    <col min="14082" max="14082" width="10.7109375" style="34" customWidth="1"/>
    <col min="14083" max="14083" width="11.140625" style="34" customWidth="1"/>
    <col min="14084" max="14084" width="10.85546875" style="34" customWidth="1"/>
    <col min="14085" max="14085" width="9.7109375" style="34" customWidth="1"/>
    <col min="14086" max="14086" width="9.140625" style="34"/>
    <col min="14087" max="14087" width="15" style="34" customWidth="1"/>
    <col min="14088" max="14089" width="9.140625" style="34"/>
    <col min="14090" max="14090" width="15.140625" style="34" customWidth="1"/>
    <col min="14091" max="14336" width="9.140625" style="34"/>
    <col min="14337" max="14337" width="19.7109375" style="34" customWidth="1"/>
    <col min="14338" max="14338" width="10.7109375" style="34" customWidth="1"/>
    <col min="14339" max="14339" width="11.140625" style="34" customWidth="1"/>
    <col min="14340" max="14340" width="10.85546875" style="34" customWidth="1"/>
    <col min="14341" max="14341" width="9.7109375" style="34" customWidth="1"/>
    <col min="14342" max="14342" width="9.140625" style="34"/>
    <col min="14343" max="14343" width="15" style="34" customWidth="1"/>
    <col min="14344" max="14345" width="9.140625" style="34"/>
    <col min="14346" max="14346" width="15.140625" style="34" customWidth="1"/>
    <col min="14347" max="14592" width="9.140625" style="34"/>
    <col min="14593" max="14593" width="19.7109375" style="34" customWidth="1"/>
    <col min="14594" max="14594" width="10.7109375" style="34" customWidth="1"/>
    <col min="14595" max="14595" width="11.140625" style="34" customWidth="1"/>
    <col min="14596" max="14596" width="10.85546875" style="34" customWidth="1"/>
    <col min="14597" max="14597" width="9.7109375" style="34" customWidth="1"/>
    <col min="14598" max="14598" width="9.140625" style="34"/>
    <col min="14599" max="14599" width="15" style="34" customWidth="1"/>
    <col min="14600" max="14601" width="9.140625" style="34"/>
    <col min="14602" max="14602" width="15.140625" style="34" customWidth="1"/>
    <col min="14603" max="14848" width="9.140625" style="34"/>
    <col min="14849" max="14849" width="19.7109375" style="34" customWidth="1"/>
    <col min="14850" max="14850" width="10.7109375" style="34" customWidth="1"/>
    <col min="14851" max="14851" width="11.140625" style="34" customWidth="1"/>
    <col min="14852" max="14852" width="10.85546875" style="34" customWidth="1"/>
    <col min="14853" max="14853" width="9.7109375" style="34" customWidth="1"/>
    <col min="14854" max="14854" width="9.140625" style="34"/>
    <col min="14855" max="14855" width="15" style="34" customWidth="1"/>
    <col min="14856" max="14857" width="9.140625" style="34"/>
    <col min="14858" max="14858" width="15.140625" style="34" customWidth="1"/>
    <col min="14859" max="15104" width="9.140625" style="34"/>
    <col min="15105" max="15105" width="19.7109375" style="34" customWidth="1"/>
    <col min="15106" max="15106" width="10.7109375" style="34" customWidth="1"/>
    <col min="15107" max="15107" width="11.140625" style="34" customWidth="1"/>
    <col min="15108" max="15108" width="10.85546875" style="34" customWidth="1"/>
    <col min="15109" max="15109" width="9.7109375" style="34" customWidth="1"/>
    <col min="15110" max="15110" width="9.140625" style="34"/>
    <col min="15111" max="15111" width="15" style="34" customWidth="1"/>
    <col min="15112" max="15113" width="9.140625" style="34"/>
    <col min="15114" max="15114" width="15.140625" style="34" customWidth="1"/>
    <col min="15115" max="15360" width="9.140625" style="34"/>
    <col min="15361" max="15361" width="19.7109375" style="34" customWidth="1"/>
    <col min="15362" max="15362" width="10.7109375" style="34" customWidth="1"/>
    <col min="15363" max="15363" width="11.140625" style="34" customWidth="1"/>
    <col min="15364" max="15364" width="10.85546875" style="34" customWidth="1"/>
    <col min="15365" max="15365" width="9.7109375" style="34" customWidth="1"/>
    <col min="15366" max="15366" width="9.140625" style="34"/>
    <col min="15367" max="15367" width="15" style="34" customWidth="1"/>
    <col min="15368" max="15369" width="9.140625" style="34"/>
    <col min="15370" max="15370" width="15.140625" style="34" customWidth="1"/>
    <col min="15371" max="15616" width="9.140625" style="34"/>
    <col min="15617" max="15617" width="19.7109375" style="34" customWidth="1"/>
    <col min="15618" max="15618" width="10.7109375" style="34" customWidth="1"/>
    <col min="15619" max="15619" width="11.140625" style="34" customWidth="1"/>
    <col min="15620" max="15620" width="10.85546875" style="34" customWidth="1"/>
    <col min="15621" max="15621" width="9.7109375" style="34" customWidth="1"/>
    <col min="15622" max="15622" width="9.140625" style="34"/>
    <col min="15623" max="15623" width="15" style="34" customWidth="1"/>
    <col min="15624" max="15625" width="9.140625" style="34"/>
    <col min="15626" max="15626" width="15.140625" style="34" customWidth="1"/>
    <col min="15627" max="15872" width="9.140625" style="34"/>
    <col min="15873" max="15873" width="19.7109375" style="34" customWidth="1"/>
    <col min="15874" max="15874" width="10.7109375" style="34" customWidth="1"/>
    <col min="15875" max="15875" width="11.140625" style="34" customWidth="1"/>
    <col min="15876" max="15876" width="10.85546875" style="34" customWidth="1"/>
    <col min="15877" max="15877" width="9.7109375" style="34" customWidth="1"/>
    <col min="15878" max="15878" width="9.140625" style="34"/>
    <col min="15879" max="15879" width="15" style="34" customWidth="1"/>
    <col min="15880" max="15881" width="9.140625" style="34"/>
    <col min="15882" max="15882" width="15.140625" style="34" customWidth="1"/>
    <col min="15883" max="16128" width="9.140625" style="34"/>
    <col min="16129" max="16129" width="19.7109375" style="34" customWidth="1"/>
    <col min="16130" max="16130" width="10.7109375" style="34" customWidth="1"/>
    <col min="16131" max="16131" width="11.140625" style="34" customWidth="1"/>
    <col min="16132" max="16132" width="10.85546875" style="34" customWidth="1"/>
    <col min="16133" max="16133" width="9.7109375" style="34" customWidth="1"/>
    <col min="16134" max="16134" width="9.140625" style="34"/>
    <col min="16135" max="16135" width="15" style="34" customWidth="1"/>
    <col min="16136" max="16137" width="9.140625" style="34"/>
    <col min="16138" max="16138" width="15.140625" style="34" customWidth="1"/>
    <col min="16139" max="16384" width="9.140625" style="34"/>
  </cols>
  <sheetData>
    <row r="1" spans="1:12" ht="40.5" customHeight="1" x14ac:dyDescent="0.2">
      <c r="A1" s="595" t="s">
        <v>183</v>
      </c>
      <c r="B1" s="595"/>
      <c r="C1" s="595"/>
      <c r="D1" s="595"/>
      <c r="E1" s="595"/>
      <c r="F1" s="595"/>
      <c r="G1" s="429"/>
      <c r="H1" s="429"/>
    </row>
    <row r="2" spans="1:12" ht="30" customHeight="1" x14ac:dyDescent="0.2">
      <c r="A2" s="595" t="s">
        <v>177</v>
      </c>
      <c r="B2" s="595"/>
      <c r="C2" s="595"/>
      <c r="D2" s="595"/>
      <c r="E2" s="595"/>
      <c r="F2" s="595"/>
      <c r="G2" s="429"/>
      <c r="H2" s="429"/>
    </row>
    <row r="3" spans="1:12" ht="51" customHeight="1" x14ac:dyDescent="0.2">
      <c r="A3" s="596" t="s">
        <v>178</v>
      </c>
      <c r="B3" s="596"/>
      <c r="C3" s="596"/>
      <c r="D3" s="596"/>
      <c r="E3" s="596"/>
      <c r="F3" s="596"/>
      <c r="G3" s="430"/>
      <c r="H3" s="430"/>
    </row>
    <row r="4" spans="1:12" ht="137.25" customHeight="1" x14ac:dyDescent="0.2">
      <c r="A4" s="597" t="s">
        <v>179</v>
      </c>
      <c r="B4" s="597"/>
      <c r="C4" s="597"/>
      <c r="D4" s="597"/>
      <c r="E4" s="597"/>
      <c r="F4" s="597"/>
      <c r="G4" s="429"/>
      <c r="H4" s="429"/>
    </row>
    <row r="5" spans="1:12" ht="24.75" customHeight="1" x14ac:dyDescent="0.2">
      <c r="A5" s="598" t="s">
        <v>201</v>
      </c>
      <c r="B5" s="598"/>
      <c r="C5" s="598"/>
      <c r="D5" s="598"/>
      <c r="E5" s="598"/>
      <c r="F5" s="598"/>
      <c r="G5" s="431"/>
      <c r="H5" s="432"/>
    </row>
    <row r="6" spans="1:12" ht="15.75" x14ac:dyDescent="0.2">
      <c r="A6" s="433" t="s">
        <v>197</v>
      </c>
      <c r="B6" s="434">
        <v>11</v>
      </c>
      <c r="C6" s="599" t="s">
        <v>199</v>
      </c>
      <c r="D6" s="599"/>
      <c r="E6" s="599"/>
      <c r="F6" s="599"/>
      <c r="G6" s="435"/>
      <c r="H6" s="436"/>
    </row>
    <row r="7" spans="1:12" ht="15.75" x14ac:dyDescent="0.2">
      <c r="A7" s="433" t="s">
        <v>198</v>
      </c>
      <c r="B7" s="434">
        <v>10</v>
      </c>
      <c r="C7" s="599" t="s">
        <v>200</v>
      </c>
      <c r="D7" s="599"/>
      <c r="E7" s="435"/>
      <c r="F7" s="435"/>
      <c r="G7" s="435"/>
      <c r="H7" s="436"/>
      <c r="J7" s="288"/>
      <c r="K7" s="288"/>
      <c r="L7" s="288"/>
    </row>
    <row r="8" spans="1:12" ht="15.75" x14ac:dyDescent="0.2">
      <c r="A8" s="600"/>
      <c r="B8" s="600"/>
      <c r="C8" s="434"/>
      <c r="D8" s="437"/>
      <c r="E8" s="436"/>
      <c r="F8" s="436"/>
      <c r="G8" s="436"/>
      <c r="H8" s="436"/>
      <c r="J8" s="288"/>
      <c r="K8" s="288"/>
      <c r="L8" s="288"/>
    </row>
    <row r="9" spans="1:12" ht="15.75" x14ac:dyDescent="0.2">
      <c r="A9" s="436"/>
      <c r="B9" s="436"/>
      <c r="C9" s="436"/>
      <c r="D9" s="436"/>
      <c r="E9" s="436"/>
      <c r="F9" s="436"/>
      <c r="G9" s="436"/>
      <c r="H9" s="436"/>
    </row>
    <row r="10" spans="1:12" ht="15.75" x14ac:dyDescent="0.2">
      <c r="A10" s="438"/>
      <c r="B10" s="439"/>
      <c r="C10" s="439"/>
      <c r="D10" s="439"/>
      <c r="E10" s="439"/>
      <c r="F10" s="439"/>
      <c r="G10" s="439"/>
      <c r="H10" s="439"/>
    </row>
    <row r="11" spans="1:12" ht="15.75" x14ac:dyDescent="0.2">
      <c r="A11" s="596"/>
      <c r="B11" s="596"/>
      <c r="C11" s="596"/>
      <c r="D11" s="596"/>
      <c r="E11" s="596"/>
      <c r="F11" s="596"/>
      <c r="G11" s="596"/>
      <c r="H11" s="440"/>
    </row>
    <row r="12" spans="1:12" ht="15.75" x14ac:dyDescent="0.2">
      <c r="A12" s="594"/>
      <c r="B12" s="594"/>
      <c r="C12" s="594"/>
      <c r="D12" s="594"/>
      <c r="E12" s="594"/>
      <c r="F12" s="594"/>
      <c r="G12" s="594"/>
      <c r="H12" s="441"/>
    </row>
    <row r="13" spans="1:12" ht="15.75" x14ac:dyDescent="0.2">
      <c r="A13" s="596"/>
      <c r="B13" s="596"/>
      <c r="C13" s="596"/>
      <c r="D13" s="596"/>
      <c r="E13" s="596"/>
      <c r="F13" s="596"/>
      <c r="G13" s="596"/>
      <c r="H13" s="440"/>
    </row>
    <row r="14" spans="1:12" ht="15.75" x14ac:dyDescent="0.2">
      <c r="A14" s="594"/>
      <c r="B14" s="594"/>
      <c r="C14" s="594"/>
      <c r="D14" s="594"/>
      <c r="E14" s="594"/>
      <c r="F14" s="594"/>
      <c r="G14" s="594"/>
      <c r="H14" s="441"/>
    </row>
    <row r="15" spans="1:12" ht="15.75" x14ac:dyDescent="0.25">
      <c r="A15" s="602"/>
      <c r="B15" s="602"/>
      <c r="C15" s="602"/>
      <c r="D15" s="602"/>
      <c r="E15" s="602"/>
      <c r="F15" s="602"/>
      <c r="G15" s="602"/>
      <c r="H15" s="602"/>
    </row>
    <row r="16" spans="1:12" ht="15.75" x14ac:dyDescent="0.2">
      <c r="A16" s="442"/>
      <c r="B16" s="439"/>
      <c r="C16" s="439"/>
      <c r="D16" s="439"/>
      <c r="E16" s="439"/>
      <c r="F16" s="439"/>
      <c r="G16" s="439"/>
      <c r="H16" s="439"/>
    </row>
    <row r="17" spans="1:13" ht="15.75" x14ac:dyDescent="0.2">
      <c r="A17" s="442"/>
      <c r="B17" s="439"/>
      <c r="C17" s="439"/>
      <c r="D17" s="439"/>
      <c r="E17" s="439"/>
      <c r="F17" s="439"/>
      <c r="G17" s="439"/>
      <c r="H17" s="439"/>
    </row>
    <row r="18" spans="1:13" ht="15.75" x14ac:dyDescent="0.2">
      <c r="A18" s="442"/>
      <c r="B18" s="439"/>
      <c r="C18" s="439"/>
      <c r="D18" s="439"/>
      <c r="E18" s="439"/>
      <c r="F18" s="439"/>
      <c r="G18" s="439"/>
      <c r="H18" s="439"/>
    </row>
    <row r="19" spans="1:13" ht="15.75" x14ac:dyDescent="0.2">
      <c r="A19" s="594"/>
      <c r="B19" s="594"/>
      <c r="C19" s="594"/>
      <c r="D19" s="594"/>
      <c r="E19" s="594"/>
      <c r="F19" s="594"/>
      <c r="G19" s="594"/>
      <c r="H19" s="594"/>
    </row>
    <row r="20" spans="1:13" ht="15.75" x14ac:dyDescent="0.2">
      <c r="A20" s="594"/>
      <c r="B20" s="594"/>
      <c r="C20" s="594"/>
      <c r="D20" s="594"/>
      <c r="E20" s="594"/>
      <c r="F20" s="594"/>
      <c r="G20" s="594"/>
      <c r="H20" s="440"/>
    </row>
    <row r="25" spans="1:13" ht="34.5" customHeight="1" x14ac:dyDescent="0.2">
      <c r="A25" s="603" t="s">
        <v>196</v>
      </c>
      <c r="B25" s="603"/>
      <c r="C25" s="603"/>
      <c r="D25" s="603"/>
      <c r="E25" s="603"/>
      <c r="F25" s="603"/>
      <c r="G25" s="549"/>
      <c r="H25" s="549"/>
      <c r="I25" s="549"/>
      <c r="J25" s="549"/>
      <c r="K25" s="549"/>
      <c r="L25" s="549"/>
      <c r="M25" s="549"/>
    </row>
    <row r="26" spans="1:13" ht="32.25" customHeight="1" x14ac:dyDescent="0.2">
      <c r="A26" s="601" t="s">
        <v>180</v>
      </c>
      <c r="B26" s="601"/>
      <c r="C26" s="601"/>
      <c r="D26" s="601"/>
      <c r="E26" s="601"/>
      <c r="F26" s="601"/>
      <c r="G26" s="443"/>
      <c r="H26" s="443"/>
      <c r="I26" s="443"/>
      <c r="J26" s="443"/>
      <c r="K26" s="443"/>
      <c r="L26" s="443"/>
      <c r="M26" s="443"/>
    </row>
    <row r="27" spans="1:13" ht="32.25" customHeight="1" x14ac:dyDescent="0.2">
      <c r="A27" s="601" t="s">
        <v>181</v>
      </c>
      <c r="B27" s="601"/>
      <c r="C27" s="601"/>
      <c r="D27" s="601"/>
      <c r="E27" s="601"/>
      <c r="F27" s="601"/>
      <c r="G27" s="443"/>
      <c r="H27" s="443"/>
      <c r="I27" s="443"/>
      <c r="J27" s="443"/>
      <c r="K27" s="443"/>
      <c r="L27" s="443"/>
      <c r="M27" s="443"/>
    </row>
    <row r="28" spans="1:13" ht="33.75" customHeight="1" x14ac:dyDescent="0.2">
      <c r="A28" s="601" t="s">
        <v>182</v>
      </c>
      <c r="B28" s="601"/>
      <c r="C28" s="601"/>
      <c r="D28" s="601"/>
      <c r="E28" s="601"/>
      <c r="F28" s="601"/>
      <c r="G28" s="443"/>
      <c r="H28" s="443"/>
      <c r="I28" s="443"/>
      <c r="J28" s="443"/>
      <c r="K28" s="443"/>
      <c r="L28" s="443"/>
      <c r="M28" s="443"/>
    </row>
  </sheetData>
  <mergeCells count="19">
    <mergeCell ref="A28:F28"/>
    <mergeCell ref="A15:H15"/>
    <mergeCell ref="A19:H19"/>
    <mergeCell ref="A20:G20"/>
    <mergeCell ref="A26:F26"/>
    <mergeCell ref="A27:F27"/>
    <mergeCell ref="A25:F25"/>
    <mergeCell ref="A14:G14"/>
    <mergeCell ref="A1:F1"/>
    <mergeCell ref="A2:F2"/>
    <mergeCell ref="A3:F3"/>
    <mergeCell ref="A4:F4"/>
    <mergeCell ref="A5:F5"/>
    <mergeCell ref="C6:F6"/>
    <mergeCell ref="C7:D7"/>
    <mergeCell ref="A8:B8"/>
    <mergeCell ref="A11:G11"/>
    <mergeCell ref="A12:G12"/>
    <mergeCell ref="A13:G13"/>
  </mergeCells>
  <pageMargins left="1.1811023622047245" right="0.39370078740157483"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3"/>
  <sheetViews>
    <sheetView zoomScale="120" zoomScaleNormal="120" zoomScaleSheetLayoutView="90" workbookViewId="0">
      <selection sqref="A1:O1"/>
    </sheetView>
  </sheetViews>
  <sheetFormatPr defaultRowHeight="12.75" x14ac:dyDescent="0.2"/>
  <cols>
    <col min="1" max="2" width="2.7109375" style="34" customWidth="1"/>
    <col min="3" max="3" width="2.85546875" style="34" customWidth="1"/>
    <col min="4" max="4" width="29.85546875" style="34" customWidth="1"/>
    <col min="5" max="5" width="4.5703125" style="121" customWidth="1"/>
    <col min="6" max="6" width="2.7109375" style="122" customWidth="1"/>
    <col min="7" max="7" width="7.5703125" style="34" customWidth="1"/>
    <col min="8" max="10" width="8.85546875" style="34" customWidth="1"/>
    <col min="11" max="11" width="21.85546875" style="118" customWidth="1"/>
    <col min="12" max="12" width="5.7109375" style="119" customWidth="1"/>
    <col min="13" max="13" width="5.85546875" style="119" customWidth="1"/>
    <col min="14" max="14" width="22.28515625" style="119" customWidth="1"/>
    <col min="15" max="15" width="21.42578125" style="119" customWidth="1"/>
    <col min="16" max="16384" width="9.140625" style="34"/>
  </cols>
  <sheetData>
    <row r="1" spans="1:17" s="36" customFormat="1" ht="15.75" customHeight="1" x14ac:dyDescent="0.25">
      <c r="A1" s="620" t="s">
        <v>166</v>
      </c>
      <c r="B1" s="620"/>
      <c r="C1" s="620"/>
      <c r="D1" s="620"/>
      <c r="E1" s="620"/>
      <c r="F1" s="620"/>
      <c r="G1" s="620"/>
      <c r="H1" s="620"/>
      <c r="I1" s="620"/>
      <c r="J1" s="620"/>
      <c r="K1" s="620"/>
      <c r="L1" s="620"/>
      <c r="M1" s="620"/>
      <c r="N1" s="620"/>
      <c r="O1" s="620"/>
    </row>
    <row r="2" spans="1:17" s="36" customFormat="1" ht="15.75" customHeight="1" x14ac:dyDescent="0.25">
      <c r="A2" s="620" t="s">
        <v>167</v>
      </c>
      <c r="B2" s="621"/>
      <c r="C2" s="621"/>
      <c r="D2" s="621"/>
      <c r="E2" s="621"/>
      <c r="F2" s="621"/>
      <c r="G2" s="621"/>
      <c r="H2" s="621"/>
      <c r="I2" s="621"/>
      <c r="J2" s="621"/>
      <c r="K2" s="621"/>
      <c r="L2" s="621"/>
      <c r="M2" s="621"/>
      <c r="N2" s="621"/>
      <c r="O2" s="621"/>
    </row>
    <row r="3" spans="1:17" s="35" customFormat="1" ht="13.5" thickBot="1" x14ac:dyDescent="0.3">
      <c r="A3" s="836"/>
      <c r="B3" s="836"/>
      <c r="C3" s="836"/>
      <c r="D3" s="836"/>
      <c r="E3" s="836"/>
      <c r="F3" s="836"/>
      <c r="G3" s="836"/>
      <c r="H3" s="836"/>
      <c r="I3" s="836"/>
      <c r="J3" s="836"/>
      <c r="K3" s="836"/>
      <c r="L3" s="836"/>
      <c r="M3" s="836"/>
      <c r="N3" s="836"/>
      <c r="O3" s="836"/>
    </row>
    <row r="4" spans="1:17" s="36" customFormat="1" ht="13.5" customHeight="1" x14ac:dyDescent="0.25">
      <c r="A4" s="866" t="s">
        <v>0</v>
      </c>
      <c r="B4" s="869" t="s">
        <v>1</v>
      </c>
      <c r="C4" s="872" t="s">
        <v>2</v>
      </c>
      <c r="D4" s="813" t="s">
        <v>3</v>
      </c>
      <c r="E4" s="801" t="s">
        <v>4</v>
      </c>
      <c r="F4" s="816" t="s">
        <v>5</v>
      </c>
      <c r="G4" s="796" t="s">
        <v>6</v>
      </c>
      <c r="H4" s="799" t="s">
        <v>150</v>
      </c>
      <c r="I4" s="800"/>
      <c r="J4" s="800"/>
      <c r="K4" s="628" t="s">
        <v>82</v>
      </c>
      <c r="L4" s="629"/>
      <c r="M4" s="630"/>
      <c r="N4" s="841" t="s">
        <v>154</v>
      </c>
      <c r="O4" s="630" t="s">
        <v>155</v>
      </c>
      <c r="P4" s="671"/>
      <c r="Q4" s="671"/>
    </row>
    <row r="5" spans="1:17" s="36" customFormat="1" ht="12.75" customHeight="1" x14ac:dyDescent="0.25">
      <c r="A5" s="867"/>
      <c r="B5" s="870"/>
      <c r="C5" s="873"/>
      <c r="D5" s="814"/>
      <c r="E5" s="802"/>
      <c r="F5" s="817"/>
      <c r="G5" s="797"/>
      <c r="H5" s="844" t="s">
        <v>151</v>
      </c>
      <c r="I5" s="819" t="s">
        <v>152</v>
      </c>
      <c r="J5" s="821" t="s">
        <v>153</v>
      </c>
      <c r="K5" s="839" t="s">
        <v>51</v>
      </c>
      <c r="L5" s="852" t="s">
        <v>156</v>
      </c>
      <c r="M5" s="631" t="s">
        <v>157</v>
      </c>
      <c r="N5" s="842"/>
      <c r="O5" s="633"/>
      <c r="P5" s="671"/>
      <c r="Q5" s="671"/>
    </row>
    <row r="6" spans="1:17" s="36" customFormat="1" ht="108.75" customHeight="1" thickBot="1" x14ac:dyDescent="0.3">
      <c r="A6" s="868"/>
      <c r="B6" s="871"/>
      <c r="C6" s="874"/>
      <c r="D6" s="815"/>
      <c r="E6" s="803"/>
      <c r="F6" s="818"/>
      <c r="G6" s="798"/>
      <c r="H6" s="845"/>
      <c r="I6" s="820"/>
      <c r="J6" s="822"/>
      <c r="K6" s="840"/>
      <c r="L6" s="853"/>
      <c r="M6" s="632"/>
      <c r="N6" s="843"/>
      <c r="O6" s="634"/>
      <c r="P6" s="671"/>
      <c r="Q6" s="671"/>
    </row>
    <row r="7" spans="1:17" s="37" customFormat="1" ht="69" customHeight="1" x14ac:dyDescent="0.25">
      <c r="A7" s="323" t="s">
        <v>7</v>
      </c>
      <c r="B7" s="823" t="s">
        <v>8</v>
      </c>
      <c r="C7" s="824"/>
      <c r="D7" s="824"/>
      <c r="E7" s="824"/>
      <c r="F7" s="824"/>
      <c r="G7" s="824"/>
      <c r="H7" s="824"/>
      <c r="I7" s="824"/>
      <c r="J7" s="825"/>
      <c r="K7" s="565" t="s">
        <v>160</v>
      </c>
      <c r="L7" s="470">
        <v>85</v>
      </c>
      <c r="M7" s="474">
        <v>84</v>
      </c>
      <c r="N7" s="319"/>
      <c r="O7" s="447"/>
    </row>
    <row r="8" spans="1:17" s="37" customFormat="1" ht="79.5" customHeight="1" x14ac:dyDescent="0.25">
      <c r="A8" s="324"/>
      <c r="B8" s="325"/>
      <c r="C8" s="326"/>
      <c r="D8" s="326"/>
      <c r="E8" s="326"/>
      <c r="F8" s="326"/>
      <c r="G8" s="326"/>
      <c r="H8" s="326"/>
      <c r="I8" s="326"/>
      <c r="J8" s="327"/>
      <c r="K8" s="566" t="s">
        <v>161</v>
      </c>
      <c r="L8" s="471">
        <v>85</v>
      </c>
      <c r="M8" s="475">
        <v>56.7</v>
      </c>
      <c r="N8" s="320"/>
      <c r="O8" s="448" t="s">
        <v>216</v>
      </c>
    </row>
    <row r="9" spans="1:17" s="37" customFormat="1" ht="54.75" customHeight="1" x14ac:dyDescent="0.25">
      <c r="A9" s="324"/>
      <c r="B9" s="325"/>
      <c r="C9" s="326"/>
      <c r="D9" s="326"/>
      <c r="E9" s="326"/>
      <c r="F9" s="326"/>
      <c r="G9" s="326"/>
      <c r="H9" s="326"/>
      <c r="I9" s="326"/>
      <c r="J9" s="327"/>
      <c r="K9" s="567" t="s">
        <v>162</v>
      </c>
      <c r="L9" s="472">
        <v>166</v>
      </c>
      <c r="M9" s="476">
        <v>135</v>
      </c>
      <c r="N9" s="321"/>
      <c r="O9" s="448" t="s">
        <v>186</v>
      </c>
    </row>
    <row r="10" spans="1:17" s="37" customFormat="1" ht="69" hidden="1" customHeight="1" x14ac:dyDescent="0.25">
      <c r="A10" s="324"/>
      <c r="B10" s="325"/>
      <c r="C10" s="326"/>
      <c r="D10" s="326"/>
      <c r="E10" s="326"/>
      <c r="F10" s="326"/>
      <c r="G10" s="326"/>
      <c r="H10" s="326"/>
      <c r="I10" s="326"/>
      <c r="J10" s="327"/>
      <c r="K10" s="566" t="s">
        <v>163</v>
      </c>
      <c r="L10" s="471">
        <v>250</v>
      </c>
      <c r="M10" s="477">
        <v>1194</v>
      </c>
      <c r="N10" s="662" t="s">
        <v>184</v>
      </c>
      <c r="O10" s="663"/>
    </row>
    <row r="11" spans="1:17" s="37" customFormat="1" ht="159.75" customHeight="1" x14ac:dyDescent="0.25">
      <c r="A11" s="324"/>
      <c r="B11" s="325"/>
      <c r="C11" s="326"/>
      <c r="D11" s="326"/>
      <c r="E11" s="326"/>
      <c r="F11" s="326"/>
      <c r="G11" s="326"/>
      <c r="H11" s="326"/>
      <c r="I11" s="326"/>
      <c r="J11" s="327"/>
      <c r="K11" s="568" t="s">
        <v>164</v>
      </c>
      <c r="L11" s="481">
        <v>13</v>
      </c>
      <c r="M11" s="482">
        <v>13</v>
      </c>
      <c r="N11" s="483"/>
      <c r="O11" s="484"/>
    </row>
    <row r="12" spans="1:17" s="37" customFormat="1" ht="103.5" customHeight="1" thickBot="1" x14ac:dyDescent="0.3">
      <c r="A12" s="328"/>
      <c r="B12" s="329"/>
      <c r="C12" s="330"/>
      <c r="D12" s="330"/>
      <c r="E12" s="330"/>
      <c r="F12" s="330"/>
      <c r="G12" s="330"/>
      <c r="H12" s="330"/>
      <c r="I12" s="330"/>
      <c r="J12" s="331"/>
      <c r="K12" s="569" t="s">
        <v>165</v>
      </c>
      <c r="L12" s="473">
        <v>34</v>
      </c>
      <c r="M12" s="478">
        <v>33</v>
      </c>
      <c r="N12" s="322"/>
      <c r="O12" s="545" t="s">
        <v>202</v>
      </c>
    </row>
    <row r="13" spans="1:17" s="37" customFormat="1" ht="13.5" thickBot="1" x14ac:dyDescent="0.3">
      <c r="A13" s="291" t="s">
        <v>7</v>
      </c>
      <c r="B13" s="38" t="s">
        <v>7</v>
      </c>
      <c r="C13" s="826" t="s">
        <v>9</v>
      </c>
      <c r="D13" s="826"/>
      <c r="E13" s="826"/>
      <c r="F13" s="826"/>
      <c r="G13" s="826"/>
      <c r="H13" s="826"/>
      <c r="I13" s="826"/>
      <c r="J13" s="826"/>
      <c r="K13" s="826"/>
      <c r="L13" s="826"/>
      <c r="M13" s="826"/>
      <c r="N13" s="826"/>
      <c r="O13" s="827"/>
    </row>
    <row r="14" spans="1:17" s="37" customFormat="1" ht="54" customHeight="1" x14ac:dyDescent="0.25">
      <c r="A14" s="292" t="s">
        <v>7</v>
      </c>
      <c r="B14" s="39" t="s">
        <v>7</v>
      </c>
      <c r="C14" s="182" t="s">
        <v>7</v>
      </c>
      <c r="D14" s="804" t="s">
        <v>54</v>
      </c>
      <c r="E14" s="40"/>
      <c r="F14" s="226" t="s">
        <v>19</v>
      </c>
      <c r="G14" s="41" t="s">
        <v>10</v>
      </c>
      <c r="H14" s="141">
        <v>22494.2</v>
      </c>
      <c r="I14" s="261">
        <f>22494.2+1971.8+238.5</f>
        <v>24704.5</v>
      </c>
      <c r="J14" s="332">
        <v>25255.1</v>
      </c>
      <c r="K14" s="368" t="s">
        <v>55</v>
      </c>
      <c r="L14" s="369">
        <v>27039</v>
      </c>
      <c r="M14" s="479">
        <v>27926</v>
      </c>
      <c r="N14" s="490" t="s">
        <v>192</v>
      </c>
      <c r="O14" s="480"/>
    </row>
    <row r="15" spans="1:17" s="37" customFormat="1" ht="92.25" customHeight="1" x14ac:dyDescent="0.25">
      <c r="A15" s="293"/>
      <c r="B15" s="42"/>
      <c r="C15" s="43"/>
      <c r="D15" s="805"/>
      <c r="E15" s="44"/>
      <c r="F15" s="227"/>
      <c r="G15" s="46" t="s">
        <v>147</v>
      </c>
      <c r="H15" s="188"/>
      <c r="I15" s="262">
        <f>52.1+28.1</f>
        <v>80.2</v>
      </c>
      <c r="J15" s="333">
        <v>66.099999999999994</v>
      </c>
      <c r="K15" s="370" t="s">
        <v>134</v>
      </c>
      <c r="L15" s="371">
        <v>5</v>
      </c>
      <c r="M15" s="372">
        <v>5</v>
      </c>
      <c r="N15" s="371"/>
      <c r="O15" s="373"/>
    </row>
    <row r="16" spans="1:17" s="37" customFormat="1" ht="28.5" customHeight="1" x14ac:dyDescent="0.25">
      <c r="A16" s="293"/>
      <c r="B16" s="42"/>
      <c r="C16" s="43"/>
      <c r="D16" s="805"/>
      <c r="E16" s="44"/>
      <c r="F16" s="227"/>
      <c r="G16" s="47"/>
      <c r="H16" s="126"/>
      <c r="I16" s="123"/>
      <c r="J16" s="334"/>
      <c r="K16" s="854" t="s">
        <v>193</v>
      </c>
      <c r="L16" s="672">
        <v>185</v>
      </c>
      <c r="M16" s="809">
        <v>169</v>
      </c>
      <c r="N16" s="672"/>
      <c r="O16" s="830"/>
    </row>
    <row r="17" spans="1:15" s="37" customFormat="1" ht="13.5" thickBot="1" x14ac:dyDescent="0.3">
      <c r="A17" s="293"/>
      <c r="B17" s="42"/>
      <c r="C17" s="43"/>
      <c r="D17" s="186"/>
      <c r="E17" s="44"/>
      <c r="F17" s="227"/>
      <c r="G17" s="143" t="s">
        <v>11</v>
      </c>
      <c r="H17" s="286">
        <f>SUM(H14:H16)</f>
        <v>22494.2</v>
      </c>
      <c r="I17" s="128">
        <f>SUM(I14:I16)</f>
        <v>24784.7</v>
      </c>
      <c r="J17" s="165">
        <f>SUM(J14:J16)</f>
        <v>25321.199999999997</v>
      </c>
      <c r="K17" s="806"/>
      <c r="L17" s="673"/>
      <c r="M17" s="810"/>
      <c r="N17" s="673"/>
      <c r="O17" s="831"/>
    </row>
    <row r="18" spans="1:15" s="37" customFormat="1" ht="49.5" customHeight="1" x14ac:dyDescent="0.25">
      <c r="A18" s="292" t="s">
        <v>7</v>
      </c>
      <c r="B18" s="39" t="s">
        <v>7</v>
      </c>
      <c r="C18" s="182" t="s">
        <v>12</v>
      </c>
      <c r="D18" s="184" t="s">
        <v>56</v>
      </c>
      <c r="E18" s="807" t="s">
        <v>125</v>
      </c>
      <c r="F18" s="226" t="s">
        <v>19</v>
      </c>
      <c r="G18" s="189" t="s">
        <v>10</v>
      </c>
      <c r="H18" s="129">
        <v>2816.3</v>
      </c>
      <c r="I18" s="140">
        <f>2816.3+332</f>
        <v>3148.3</v>
      </c>
      <c r="J18" s="335">
        <v>3351.7</v>
      </c>
      <c r="K18" s="782" t="s">
        <v>57</v>
      </c>
      <c r="L18" s="832">
        <v>361</v>
      </c>
      <c r="M18" s="794">
        <v>367</v>
      </c>
      <c r="N18" s="674" t="s">
        <v>187</v>
      </c>
      <c r="O18" s="834"/>
    </row>
    <row r="19" spans="1:15" s="37" customFormat="1" ht="17.25" customHeight="1" thickBot="1" x14ac:dyDescent="0.3">
      <c r="A19" s="294"/>
      <c r="B19" s="48"/>
      <c r="C19" s="183"/>
      <c r="D19" s="185"/>
      <c r="E19" s="808"/>
      <c r="F19" s="228"/>
      <c r="G19" s="144" t="s">
        <v>11</v>
      </c>
      <c r="H19" s="130">
        <f>H18</f>
        <v>2816.3</v>
      </c>
      <c r="I19" s="131">
        <f>SUM(I18:I18)</f>
        <v>3148.3</v>
      </c>
      <c r="J19" s="171">
        <f>SUM(J18:J18)</f>
        <v>3351.7</v>
      </c>
      <c r="K19" s="783"/>
      <c r="L19" s="833"/>
      <c r="M19" s="810"/>
      <c r="N19" s="675"/>
      <c r="O19" s="835"/>
    </row>
    <row r="20" spans="1:15" s="37" customFormat="1" ht="27" customHeight="1" x14ac:dyDescent="0.25">
      <c r="A20" s="292" t="s">
        <v>7</v>
      </c>
      <c r="B20" s="39" t="s">
        <v>7</v>
      </c>
      <c r="C20" s="182" t="s">
        <v>15</v>
      </c>
      <c r="D20" s="804" t="s">
        <v>58</v>
      </c>
      <c r="E20" s="40"/>
      <c r="F20" s="226" t="s">
        <v>19</v>
      </c>
      <c r="G20" s="49" t="s">
        <v>10</v>
      </c>
      <c r="H20" s="133">
        <v>436.2</v>
      </c>
      <c r="I20" s="263">
        <v>436.2</v>
      </c>
      <c r="J20" s="336">
        <v>435.8</v>
      </c>
      <c r="K20" s="782" t="s">
        <v>59</v>
      </c>
      <c r="L20" s="882">
        <v>14</v>
      </c>
      <c r="M20" s="794">
        <v>14</v>
      </c>
      <c r="N20" s="676"/>
      <c r="O20" s="794"/>
    </row>
    <row r="21" spans="1:15" s="37" customFormat="1" ht="13.5" thickBot="1" x14ac:dyDescent="0.3">
      <c r="A21" s="294"/>
      <c r="B21" s="48"/>
      <c r="C21" s="183"/>
      <c r="D21" s="806"/>
      <c r="E21" s="50"/>
      <c r="F21" s="228"/>
      <c r="G21" s="143" t="s">
        <v>11</v>
      </c>
      <c r="H21" s="134">
        <f>H20</f>
        <v>436.2</v>
      </c>
      <c r="I21" s="132">
        <f>+I20</f>
        <v>436.2</v>
      </c>
      <c r="J21" s="131">
        <f>+J20</f>
        <v>435.8</v>
      </c>
      <c r="K21" s="783"/>
      <c r="L21" s="883"/>
      <c r="M21" s="811"/>
      <c r="N21" s="677"/>
      <c r="O21" s="795"/>
    </row>
    <row r="22" spans="1:15" s="37" customFormat="1" ht="36.75" customHeight="1" x14ac:dyDescent="0.25">
      <c r="A22" s="292" t="s">
        <v>7</v>
      </c>
      <c r="B22" s="39" t="s">
        <v>7</v>
      </c>
      <c r="C22" s="182" t="s">
        <v>17</v>
      </c>
      <c r="D22" s="769" t="s">
        <v>60</v>
      </c>
      <c r="E22" s="771"/>
      <c r="F22" s="226" t="s">
        <v>19</v>
      </c>
      <c r="G22" s="49" t="s">
        <v>10</v>
      </c>
      <c r="H22" s="133">
        <v>3440.6</v>
      </c>
      <c r="I22" s="263">
        <f>3440.6-280-109.2</f>
        <v>3051.4</v>
      </c>
      <c r="J22" s="336">
        <v>2548.1999999999998</v>
      </c>
      <c r="K22" s="782" t="s">
        <v>95</v>
      </c>
      <c r="L22" s="828" t="s">
        <v>96</v>
      </c>
      <c r="M22" s="863" t="s">
        <v>169</v>
      </c>
      <c r="N22" s="861"/>
      <c r="O22" s="606" t="s">
        <v>188</v>
      </c>
    </row>
    <row r="23" spans="1:15" s="37" customFormat="1" ht="15.75" customHeight="1" thickBot="1" x14ac:dyDescent="0.3">
      <c r="A23" s="294"/>
      <c r="B23" s="48"/>
      <c r="C23" s="183"/>
      <c r="D23" s="770"/>
      <c r="E23" s="772"/>
      <c r="F23" s="228"/>
      <c r="G23" s="143" t="s">
        <v>11</v>
      </c>
      <c r="H23" s="134">
        <f>H22</f>
        <v>3440.6</v>
      </c>
      <c r="I23" s="132">
        <f>+I22</f>
        <v>3051.4</v>
      </c>
      <c r="J23" s="131">
        <f>+J22</f>
        <v>2548.1999999999998</v>
      </c>
      <c r="K23" s="783"/>
      <c r="L23" s="829"/>
      <c r="M23" s="864"/>
      <c r="N23" s="862"/>
      <c r="O23" s="855"/>
    </row>
    <row r="24" spans="1:15" s="37" customFormat="1" ht="63" customHeight="1" x14ac:dyDescent="0.25">
      <c r="A24" s="763" t="s">
        <v>7</v>
      </c>
      <c r="B24" s="765" t="s">
        <v>7</v>
      </c>
      <c r="C24" s="767" t="s">
        <v>21</v>
      </c>
      <c r="D24" s="769" t="s">
        <v>13</v>
      </c>
      <c r="E24" s="771"/>
      <c r="F24" s="791" t="s">
        <v>19</v>
      </c>
      <c r="G24" s="41" t="s">
        <v>14</v>
      </c>
      <c r="H24" s="135">
        <v>30275</v>
      </c>
      <c r="I24" s="468">
        <v>31675</v>
      </c>
      <c r="J24" s="337">
        <v>31544</v>
      </c>
      <c r="K24" s="454" t="s">
        <v>61</v>
      </c>
      <c r="L24" s="374" t="s">
        <v>189</v>
      </c>
      <c r="M24" s="491" t="s">
        <v>190</v>
      </c>
      <c r="N24" s="492"/>
      <c r="O24" s="606" t="s">
        <v>215</v>
      </c>
    </row>
    <row r="25" spans="1:15" s="37" customFormat="1" ht="18" customHeight="1" thickBot="1" x14ac:dyDescent="0.3">
      <c r="A25" s="764"/>
      <c r="B25" s="766"/>
      <c r="C25" s="768"/>
      <c r="D25" s="770"/>
      <c r="E25" s="772"/>
      <c r="F25" s="792"/>
      <c r="G25" s="143" t="s">
        <v>11</v>
      </c>
      <c r="H25" s="134">
        <f>H24</f>
        <v>30275</v>
      </c>
      <c r="I25" s="132">
        <f>+I24</f>
        <v>31675</v>
      </c>
      <c r="J25" s="131">
        <f>+J24</f>
        <v>31544</v>
      </c>
      <c r="K25" s="376"/>
      <c r="L25" s="377"/>
      <c r="M25" s="493"/>
      <c r="N25" s="494"/>
      <c r="O25" s="812"/>
    </row>
    <row r="26" spans="1:15" s="37" customFormat="1" ht="29.25" customHeight="1" x14ac:dyDescent="0.25">
      <c r="A26" s="292" t="s">
        <v>7</v>
      </c>
      <c r="B26" s="39" t="s">
        <v>7</v>
      </c>
      <c r="C26" s="204" t="s">
        <v>29</v>
      </c>
      <c r="D26" s="769" t="s">
        <v>16</v>
      </c>
      <c r="E26" s="203"/>
      <c r="F26" s="308" t="s">
        <v>19</v>
      </c>
      <c r="G26" s="53" t="s">
        <v>14</v>
      </c>
      <c r="H26" s="136">
        <v>10511.7</v>
      </c>
      <c r="I26" s="469">
        <v>9118.4</v>
      </c>
      <c r="J26" s="338">
        <v>8584.1</v>
      </c>
      <c r="K26" s="856" t="s">
        <v>61</v>
      </c>
      <c r="L26" s="828" t="s">
        <v>191</v>
      </c>
      <c r="M26" s="863" t="s">
        <v>170</v>
      </c>
      <c r="N26" s="861"/>
      <c r="O26" s="606" t="s">
        <v>214</v>
      </c>
    </row>
    <row r="27" spans="1:15" s="37" customFormat="1" ht="13.5" thickBot="1" x14ac:dyDescent="0.3">
      <c r="A27" s="294"/>
      <c r="B27" s="48"/>
      <c r="C27" s="205"/>
      <c r="D27" s="770"/>
      <c r="E27" s="50"/>
      <c r="F27" s="228"/>
      <c r="G27" s="143" t="s">
        <v>11</v>
      </c>
      <c r="H27" s="134">
        <f t="shared" ref="H27:I27" si="0">+H26</f>
        <v>10511.7</v>
      </c>
      <c r="I27" s="132">
        <f t="shared" si="0"/>
        <v>9118.4</v>
      </c>
      <c r="J27" s="131">
        <f>+J26</f>
        <v>8584.1</v>
      </c>
      <c r="K27" s="857"/>
      <c r="L27" s="858"/>
      <c r="M27" s="865"/>
      <c r="N27" s="862"/>
      <c r="O27" s="607"/>
    </row>
    <row r="28" spans="1:15" s="35" customFormat="1" ht="39" customHeight="1" x14ac:dyDescent="0.25">
      <c r="A28" s="763" t="s">
        <v>7</v>
      </c>
      <c r="B28" s="765" t="s">
        <v>7</v>
      </c>
      <c r="C28" s="641" t="s">
        <v>31</v>
      </c>
      <c r="D28" s="450" t="s">
        <v>18</v>
      </c>
      <c r="E28" s="457"/>
      <c r="F28" s="456" t="s">
        <v>19</v>
      </c>
      <c r="G28" s="51" t="s">
        <v>20</v>
      </c>
      <c r="H28" s="136">
        <v>393.5</v>
      </c>
      <c r="I28" s="263">
        <f>408.5-15+44.1</f>
        <v>437.6</v>
      </c>
      <c r="J28" s="339">
        <v>396.8</v>
      </c>
      <c r="K28" s="884" t="s">
        <v>97</v>
      </c>
      <c r="L28" s="828">
        <v>215</v>
      </c>
      <c r="M28" s="491" t="s">
        <v>171</v>
      </c>
      <c r="N28" s="861"/>
      <c r="O28" s="606" t="s">
        <v>194</v>
      </c>
    </row>
    <row r="29" spans="1:15" s="37" customFormat="1" ht="13.5" thickBot="1" x14ac:dyDescent="0.3">
      <c r="A29" s="764"/>
      <c r="B29" s="766"/>
      <c r="C29" s="643"/>
      <c r="D29" s="489"/>
      <c r="E29" s="50"/>
      <c r="F29" s="463"/>
      <c r="G29" s="143" t="s">
        <v>11</v>
      </c>
      <c r="H29" s="134">
        <f t="shared" ref="H29:I29" si="1">+H28</f>
        <v>393.5</v>
      </c>
      <c r="I29" s="132">
        <f t="shared" si="1"/>
        <v>437.6</v>
      </c>
      <c r="J29" s="131">
        <f>+J28</f>
        <v>396.8</v>
      </c>
      <c r="K29" s="885"/>
      <c r="L29" s="829"/>
      <c r="M29" s="495"/>
      <c r="N29" s="862"/>
      <c r="O29" s="855"/>
    </row>
    <row r="30" spans="1:15" s="36" customFormat="1" ht="27" customHeight="1" x14ac:dyDescent="0.25">
      <c r="A30" s="763" t="s">
        <v>7</v>
      </c>
      <c r="B30" s="765" t="s">
        <v>7</v>
      </c>
      <c r="C30" s="52" t="s">
        <v>62</v>
      </c>
      <c r="D30" s="769" t="s">
        <v>22</v>
      </c>
      <c r="E30" s="40"/>
      <c r="F30" s="88">
        <v>3</v>
      </c>
      <c r="G30" s="53" t="s">
        <v>20</v>
      </c>
      <c r="H30" s="136">
        <v>735.3</v>
      </c>
      <c r="I30" s="263">
        <f>735.3-60-66.5</f>
        <v>608.79999999999995</v>
      </c>
      <c r="J30" s="339">
        <v>555</v>
      </c>
      <c r="K30" s="315" t="s">
        <v>98</v>
      </c>
      <c r="L30" s="375" t="s">
        <v>99</v>
      </c>
      <c r="M30" s="491" t="s">
        <v>172</v>
      </c>
      <c r="N30" s="492"/>
      <c r="O30" s="606" t="s">
        <v>188</v>
      </c>
    </row>
    <row r="31" spans="1:15" s="36" customFormat="1" ht="15.75" customHeight="1" thickBot="1" x14ac:dyDescent="0.3">
      <c r="A31" s="764"/>
      <c r="B31" s="766"/>
      <c r="C31" s="54"/>
      <c r="D31" s="770"/>
      <c r="E31" s="44"/>
      <c r="F31" s="230"/>
      <c r="G31" s="145" t="s">
        <v>11</v>
      </c>
      <c r="H31" s="137">
        <f t="shared" ref="H31:I31" si="2">+H30</f>
        <v>735.3</v>
      </c>
      <c r="I31" s="132">
        <f t="shared" si="2"/>
        <v>608.79999999999995</v>
      </c>
      <c r="J31" s="138">
        <f>+J30</f>
        <v>555</v>
      </c>
      <c r="K31" s="376"/>
      <c r="L31" s="55"/>
      <c r="M31" s="496"/>
      <c r="N31" s="497"/>
      <c r="O31" s="607"/>
    </row>
    <row r="32" spans="1:15" s="35" customFormat="1" ht="13.5" thickBot="1" x14ac:dyDescent="0.3">
      <c r="A32" s="291" t="s">
        <v>7</v>
      </c>
      <c r="B32" s="100" t="s">
        <v>7</v>
      </c>
      <c r="C32" s="786" t="s">
        <v>23</v>
      </c>
      <c r="D32" s="787"/>
      <c r="E32" s="787"/>
      <c r="F32" s="787"/>
      <c r="G32" s="788"/>
      <c r="H32" s="56">
        <f>H31+H29+H27+H25+H23+H21+H19+H17</f>
        <v>71102.8</v>
      </c>
      <c r="I32" s="57">
        <f>I31+I29+I27+I25+I23+I21+I19+I17</f>
        <v>73260.400000000009</v>
      </c>
      <c r="J32" s="58">
        <f>J31+J29+J27+J25+J23+J21+J19+J17</f>
        <v>72736.799999999988</v>
      </c>
      <c r="K32" s="849"/>
      <c r="L32" s="850"/>
      <c r="M32" s="850"/>
      <c r="N32" s="850"/>
      <c r="O32" s="851"/>
    </row>
    <row r="33" spans="1:15" s="35" customFormat="1" ht="13.5" thickBot="1" x14ac:dyDescent="0.3">
      <c r="A33" s="295" t="s">
        <v>7</v>
      </c>
      <c r="B33" s="39" t="s">
        <v>12</v>
      </c>
      <c r="C33" s="846" t="s">
        <v>24</v>
      </c>
      <c r="D33" s="847"/>
      <c r="E33" s="847"/>
      <c r="F33" s="847"/>
      <c r="G33" s="847"/>
      <c r="H33" s="847"/>
      <c r="I33" s="847"/>
      <c r="J33" s="847"/>
      <c r="K33" s="847"/>
      <c r="L33" s="847"/>
      <c r="M33" s="847"/>
      <c r="N33" s="847"/>
      <c r="O33" s="848"/>
    </row>
    <row r="34" spans="1:15" s="36" customFormat="1" ht="28.5" customHeight="1" x14ac:dyDescent="0.25">
      <c r="A34" s="292" t="s">
        <v>7</v>
      </c>
      <c r="B34" s="202" t="s">
        <v>12</v>
      </c>
      <c r="C34" s="4" t="s">
        <v>7</v>
      </c>
      <c r="D34" s="5" t="s">
        <v>50</v>
      </c>
      <c r="E34" s="789" t="s">
        <v>126</v>
      </c>
      <c r="F34" s="6">
        <v>3</v>
      </c>
      <c r="G34" s="12" t="s">
        <v>20</v>
      </c>
      <c r="H34" s="190">
        <v>6979.6</v>
      </c>
      <c r="I34" s="264">
        <v>6982.6</v>
      </c>
      <c r="J34" s="340">
        <v>6852.8</v>
      </c>
      <c r="K34" s="859" t="s">
        <v>116</v>
      </c>
      <c r="L34" s="588">
        <v>422</v>
      </c>
      <c r="M34" s="498">
        <v>256</v>
      </c>
      <c r="N34" s="614" t="s">
        <v>213</v>
      </c>
      <c r="O34" s="615"/>
    </row>
    <row r="35" spans="1:15" s="36" customFormat="1" ht="21" customHeight="1" x14ac:dyDescent="0.25">
      <c r="A35" s="293"/>
      <c r="B35" s="196"/>
      <c r="C35" s="7"/>
      <c r="D35" s="206" t="s">
        <v>100</v>
      </c>
      <c r="E35" s="790"/>
      <c r="F35" s="8"/>
      <c r="G35" s="13" t="s">
        <v>25</v>
      </c>
      <c r="H35" s="163">
        <v>1576.4</v>
      </c>
      <c r="I35" s="139">
        <v>1593.5</v>
      </c>
      <c r="J35" s="341">
        <f>231.1+1243.5</f>
        <v>1474.6</v>
      </c>
      <c r="K35" s="860"/>
      <c r="L35" s="589"/>
      <c r="M35" s="499"/>
      <c r="N35" s="616"/>
      <c r="O35" s="617"/>
    </row>
    <row r="36" spans="1:15" s="36" customFormat="1" ht="25.5" x14ac:dyDescent="0.25">
      <c r="A36" s="293"/>
      <c r="B36" s="196"/>
      <c r="C36" s="7"/>
      <c r="D36" s="206" t="s">
        <v>101</v>
      </c>
      <c r="E36" s="790"/>
      <c r="F36" s="9"/>
      <c r="G36" s="14" t="s">
        <v>14</v>
      </c>
      <c r="H36" s="170">
        <v>376.7</v>
      </c>
      <c r="I36" s="265">
        <v>474.6</v>
      </c>
      <c r="J36" s="342">
        <v>240.7</v>
      </c>
      <c r="K36" s="590"/>
      <c r="L36" s="591"/>
      <c r="M36" s="500"/>
      <c r="N36" s="616"/>
      <c r="O36" s="617"/>
    </row>
    <row r="37" spans="1:15" s="36" customFormat="1" ht="16.5" customHeight="1" x14ac:dyDescent="0.25">
      <c r="A37" s="293"/>
      <c r="B37" s="196"/>
      <c r="C37" s="7"/>
      <c r="D37" s="10" t="s">
        <v>102</v>
      </c>
      <c r="E37" s="790"/>
      <c r="F37" s="9"/>
      <c r="G37" s="15" t="s">
        <v>10</v>
      </c>
      <c r="H37" s="163">
        <v>2611</v>
      </c>
      <c r="I37" s="139">
        <v>2611</v>
      </c>
      <c r="J37" s="341">
        <v>2572.8000000000002</v>
      </c>
      <c r="K37" s="590"/>
      <c r="L37" s="591"/>
      <c r="M37" s="500"/>
      <c r="N37" s="616"/>
      <c r="O37" s="617"/>
    </row>
    <row r="38" spans="1:15" s="36" customFormat="1" ht="25.5" x14ac:dyDescent="0.25">
      <c r="A38" s="293"/>
      <c r="B38" s="196"/>
      <c r="C38" s="7"/>
      <c r="D38" s="529" t="s">
        <v>103</v>
      </c>
      <c r="E38" s="790"/>
      <c r="F38" s="9"/>
      <c r="G38" s="83" t="s">
        <v>35</v>
      </c>
      <c r="H38" s="278"/>
      <c r="I38" s="279">
        <v>412.5</v>
      </c>
      <c r="J38" s="343">
        <v>412.5</v>
      </c>
      <c r="K38" s="592"/>
      <c r="L38" s="593"/>
      <c r="M38" s="501"/>
      <c r="N38" s="618"/>
      <c r="O38" s="619"/>
    </row>
    <row r="39" spans="1:15" s="36" customFormat="1" ht="17.25" customHeight="1" x14ac:dyDescent="0.25">
      <c r="A39" s="293"/>
      <c r="B39" s="196"/>
      <c r="C39" s="7"/>
      <c r="D39" s="502" t="s">
        <v>104</v>
      </c>
      <c r="E39" s="790"/>
      <c r="F39" s="9"/>
      <c r="G39" s="16"/>
      <c r="H39" s="153"/>
      <c r="I39" s="280"/>
      <c r="J39" s="344"/>
      <c r="K39" s="378" t="s">
        <v>115</v>
      </c>
      <c r="L39" s="16">
        <v>1403</v>
      </c>
      <c r="M39" s="451">
        <v>1432</v>
      </c>
      <c r="N39" s="503"/>
      <c r="O39" s="452"/>
    </row>
    <row r="40" spans="1:15" s="36" customFormat="1" ht="29.25" customHeight="1" x14ac:dyDescent="0.25">
      <c r="A40" s="293"/>
      <c r="B40" s="196"/>
      <c r="C40" s="7"/>
      <c r="D40" s="206" t="s">
        <v>105</v>
      </c>
      <c r="E40" s="790"/>
      <c r="F40" s="9"/>
      <c r="G40" s="17"/>
      <c r="H40" s="281"/>
      <c r="I40" s="282"/>
      <c r="J40" s="345"/>
      <c r="K40" s="378"/>
      <c r="L40" s="16"/>
      <c r="M40" s="451"/>
      <c r="N40" s="504"/>
      <c r="O40" s="452"/>
    </row>
    <row r="41" spans="1:15" s="36" customFormat="1" ht="30" customHeight="1" x14ac:dyDescent="0.25">
      <c r="A41" s="293"/>
      <c r="B41" s="196"/>
      <c r="C41" s="7"/>
      <c r="D41" s="206" t="s">
        <v>106</v>
      </c>
      <c r="E41" s="790"/>
      <c r="F41" s="9"/>
      <c r="G41" s="16"/>
      <c r="H41" s="153"/>
      <c r="I41" s="266"/>
      <c r="J41" s="346"/>
      <c r="K41" s="378"/>
      <c r="L41" s="16"/>
      <c r="M41" s="451"/>
      <c r="N41" s="504"/>
      <c r="O41" s="452"/>
    </row>
    <row r="42" spans="1:15" s="61" customFormat="1" ht="24.75" customHeight="1" x14ac:dyDescent="0.25">
      <c r="A42" s="293"/>
      <c r="B42" s="196"/>
      <c r="C42" s="59"/>
      <c r="D42" s="195" t="s">
        <v>107</v>
      </c>
      <c r="E42" s="60"/>
      <c r="F42" s="200"/>
      <c r="G42" s="47"/>
      <c r="H42" s="146"/>
      <c r="I42" s="266"/>
      <c r="J42" s="346"/>
      <c r="K42" s="378"/>
      <c r="L42" s="16"/>
      <c r="M42" s="379"/>
      <c r="N42" s="504"/>
      <c r="O42" s="452"/>
    </row>
    <row r="43" spans="1:15" s="36" customFormat="1" ht="15" customHeight="1" x14ac:dyDescent="0.25">
      <c r="A43" s="293"/>
      <c r="B43" s="196"/>
      <c r="C43" s="62"/>
      <c r="D43" s="837" t="s">
        <v>108</v>
      </c>
      <c r="E43" s="60"/>
      <c r="F43" s="200"/>
      <c r="G43" s="47"/>
      <c r="H43" s="146"/>
      <c r="I43" s="266"/>
      <c r="J43" s="346"/>
      <c r="K43" s="838"/>
      <c r="L43" s="773"/>
      <c r="M43" s="380"/>
      <c r="N43" s="504"/>
      <c r="O43" s="452"/>
    </row>
    <row r="44" spans="1:15" s="36" customFormat="1" ht="24.75" customHeight="1" x14ac:dyDescent="0.25">
      <c r="A44" s="293"/>
      <c r="B44" s="42"/>
      <c r="C44" s="62"/>
      <c r="D44" s="837"/>
      <c r="E44" s="60"/>
      <c r="F44" s="200"/>
      <c r="G44" s="47"/>
      <c r="H44" s="146"/>
      <c r="I44" s="267"/>
      <c r="J44" s="347"/>
      <c r="K44" s="838"/>
      <c r="L44" s="773"/>
      <c r="M44" s="380"/>
      <c r="N44" s="504"/>
      <c r="O44" s="452"/>
    </row>
    <row r="45" spans="1:15" s="36" customFormat="1" ht="15" customHeight="1" x14ac:dyDescent="0.25">
      <c r="A45" s="293"/>
      <c r="B45" s="196"/>
      <c r="C45" s="62"/>
      <c r="D45" s="837" t="s">
        <v>109</v>
      </c>
      <c r="E45" s="60"/>
      <c r="F45" s="200"/>
      <c r="G45" s="47"/>
      <c r="H45" s="146"/>
      <c r="I45" s="266"/>
      <c r="J45" s="346"/>
      <c r="K45" s="838"/>
      <c r="L45" s="773"/>
      <c r="M45" s="380"/>
      <c r="N45" s="504"/>
      <c r="O45" s="452"/>
    </row>
    <row r="46" spans="1:15" s="36" customFormat="1" ht="15" customHeight="1" x14ac:dyDescent="0.25">
      <c r="A46" s="293"/>
      <c r="B46" s="42"/>
      <c r="C46" s="62"/>
      <c r="D46" s="837"/>
      <c r="E46" s="60"/>
      <c r="F46" s="200"/>
      <c r="G46" s="47"/>
      <c r="H46" s="146"/>
      <c r="I46" s="267"/>
      <c r="J46" s="347"/>
      <c r="K46" s="838"/>
      <c r="L46" s="773"/>
      <c r="M46" s="380"/>
      <c r="N46" s="504"/>
      <c r="O46" s="452"/>
    </row>
    <row r="47" spans="1:15" s="37" customFormat="1" ht="12" customHeight="1" x14ac:dyDescent="0.25">
      <c r="A47" s="293"/>
      <c r="B47" s="42"/>
      <c r="C47" s="63"/>
      <c r="D47" s="837"/>
      <c r="E47" s="60"/>
      <c r="F47" s="45"/>
      <c r="G47" s="47"/>
      <c r="H47" s="146"/>
      <c r="I47" s="267"/>
      <c r="J47" s="347"/>
      <c r="K47" s="838"/>
      <c r="L47" s="773"/>
      <c r="M47" s="380"/>
      <c r="N47" s="504"/>
      <c r="O47" s="452"/>
    </row>
    <row r="48" spans="1:15" s="36" customFormat="1" ht="15" customHeight="1" x14ac:dyDescent="0.25">
      <c r="A48" s="293"/>
      <c r="B48" s="196"/>
      <c r="C48" s="62"/>
      <c r="D48" s="895" t="s">
        <v>149</v>
      </c>
      <c r="E48" s="60"/>
      <c r="F48" s="200"/>
      <c r="G48" s="47"/>
      <c r="H48" s="146"/>
      <c r="I48" s="266"/>
      <c r="J48" s="346"/>
      <c r="K48" s="838"/>
      <c r="L48" s="773"/>
      <c r="M48" s="380"/>
      <c r="N48" s="504"/>
      <c r="O48" s="452"/>
    </row>
    <row r="49" spans="1:19" s="36" customFormat="1" ht="15" customHeight="1" x14ac:dyDescent="0.25">
      <c r="A49" s="293"/>
      <c r="B49" s="42"/>
      <c r="C49" s="62"/>
      <c r="D49" s="895"/>
      <c r="E49" s="60"/>
      <c r="F49" s="200"/>
      <c r="G49" s="64"/>
      <c r="H49" s="147"/>
      <c r="I49" s="268"/>
      <c r="J49" s="348"/>
      <c r="K49" s="838"/>
      <c r="L49" s="773"/>
      <c r="M49" s="380"/>
      <c r="N49" s="504"/>
      <c r="O49" s="452"/>
    </row>
    <row r="50" spans="1:19" s="36" customFormat="1" ht="15" customHeight="1" thickBot="1" x14ac:dyDescent="0.3">
      <c r="A50" s="294"/>
      <c r="B50" s="207"/>
      <c r="C50" s="11"/>
      <c r="D50" s="896"/>
      <c r="E50" s="65"/>
      <c r="F50" s="309"/>
      <c r="G50" s="143" t="s">
        <v>11</v>
      </c>
      <c r="H50" s="155">
        <f>SUM(H34:H49)</f>
        <v>11543.7</v>
      </c>
      <c r="I50" s="155">
        <f>SUM(I34:I49)</f>
        <v>12074.2</v>
      </c>
      <c r="J50" s="155">
        <f>SUM(J34:J49)</f>
        <v>11553.400000000001</v>
      </c>
      <c r="K50" s="885"/>
      <c r="L50" s="793"/>
      <c r="M50" s="381"/>
      <c r="N50" s="505"/>
      <c r="O50" s="453"/>
    </row>
    <row r="51" spans="1:19" s="35" customFormat="1" ht="42" customHeight="1" x14ac:dyDescent="0.25">
      <c r="A51" s="776" t="s">
        <v>7</v>
      </c>
      <c r="B51" s="778" t="s">
        <v>12</v>
      </c>
      <c r="C51" s="780" t="s">
        <v>12</v>
      </c>
      <c r="D51" s="782" t="s">
        <v>48</v>
      </c>
      <c r="E51" s="784" t="s">
        <v>127</v>
      </c>
      <c r="F51" s="893" t="s">
        <v>19</v>
      </c>
      <c r="G51" s="66" t="s">
        <v>20</v>
      </c>
      <c r="H51" s="191">
        <v>852</v>
      </c>
      <c r="I51" s="261">
        <f>852-30</f>
        <v>822</v>
      </c>
      <c r="J51" s="349">
        <v>819.5</v>
      </c>
      <c r="K51" s="774" t="s">
        <v>173</v>
      </c>
      <c r="L51" s="67">
        <v>72</v>
      </c>
      <c r="M51" s="243">
        <v>72</v>
      </c>
      <c r="N51" s="72"/>
      <c r="O51" s="73"/>
    </row>
    <row r="52" spans="1:19" s="36" customFormat="1" ht="25.5" customHeight="1" thickBot="1" x14ac:dyDescent="0.3">
      <c r="A52" s="777"/>
      <c r="B52" s="779"/>
      <c r="C52" s="781"/>
      <c r="D52" s="783"/>
      <c r="E52" s="785"/>
      <c r="F52" s="665"/>
      <c r="G52" s="143" t="s">
        <v>11</v>
      </c>
      <c r="H52" s="134">
        <f>H51</f>
        <v>852</v>
      </c>
      <c r="I52" s="132">
        <f>I51</f>
        <v>822</v>
      </c>
      <c r="J52" s="131">
        <f>J51</f>
        <v>819.5</v>
      </c>
      <c r="K52" s="775"/>
      <c r="L52" s="68"/>
      <c r="M52" s="244"/>
      <c r="N52" s="252"/>
      <c r="O52" s="253"/>
    </row>
    <row r="53" spans="1:19" s="35" customFormat="1" ht="76.5" customHeight="1" x14ac:dyDescent="0.25">
      <c r="A53" s="296" t="s">
        <v>7</v>
      </c>
      <c r="B53" s="181" t="s">
        <v>12</v>
      </c>
      <c r="C53" s="182" t="s">
        <v>15</v>
      </c>
      <c r="D53" s="5" t="s">
        <v>49</v>
      </c>
      <c r="E53" s="784" t="s">
        <v>128</v>
      </c>
      <c r="F53" s="233" t="s">
        <v>19</v>
      </c>
      <c r="G53" s="66" t="s">
        <v>20</v>
      </c>
      <c r="H53" s="168">
        <v>709.6</v>
      </c>
      <c r="I53" s="269">
        <f>709.6+17.4+17.1</f>
        <v>744.1</v>
      </c>
      <c r="J53" s="350">
        <v>708.4</v>
      </c>
      <c r="K53" s="316" t="s">
        <v>112</v>
      </c>
      <c r="L53" s="69">
        <v>89</v>
      </c>
      <c r="M53" s="245">
        <v>89</v>
      </c>
      <c r="N53" s="254"/>
      <c r="O53" s="255"/>
      <c r="S53" s="36"/>
    </row>
    <row r="54" spans="1:19" s="35" customFormat="1" ht="42" customHeight="1" x14ac:dyDescent="0.25">
      <c r="A54" s="297"/>
      <c r="B54" s="70"/>
      <c r="C54" s="43"/>
      <c r="D54" s="10" t="s">
        <v>110</v>
      </c>
      <c r="E54" s="894"/>
      <c r="F54" s="234"/>
      <c r="G54" s="21"/>
      <c r="H54" s="148"/>
      <c r="I54" s="270"/>
      <c r="J54" s="351"/>
      <c r="K54" s="71"/>
      <c r="L54" s="67"/>
      <c r="M54" s="243"/>
      <c r="N54" s="72"/>
      <c r="O54" s="73"/>
    </row>
    <row r="55" spans="1:19" s="35" customFormat="1" ht="42" customHeight="1" x14ac:dyDescent="0.25">
      <c r="A55" s="297"/>
      <c r="B55" s="70"/>
      <c r="C55" s="229"/>
      <c r="D55" s="10" t="s">
        <v>111</v>
      </c>
      <c r="E55" s="894"/>
      <c r="F55" s="234"/>
      <c r="G55" s="21"/>
      <c r="H55" s="148"/>
      <c r="I55" s="270"/>
      <c r="J55" s="351"/>
      <c r="K55" s="99"/>
      <c r="L55" s="242"/>
      <c r="M55" s="247"/>
      <c r="N55" s="22"/>
      <c r="O55" s="23"/>
      <c r="Q55" s="36"/>
      <c r="R55" s="36"/>
    </row>
    <row r="56" spans="1:19" s="35" customFormat="1" ht="40.5" customHeight="1" x14ac:dyDescent="0.25">
      <c r="A56" s="298"/>
      <c r="B56" s="18"/>
      <c r="C56" s="19"/>
      <c r="D56" s="10" t="s">
        <v>123</v>
      </c>
      <c r="E56" s="231"/>
      <c r="F56" s="20"/>
      <c r="G56" s="21"/>
      <c r="H56" s="148"/>
      <c r="I56" s="270"/>
      <c r="J56" s="351"/>
      <c r="K56" s="889" t="s">
        <v>124</v>
      </c>
      <c r="L56" s="242">
        <v>200</v>
      </c>
      <c r="M56" s="247">
        <v>200</v>
      </c>
      <c r="N56" s="22"/>
      <c r="O56" s="23"/>
      <c r="P56" s="36"/>
      <c r="Q56" s="36"/>
      <c r="S56" s="36"/>
    </row>
    <row r="57" spans="1:19" s="35" customFormat="1" ht="51.75" customHeight="1" x14ac:dyDescent="0.25">
      <c r="A57" s="298"/>
      <c r="B57" s="18"/>
      <c r="C57" s="19"/>
      <c r="D57" s="805" t="s">
        <v>122</v>
      </c>
      <c r="E57" s="231"/>
      <c r="F57" s="20"/>
      <c r="G57" s="21"/>
      <c r="H57" s="148"/>
      <c r="I57" s="270"/>
      <c r="J57" s="352"/>
      <c r="K57" s="889"/>
      <c r="L57" s="242"/>
      <c r="M57" s="247"/>
      <c r="N57" s="22"/>
      <c r="O57" s="23"/>
      <c r="P57" s="36"/>
      <c r="Q57" s="36"/>
    </row>
    <row r="58" spans="1:19" s="36" customFormat="1" ht="15.75" customHeight="1" thickBot="1" x14ac:dyDescent="0.3">
      <c r="A58" s="299"/>
      <c r="B58" s="24"/>
      <c r="C58" s="25"/>
      <c r="D58" s="806"/>
      <c r="E58" s="232"/>
      <c r="F58" s="26"/>
      <c r="G58" s="143" t="s">
        <v>11</v>
      </c>
      <c r="H58" s="134">
        <f>SUM(H53:H57)</f>
        <v>709.6</v>
      </c>
      <c r="I58" s="132">
        <f>SUM(I53:I56)</f>
        <v>744.1</v>
      </c>
      <c r="J58" s="132">
        <f>SUM(J53:J56)</f>
        <v>708.4</v>
      </c>
      <c r="K58" s="783"/>
      <c r="L58" s="241"/>
      <c r="M58" s="246"/>
      <c r="N58" s="27"/>
      <c r="O58" s="28"/>
    </row>
    <row r="59" spans="1:19" s="35" customFormat="1" ht="54.75" customHeight="1" x14ac:dyDescent="0.25">
      <c r="A59" s="898" t="s">
        <v>7</v>
      </c>
      <c r="B59" s="900" t="s">
        <v>12</v>
      </c>
      <c r="C59" s="767" t="s">
        <v>17</v>
      </c>
      <c r="D59" s="804" t="s">
        <v>26</v>
      </c>
      <c r="E59" s="784" t="s">
        <v>129</v>
      </c>
      <c r="F59" s="653" t="s">
        <v>19</v>
      </c>
      <c r="G59" s="66" t="s">
        <v>20</v>
      </c>
      <c r="H59" s="141">
        <v>80</v>
      </c>
      <c r="I59" s="261">
        <v>80</v>
      </c>
      <c r="J59" s="349">
        <v>80</v>
      </c>
      <c r="K59" s="877" t="s">
        <v>114</v>
      </c>
      <c r="L59" s="875">
        <v>20</v>
      </c>
      <c r="M59" s="248">
        <v>23</v>
      </c>
      <c r="N59" s="622"/>
      <c r="O59" s="917"/>
    </row>
    <row r="60" spans="1:19" s="35" customFormat="1" ht="13.5" thickBot="1" x14ac:dyDescent="0.3">
      <c r="A60" s="899"/>
      <c r="B60" s="901"/>
      <c r="C60" s="768"/>
      <c r="D60" s="806"/>
      <c r="E60" s="785"/>
      <c r="F60" s="655"/>
      <c r="G60" s="145" t="s">
        <v>11</v>
      </c>
      <c r="H60" s="149">
        <f>H59</f>
        <v>80</v>
      </c>
      <c r="I60" s="150">
        <f>SUM(I59)</f>
        <v>80</v>
      </c>
      <c r="J60" s="150">
        <f>SUM(J59)</f>
        <v>80</v>
      </c>
      <c r="K60" s="775"/>
      <c r="L60" s="876"/>
      <c r="M60" s="249"/>
      <c r="N60" s="623"/>
      <c r="O60" s="918"/>
    </row>
    <row r="61" spans="1:19" s="35" customFormat="1" ht="20.25" customHeight="1" x14ac:dyDescent="0.25">
      <c r="A61" s="763" t="s">
        <v>7</v>
      </c>
      <c r="B61" s="765" t="s">
        <v>12</v>
      </c>
      <c r="C61" s="197" t="s">
        <v>21</v>
      </c>
      <c r="D61" s="890" t="s">
        <v>27</v>
      </c>
      <c r="E61" s="74"/>
      <c r="F61" s="235" t="s">
        <v>28</v>
      </c>
      <c r="G61" s="75" t="s">
        <v>20</v>
      </c>
      <c r="H61" s="191">
        <v>150</v>
      </c>
      <c r="I61" s="272">
        <v>54.6</v>
      </c>
      <c r="J61" s="353">
        <v>49.7</v>
      </c>
      <c r="K61" s="877" t="s">
        <v>52</v>
      </c>
      <c r="L61" s="69">
        <v>5</v>
      </c>
      <c r="M61" s="245">
        <v>7</v>
      </c>
      <c r="N61" s="902" t="s">
        <v>212</v>
      </c>
      <c r="O61" s="255"/>
    </row>
    <row r="62" spans="1:19" s="35" customFormat="1" ht="20.25" customHeight="1" x14ac:dyDescent="0.25">
      <c r="A62" s="636"/>
      <c r="B62" s="639"/>
      <c r="C62" s="193"/>
      <c r="D62" s="891"/>
      <c r="E62" s="76"/>
      <c r="F62" s="236"/>
      <c r="G62" s="77" t="s">
        <v>14</v>
      </c>
      <c r="H62" s="126"/>
      <c r="I62" s="123">
        <v>161.30000000000001</v>
      </c>
      <c r="J62" s="354">
        <v>160.80000000000001</v>
      </c>
      <c r="K62" s="774"/>
      <c r="L62" s="67"/>
      <c r="M62" s="243"/>
      <c r="N62" s="903"/>
      <c r="O62" s="73"/>
    </row>
    <row r="63" spans="1:19" s="35" customFormat="1" ht="15.75" customHeight="1" thickBot="1" x14ac:dyDescent="0.3">
      <c r="A63" s="294"/>
      <c r="B63" s="207"/>
      <c r="C63" s="194"/>
      <c r="D63" s="892"/>
      <c r="E63" s="310"/>
      <c r="F63" s="311"/>
      <c r="G63" s="145" t="s">
        <v>11</v>
      </c>
      <c r="H63" s="149">
        <f>SUM(H61:H62)</f>
        <v>150</v>
      </c>
      <c r="I63" s="150">
        <f>SUM(I61:I62)</f>
        <v>215.9</v>
      </c>
      <c r="J63" s="150">
        <f>SUM(J61:J62)</f>
        <v>210.5</v>
      </c>
      <c r="K63" s="81"/>
      <c r="L63" s="82"/>
      <c r="M63" s="250"/>
      <c r="N63" s="904"/>
      <c r="O63" s="256"/>
    </row>
    <row r="64" spans="1:19" s="35" customFormat="1" ht="25.5" customHeight="1" x14ac:dyDescent="0.25">
      <c r="A64" s="763" t="s">
        <v>7</v>
      </c>
      <c r="B64" s="765" t="s">
        <v>12</v>
      </c>
      <c r="C64" s="461" t="s">
        <v>29</v>
      </c>
      <c r="D64" s="782" t="s">
        <v>30</v>
      </c>
      <c r="E64" s="909" t="s">
        <v>129</v>
      </c>
      <c r="F64" s="455" t="s">
        <v>19</v>
      </c>
      <c r="G64" s="75" t="s">
        <v>20</v>
      </c>
      <c r="H64" s="191">
        <v>55.1</v>
      </c>
      <c r="I64" s="272">
        <v>55.1</v>
      </c>
      <c r="J64" s="487">
        <v>55.1</v>
      </c>
      <c r="K64" s="877" t="s">
        <v>76</v>
      </c>
      <c r="L64" s="69">
        <v>16</v>
      </c>
      <c r="M64" s="245">
        <v>20</v>
      </c>
      <c r="N64" s="254"/>
      <c r="O64" s="255"/>
    </row>
    <row r="65" spans="1:15" s="35" customFormat="1" ht="25.5" customHeight="1" x14ac:dyDescent="0.25">
      <c r="A65" s="636"/>
      <c r="B65" s="639"/>
      <c r="C65" s="462"/>
      <c r="D65" s="889"/>
      <c r="E65" s="910"/>
      <c r="F65" s="237"/>
      <c r="G65" s="47" t="s">
        <v>14</v>
      </c>
      <c r="H65" s="151"/>
      <c r="I65" s="273">
        <v>578.5</v>
      </c>
      <c r="J65" s="355">
        <v>578.5</v>
      </c>
      <c r="K65" s="774"/>
      <c r="L65" s="67"/>
      <c r="M65" s="243"/>
      <c r="N65" s="72"/>
      <c r="O65" s="73"/>
    </row>
    <row r="66" spans="1:15" s="35" customFormat="1" ht="13.5" thickBot="1" x14ac:dyDescent="0.3">
      <c r="A66" s="464"/>
      <c r="B66" s="465"/>
      <c r="C66" s="467"/>
      <c r="D66" s="783"/>
      <c r="E66" s="911"/>
      <c r="F66" s="239"/>
      <c r="G66" s="156" t="s">
        <v>11</v>
      </c>
      <c r="H66" s="149">
        <f>SUM(H64:H65)</f>
        <v>55.1</v>
      </c>
      <c r="I66" s="150">
        <f>SUM(I64:I65)</f>
        <v>633.6</v>
      </c>
      <c r="J66" s="150">
        <f>SUM(J64:J65)</f>
        <v>633.6</v>
      </c>
      <c r="K66" s="81"/>
      <c r="L66" s="82"/>
      <c r="M66" s="250"/>
      <c r="N66" s="488"/>
      <c r="O66" s="256"/>
    </row>
    <row r="67" spans="1:15" s="35" customFormat="1" ht="43.5" customHeight="1" x14ac:dyDescent="0.25">
      <c r="A67" s="763" t="s">
        <v>7</v>
      </c>
      <c r="B67" s="765" t="s">
        <v>12</v>
      </c>
      <c r="C67" s="178" t="s">
        <v>31</v>
      </c>
      <c r="D67" s="886" t="s">
        <v>135</v>
      </c>
      <c r="E67" s="78"/>
      <c r="F67" s="449" t="s">
        <v>19</v>
      </c>
      <c r="G67" s="66" t="s">
        <v>14</v>
      </c>
      <c r="H67" s="141">
        <v>515</v>
      </c>
      <c r="I67" s="261">
        <v>500</v>
      </c>
      <c r="J67" s="356">
        <v>498</v>
      </c>
      <c r="K67" s="877" t="s">
        <v>185</v>
      </c>
      <c r="L67" s="69"/>
      <c r="M67" s="245">
        <v>109</v>
      </c>
      <c r="N67" s="879" t="s">
        <v>211</v>
      </c>
      <c r="O67" s="255"/>
    </row>
    <row r="68" spans="1:15" s="35" customFormat="1" ht="43.5" customHeight="1" x14ac:dyDescent="0.25">
      <c r="A68" s="636"/>
      <c r="B68" s="639"/>
      <c r="C68" s="174"/>
      <c r="D68" s="887"/>
      <c r="E68" s="79"/>
      <c r="F68" s="238">
        <v>6</v>
      </c>
      <c r="G68" s="47"/>
      <c r="H68" s="126"/>
      <c r="I68" s="123"/>
      <c r="J68" s="357"/>
      <c r="K68" s="774"/>
      <c r="L68" s="67"/>
      <c r="M68" s="243"/>
      <c r="N68" s="880"/>
      <c r="O68" s="73"/>
    </row>
    <row r="69" spans="1:15" s="35" customFormat="1" ht="46.5" customHeight="1" thickBot="1" x14ac:dyDescent="0.3">
      <c r="A69" s="294"/>
      <c r="B69" s="187"/>
      <c r="C69" s="175"/>
      <c r="D69" s="888"/>
      <c r="E69" s="80"/>
      <c r="F69" s="239"/>
      <c r="G69" s="156" t="s">
        <v>11</v>
      </c>
      <c r="H69" s="152">
        <f>SUM(H67:H68)</f>
        <v>515</v>
      </c>
      <c r="I69" s="150">
        <f>SUM(I67:I68)</f>
        <v>500</v>
      </c>
      <c r="J69" s="150">
        <f>SUM(J67:J68)</f>
        <v>498</v>
      </c>
      <c r="K69" s="81"/>
      <c r="L69" s="82"/>
      <c r="M69" s="250"/>
      <c r="N69" s="881"/>
      <c r="O69" s="256"/>
    </row>
    <row r="70" spans="1:15" s="35" customFormat="1" ht="18.75" customHeight="1" x14ac:dyDescent="0.25">
      <c r="A70" s="763" t="s">
        <v>7</v>
      </c>
      <c r="B70" s="765" t="s">
        <v>12</v>
      </c>
      <c r="C70" s="178" t="s">
        <v>62</v>
      </c>
      <c r="D70" s="769" t="s">
        <v>79</v>
      </c>
      <c r="E70" s="807" t="s">
        <v>130</v>
      </c>
      <c r="F70" s="893" t="s">
        <v>19</v>
      </c>
      <c r="G70" s="41" t="s">
        <v>34</v>
      </c>
      <c r="H70" s="129">
        <v>494.8</v>
      </c>
      <c r="I70" s="140">
        <v>494.8</v>
      </c>
      <c r="J70" s="358">
        <v>247</v>
      </c>
      <c r="K70" s="315" t="s">
        <v>63</v>
      </c>
      <c r="L70" s="382">
        <v>50</v>
      </c>
      <c r="M70" s="506">
        <v>27</v>
      </c>
      <c r="N70" s="608" t="s">
        <v>195</v>
      </c>
      <c r="O70" s="609"/>
    </row>
    <row r="71" spans="1:15" s="35" customFormat="1" ht="18.75" customHeight="1" x14ac:dyDescent="0.25">
      <c r="A71" s="636"/>
      <c r="B71" s="639"/>
      <c r="C71" s="174"/>
      <c r="D71" s="897"/>
      <c r="E71" s="878"/>
      <c r="F71" s="664"/>
      <c r="G71" s="83" t="s">
        <v>10</v>
      </c>
      <c r="H71" s="153"/>
      <c r="I71" s="267"/>
      <c r="J71" s="347"/>
      <c r="K71" s="383" t="s">
        <v>64</v>
      </c>
      <c r="L71" s="384">
        <v>6</v>
      </c>
      <c r="M71" s="507">
        <v>3</v>
      </c>
      <c r="N71" s="610"/>
      <c r="O71" s="611"/>
    </row>
    <row r="72" spans="1:15" s="35" customFormat="1" ht="27.75" customHeight="1" thickBot="1" x14ac:dyDescent="0.3">
      <c r="A72" s="293"/>
      <c r="B72" s="177"/>
      <c r="C72" s="175"/>
      <c r="D72" s="770"/>
      <c r="E72" s="808"/>
      <c r="F72" s="665"/>
      <c r="G72" s="143" t="s">
        <v>11</v>
      </c>
      <c r="H72" s="130">
        <f>SUM(H70:H71)</f>
        <v>494.8</v>
      </c>
      <c r="I72" s="142">
        <f>SUM(I70:I71)</f>
        <v>494.8</v>
      </c>
      <c r="J72" s="142">
        <f>SUM(J70:J71)</f>
        <v>247</v>
      </c>
      <c r="K72" s="314" t="s">
        <v>77</v>
      </c>
      <c r="L72" s="385">
        <v>9.25</v>
      </c>
      <c r="M72" s="508">
        <v>9.25</v>
      </c>
      <c r="N72" s="612"/>
      <c r="O72" s="613"/>
    </row>
    <row r="73" spans="1:15" s="35" customFormat="1" ht="14.25" customHeight="1" x14ac:dyDescent="0.25">
      <c r="A73" s="292" t="s">
        <v>7</v>
      </c>
      <c r="B73" s="180" t="s">
        <v>12</v>
      </c>
      <c r="C73" s="178" t="s">
        <v>78</v>
      </c>
      <c r="D73" s="782" t="s">
        <v>80</v>
      </c>
      <c r="E73" s="771"/>
      <c r="F73" s="893" t="s">
        <v>19</v>
      </c>
      <c r="G73" s="41" t="s">
        <v>20</v>
      </c>
      <c r="H73" s="129">
        <v>15</v>
      </c>
      <c r="I73" s="140">
        <v>15</v>
      </c>
      <c r="J73" s="359">
        <v>15</v>
      </c>
      <c r="K73" s="884" t="s">
        <v>81</v>
      </c>
      <c r="L73" s="922">
        <v>1</v>
      </c>
      <c r="M73" s="386">
        <v>1</v>
      </c>
      <c r="N73" s="624"/>
      <c r="O73" s="924"/>
    </row>
    <row r="74" spans="1:15" s="35" customFormat="1" ht="13.5" thickBot="1" x14ac:dyDescent="0.3">
      <c r="A74" s="294"/>
      <c r="B74" s="187"/>
      <c r="C74" s="175"/>
      <c r="D74" s="783"/>
      <c r="E74" s="772"/>
      <c r="F74" s="665"/>
      <c r="G74" s="143" t="s">
        <v>11</v>
      </c>
      <c r="H74" s="154">
        <f>H73</f>
        <v>15</v>
      </c>
      <c r="I74" s="155">
        <f>SUM(I73:I73)</f>
        <v>15</v>
      </c>
      <c r="J74" s="155">
        <f>J73</f>
        <v>15</v>
      </c>
      <c r="K74" s="885"/>
      <c r="L74" s="923"/>
      <c r="M74" s="387"/>
      <c r="N74" s="625"/>
      <c r="O74" s="925"/>
    </row>
    <row r="75" spans="1:15" s="35" customFormat="1" ht="13.5" thickBot="1" x14ac:dyDescent="0.3">
      <c r="A75" s="291" t="s">
        <v>7</v>
      </c>
      <c r="B75" s="100" t="s">
        <v>12</v>
      </c>
      <c r="C75" s="735" t="s">
        <v>23</v>
      </c>
      <c r="D75" s="691"/>
      <c r="E75" s="691"/>
      <c r="F75" s="691"/>
      <c r="G75" s="736"/>
      <c r="H75" s="84">
        <f>H74+H72+H69+H66+H63+H60+H58+H52+H50</f>
        <v>14415.2</v>
      </c>
      <c r="I75" s="85">
        <f>I74+I72+I69+I66+I63+I60+I58+I52+I50</f>
        <v>15579.6</v>
      </c>
      <c r="J75" s="86">
        <f>J74+J72+J69+J66+J63+J60+J58+J52+J50</f>
        <v>14765.400000000001</v>
      </c>
      <c r="K75" s="737"/>
      <c r="L75" s="738"/>
      <c r="M75" s="738"/>
      <c r="N75" s="738"/>
      <c r="O75" s="739"/>
    </row>
    <row r="76" spans="1:15" s="35" customFormat="1" ht="13.5" thickBot="1" x14ac:dyDescent="0.3">
      <c r="A76" s="300" t="s">
        <v>7</v>
      </c>
      <c r="B76" s="100" t="s">
        <v>15</v>
      </c>
      <c r="C76" s="912" t="s">
        <v>32</v>
      </c>
      <c r="D76" s="913"/>
      <c r="E76" s="913"/>
      <c r="F76" s="913"/>
      <c r="G76" s="913"/>
      <c r="H76" s="913"/>
      <c r="I76" s="913"/>
      <c r="J76" s="913"/>
      <c r="K76" s="913"/>
      <c r="L76" s="913"/>
      <c r="M76" s="913"/>
      <c r="N76" s="913"/>
      <c r="O76" s="914"/>
    </row>
    <row r="77" spans="1:15" s="36" customFormat="1" ht="15.75" customHeight="1" x14ac:dyDescent="0.25">
      <c r="A77" s="555" t="s">
        <v>7</v>
      </c>
      <c r="B77" s="553" t="s">
        <v>15</v>
      </c>
      <c r="C77" s="87" t="s">
        <v>7</v>
      </c>
      <c r="D77" s="757" t="s">
        <v>33</v>
      </c>
      <c r="E77" s="760" t="s">
        <v>131</v>
      </c>
      <c r="F77" s="88">
        <v>5</v>
      </c>
      <c r="G77" s="391" t="s">
        <v>46</v>
      </c>
      <c r="H77" s="400">
        <v>1008.2</v>
      </c>
      <c r="I77" s="269">
        <v>1008.2</v>
      </c>
      <c r="J77" s="402">
        <f>150.8+8.1+5.1+31.7</f>
        <v>195.7</v>
      </c>
      <c r="K77" s="460" t="s">
        <v>94</v>
      </c>
      <c r="L77" s="251">
        <v>4</v>
      </c>
      <c r="M77" s="509">
        <v>1</v>
      </c>
      <c r="N77" s="510"/>
      <c r="O77" s="511"/>
    </row>
    <row r="78" spans="1:15" s="36" customFormat="1" x14ac:dyDescent="0.25">
      <c r="A78" s="556"/>
      <c r="B78" s="554"/>
      <c r="C78" s="390"/>
      <c r="D78" s="758"/>
      <c r="E78" s="761"/>
      <c r="F78" s="562"/>
      <c r="G78" s="392" t="s">
        <v>20</v>
      </c>
      <c r="H78" s="158">
        <v>3.6</v>
      </c>
      <c r="I78" s="274">
        <f>3.6+24.3</f>
        <v>27.900000000000002</v>
      </c>
      <c r="J78" s="403">
        <f>0.4+9.8+8.6+7.6</f>
        <v>26.4</v>
      </c>
      <c r="K78" s="551"/>
      <c r="L78" s="257"/>
      <c r="M78" s="512"/>
      <c r="N78" s="513"/>
      <c r="O78" s="514"/>
    </row>
    <row r="79" spans="1:15" s="36" customFormat="1" x14ac:dyDescent="0.25">
      <c r="A79" s="556"/>
      <c r="B79" s="554"/>
      <c r="C79" s="390"/>
      <c r="D79" s="759"/>
      <c r="E79" s="762"/>
      <c r="F79" s="562"/>
      <c r="G79" s="392" t="s">
        <v>34</v>
      </c>
      <c r="H79" s="158">
        <v>4952.1000000000004</v>
      </c>
      <c r="I79" s="274">
        <v>4952.1000000000004</v>
      </c>
      <c r="J79" s="403">
        <f>5+18.1+14.8+212.7</f>
        <v>250.6</v>
      </c>
      <c r="K79" s="551"/>
      <c r="L79" s="257"/>
      <c r="M79" s="512"/>
      <c r="N79" s="513"/>
      <c r="O79" s="514"/>
    </row>
    <row r="80" spans="1:15" s="36" customFormat="1" ht="27" customHeight="1" x14ac:dyDescent="0.25">
      <c r="A80" s="556"/>
      <c r="B80" s="554"/>
      <c r="C80" s="740"/>
      <c r="D80" s="742" t="s">
        <v>136</v>
      </c>
      <c r="E80" s="744" t="s">
        <v>92</v>
      </c>
      <c r="F80" s="90"/>
      <c r="H80" s="396"/>
      <c r="I80" s="404"/>
      <c r="J80" s="397"/>
      <c r="K80" s="748"/>
      <c r="L80" s="257"/>
      <c r="M80" s="512"/>
      <c r="N80" s="667" t="s">
        <v>210</v>
      </c>
      <c r="O80" s="604" t="s">
        <v>209</v>
      </c>
    </row>
    <row r="81" spans="1:18" s="36" customFormat="1" ht="27" customHeight="1" x14ac:dyDescent="0.25">
      <c r="A81" s="556"/>
      <c r="B81" s="554"/>
      <c r="C81" s="740"/>
      <c r="D81" s="666"/>
      <c r="E81" s="745"/>
      <c r="F81" s="90"/>
      <c r="H81" s="396"/>
      <c r="I81" s="404"/>
      <c r="J81" s="397"/>
      <c r="K81" s="748"/>
      <c r="L81" s="257"/>
      <c r="M81" s="512"/>
      <c r="N81" s="755"/>
      <c r="O81" s="753"/>
    </row>
    <row r="82" spans="1:18" s="36" customFormat="1" ht="27" customHeight="1" thickBot="1" x14ac:dyDescent="0.3">
      <c r="A82" s="558"/>
      <c r="B82" s="559"/>
      <c r="C82" s="741"/>
      <c r="D82" s="743"/>
      <c r="E82" s="746"/>
      <c r="F82" s="530"/>
      <c r="G82" s="531"/>
      <c r="H82" s="532"/>
      <c r="I82" s="533"/>
      <c r="J82" s="534"/>
      <c r="K82" s="915"/>
      <c r="L82" s="486"/>
      <c r="M82" s="515"/>
      <c r="N82" s="756"/>
      <c r="O82" s="754"/>
    </row>
    <row r="83" spans="1:18" s="36" customFormat="1" ht="42" customHeight="1" x14ac:dyDescent="0.25">
      <c r="A83" s="458"/>
      <c r="B83" s="459"/>
      <c r="C83" s="466"/>
      <c r="D83" s="666" t="s">
        <v>137</v>
      </c>
      <c r="E83" s="732" t="s">
        <v>92</v>
      </c>
      <c r="F83" s="94"/>
      <c r="G83" s="394"/>
      <c r="H83" s="401"/>
      <c r="I83" s="270"/>
      <c r="J83" s="485"/>
      <c r="K83" s="748"/>
      <c r="L83" s="257"/>
      <c r="M83" s="512"/>
      <c r="N83" s="755" t="s">
        <v>208</v>
      </c>
      <c r="O83" s="753" t="s">
        <v>209</v>
      </c>
    </row>
    <row r="84" spans="1:18" s="36" customFormat="1" ht="40.5" customHeight="1" x14ac:dyDescent="0.25">
      <c r="A84" s="523"/>
      <c r="B84" s="524"/>
      <c r="C84" s="535"/>
      <c r="D84" s="666"/>
      <c r="E84" s="732"/>
      <c r="F84" s="94"/>
      <c r="G84" s="394"/>
      <c r="H84" s="401"/>
      <c r="I84" s="270"/>
      <c r="J84" s="485"/>
      <c r="K84" s="748"/>
      <c r="L84" s="257"/>
      <c r="M84" s="512"/>
      <c r="N84" s="755"/>
      <c r="O84" s="753"/>
    </row>
    <row r="85" spans="1:18" s="36" customFormat="1" ht="60.75" customHeight="1" x14ac:dyDescent="0.25">
      <c r="A85" s="293"/>
      <c r="B85" s="196"/>
      <c r="C85" s="201"/>
      <c r="D85" s="742" t="s">
        <v>138</v>
      </c>
      <c r="E85" s="733" t="s">
        <v>92</v>
      </c>
      <c r="F85" s="94"/>
      <c r="G85" s="394"/>
      <c r="H85" s="401"/>
      <c r="I85" s="270"/>
      <c r="J85" s="485"/>
      <c r="K85" s="748"/>
      <c r="L85" s="257"/>
      <c r="M85" s="512"/>
      <c r="N85" s="667" t="s">
        <v>206</v>
      </c>
      <c r="O85" s="604" t="s">
        <v>207</v>
      </c>
    </row>
    <row r="86" spans="1:18" s="36" customFormat="1" ht="60.75" customHeight="1" x14ac:dyDescent="0.25">
      <c r="A86" s="293"/>
      <c r="B86" s="196"/>
      <c r="C86" s="201"/>
      <c r="D86" s="749"/>
      <c r="E86" s="734"/>
      <c r="F86" s="94"/>
      <c r="G86" s="394"/>
      <c r="H86" s="401"/>
      <c r="I86" s="276"/>
      <c r="J86" s="389"/>
      <c r="K86" s="748"/>
      <c r="L86" s="257"/>
      <c r="M86" s="512"/>
      <c r="N86" s="916"/>
      <c r="O86" s="919"/>
    </row>
    <row r="87" spans="1:18" s="36" customFormat="1" ht="18" customHeight="1" x14ac:dyDescent="0.25">
      <c r="A87" s="293"/>
      <c r="B87" s="196"/>
      <c r="C87" s="201"/>
      <c r="D87" s="750" t="s">
        <v>93</v>
      </c>
      <c r="E87" s="733" t="s">
        <v>92</v>
      </c>
      <c r="F87" s="526"/>
      <c r="G87" s="394"/>
      <c r="H87" s="401"/>
      <c r="I87" s="270"/>
      <c r="J87" s="389"/>
      <c r="K87" s="748"/>
      <c r="L87" s="257"/>
      <c r="M87" s="516"/>
      <c r="N87" s="920" t="s">
        <v>168</v>
      </c>
      <c r="O87" s="258"/>
    </row>
    <row r="88" spans="1:18" s="36" customFormat="1" ht="18" customHeight="1" x14ac:dyDescent="0.25">
      <c r="A88" s="293"/>
      <c r="B88" s="196"/>
      <c r="C88" s="201"/>
      <c r="D88" s="751"/>
      <c r="E88" s="732"/>
      <c r="F88" s="94"/>
      <c r="G88" s="394"/>
      <c r="H88" s="401"/>
      <c r="I88" s="270"/>
      <c r="J88" s="389"/>
      <c r="K88" s="748"/>
      <c r="L88" s="257"/>
      <c r="M88" s="258"/>
      <c r="N88" s="921"/>
      <c r="O88" s="258"/>
    </row>
    <row r="89" spans="1:18" s="36" customFormat="1" ht="18" customHeight="1" x14ac:dyDescent="0.25">
      <c r="A89" s="293"/>
      <c r="B89" s="196"/>
      <c r="C89" s="201"/>
      <c r="D89" s="751"/>
      <c r="E89" s="732"/>
      <c r="F89" s="94"/>
      <c r="G89" s="393"/>
      <c r="H89" s="388"/>
      <c r="I89" s="271"/>
      <c r="J89" s="398"/>
      <c r="K89" s="748"/>
      <c r="L89" s="257"/>
      <c r="M89" s="258"/>
      <c r="N89" s="921"/>
      <c r="O89" s="258"/>
    </row>
    <row r="90" spans="1:18" s="36" customFormat="1" ht="13.5" thickBot="1" x14ac:dyDescent="0.3">
      <c r="A90" s="294"/>
      <c r="B90" s="207"/>
      <c r="C90" s="95"/>
      <c r="D90" s="752"/>
      <c r="E90" s="747"/>
      <c r="F90" s="96"/>
      <c r="G90" s="395" t="s">
        <v>11</v>
      </c>
      <c r="H90" s="159">
        <f>SUM(H77:H89)</f>
        <v>5963.9000000000005</v>
      </c>
      <c r="I90" s="160">
        <f>SUM(I77:I89)</f>
        <v>5988.2000000000007</v>
      </c>
      <c r="J90" s="399">
        <f>SUM(J77:J89)</f>
        <v>472.7</v>
      </c>
      <c r="K90" s="748"/>
      <c r="L90" s="257"/>
      <c r="M90" s="517"/>
      <c r="N90" s="921"/>
      <c r="O90" s="258"/>
    </row>
    <row r="91" spans="1:18" s="36" customFormat="1" ht="41.25" customHeight="1" thickBot="1" x14ac:dyDescent="0.3">
      <c r="A91" s="555" t="s">
        <v>7</v>
      </c>
      <c r="B91" s="553" t="s">
        <v>15</v>
      </c>
      <c r="C91" s="570" t="s">
        <v>12</v>
      </c>
      <c r="D91" s="536" t="s">
        <v>36</v>
      </c>
      <c r="E91" s="571" t="s">
        <v>53</v>
      </c>
      <c r="F91" s="88">
        <v>5</v>
      </c>
      <c r="G91" s="89" t="s">
        <v>20</v>
      </c>
      <c r="H91" s="572">
        <v>482</v>
      </c>
      <c r="I91" s="573">
        <v>482</v>
      </c>
      <c r="J91" s="269">
        <v>40.200000000000003</v>
      </c>
      <c r="K91" s="574"/>
      <c r="L91" s="251"/>
      <c r="M91" s="575"/>
      <c r="N91" s="576"/>
      <c r="O91" s="577"/>
    </row>
    <row r="92" spans="1:18" s="36" customFormat="1" ht="41.25" customHeight="1" x14ac:dyDescent="0.25">
      <c r="A92" s="556"/>
      <c r="B92" s="554"/>
      <c r="C92" s="560"/>
      <c r="D92" s="666" t="s">
        <v>139</v>
      </c>
      <c r="E92" s="669"/>
      <c r="F92" s="670"/>
      <c r="G92" s="97"/>
      <c r="H92" s="161"/>
      <c r="I92" s="289"/>
      <c r="J92" s="271"/>
      <c r="K92" s="410" t="s">
        <v>113</v>
      </c>
      <c r="L92" s="257">
        <v>1</v>
      </c>
      <c r="M92" s="92">
        <v>1</v>
      </c>
      <c r="N92" s="17"/>
      <c r="O92" s="518"/>
    </row>
    <row r="93" spans="1:18" s="36" customFormat="1" ht="61.5" customHeight="1" x14ac:dyDescent="0.25">
      <c r="A93" s="556"/>
      <c r="B93" s="554"/>
      <c r="C93" s="560"/>
      <c r="D93" s="666"/>
      <c r="E93" s="669"/>
      <c r="F93" s="670"/>
      <c r="G93" s="93" t="s">
        <v>34</v>
      </c>
      <c r="H93" s="162">
        <v>705.2</v>
      </c>
      <c r="I93" s="275">
        <v>705.2</v>
      </c>
      <c r="J93" s="275"/>
      <c r="K93" s="520" t="s">
        <v>176</v>
      </c>
      <c r="L93" s="521">
        <v>60</v>
      </c>
      <c r="M93" s="522">
        <v>1.1499999999999999</v>
      </c>
      <c r="N93" s="667" t="s">
        <v>204</v>
      </c>
      <c r="O93" s="604" t="s">
        <v>203</v>
      </c>
    </row>
    <row r="94" spans="1:18" s="36" customFormat="1" ht="57" customHeight="1" x14ac:dyDescent="0.25">
      <c r="A94" s="556"/>
      <c r="B94" s="554"/>
      <c r="C94" s="560"/>
      <c r="D94" s="666"/>
      <c r="E94" s="669"/>
      <c r="F94" s="670"/>
      <c r="G94" s="93" t="s">
        <v>14</v>
      </c>
      <c r="H94" s="162">
        <v>124.5</v>
      </c>
      <c r="I94" s="275">
        <v>124.5</v>
      </c>
      <c r="J94" s="312"/>
      <c r="K94" s="409"/>
      <c r="L94" s="405"/>
      <c r="M94" s="519"/>
      <c r="N94" s="668"/>
      <c r="O94" s="605"/>
    </row>
    <row r="95" spans="1:18" ht="29.25" customHeight="1" x14ac:dyDescent="0.2">
      <c r="A95" s="556"/>
      <c r="B95" s="554"/>
      <c r="C95" s="564"/>
      <c r="D95" s="854" t="s">
        <v>117</v>
      </c>
      <c r="E95" s="318"/>
      <c r="F95" s="317" t="s">
        <v>28</v>
      </c>
      <c r="G95" s="46" t="s">
        <v>20</v>
      </c>
      <c r="H95" s="163">
        <v>23</v>
      </c>
      <c r="I95" s="139">
        <v>23</v>
      </c>
      <c r="J95" s="139">
        <v>21.4</v>
      </c>
      <c r="K95" s="406" t="s">
        <v>174</v>
      </c>
      <c r="L95" s="407">
        <v>1</v>
      </c>
      <c r="M95" s="408">
        <v>1</v>
      </c>
      <c r="N95" s="905" t="s">
        <v>175</v>
      </c>
      <c r="O95" s="259"/>
      <c r="R95" s="98"/>
    </row>
    <row r="96" spans="1:18" ht="14.25" customHeight="1" thickBot="1" x14ac:dyDescent="0.25">
      <c r="A96" s="558"/>
      <c r="B96" s="559"/>
      <c r="C96" s="583"/>
      <c r="D96" s="806"/>
      <c r="E96" s="584"/>
      <c r="F96" s="585"/>
      <c r="G96" s="143" t="s">
        <v>11</v>
      </c>
      <c r="H96" s="134">
        <f>SUM(H91:H95)</f>
        <v>1334.7</v>
      </c>
      <c r="I96" s="132">
        <f>SUM(I91:I95)</f>
        <v>1334.7</v>
      </c>
      <c r="J96" s="132">
        <f>SUM(J91:J95)</f>
        <v>61.6</v>
      </c>
      <c r="K96" s="552"/>
      <c r="L96" s="586"/>
      <c r="M96" s="587"/>
      <c r="N96" s="906"/>
      <c r="O96" s="557"/>
    </row>
    <row r="97" spans="1:20" s="35" customFormat="1" ht="13.5" thickBot="1" x14ac:dyDescent="0.3">
      <c r="A97" s="558" t="s">
        <v>7</v>
      </c>
      <c r="B97" s="559" t="s">
        <v>15</v>
      </c>
      <c r="C97" s="659" t="s">
        <v>23</v>
      </c>
      <c r="D97" s="660"/>
      <c r="E97" s="660"/>
      <c r="F97" s="660"/>
      <c r="G97" s="661"/>
      <c r="H97" s="581">
        <f>H96+H90</f>
        <v>7298.6</v>
      </c>
      <c r="I97" s="582">
        <f>I96+I90</f>
        <v>7322.9000000000005</v>
      </c>
      <c r="J97" s="582">
        <f>J96+J90</f>
        <v>534.29999999999995</v>
      </c>
      <c r="K97" s="647"/>
      <c r="L97" s="648"/>
      <c r="M97" s="648"/>
      <c r="N97" s="648"/>
      <c r="O97" s="649"/>
    </row>
    <row r="98" spans="1:20" ht="14.25" customHeight="1" thickBot="1" x14ac:dyDescent="0.25">
      <c r="A98" s="291" t="s">
        <v>7</v>
      </c>
      <c r="B98" s="100" t="s">
        <v>17</v>
      </c>
      <c r="C98" s="650" t="s">
        <v>118</v>
      </c>
      <c r="D98" s="651"/>
      <c r="E98" s="651"/>
      <c r="F98" s="651"/>
      <c r="G98" s="651"/>
      <c r="H98" s="651"/>
      <c r="I98" s="651"/>
      <c r="J98" s="651"/>
      <c r="K98" s="651"/>
      <c r="L98" s="651"/>
      <c r="M98" s="651"/>
      <c r="N98" s="651"/>
      <c r="O98" s="652"/>
    </row>
    <row r="99" spans="1:20" ht="45.75" customHeight="1" x14ac:dyDescent="0.2">
      <c r="A99" s="635" t="s">
        <v>7</v>
      </c>
      <c r="B99" s="638" t="s">
        <v>17</v>
      </c>
      <c r="C99" s="641" t="s">
        <v>7</v>
      </c>
      <c r="D99" s="644" t="s">
        <v>37</v>
      </c>
      <c r="E99" s="656" t="s">
        <v>132</v>
      </c>
      <c r="F99" s="653" t="s">
        <v>47</v>
      </c>
      <c r="G99" s="89" t="s">
        <v>20</v>
      </c>
      <c r="H99" s="164">
        <v>280</v>
      </c>
      <c r="I99" s="276">
        <v>280</v>
      </c>
      <c r="J99" s="360">
        <v>280</v>
      </c>
      <c r="K99" s="101" t="s">
        <v>65</v>
      </c>
      <c r="L99" s="411">
        <v>3</v>
      </c>
      <c r="M99" s="412">
        <v>11</v>
      </c>
      <c r="N99" s="907" t="s">
        <v>205</v>
      </c>
      <c r="O99" s="444"/>
    </row>
    <row r="100" spans="1:20" ht="33.75" customHeight="1" x14ac:dyDescent="0.2">
      <c r="A100" s="636"/>
      <c r="B100" s="639"/>
      <c r="C100" s="642"/>
      <c r="D100" s="645"/>
      <c r="E100" s="657"/>
      <c r="F100" s="654"/>
      <c r="G100" s="91" t="s">
        <v>14</v>
      </c>
      <c r="H100" s="157"/>
      <c r="I100" s="277">
        <v>1300</v>
      </c>
      <c r="J100" s="361">
        <v>1300</v>
      </c>
      <c r="K100" s="102"/>
      <c r="L100" s="415"/>
      <c r="M100" s="416"/>
      <c r="N100" s="908"/>
      <c r="O100" s="445"/>
    </row>
    <row r="101" spans="1:20" ht="15.75" customHeight="1" thickBot="1" x14ac:dyDescent="0.25">
      <c r="A101" s="637"/>
      <c r="B101" s="640"/>
      <c r="C101" s="643"/>
      <c r="D101" s="646"/>
      <c r="E101" s="658"/>
      <c r="F101" s="655"/>
      <c r="G101" s="169" t="s">
        <v>11</v>
      </c>
      <c r="H101" s="127">
        <f>SUM(H99:H100)</f>
        <v>280</v>
      </c>
      <c r="I101" s="165">
        <f>SUM(I99:I100)</f>
        <v>1580</v>
      </c>
      <c r="J101" s="363">
        <f>SUM(J99:J100)</f>
        <v>1580</v>
      </c>
      <c r="K101" s="103"/>
      <c r="L101" s="417"/>
      <c r="M101" s="418"/>
      <c r="N101" s="906"/>
      <c r="O101" s="446"/>
    </row>
    <row r="102" spans="1:20" ht="51" x14ac:dyDescent="0.2">
      <c r="A102" s="301" t="s">
        <v>7</v>
      </c>
      <c r="B102" s="105" t="s">
        <v>17</v>
      </c>
      <c r="C102" s="290" t="s">
        <v>12</v>
      </c>
      <c r="D102" s="124" t="s">
        <v>121</v>
      </c>
      <c r="E102" s="538" t="s">
        <v>133</v>
      </c>
      <c r="F102" s="528" t="s">
        <v>19</v>
      </c>
      <c r="G102" s="41" t="s">
        <v>25</v>
      </c>
      <c r="H102" s="190">
        <v>2300</v>
      </c>
      <c r="I102" s="264"/>
      <c r="J102" s="427"/>
      <c r="K102" s="546"/>
      <c r="L102" s="411"/>
      <c r="M102" s="412"/>
      <c r="N102" s="413"/>
      <c r="O102" s="414"/>
    </row>
    <row r="103" spans="1:20" ht="25.5" x14ac:dyDescent="0.2">
      <c r="A103" s="302"/>
      <c r="B103" s="104"/>
      <c r="C103" s="199"/>
      <c r="D103" s="527" t="s">
        <v>66</v>
      </c>
      <c r="E103" s="537"/>
      <c r="F103" s="525"/>
      <c r="G103" s="83" t="s">
        <v>25</v>
      </c>
      <c r="H103" s="278"/>
      <c r="I103" s="539">
        <v>160</v>
      </c>
      <c r="J103" s="540">
        <v>131</v>
      </c>
      <c r="K103" s="547" t="s">
        <v>72</v>
      </c>
      <c r="L103" s="541">
        <v>34</v>
      </c>
      <c r="M103" s="542">
        <v>69</v>
      </c>
      <c r="N103" s="543"/>
      <c r="O103" s="544"/>
      <c r="P103" s="366"/>
      <c r="Q103" s="98"/>
    </row>
    <row r="104" spans="1:20" ht="106.5" customHeight="1" x14ac:dyDescent="0.2">
      <c r="A104" s="302"/>
      <c r="B104" s="104"/>
      <c r="C104" s="199"/>
      <c r="D104" s="561" t="s">
        <v>67</v>
      </c>
      <c r="E104" s="240"/>
      <c r="F104" s="550"/>
      <c r="G104" s="83" t="s">
        <v>25</v>
      </c>
      <c r="H104" s="313"/>
      <c r="I104" s="539">
        <v>820</v>
      </c>
      <c r="J104" s="539">
        <v>601.6</v>
      </c>
      <c r="K104" s="547" t="s">
        <v>73</v>
      </c>
      <c r="L104" s="563">
        <v>34</v>
      </c>
      <c r="M104" s="578">
        <v>33</v>
      </c>
      <c r="N104" s="579"/>
      <c r="O104" s="580" t="s">
        <v>202</v>
      </c>
      <c r="S104" s="98"/>
      <c r="T104" s="98"/>
    </row>
    <row r="105" spans="1:20" ht="51.75" customHeight="1" x14ac:dyDescent="0.2">
      <c r="A105" s="302"/>
      <c r="B105" s="104"/>
      <c r="C105" s="179"/>
      <c r="D105" s="29" t="s">
        <v>68</v>
      </c>
      <c r="E105" s="31"/>
      <c r="F105" s="30"/>
      <c r="G105" s="46" t="s">
        <v>25</v>
      </c>
      <c r="H105" s="166"/>
      <c r="I105" s="364">
        <v>300</v>
      </c>
      <c r="J105" s="364">
        <v>200.4</v>
      </c>
      <c r="K105" s="548" t="s">
        <v>119</v>
      </c>
      <c r="L105" s="419">
        <v>60</v>
      </c>
      <c r="M105" s="420">
        <v>73</v>
      </c>
      <c r="N105" s="421"/>
      <c r="O105" s="422"/>
      <c r="R105" s="98"/>
    </row>
    <row r="106" spans="1:20" ht="40.5" customHeight="1" x14ac:dyDescent="0.2">
      <c r="A106" s="302"/>
      <c r="B106" s="104"/>
      <c r="C106" s="179"/>
      <c r="D106" s="198" t="s">
        <v>69</v>
      </c>
      <c r="E106" s="240"/>
      <c r="F106" s="30"/>
      <c r="G106" s="46" t="s">
        <v>25</v>
      </c>
      <c r="H106" s="313"/>
      <c r="I106" s="364">
        <v>320</v>
      </c>
      <c r="J106" s="364">
        <v>320</v>
      </c>
      <c r="K106" s="547" t="s">
        <v>75</v>
      </c>
      <c r="L106" s="423">
        <v>80</v>
      </c>
      <c r="M106" s="424">
        <v>82</v>
      </c>
      <c r="N106" s="425"/>
      <c r="O106" s="426"/>
    </row>
    <row r="107" spans="1:20" ht="30" customHeight="1" x14ac:dyDescent="0.2">
      <c r="A107" s="302"/>
      <c r="B107" s="104"/>
      <c r="C107" s="703"/>
      <c r="D107" s="29" t="s">
        <v>70</v>
      </c>
      <c r="E107" s="31"/>
      <c r="F107" s="30"/>
      <c r="G107" s="47" t="s">
        <v>25</v>
      </c>
      <c r="H107" s="166"/>
      <c r="I107" s="365">
        <v>700</v>
      </c>
      <c r="J107" s="365">
        <v>567.1</v>
      </c>
      <c r="K107" s="548" t="s">
        <v>120</v>
      </c>
      <c r="L107" s="419">
        <v>76</v>
      </c>
      <c r="M107" s="420">
        <v>93.4</v>
      </c>
      <c r="N107" s="421"/>
      <c r="O107" s="422"/>
    </row>
    <row r="108" spans="1:20" ht="25.5" customHeight="1" x14ac:dyDescent="0.2">
      <c r="A108" s="302"/>
      <c r="B108" s="104"/>
      <c r="C108" s="703"/>
      <c r="D108" s="705" t="s">
        <v>71</v>
      </c>
      <c r="E108" s="31"/>
      <c r="F108" s="664"/>
      <c r="G108" s="32" t="s">
        <v>14</v>
      </c>
      <c r="H108" s="166"/>
      <c r="I108" s="367">
        <v>20</v>
      </c>
      <c r="J108" s="362">
        <v>13.9</v>
      </c>
      <c r="K108" s="699" t="s">
        <v>74</v>
      </c>
      <c r="L108" s="680">
        <v>12</v>
      </c>
      <c r="M108" s="682">
        <v>12</v>
      </c>
      <c r="N108" s="626"/>
      <c r="O108" s="682"/>
    </row>
    <row r="109" spans="1:20" ht="19.5" customHeight="1" thickBot="1" x14ac:dyDescent="0.25">
      <c r="A109" s="303"/>
      <c r="B109" s="177"/>
      <c r="C109" s="704"/>
      <c r="D109" s="706"/>
      <c r="E109" s="33"/>
      <c r="F109" s="665"/>
      <c r="G109" s="156" t="s">
        <v>11</v>
      </c>
      <c r="H109" s="167">
        <f t="shared" ref="H109" si="3">SUM(H102:H108)</f>
        <v>2300</v>
      </c>
      <c r="I109" s="167">
        <f>SUM(I102:I108)</f>
        <v>2320</v>
      </c>
      <c r="J109" s="167">
        <f>SUM(J102:J108)</f>
        <v>1834</v>
      </c>
      <c r="K109" s="700"/>
      <c r="L109" s="681"/>
      <c r="M109" s="728"/>
      <c r="N109" s="627"/>
      <c r="O109" s="683"/>
    </row>
    <row r="110" spans="1:20" s="35" customFormat="1" ht="16.5" customHeight="1" thickBot="1" x14ac:dyDescent="0.3">
      <c r="A110" s="291" t="s">
        <v>7</v>
      </c>
      <c r="B110" s="38" t="s">
        <v>17</v>
      </c>
      <c r="C110" s="691" t="s">
        <v>23</v>
      </c>
      <c r="D110" s="691"/>
      <c r="E110" s="691"/>
      <c r="F110" s="691"/>
      <c r="G110" s="691"/>
      <c r="H110" s="287">
        <f>H109+H101</f>
        <v>2580</v>
      </c>
      <c r="I110" s="106">
        <f t="shared" ref="I110:J110" si="4">I109+I101</f>
        <v>3900</v>
      </c>
      <c r="J110" s="428">
        <f t="shared" si="4"/>
        <v>3414</v>
      </c>
      <c r="K110" s="692"/>
      <c r="L110" s="693"/>
      <c r="M110" s="693"/>
      <c r="N110" s="693"/>
      <c r="O110" s="694"/>
    </row>
    <row r="111" spans="1:20" ht="14.25" customHeight="1" thickBot="1" x14ac:dyDescent="0.25">
      <c r="A111" s="294" t="s">
        <v>7</v>
      </c>
      <c r="B111" s="304"/>
      <c r="C111" s="695" t="s">
        <v>38</v>
      </c>
      <c r="D111" s="695"/>
      <c r="E111" s="695"/>
      <c r="F111" s="695"/>
      <c r="G111" s="695"/>
      <c r="H111" s="305">
        <f>H110+H97+H75+H32</f>
        <v>95396.6</v>
      </c>
      <c r="I111" s="306">
        <f>I110+I97+I75+I32</f>
        <v>100062.90000000001</v>
      </c>
      <c r="J111" s="307">
        <f>J110+J97+J75+J32</f>
        <v>91450.499999999985</v>
      </c>
      <c r="K111" s="696"/>
      <c r="L111" s="697"/>
      <c r="M111" s="697"/>
      <c r="N111" s="697"/>
      <c r="O111" s="698"/>
    </row>
    <row r="112" spans="1:20" s="35" customFormat="1" ht="13.5" customHeight="1" thickBot="1" x14ac:dyDescent="0.3">
      <c r="A112" s="107" t="s">
        <v>39</v>
      </c>
      <c r="B112" s="685" t="s">
        <v>40</v>
      </c>
      <c r="C112" s="686"/>
      <c r="D112" s="686"/>
      <c r="E112" s="686"/>
      <c r="F112" s="686"/>
      <c r="G112" s="686"/>
      <c r="H112" s="108">
        <f>H111</f>
        <v>95396.6</v>
      </c>
      <c r="I112" s="109">
        <f>I111</f>
        <v>100062.90000000001</v>
      </c>
      <c r="J112" s="260">
        <f>J111</f>
        <v>91450.499999999985</v>
      </c>
      <c r="K112" s="687"/>
      <c r="L112" s="688"/>
      <c r="M112" s="688"/>
      <c r="N112" s="688"/>
      <c r="O112" s="689"/>
    </row>
    <row r="113" spans="1:15" s="288" customFormat="1" ht="15" customHeight="1" x14ac:dyDescent="0.2">
      <c r="A113" s="701" t="s">
        <v>158</v>
      </c>
      <c r="B113" s="701"/>
      <c r="C113" s="701"/>
      <c r="D113" s="701"/>
      <c r="E113" s="701"/>
      <c r="F113" s="701"/>
      <c r="G113" s="701"/>
      <c r="H113" s="701"/>
      <c r="I113" s="701"/>
    </row>
    <row r="114" spans="1:15" s="288" customFormat="1" ht="15" customHeight="1" x14ac:dyDescent="0.2">
      <c r="A114" s="702" t="s">
        <v>159</v>
      </c>
      <c r="B114" s="702"/>
      <c r="C114" s="702"/>
      <c r="D114" s="702"/>
      <c r="E114" s="702"/>
      <c r="F114" s="702"/>
      <c r="G114" s="702"/>
      <c r="H114" s="702"/>
      <c r="I114" s="702"/>
    </row>
    <row r="115" spans="1:15" s="98" customFormat="1" ht="18" customHeight="1" thickBot="1" x14ac:dyDescent="0.25">
      <c r="B115" s="679" t="s">
        <v>41</v>
      </c>
      <c r="C115" s="679"/>
      <c r="D115" s="679"/>
      <c r="E115" s="679"/>
      <c r="F115" s="679"/>
      <c r="G115" s="679"/>
      <c r="H115" s="679"/>
      <c r="I115" s="679"/>
      <c r="J115" s="679"/>
      <c r="K115" s="110"/>
      <c r="L115" s="111"/>
      <c r="M115" s="111"/>
      <c r="N115" s="111"/>
      <c r="O115" s="111"/>
    </row>
    <row r="116" spans="1:15" s="35" customFormat="1" ht="45" customHeight="1" thickBot="1" x14ac:dyDescent="0.3">
      <c r="A116" s="725" t="s">
        <v>42</v>
      </c>
      <c r="B116" s="726"/>
      <c r="C116" s="726"/>
      <c r="D116" s="726"/>
      <c r="E116" s="726"/>
      <c r="F116" s="726"/>
      <c r="G116" s="727"/>
      <c r="H116" s="283" t="s">
        <v>151</v>
      </c>
      <c r="I116" s="284" t="s">
        <v>152</v>
      </c>
      <c r="J116" s="285" t="s">
        <v>153</v>
      </c>
      <c r="K116" s="176"/>
      <c r="L116" s="690"/>
      <c r="M116" s="690"/>
      <c r="N116" s="690"/>
      <c r="O116" s="690"/>
    </row>
    <row r="117" spans="1:15" s="35" customFormat="1" ht="14.25" customHeight="1" thickBot="1" x14ac:dyDescent="0.3">
      <c r="A117" s="722" t="s">
        <v>43</v>
      </c>
      <c r="B117" s="723"/>
      <c r="C117" s="723"/>
      <c r="D117" s="723"/>
      <c r="E117" s="723"/>
      <c r="F117" s="723"/>
      <c r="G117" s="724"/>
      <c r="H117" s="208">
        <f>SUM(H118:H122)</f>
        <v>47441.599999999999</v>
      </c>
      <c r="I117" s="220">
        <f>SUM(I118:I122)</f>
        <v>49546</v>
      </c>
      <c r="J117" s="209">
        <f ca="1">SUM(J118:J122)</f>
        <v>47620.399999999994</v>
      </c>
      <c r="K117" s="173"/>
      <c r="L117" s="684"/>
      <c r="M117" s="684"/>
      <c r="N117" s="684"/>
      <c r="O117" s="684"/>
    </row>
    <row r="118" spans="1:15" s="35" customFormat="1" ht="14.25" customHeight="1" x14ac:dyDescent="0.25">
      <c r="A118" s="719" t="s">
        <v>140</v>
      </c>
      <c r="B118" s="720"/>
      <c r="C118" s="720"/>
      <c r="D118" s="720"/>
      <c r="E118" s="720"/>
      <c r="F118" s="720"/>
      <c r="G118" s="721"/>
      <c r="H118" s="210">
        <f>SUMIF(G14:G110,"SB",H14:H110)</f>
        <v>10758.700000000003</v>
      </c>
      <c r="I118" s="221">
        <f>SUMIF(G14:G110,"SB",I14:I110)</f>
        <v>10612.7</v>
      </c>
      <c r="J118" s="211">
        <f ca="1">SUMIF(G14:G111,"SB",J14:J110)</f>
        <v>9900.3000000000011</v>
      </c>
      <c r="K118" s="172"/>
      <c r="L118" s="678"/>
      <c r="M118" s="678"/>
      <c r="N118" s="678"/>
      <c r="O118" s="678"/>
    </row>
    <row r="119" spans="1:15" s="35" customFormat="1" ht="28.5" customHeight="1" x14ac:dyDescent="0.25">
      <c r="A119" s="710" t="s">
        <v>148</v>
      </c>
      <c r="B119" s="711"/>
      <c r="C119" s="711"/>
      <c r="D119" s="711"/>
      <c r="E119" s="711"/>
      <c r="F119" s="711"/>
      <c r="G119" s="712"/>
      <c r="H119" s="212">
        <f>SUMIF(G14:G109,G15,H14:H109)</f>
        <v>0</v>
      </c>
      <c r="I119" s="222">
        <f>SUMIF(G14:G109,G15,I14:I109)</f>
        <v>80.2</v>
      </c>
      <c r="J119" s="213">
        <f>SUMIF(G14:G109,"sb(ta)",J14:J109)</f>
        <v>66.099999999999994</v>
      </c>
      <c r="K119" s="172"/>
      <c r="L119" s="172"/>
      <c r="M119" s="192"/>
      <c r="N119" s="192"/>
      <c r="O119" s="172"/>
    </row>
    <row r="120" spans="1:15" s="35" customFormat="1" ht="14.25" customHeight="1" x14ac:dyDescent="0.25">
      <c r="A120" s="710" t="s">
        <v>141</v>
      </c>
      <c r="B120" s="711"/>
      <c r="C120" s="711"/>
      <c r="D120" s="711"/>
      <c r="E120" s="711"/>
      <c r="F120" s="711"/>
      <c r="G120" s="712"/>
      <c r="H120" s="212">
        <f>SUMIF(G14:G110,"SB(sP)",H14:H110)</f>
        <v>3876.4</v>
      </c>
      <c r="I120" s="222">
        <f>SUMIF(G14:G110,"SB(sP)",I14:I110)</f>
        <v>3893.5</v>
      </c>
      <c r="J120" s="213">
        <f>SUMIF(G14:G110,"SB(sP)",J14:J110)</f>
        <v>3294.7</v>
      </c>
      <c r="K120" s="172"/>
      <c r="L120" s="678"/>
      <c r="M120" s="678"/>
      <c r="N120" s="678"/>
      <c r="O120" s="678"/>
    </row>
    <row r="121" spans="1:15" s="35" customFormat="1" ht="14.25" customHeight="1" x14ac:dyDescent="0.25">
      <c r="A121" s="710" t="s">
        <v>142</v>
      </c>
      <c r="B121" s="711"/>
      <c r="C121" s="711"/>
      <c r="D121" s="711"/>
      <c r="E121" s="711"/>
      <c r="F121" s="711"/>
      <c r="G121" s="712"/>
      <c r="H121" s="212">
        <f>SUMIF(G14:G110,"sb(vb)",H14:H110)</f>
        <v>31798.3</v>
      </c>
      <c r="I121" s="222">
        <f>SUMIF(G14:G110,"sb(vb)",I14:I110)</f>
        <v>33951.4</v>
      </c>
      <c r="J121" s="213">
        <f>SUMIF(G14:G110,"sb(vb)",J14:J110)</f>
        <v>34163.599999999999</v>
      </c>
      <c r="K121" s="172"/>
      <c r="L121" s="678"/>
      <c r="M121" s="678"/>
      <c r="N121" s="678"/>
      <c r="O121" s="678"/>
    </row>
    <row r="122" spans="1:15" s="35" customFormat="1" ht="14.25" customHeight="1" thickBot="1" x14ac:dyDescent="0.3">
      <c r="A122" s="729" t="s">
        <v>143</v>
      </c>
      <c r="B122" s="730"/>
      <c r="C122" s="730"/>
      <c r="D122" s="730"/>
      <c r="E122" s="730"/>
      <c r="F122" s="730"/>
      <c r="G122" s="731"/>
      <c r="H122" s="214">
        <f>SUMIF(G14:G110,"sb(p)",H14:H110)</f>
        <v>1008.2</v>
      </c>
      <c r="I122" s="223">
        <f>SUMIF(G14:G110,"sb(p)",I14:I110)</f>
        <v>1008.2</v>
      </c>
      <c r="J122" s="215">
        <f>SUMIF(G14:G110,"sb(p)",J14:J110)</f>
        <v>195.7</v>
      </c>
      <c r="K122" s="172"/>
      <c r="L122" s="678"/>
      <c r="M122" s="678"/>
      <c r="N122" s="678"/>
      <c r="O122" s="678"/>
    </row>
    <row r="123" spans="1:15" s="35" customFormat="1" ht="14.25" customHeight="1" thickBot="1" x14ac:dyDescent="0.3">
      <c r="A123" s="722" t="s">
        <v>44</v>
      </c>
      <c r="B123" s="723"/>
      <c r="C123" s="723"/>
      <c r="D123" s="723"/>
      <c r="E123" s="723"/>
      <c r="F123" s="723"/>
      <c r="G123" s="724"/>
      <c r="H123" s="208">
        <f>SUM(H124:H126)</f>
        <v>47954.999999999993</v>
      </c>
      <c r="I123" s="220">
        <f>SUM(I124:I126)</f>
        <v>50516.9</v>
      </c>
      <c r="J123" s="209">
        <f>SUM(J124:J126)</f>
        <v>43830.1</v>
      </c>
      <c r="K123" s="173"/>
      <c r="L123" s="684"/>
      <c r="M123" s="684"/>
      <c r="N123" s="684"/>
      <c r="O123" s="684"/>
    </row>
    <row r="124" spans="1:15" s="35" customFormat="1" ht="14.25" customHeight="1" x14ac:dyDescent="0.25">
      <c r="A124" s="707" t="s">
        <v>144</v>
      </c>
      <c r="B124" s="708"/>
      <c r="C124" s="708"/>
      <c r="D124" s="708"/>
      <c r="E124" s="708"/>
      <c r="F124" s="708"/>
      <c r="G124" s="709"/>
      <c r="H124" s="210">
        <f>SUMIF(G14:G110,"es",H14:H110)</f>
        <v>6152.1</v>
      </c>
      <c r="I124" s="221">
        <f>SUMIF(G14:G110,"es",I14:I110)</f>
        <v>6152.1</v>
      </c>
      <c r="J124" s="211">
        <f>SUMIF(G14:G110,"es",J14:J110)</f>
        <v>497.6</v>
      </c>
      <c r="K124" s="112"/>
      <c r="L124" s="678"/>
      <c r="M124" s="678"/>
      <c r="N124" s="678"/>
      <c r="O124" s="678"/>
    </row>
    <row r="125" spans="1:15" s="35" customFormat="1" ht="14.25" customHeight="1" x14ac:dyDescent="0.25">
      <c r="A125" s="710" t="s">
        <v>145</v>
      </c>
      <c r="B125" s="711"/>
      <c r="C125" s="711"/>
      <c r="D125" s="711"/>
      <c r="E125" s="711"/>
      <c r="F125" s="711"/>
      <c r="G125" s="712"/>
      <c r="H125" s="212">
        <f>SUMIF(G14:G110,"lrvb",H14:H110)</f>
        <v>41802.899999999994</v>
      </c>
      <c r="I125" s="222">
        <f>SUMIF(G14:G110,"lrvb",I14:I110)</f>
        <v>43952.3</v>
      </c>
      <c r="J125" s="213">
        <f>SUMIF(G14:G110,"lrvb",J14:J110)</f>
        <v>42920</v>
      </c>
      <c r="K125" s="113"/>
      <c r="L125" s="678"/>
      <c r="M125" s="678"/>
      <c r="N125" s="678"/>
      <c r="O125" s="678"/>
    </row>
    <row r="126" spans="1:15" s="35" customFormat="1" ht="14.25" customHeight="1" thickBot="1" x14ac:dyDescent="0.3">
      <c r="A126" s="713" t="s">
        <v>146</v>
      </c>
      <c r="B126" s="714"/>
      <c r="C126" s="714"/>
      <c r="D126" s="714"/>
      <c r="E126" s="714"/>
      <c r="F126" s="714"/>
      <c r="G126" s="715"/>
      <c r="H126" s="216">
        <f>SUMIF(G14:G109,G38,H14:H109)</f>
        <v>0</v>
      </c>
      <c r="I126" s="224">
        <f>SUMIF(G14:G109,G38,I14:I109)</f>
        <v>412.5</v>
      </c>
      <c r="J126" s="217">
        <f>SUMIF(G14:G109,"kt",J14:J109)</f>
        <v>412.5</v>
      </c>
      <c r="K126" s="113"/>
      <c r="L126" s="172"/>
      <c r="M126" s="192"/>
      <c r="N126" s="192"/>
      <c r="O126" s="172"/>
    </row>
    <row r="127" spans="1:15" s="35" customFormat="1" ht="14.25" customHeight="1" thickBot="1" x14ac:dyDescent="0.3">
      <c r="A127" s="716" t="s">
        <v>45</v>
      </c>
      <c r="B127" s="717"/>
      <c r="C127" s="717"/>
      <c r="D127" s="717"/>
      <c r="E127" s="717"/>
      <c r="F127" s="717"/>
      <c r="G127" s="718"/>
      <c r="H127" s="218">
        <f>H123+H117</f>
        <v>95396.599999999991</v>
      </c>
      <c r="I127" s="225">
        <f>I123+I117</f>
        <v>100062.9</v>
      </c>
      <c r="J127" s="219">
        <f ca="1">J123+J117</f>
        <v>91450.5</v>
      </c>
      <c r="K127" s="114"/>
      <c r="L127" s="684"/>
      <c r="M127" s="684"/>
      <c r="N127" s="684"/>
      <c r="O127" s="684"/>
    </row>
    <row r="128" spans="1:15" x14ac:dyDescent="0.2">
      <c r="B128" s="115"/>
      <c r="C128" s="115"/>
      <c r="D128" s="115"/>
      <c r="E128" s="116"/>
      <c r="F128" s="117"/>
      <c r="H128" s="125"/>
      <c r="I128" s="125"/>
      <c r="J128" s="125"/>
    </row>
    <row r="129" spans="5:11" x14ac:dyDescent="0.2">
      <c r="I129" s="125"/>
    </row>
    <row r="133" spans="5:11" x14ac:dyDescent="0.2">
      <c r="E133" s="120"/>
      <c r="F133" s="34"/>
      <c r="K133" s="34"/>
    </row>
  </sheetData>
  <mergeCells count="218">
    <mergeCell ref="D95:D96"/>
    <mergeCell ref="N61:N63"/>
    <mergeCell ref="N95:N96"/>
    <mergeCell ref="N99:N101"/>
    <mergeCell ref="F59:F60"/>
    <mergeCell ref="E59:E60"/>
    <mergeCell ref="E64:E66"/>
    <mergeCell ref="F70:F72"/>
    <mergeCell ref="K87:K90"/>
    <mergeCell ref="K73:K74"/>
    <mergeCell ref="D73:D74"/>
    <mergeCell ref="E73:E74"/>
    <mergeCell ref="F73:F74"/>
    <mergeCell ref="C76:O76"/>
    <mergeCell ref="K80:K82"/>
    <mergeCell ref="K64:K65"/>
    <mergeCell ref="K67:K68"/>
    <mergeCell ref="O83:O84"/>
    <mergeCell ref="N85:N86"/>
    <mergeCell ref="O59:O60"/>
    <mergeCell ref="O85:O86"/>
    <mergeCell ref="N87:N90"/>
    <mergeCell ref="L73:L74"/>
    <mergeCell ref="O73:O74"/>
    <mergeCell ref="B70:B71"/>
    <mergeCell ref="D70:D72"/>
    <mergeCell ref="K56:K58"/>
    <mergeCell ref="A67:A68"/>
    <mergeCell ref="B67:B68"/>
    <mergeCell ref="A64:A65"/>
    <mergeCell ref="B64:B65"/>
    <mergeCell ref="A61:A62"/>
    <mergeCell ref="B61:B62"/>
    <mergeCell ref="A59:A60"/>
    <mergeCell ref="B59:B60"/>
    <mergeCell ref="C59:C60"/>
    <mergeCell ref="K61:K62"/>
    <mergeCell ref="M26:M27"/>
    <mergeCell ref="A4:A6"/>
    <mergeCell ref="B4:B6"/>
    <mergeCell ref="C4:C6"/>
    <mergeCell ref="L59:L60"/>
    <mergeCell ref="D57:D58"/>
    <mergeCell ref="K59:K60"/>
    <mergeCell ref="E70:E72"/>
    <mergeCell ref="N67:N69"/>
    <mergeCell ref="L20:L21"/>
    <mergeCell ref="N22:N23"/>
    <mergeCell ref="N26:N27"/>
    <mergeCell ref="K28:K29"/>
    <mergeCell ref="D67:D69"/>
    <mergeCell ref="D64:D66"/>
    <mergeCell ref="D61:D63"/>
    <mergeCell ref="D59:D60"/>
    <mergeCell ref="F51:F52"/>
    <mergeCell ref="E53:E55"/>
    <mergeCell ref="D43:D44"/>
    <mergeCell ref="K43:K44"/>
    <mergeCell ref="D48:D50"/>
    <mergeCell ref="K48:K50"/>
    <mergeCell ref="A70:A71"/>
    <mergeCell ref="K18:K19"/>
    <mergeCell ref="L18:L19"/>
    <mergeCell ref="O18:O19"/>
    <mergeCell ref="E22:E23"/>
    <mergeCell ref="A3:O3"/>
    <mergeCell ref="D45:D47"/>
    <mergeCell ref="K45:K47"/>
    <mergeCell ref="K5:K6"/>
    <mergeCell ref="N4:N6"/>
    <mergeCell ref="H5:H6"/>
    <mergeCell ref="C33:O33"/>
    <mergeCell ref="K32:O32"/>
    <mergeCell ref="L28:L29"/>
    <mergeCell ref="L5:L6"/>
    <mergeCell ref="K16:K17"/>
    <mergeCell ref="L16:L17"/>
    <mergeCell ref="O28:O29"/>
    <mergeCell ref="K26:K27"/>
    <mergeCell ref="L26:L27"/>
    <mergeCell ref="O22:O23"/>
    <mergeCell ref="K34:K35"/>
    <mergeCell ref="N28:N29"/>
    <mergeCell ref="L43:L44"/>
    <mergeCell ref="M22:M23"/>
    <mergeCell ref="O26:O27"/>
    <mergeCell ref="D22:D23"/>
    <mergeCell ref="K22:K23"/>
    <mergeCell ref="D26:D27"/>
    <mergeCell ref="O20:O21"/>
    <mergeCell ref="G4:G6"/>
    <mergeCell ref="H4:J4"/>
    <mergeCell ref="E4:E6"/>
    <mergeCell ref="D14:D16"/>
    <mergeCell ref="D20:D21"/>
    <mergeCell ref="K20:K21"/>
    <mergeCell ref="E18:E19"/>
    <mergeCell ref="M16:M17"/>
    <mergeCell ref="M18:M19"/>
    <mergeCell ref="M20:M21"/>
    <mergeCell ref="O24:O25"/>
    <mergeCell ref="D4:D6"/>
    <mergeCell ref="F4:F6"/>
    <mergeCell ref="I5:I6"/>
    <mergeCell ref="J5:J6"/>
    <mergeCell ref="B7:J7"/>
    <mergeCell ref="C13:O13"/>
    <mergeCell ref="L22:L23"/>
    <mergeCell ref="O16:O17"/>
    <mergeCell ref="A28:A29"/>
    <mergeCell ref="B28:B29"/>
    <mergeCell ref="A24:A25"/>
    <mergeCell ref="B24:B25"/>
    <mergeCell ref="C24:C25"/>
    <mergeCell ref="D24:D25"/>
    <mergeCell ref="E24:E25"/>
    <mergeCell ref="L45:L47"/>
    <mergeCell ref="K51:K52"/>
    <mergeCell ref="A51:A52"/>
    <mergeCell ref="B51:B52"/>
    <mergeCell ref="C51:C52"/>
    <mergeCell ref="D51:D52"/>
    <mergeCell ref="E51:E52"/>
    <mergeCell ref="C32:G32"/>
    <mergeCell ref="D30:D31"/>
    <mergeCell ref="E34:E41"/>
    <mergeCell ref="A30:A31"/>
    <mergeCell ref="B30:B31"/>
    <mergeCell ref="C28:C29"/>
    <mergeCell ref="F24:F25"/>
    <mergeCell ref="L48:L50"/>
    <mergeCell ref="E83:E84"/>
    <mergeCell ref="E85:E86"/>
    <mergeCell ref="C75:G75"/>
    <mergeCell ref="K75:O75"/>
    <mergeCell ref="C80:C82"/>
    <mergeCell ref="D80:D82"/>
    <mergeCell ref="E80:E82"/>
    <mergeCell ref="E87:E90"/>
    <mergeCell ref="D83:D84"/>
    <mergeCell ref="K83:K84"/>
    <mergeCell ref="D85:D86"/>
    <mergeCell ref="D87:D90"/>
    <mergeCell ref="K85:K86"/>
    <mergeCell ref="O80:O82"/>
    <mergeCell ref="N83:N84"/>
    <mergeCell ref="N80:N82"/>
    <mergeCell ref="D77:D79"/>
    <mergeCell ref="E77:E79"/>
    <mergeCell ref="D108:D109"/>
    <mergeCell ref="L123:O123"/>
    <mergeCell ref="L127:O127"/>
    <mergeCell ref="L124:O124"/>
    <mergeCell ref="L125:O125"/>
    <mergeCell ref="L120:O120"/>
    <mergeCell ref="L121:O121"/>
    <mergeCell ref="L122:O122"/>
    <mergeCell ref="A124:G124"/>
    <mergeCell ref="A125:G125"/>
    <mergeCell ref="A126:G126"/>
    <mergeCell ref="A127:G127"/>
    <mergeCell ref="A118:G118"/>
    <mergeCell ref="A117:G117"/>
    <mergeCell ref="A116:G116"/>
    <mergeCell ref="M108:M109"/>
    <mergeCell ref="A120:G120"/>
    <mergeCell ref="A121:G121"/>
    <mergeCell ref="A122:G122"/>
    <mergeCell ref="A123:G123"/>
    <mergeCell ref="A119:G119"/>
    <mergeCell ref="N93:N94"/>
    <mergeCell ref="E92:E94"/>
    <mergeCell ref="F92:F94"/>
    <mergeCell ref="P4:P6"/>
    <mergeCell ref="Q4:Q6"/>
    <mergeCell ref="N16:N17"/>
    <mergeCell ref="N18:N19"/>
    <mergeCell ref="N20:N21"/>
    <mergeCell ref="L118:O118"/>
    <mergeCell ref="B115:J115"/>
    <mergeCell ref="L108:L109"/>
    <mergeCell ref="O108:O109"/>
    <mergeCell ref="L117:O117"/>
    <mergeCell ref="B112:G112"/>
    <mergeCell ref="K112:O112"/>
    <mergeCell ref="L116:O116"/>
    <mergeCell ref="C110:G110"/>
    <mergeCell ref="K110:O110"/>
    <mergeCell ref="C111:G111"/>
    <mergeCell ref="K111:O111"/>
    <mergeCell ref="K108:K109"/>
    <mergeCell ref="A113:I113"/>
    <mergeCell ref="A114:I114"/>
    <mergeCell ref="C107:C109"/>
    <mergeCell ref="O93:O94"/>
    <mergeCell ref="O30:O31"/>
    <mergeCell ref="N70:O72"/>
    <mergeCell ref="N34:O38"/>
    <mergeCell ref="A1:O1"/>
    <mergeCell ref="A2:O2"/>
    <mergeCell ref="N59:N60"/>
    <mergeCell ref="N73:N74"/>
    <mergeCell ref="N108:N109"/>
    <mergeCell ref="K4:M4"/>
    <mergeCell ref="M5:M6"/>
    <mergeCell ref="O4:O6"/>
    <mergeCell ref="A99:A101"/>
    <mergeCell ref="B99:B101"/>
    <mergeCell ref="C99:C101"/>
    <mergeCell ref="D99:D101"/>
    <mergeCell ref="K97:O97"/>
    <mergeCell ref="C98:O98"/>
    <mergeCell ref="F99:F101"/>
    <mergeCell ref="E99:E101"/>
    <mergeCell ref="C97:G97"/>
    <mergeCell ref="N10:O10"/>
    <mergeCell ref="F108:F109"/>
    <mergeCell ref="D92:D94"/>
  </mergeCells>
  <phoneticPr fontId="4" type="noConversion"/>
  <printOptions horizontalCentered="1"/>
  <pageMargins left="0" right="0" top="0" bottom="0" header="0.31496062992125984" footer="0.31496062992125984"/>
  <pageSetup paperSize="9" scale="90" orientation="landscape" r:id="rId1"/>
  <rowBreaks count="5" manualBreakCount="5">
    <brk id="12" max="14" man="1"/>
    <brk id="50" max="14" man="1"/>
    <brk id="63" max="14" man="1"/>
    <brk id="82" max="14" man="1"/>
    <brk id="96"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32" sqref="B32"/>
    </sheetView>
  </sheetViews>
  <sheetFormatPr defaultRowHeight="15.75" x14ac:dyDescent="0.25"/>
  <cols>
    <col min="1" max="1" width="22.7109375" style="1" customWidth="1"/>
    <col min="2" max="2" width="60.7109375" style="1" customWidth="1"/>
    <col min="3" max="16384" width="9.140625" style="1"/>
  </cols>
  <sheetData>
    <row r="1" spans="1:2" x14ac:dyDescent="0.25">
      <c r="A1" s="926" t="s">
        <v>83</v>
      </c>
      <c r="B1" s="926"/>
    </row>
    <row r="2" spans="1:2" ht="31.5" x14ac:dyDescent="0.25">
      <c r="A2" s="2" t="s">
        <v>5</v>
      </c>
      <c r="B2" s="3" t="s">
        <v>84</v>
      </c>
    </row>
    <row r="3" spans="1:2" x14ac:dyDescent="0.25">
      <c r="A3" s="2">
        <v>1</v>
      </c>
      <c r="B3" s="3" t="s">
        <v>85</v>
      </c>
    </row>
    <row r="4" spans="1:2" x14ac:dyDescent="0.25">
      <c r="A4" s="2">
        <v>2</v>
      </c>
      <c r="B4" s="3" t="s">
        <v>86</v>
      </c>
    </row>
    <row r="5" spans="1:2" x14ac:dyDescent="0.25">
      <c r="A5" s="2">
        <v>3</v>
      </c>
      <c r="B5" s="3" t="s">
        <v>87</v>
      </c>
    </row>
    <row r="6" spans="1:2" x14ac:dyDescent="0.25">
      <c r="A6" s="2">
        <v>4</v>
      </c>
      <c r="B6" s="3" t="s">
        <v>88</v>
      </c>
    </row>
    <row r="7" spans="1:2" x14ac:dyDescent="0.25">
      <c r="A7" s="2">
        <v>5</v>
      </c>
      <c r="B7" s="3" t="s">
        <v>89</v>
      </c>
    </row>
    <row r="8" spans="1:2" x14ac:dyDescent="0.25">
      <c r="A8" s="2">
        <v>6</v>
      </c>
      <c r="B8" s="3" t="s">
        <v>90</v>
      </c>
    </row>
    <row r="9" spans="1:2" ht="15.75" customHeight="1" x14ac:dyDescent="0.25"/>
    <row r="10" spans="1:2" ht="15.75" customHeight="1" x14ac:dyDescent="0.25">
      <c r="A10" s="927" t="s">
        <v>91</v>
      </c>
      <c r="B10" s="927"/>
    </row>
  </sheetData>
  <mergeCells count="2">
    <mergeCell ref="A1:B1"/>
    <mergeCell ref="A10:B10"/>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Aprašymas</vt:lpstr>
      <vt:lpstr>Priemonių suvestinė</vt:lpstr>
      <vt:lpstr>Asignavimų valdytojai</vt:lpstr>
      <vt:lpstr>Aprašymas!Print_Area</vt:lpstr>
      <vt:lpstr>'Priemonių suvestinė'!Print_Area</vt:lpstr>
      <vt:lpstr>'Priemonių suvestinė'!Print_Titles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Snieguole Kacerauskaite</dc:creator>
  <cp:lastModifiedBy>Virginija Palaimiene</cp:lastModifiedBy>
  <cp:lastPrinted>2014-03-18T06:41:22Z</cp:lastPrinted>
  <dcterms:created xsi:type="dcterms:W3CDTF">2011-12-01T09:04:40Z</dcterms:created>
  <dcterms:modified xsi:type="dcterms:W3CDTF">2014-04-01T12:57:04Z</dcterms:modified>
</cp:coreProperties>
</file>