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-15" windowWidth="15480" windowHeight="11400"/>
  </bookViews>
  <sheets>
    <sheet name="2014-2016 SVP" sheetId="6" r:id="rId1"/>
    <sheet name="Aiškinamoji lentelė" sheetId="5" state="hidden" r:id="rId2"/>
    <sheet name="Asignavimų valdytojų kodai" sheetId="3" state="hidden" r:id="rId3"/>
    <sheet name="Lapas1" sheetId="7" state="hidden" r:id="rId4"/>
  </sheets>
  <definedNames>
    <definedName name="_xlnm.Print_Area" localSheetId="0">'2014-2016 SVP'!$A$1:$R$71</definedName>
    <definedName name="_xlnm.Print_Area" localSheetId="1">'Aiškinamoji lentelė'!$A$1:$AB$71</definedName>
    <definedName name="_xlnm.Print_Titles" localSheetId="0">'2014-2016 SVP'!$5:$7</definedName>
    <definedName name="_xlnm.Print_Titles" localSheetId="1">'Aiškinamoji lentelė'!$5:$7</definedName>
  </definedNames>
  <calcPr calcId="145621"/>
</workbook>
</file>

<file path=xl/calcChain.xml><?xml version="1.0" encoding="utf-8"?>
<calcChain xmlns="http://schemas.openxmlformats.org/spreadsheetml/2006/main">
  <c r="L53" i="6" l="1"/>
  <c r="I51" i="6"/>
  <c r="M50" i="6"/>
  <c r="I50" i="6"/>
  <c r="I47" i="6" l="1"/>
  <c r="L46" i="6"/>
  <c r="I46" i="6"/>
  <c r="I42" i="6"/>
  <c r="I41" i="6"/>
  <c r="V46" i="5"/>
  <c r="K12" i="5" l="1"/>
  <c r="O12" i="5"/>
  <c r="S12" i="5"/>
  <c r="S15" i="5" s="1"/>
  <c r="K13" i="5"/>
  <c r="O13" i="5"/>
  <c r="S13" i="5"/>
  <c r="K14" i="5"/>
  <c r="K15" i="5" s="1"/>
  <c r="O14" i="5"/>
  <c r="S14" i="5"/>
  <c r="L15" i="5"/>
  <c r="M15" i="5"/>
  <c r="N15" i="5"/>
  <c r="O15" i="5"/>
  <c r="P15" i="5"/>
  <c r="Q15" i="5"/>
  <c r="R15" i="5"/>
  <c r="T15" i="5"/>
  <c r="U15" i="5"/>
  <c r="V15" i="5"/>
  <c r="W15" i="5"/>
  <c r="X15" i="5"/>
  <c r="K16" i="5"/>
  <c r="O16" i="5"/>
  <c r="S16" i="5"/>
  <c r="S19" i="5" s="1"/>
  <c r="K17" i="5"/>
  <c r="K19" i="5" s="1"/>
  <c r="O17" i="5"/>
  <c r="S17" i="5"/>
  <c r="K18" i="5"/>
  <c r="O18" i="5"/>
  <c r="O19" i="5" s="1"/>
  <c r="S18" i="5"/>
  <c r="L19" i="5"/>
  <c r="M19" i="5"/>
  <c r="M20" i="5" s="1"/>
  <c r="N19" i="5"/>
  <c r="N20" i="5" s="1"/>
  <c r="P19" i="5"/>
  <c r="Q19" i="5"/>
  <c r="Q20" i="5" s="1"/>
  <c r="R19" i="5"/>
  <c r="R20" i="5" s="1"/>
  <c r="T19" i="5"/>
  <c r="T20" i="5" s="1"/>
  <c r="U19" i="5"/>
  <c r="U20" i="5" s="1"/>
  <c r="V19" i="5"/>
  <c r="W19" i="5"/>
  <c r="X19" i="5"/>
  <c r="X20" i="5" s="1"/>
  <c r="V20" i="5"/>
  <c r="W20" i="5"/>
  <c r="K22" i="5"/>
  <c r="P22" i="5"/>
  <c r="O22" i="5" s="1"/>
  <c r="O26" i="5" s="1"/>
  <c r="S22" i="5"/>
  <c r="K26" i="5"/>
  <c r="L26" i="5"/>
  <c r="M26" i="5"/>
  <c r="N26" i="5"/>
  <c r="Q26" i="5"/>
  <c r="R26" i="5"/>
  <c r="S26" i="5"/>
  <c r="T26" i="5"/>
  <c r="U26" i="5"/>
  <c r="V26" i="5"/>
  <c r="W26" i="5"/>
  <c r="X26" i="5"/>
  <c r="K27" i="5"/>
  <c r="P27" i="5"/>
  <c r="O27" i="5" s="1"/>
  <c r="S27" i="5"/>
  <c r="K28" i="5"/>
  <c r="O28" i="5"/>
  <c r="S28" i="5"/>
  <c r="K29" i="5"/>
  <c r="K31" i="5" s="1"/>
  <c r="O29" i="5"/>
  <c r="S29" i="5"/>
  <c r="K30" i="5"/>
  <c r="O30" i="5"/>
  <c r="S30" i="5"/>
  <c r="L31" i="5"/>
  <c r="M31" i="5"/>
  <c r="N31" i="5"/>
  <c r="Q31" i="5"/>
  <c r="R31" i="5"/>
  <c r="S31" i="5"/>
  <c r="T31" i="5"/>
  <c r="U31" i="5"/>
  <c r="V31" i="5"/>
  <c r="W31" i="5"/>
  <c r="X31" i="5"/>
  <c r="K32" i="5"/>
  <c r="P32" i="5"/>
  <c r="O32" i="5" s="1"/>
  <c r="O35" i="5" s="1"/>
  <c r="S32" i="5"/>
  <c r="S35" i="5" s="1"/>
  <c r="S36" i="5" s="1"/>
  <c r="K33" i="5"/>
  <c r="O33" i="5"/>
  <c r="S33" i="5"/>
  <c r="K34" i="5"/>
  <c r="K35" i="5" s="1"/>
  <c r="O34" i="5"/>
  <c r="S34" i="5"/>
  <c r="L35" i="5"/>
  <c r="L36" i="5" s="1"/>
  <c r="M35" i="5"/>
  <c r="N35" i="5"/>
  <c r="Q35" i="5"/>
  <c r="Q36" i="5" s="1"/>
  <c r="R35" i="5"/>
  <c r="R36" i="5" s="1"/>
  <c r="T35" i="5"/>
  <c r="U35" i="5"/>
  <c r="V35" i="5"/>
  <c r="V36" i="5" s="1"/>
  <c r="V37" i="5" s="1"/>
  <c r="W35" i="5"/>
  <c r="X35" i="5"/>
  <c r="M36" i="5"/>
  <c r="T36" i="5"/>
  <c r="U36" i="5"/>
  <c r="X36" i="5"/>
  <c r="K40" i="5"/>
  <c r="O40" i="5"/>
  <c r="S40" i="5"/>
  <c r="K41" i="5"/>
  <c r="O41" i="5"/>
  <c r="S41" i="5"/>
  <c r="K42" i="5"/>
  <c r="O42" i="5"/>
  <c r="S42" i="5"/>
  <c r="K43" i="5"/>
  <c r="O43" i="5"/>
  <c r="S43" i="5"/>
  <c r="L44" i="5"/>
  <c r="M44" i="5"/>
  <c r="N44" i="5"/>
  <c r="P44" i="5"/>
  <c r="Q44" i="5"/>
  <c r="R44" i="5"/>
  <c r="T44" i="5"/>
  <c r="U44" i="5"/>
  <c r="V44" i="5"/>
  <c r="W44" i="5"/>
  <c r="X44" i="5"/>
  <c r="K45" i="5"/>
  <c r="O45" i="5"/>
  <c r="S45" i="5"/>
  <c r="K46" i="5"/>
  <c r="O46" i="5"/>
  <c r="O49" i="5" s="1"/>
  <c r="S46" i="5"/>
  <c r="K47" i="5"/>
  <c r="O47" i="5"/>
  <c r="S47" i="5"/>
  <c r="K48" i="5"/>
  <c r="O48" i="5"/>
  <c r="S48" i="5"/>
  <c r="L49" i="5"/>
  <c r="M49" i="5"/>
  <c r="N49" i="5"/>
  <c r="P49" i="5"/>
  <c r="Q49" i="5"/>
  <c r="R49" i="5"/>
  <c r="T49" i="5"/>
  <c r="U49" i="5"/>
  <c r="U59" i="5" s="1"/>
  <c r="U60" i="5" s="1"/>
  <c r="V49" i="5"/>
  <c r="W49" i="5"/>
  <c r="X49" i="5"/>
  <c r="K50" i="5"/>
  <c r="K53" i="5" s="1"/>
  <c r="O50" i="5"/>
  <c r="S50" i="5"/>
  <c r="S53" i="5" s="1"/>
  <c r="K51" i="5"/>
  <c r="R51" i="5"/>
  <c r="O51" i="5" s="1"/>
  <c r="O68" i="5" s="1"/>
  <c r="S51" i="5"/>
  <c r="W51" i="5"/>
  <c r="W53" i="5" s="1"/>
  <c r="K52" i="5"/>
  <c r="O52" i="5"/>
  <c r="S52" i="5"/>
  <c r="L53" i="5"/>
  <c r="M53" i="5"/>
  <c r="M59" i="5" s="1"/>
  <c r="M60" i="5" s="1"/>
  <c r="N53" i="5"/>
  <c r="N59" i="5" s="1"/>
  <c r="N60" i="5" s="1"/>
  <c r="P53" i="5"/>
  <c r="Q53" i="5"/>
  <c r="Q59" i="5" s="1"/>
  <c r="Q60" i="5" s="1"/>
  <c r="T53" i="5"/>
  <c r="U53" i="5"/>
  <c r="V53" i="5"/>
  <c r="V59" i="5" s="1"/>
  <c r="V60" i="5" s="1"/>
  <c r="X53" i="5"/>
  <c r="K54" i="5"/>
  <c r="O54" i="5"/>
  <c r="S54" i="5"/>
  <c r="K56" i="5"/>
  <c r="O56" i="5"/>
  <c r="S56" i="5"/>
  <c r="K57" i="5"/>
  <c r="O57" i="5"/>
  <c r="S57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L59" i="5"/>
  <c r="L60" i="5" s="1"/>
  <c r="P59" i="5"/>
  <c r="P60" i="5" s="1"/>
  <c r="T59" i="5"/>
  <c r="T60" i="5" s="1"/>
  <c r="X59" i="5"/>
  <c r="X60" i="5" s="1"/>
  <c r="K67" i="5"/>
  <c r="S67" i="5"/>
  <c r="W67" i="5"/>
  <c r="X67" i="5"/>
  <c r="X66" i="5" s="1"/>
  <c r="K68" i="5"/>
  <c r="W68" i="5"/>
  <c r="X68" i="5"/>
  <c r="K70" i="5"/>
  <c r="K69" i="5" s="1"/>
  <c r="O70" i="5"/>
  <c r="O69" i="5" s="1"/>
  <c r="S70" i="5"/>
  <c r="S69" i="5" s="1"/>
  <c r="W70" i="5"/>
  <c r="W69" i="5" s="1"/>
  <c r="X70" i="5"/>
  <c r="X69" i="5" s="1"/>
  <c r="N70" i="6"/>
  <c r="N69" i="6" s="1"/>
  <c r="M70" i="6"/>
  <c r="M69" i="6" s="1"/>
  <c r="N68" i="6"/>
  <c r="N67" i="6"/>
  <c r="M67" i="6"/>
  <c r="N58" i="6"/>
  <c r="M58" i="6"/>
  <c r="L58" i="6"/>
  <c r="K58" i="6"/>
  <c r="J58" i="6"/>
  <c r="I57" i="6"/>
  <c r="I56" i="6"/>
  <c r="I54" i="6"/>
  <c r="N53" i="6"/>
  <c r="K53" i="6"/>
  <c r="J53" i="6"/>
  <c r="M68" i="6"/>
  <c r="I53" i="6"/>
  <c r="N49" i="6"/>
  <c r="M49" i="6"/>
  <c r="L49" i="6"/>
  <c r="K49" i="6"/>
  <c r="J49" i="6"/>
  <c r="I48" i="6"/>
  <c r="I45" i="6"/>
  <c r="N44" i="6"/>
  <c r="M44" i="6"/>
  <c r="L44" i="6"/>
  <c r="K44" i="6"/>
  <c r="J44" i="6"/>
  <c r="I68" i="6"/>
  <c r="I40" i="6"/>
  <c r="I44" i="6" s="1"/>
  <c r="N35" i="6"/>
  <c r="M35" i="6"/>
  <c r="L35" i="6"/>
  <c r="K35" i="6"/>
  <c r="J35" i="6"/>
  <c r="I33" i="6"/>
  <c r="N32" i="6"/>
  <c r="M32" i="6"/>
  <c r="L32" i="6"/>
  <c r="L36" i="6" s="1"/>
  <c r="K32" i="6"/>
  <c r="J32" i="6"/>
  <c r="I27" i="6"/>
  <c r="N26" i="6"/>
  <c r="M26" i="6"/>
  <c r="L26" i="6"/>
  <c r="K26" i="6"/>
  <c r="J26" i="6"/>
  <c r="I22" i="6"/>
  <c r="I26" i="6" s="1"/>
  <c r="N19" i="6"/>
  <c r="M19" i="6"/>
  <c r="L19" i="6"/>
  <c r="K19" i="6"/>
  <c r="J19" i="6"/>
  <c r="I16" i="6"/>
  <c r="N15" i="6"/>
  <c r="M15" i="6"/>
  <c r="L15" i="6"/>
  <c r="K15" i="6"/>
  <c r="J15" i="6"/>
  <c r="I12" i="6"/>
  <c r="I67" i="6" s="1"/>
  <c r="K36" i="5" l="1"/>
  <c r="W66" i="5"/>
  <c r="W36" i="5"/>
  <c r="W37" i="5" s="1"/>
  <c r="W61" i="5" s="1"/>
  <c r="P26" i="5"/>
  <c r="U37" i="5"/>
  <c r="P20" i="5"/>
  <c r="K59" i="5"/>
  <c r="K60" i="5" s="1"/>
  <c r="R37" i="5"/>
  <c r="X37" i="5"/>
  <c r="X61" i="5" s="1"/>
  <c r="K66" i="5"/>
  <c r="R53" i="5"/>
  <c r="R59" i="5" s="1"/>
  <c r="R60" i="5" s="1"/>
  <c r="R61" i="5" s="1"/>
  <c r="K49" i="5"/>
  <c r="K44" i="5"/>
  <c r="S44" i="5"/>
  <c r="M37" i="5"/>
  <c r="M61" i="5" s="1"/>
  <c r="W59" i="5"/>
  <c r="W60" i="5" s="1"/>
  <c r="S68" i="5"/>
  <c r="S66" i="5" s="1"/>
  <c r="S71" i="5" s="1"/>
  <c r="O44" i="5"/>
  <c r="N36" i="5"/>
  <c r="N37" i="5" s="1"/>
  <c r="N61" i="5" s="1"/>
  <c r="Q37" i="5"/>
  <c r="L20" i="5"/>
  <c r="N66" i="6"/>
  <c r="J20" i="6"/>
  <c r="I20" i="6" s="1"/>
  <c r="N20" i="6"/>
  <c r="S49" i="5"/>
  <c r="S59" i="5" s="1"/>
  <c r="S60" i="5" s="1"/>
  <c r="V61" i="5"/>
  <c r="K59" i="6"/>
  <c r="K60" i="6" s="1"/>
  <c r="M20" i="6"/>
  <c r="I49" i="6"/>
  <c r="N71" i="6"/>
  <c r="I32" i="6"/>
  <c r="M36" i="6"/>
  <c r="L59" i="6"/>
  <c r="L60" i="6" s="1"/>
  <c r="N59" i="6"/>
  <c r="N60" i="6" s="1"/>
  <c r="K20" i="6"/>
  <c r="K36" i="6"/>
  <c r="I70" i="6"/>
  <c r="I69" i="6" s="1"/>
  <c r="J59" i="6"/>
  <c r="J60" i="6" s="1"/>
  <c r="J36" i="6"/>
  <c r="J37" i="6" s="1"/>
  <c r="N36" i="6"/>
  <c r="I19" i="6"/>
  <c r="L20" i="6"/>
  <c r="L37" i="6" s="1"/>
  <c r="I35" i="6"/>
  <c r="I58" i="6"/>
  <c r="K71" i="5"/>
  <c r="O67" i="5"/>
  <c r="O66" i="5" s="1"/>
  <c r="O71" i="5" s="1"/>
  <c r="O31" i="5"/>
  <c r="X71" i="5"/>
  <c r="O36" i="5"/>
  <c r="Q61" i="5"/>
  <c r="K20" i="5"/>
  <c r="K37" i="5" s="1"/>
  <c r="L37" i="5"/>
  <c r="L61" i="5" s="1"/>
  <c r="W71" i="5"/>
  <c r="O53" i="5"/>
  <c r="U61" i="5"/>
  <c r="O20" i="5"/>
  <c r="O37" i="5" s="1"/>
  <c r="S20" i="5"/>
  <c r="S37" i="5" s="1"/>
  <c r="T37" i="5"/>
  <c r="T61" i="5" s="1"/>
  <c r="P35" i="5"/>
  <c r="P31" i="5"/>
  <c r="I66" i="6"/>
  <c r="M66" i="6"/>
  <c r="M71" i="6" s="1"/>
  <c r="I15" i="6"/>
  <c r="M53" i="6"/>
  <c r="M59" i="6" s="1"/>
  <c r="M60" i="6" s="1"/>
  <c r="O59" i="5" l="1"/>
  <c r="O60" i="5" s="1"/>
  <c r="K61" i="5"/>
  <c r="N37" i="6"/>
  <c r="N61" i="6" s="1"/>
  <c r="J61" i="6"/>
  <c r="S61" i="5"/>
  <c r="I59" i="6"/>
  <c r="I60" i="6" s="1"/>
  <c r="M37" i="6"/>
  <c r="M61" i="6" s="1"/>
  <c r="L61" i="6"/>
  <c r="K37" i="6"/>
  <c r="K61" i="6" s="1"/>
  <c r="I71" i="6"/>
  <c r="I36" i="6"/>
  <c r="I37" i="6" s="1"/>
  <c r="P36" i="5"/>
  <c r="P37" i="5" s="1"/>
  <c r="P61" i="5" s="1"/>
  <c r="O61" i="5"/>
  <c r="I61" i="6" l="1"/>
</calcChain>
</file>

<file path=xl/comments1.xml><?xml version="1.0" encoding="utf-8"?>
<comments xmlns="http://schemas.openxmlformats.org/spreadsheetml/2006/main">
  <authors>
    <author>Audra Cepiene</author>
  </authors>
  <commentList>
    <comment ref="I68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+ 552,1 tūkst. Lt P nepanaudotos
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K4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nepanaudotos 552,1 tūkst. lt persikelia į 2014 m.
</t>
        </r>
      </text>
    </comment>
    <comment ref="S4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pridėta 552,1 tūkst. Lt </t>
        </r>
      </text>
    </comment>
  </commentList>
</comments>
</file>

<file path=xl/sharedStrings.xml><?xml version="1.0" encoding="utf-8"?>
<sst xmlns="http://schemas.openxmlformats.org/spreadsheetml/2006/main" count="405" uniqueCount="129">
  <si>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</si>
  <si>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</si>
  <si>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</si>
  <si>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</si>
  <si>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</si>
  <si>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</si>
  <si>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</si>
  <si>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</si>
  <si>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</si>
  <si>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</si>
  <si>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</si>
  <si>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</si>
  <si>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</si>
  <si>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</si>
  <si>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</si>
  <si>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</si>
  <si>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</si>
  <si>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</si>
  <si>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</si>
  <si>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</si>
  <si>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</si>
  <si>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</si>
  <si>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</si>
  <si>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</si>
  <si>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</si>
  <si>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</si>
  <si>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</si>
  <si>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</si>
  <si>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</si>
  <si>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</si>
  <si>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</si>
  <si>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</si>
  <si>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</si>
  <si>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</si>
  <si>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</si>
  <si>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</si>
  <si>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</si>
  <si>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 xml:space="preserve">Iš viso  veiklos planui: </t>
  </si>
  <si>
    <t xml:space="preserve"> TIKSLŲ, UŽDAVINIŲ, PRIEMONIŲ, PRIEMONIŲ IŠLAIDŲ IR PRODUKTO KRITERIJŲ SUVESTINĖ</t>
  </si>
  <si>
    <t>Veiklos plano tikslo kodas</t>
  </si>
  <si>
    <t>Vykdytojas (skyrius / asmuo)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</si>
  <si>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</si>
  <si>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</si>
  <si>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</si>
  <si>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</si>
  <si>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2015-ųjų metų lėšų projektas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</si>
  <si>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</si>
  <si>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2014-ieji metai</t>
  </si>
  <si>
    <t>2015-ieji metai</t>
  </si>
  <si>
    <t>SB</t>
  </si>
  <si>
    <t>Papriemonės kodas</t>
  </si>
  <si>
    <t>03</t>
  </si>
  <si>
    <t>04</t>
  </si>
  <si>
    <t>05</t>
  </si>
  <si>
    <t>08</t>
  </si>
  <si>
    <t>SUBALANSUOTO TURIZMO SKATINIMO IR VYSTYMO PROGRAMOS (NR. 02)</t>
  </si>
  <si>
    <t>02 Subalansuoto turizmo skatinimo ir vystymo programa</t>
  </si>
  <si>
    <t>Skatinti atvykstamąjį ir vietinį turizmą, stiprinant miesto turistinį patrauklumą bei didinant Klaipėdos miesto konkurencingumą tiek tarptautinėse, tiek vidinėse turizmo rinkose</t>
  </si>
  <si>
    <t>Plėtoti vandens turizmą</t>
  </si>
  <si>
    <t>Plėtoti turizmo informacinę sistemą</t>
  </si>
  <si>
    <t>Plėtoti viešąją aktyvaus poilsio ir turizmo infrastruktūrą</t>
  </si>
  <si>
    <t>Plėtoti turizmo infrastruktūrą</t>
  </si>
  <si>
    <t>SB(P)</t>
  </si>
  <si>
    <t>ES</t>
  </si>
  <si>
    <t>Projektų sk.</t>
  </si>
  <si>
    <t>5</t>
  </si>
  <si>
    <t>Apgyvendinimo paslaugų plėtra Klaipėdoje, įrengiant kempingą pajūryje, II etapas. Stacionarių namelių poilsiui Girulių kempinge įrengimas</t>
  </si>
  <si>
    <t>I</t>
  </si>
  <si>
    <t>Kt</t>
  </si>
  <si>
    <t>Esamų Klaipėdos pilies princo Frydricho ir princo Karlo bastionų rekonstrukcija, išvystant Mažosios Lietuvos istorijos muziejų (pagal VP3-1.3-M-02 priemonę)</t>
  </si>
  <si>
    <t>Kruizų ir regatų organizavimas, vandens turizmo rinkodaros vykdymas</t>
  </si>
  <si>
    <t>Tarptautinių ryšių, verslo plėtros ir turizmo sk.</t>
  </si>
  <si>
    <t>Klaipėdos miesto turizmo galimybių pristatymas tarptautinėje erdvėje (tarptautinėse turizmo parodose ir verslo misijose)</t>
  </si>
  <si>
    <t>Nemokamos informacijos teikimas turistams bei turistines paslaugas teikiantiems subjektams</t>
  </si>
  <si>
    <t>Nacionalinės turizmo informacinės sistemos duomenų bazės atnaujinimas</t>
  </si>
  <si>
    <t>Duomenų bazės atnaujinimai per kalendorinius metus, kartai</t>
  </si>
  <si>
    <t>Strateginis tikslas 01. Didinti miesto konkurencingumą, kryptingai vystant infrastruktūrą ir sudarant palankias sąlygas verslui</t>
  </si>
  <si>
    <t xml:space="preserve">Klaipėdos miesto poilsio parko sutvarkymo ir pritaikymo turizmo bei kitoms viešosioms reikmėms (II etapas) </t>
  </si>
  <si>
    <t>Aptarnauta turistų (suteikta inform.), tūkst. vnt.</t>
  </si>
  <si>
    <t>Rekonstruota rytinė kurtina, vnt.</t>
  </si>
  <si>
    <t>Įrengta renginių salė, vnt.</t>
  </si>
  <si>
    <t>Įrengta sporto aikštelių, sk.</t>
  </si>
  <si>
    <t>Įrengta šunų vedžiojimo aikštelė</t>
  </si>
  <si>
    <t xml:space="preserve">Įrengtas pažintinis takas </t>
  </si>
  <si>
    <t>Įrengtas viešasis tualetas</t>
  </si>
  <si>
    <t>Konservuoti ir restauruoti archeologiniai mūrai ir grindinių atodangos, suremontuotos juos dengiančios stoginės, %</t>
  </si>
  <si>
    <t>Asignavimai 2013-iesiems metams**</t>
  </si>
  <si>
    <t>2014-ųjų metų asignavimų planas</t>
  </si>
  <si>
    <t>Lėšų poreikis biudžetiniams 
2014-iesiems metams</t>
  </si>
  <si>
    <t>2016-ųjų metų lėšų projektas</t>
  </si>
  <si>
    <t xml:space="preserve"> 2013–2016 M. KLAIPĖDOS MIESTO SAVIVALDYBĖS                                                                     </t>
  </si>
  <si>
    <t>2015-ųjų metų lėšų poreikis</t>
  </si>
  <si>
    <t>2016-ųjų metų lėšų poreikis</t>
  </si>
  <si>
    <t>2016-ieji metai</t>
  </si>
  <si>
    <t>Dalyvio mokestis, vnt.</t>
  </si>
  <si>
    <t>Pagaminta suvenyrų, vnt.</t>
  </si>
  <si>
    <t>Atlikta pristatymų dėl miesto turizmo galimybių ir potencialo užsienio žurnalistams, vnt.</t>
  </si>
  <si>
    <t>P3.2.1.1.</t>
  </si>
  <si>
    <t>P3.2.1.3.</t>
  </si>
  <si>
    <t>P3.2.2.1, P3.2.2.3</t>
  </si>
  <si>
    <t>P3.2.3.1, P3.2.1.2</t>
  </si>
  <si>
    <t>P3.2.3.2, P3.2.3.3</t>
  </si>
  <si>
    <t>P2.3.1.3.</t>
  </si>
  <si>
    <t>P3.2.2.1</t>
  </si>
  <si>
    <t xml:space="preserve">Atvykusių kruizinių laivų skaičus, vnt. </t>
  </si>
  <si>
    <t xml:space="preserve">Įvykusių jūrinių renginių skaičius, vnt. </t>
  </si>
  <si>
    <t>Surengta nemokamų ekskursijų po miestą, vnt.</t>
  </si>
  <si>
    <t xml:space="preserve">Didžiųjų burlaivių regatos „The Tall Ships Races“ programos įgyvendinimas </t>
  </si>
  <si>
    <t>Asignavimai 2013-iesiems metams</t>
  </si>
  <si>
    <t>Lėšų poreikis biudžetiniams 2014-iesiems metams</t>
  </si>
  <si>
    <t>Atplaukusių burlaivių ir jachtų  skaičius, vnt.</t>
  </si>
  <si>
    <t>Išleista specializuotų leidinių kruizinių laivų turistams, tūkst. egz.</t>
  </si>
  <si>
    <t>Dalyvauta tarptautiniuose renginiuose, kartų</t>
  </si>
  <si>
    <t>Dalyvauta „Sail Training International“ konferencijose, kartų</t>
  </si>
  <si>
    <t>Įrengta poilsio namelių , vnt.</t>
  </si>
  <si>
    <t>Įrengta poilsio namelių, vnt.</t>
  </si>
  <si>
    <t xml:space="preserve">Restauruotos princo Karlo, princo Frydricho bastionų ir šiaurinės, rytinės kurtinos atraminės sienutės, % </t>
  </si>
  <si>
    <r>
      <t xml:space="preserve">Funkcinės klasifikacijos kodas </t>
    </r>
    <r>
      <rPr>
        <b/>
        <sz val="9"/>
        <rFont val="Times New Roman"/>
        <family val="1"/>
        <charset val="186"/>
      </rPr>
      <t xml:space="preserve"> </t>
    </r>
  </si>
  <si>
    <t>Visuomeninių renginių infrastruktūros buvusioje pilies teritorijoje suformavimas: Klaipėdos pilies ir bastionų komplekso rytinės kurtinos atkūrimas bei Antrojo pasaulinio karo laikų dažų (kuro) sandėlio pritaikymas</t>
  </si>
  <si>
    <r>
      <t>I</t>
    </r>
    <r>
      <rPr>
        <sz val="10"/>
        <rFont val="Times New Roman"/>
        <family val="1"/>
        <charset val="186"/>
      </rPr>
      <t>šleista Klaipėdos miesto informacinių leidinių, skirtų parodoms, tūkst. egz.</t>
    </r>
  </si>
  <si>
    <t>Išleista nemokamų informacinių leidinių, žemėlapių, tūkst. egz.</t>
  </si>
  <si>
    <r>
      <rPr>
        <sz val="10"/>
        <rFont val="Times New Roman"/>
        <family val="1"/>
        <charset val="186"/>
      </rPr>
      <t>Restauruotos princo Karlo, princo Frydricho basti</t>
    </r>
    <r>
      <rPr>
        <b/>
        <sz val="10"/>
        <rFont val="Times New Roman"/>
        <family val="1"/>
        <charset val="186"/>
      </rPr>
      <t>o</t>
    </r>
    <r>
      <rPr>
        <sz val="10"/>
        <rFont val="Times New Roman"/>
        <family val="1"/>
        <charset val="186"/>
      </rPr>
      <t xml:space="preserve">nų ir šiaurinės, rytinės kurtinos atraminės sienutės, % </t>
    </r>
  </si>
  <si>
    <r>
      <t>K</t>
    </r>
    <r>
      <rPr>
        <sz val="10"/>
        <rFont val="Times New Roman"/>
        <family val="1"/>
        <charset val="186"/>
      </rPr>
      <t>onservuoti ir restauruoti archeologiniai mūrai ir grindinių atodangos, suremontuotos juos dengiančios stoginės, %</t>
    </r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</si>
  <si>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2005 m. rugsėjo 29 d. įsakymas Nr. 1K-280)</t>
  </si>
  <si>
    <t xml:space="preserve"> 2014–2016 M. KLAIPĖDOS MIESTO SAVIVALDYBĖS                                                                     </t>
  </si>
  <si>
    <t>2015-ųjų metų lėšų planas</t>
  </si>
  <si>
    <t>2016-ųjų metų lėšų planas</t>
  </si>
  <si>
    <t>2015-ųjų m. lėšų planas</t>
  </si>
  <si>
    <t>2016-ųjų m. lėšų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</si>
</sst>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14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left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0" xfId="0" applyFont="1" applyAlignment="1">
      <alignment vertical="top"/>
    </xf>
    <xf numFmtId="0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3" fillId="0" borderId="1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3" xfId="0" applyNumberFormat="1" applyFont="1" applyBorder="1" applyAlignment="1">
      <alignment horizontal="right" vertical="top"/>
    </xf>
    <xf numFmtId="164" fontId="3" fillId="0" borderId="14" xfId="0" applyNumberFormat="1" applyFont="1" applyBorder="1" applyAlignment="1">
      <alignment horizontal="right" vertical="top"/>
    </xf>
    <xf numFmtId="164" fontId="3" fillId="3" borderId="7" xfId="0" applyNumberFormat="1" applyFont="1" applyFill="1" applyBorder="1" applyAlignment="1">
      <alignment horizontal="right" vertical="top" wrapText="1"/>
    </xf>
    <xf numFmtId="164" fontId="3" fillId="0" borderId="15" xfId="0" applyNumberFormat="1" applyFont="1" applyBorder="1" applyAlignment="1">
      <alignment horizontal="right" vertical="top"/>
    </xf>
    <xf numFmtId="164" fontId="3" fillId="0" borderId="16" xfId="0" applyNumberFormat="1" applyFont="1" applyBorder="1" applyAlignment="1">
      <alignment horizontal="right" vertical="top"/>
    </xf>
    <xf numFmtId="164" fontId="3" fillId="0" borderId="17" xfId="0" applyNumberFormat="1" applyFont="1" applyBorder="1" applyAlignment="1">
      <alignment horizontal="right" vertical="top"/>
    </xf>
    <xf numFmtId="164" fontId="3" fillId="0" borderId="18" xfId="0" applyNumberFormat="1" applyFont="1" applyBorder="1" applyAlignment="1">
      <alignment horizontal="right" vertical="top"/>
    </xf>
    <xf numFmtId="164" fontId="3" fillId="3" borderId="5" xfId="0" applyNumberFormat="1" applyFont="1" applyFill="1" applyBorder="1" applyAlignment="1">
      <alignment horizontal="right" vertical="top" wrapText="1"/>
    </xf>
    <xf numFmtId="164" fontId="3" fillId="0" borderId="19" xfId="0" applyNumberFormat="1" applyFont="1" applyBorder="1" applyAlignment="1">
      <alignment horizontal="right" vertical="top"/>
    </xf>
    <xf numFmtId="164" fontId="3" fillId="0" borderId="20" xfId="0" applyNumberFormat="1" applyFont="1" applyFill="1" applyBorder="1" applyAlignment="1">
      <alignment horizontal="right" vertical="top"/>
    </xf>
    <xf numFmtId="164" fontId="3" fillId="0" borderId="21" xfId="0" applyNumberFormat="1" applyFont="1" applyFill="1" applyBorder="1" applyAlignment="1">
      <alignment horizontal="right" vertical="top"/>
    </xf>
    <xf numFmtId="164" fontId="3" fillId="0" borderId="6" xfId="0" applyNumberFormat="1" applyFont="1" applyFill="1" applyBorder="1" applyAlignment="1">
      <alignment horizontal="right" vertical="top"/>
    </xf>
    <xf numFmtId="164" fontId="5" fillId="2" borderId="22" xfId="0" applyNumberFormat="1" applyFont="1" applyFill="1" applyBorder="1" applyAlignment="1">
      <alignment horizontal="right" vertical="top"/>
    </xf>
    <xf numFmtId="164" fontId="5" fillId="2" borderId="23" xfId="0" applyNumberFormat="1" applyFont="1" applyFill="1" applyBorder="1" applyAlignment="1">
      <alignment horizontal="right" vertical="top"/>
    </xf>
    <xf numFmtId="0" fontId="3" fillId="0" borderId="24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25" xfId="0" applyFont="1" applyFill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right" vertical="top"/>
    </xf>
    <xf numFmtId="0" fontId="8" fillId="0" borderId="0" xfId="0" applyFont="1"/>
    <xf numFmtId="3" fontId="3" fillId="0" borderId="16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3" fontId="3" fillId="0" borderId="30" xfId="0" applyNumberFormat="1" applyFont="1" applyFill="1" applyBorder="1" applyAlignment="1">
      <alignment horizontal="center" vertical="top"/>
    </xf>
    <xf numFmtId="164" fontId="3" fillId="0" borderId="16" xfId="0" applyNumberFormat="1" applyFont="1" applyFill="1" applyBorder="1" applyAlignment="1">
      <alignment horizontal="right" vertical="top"/>
    </xf>
    <xf numFmtId="164" fontId="3" fillId="0" borderId="31" xfId="0" applyNumberFormat="1" applyFont="1" applyBorder="1" applyAlignment="1">
      <alignment horizontal="right" vertical="top"/>
    </xf>
    <xf numFmtId="164" fontId="3" fillId="0" borderId="18" xfId="0" applyNumberFormat="1" applyFont="1" applyFill="1" applyBorder="1" applyAlignment="1">
      <alignment horizontal="right" vertical="top"/>
    </xf>
    <xf numFmtId="164" fontId="3" fillId="0" borderId="5" xfId="0" applyNumberFormat="1" applyFont="1" applyFill="1" applyBorder="1" applyAlignment="1">
      <alignment horizontal="right" vertical="top"/>
    </xf>
    <xf numFmtId="164" fontId="3" fillId="0" borderId="32" xfId="0" applyNumberFormat="1" applyFont="1" applyBorder="1" applyAlignment="1">
      <alignment horizontal="right" vertical="top"/>
    </xf>
    <xf numFmtId="164" fontId="3" fillId="3" borderId="25" xfId="0" applyNumberFormat="1" applyFont="1" applyFill="1" applyBorder="1" applyAlignment="1">
      <alignment horizontal="right" vertical="top" wrapText="1"/>
    </xf>
    <xf numFmtId="0" fontId="3" fillId="0" borderId="25" xfId="0" applyFont="1" applyFill="1" applyBorder="1" applyAlignment="1">
      <alignment horizontal="center" vertical="top"/>
    </xf>
    <xf numFmtId="164" fontId="3" fillId="0" borderId="33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3" borderId="7" xfId="0" applyNumberFormat="1" applyFont="1" applyFill="1" applyBorder="1" applyAlignment="1">
      <alignment horizontal="right" vertical="top" wrapText="1"/>
    </xf>
    <xf numFmtId="0" fontId="3" fillId="3" borderId="34" xfId="0" applyFont="1" applyFill="1" applyBorder="1" applyAlignment="1">
      <alignment vertical="top" wrapText="1"/>
    </xf>
    <xf numFmtId="3" fontId="3" fillId="3" borderId="28" xfId="0" applyNumberFormat="1" applyFont="1" applyFill="1" applyBorder="1" applyAlignment="1">
      <alignment horizontal="center" vertical="top"/>
    </xf>
    <xf numFmtId="3" fontId="3" fillId="3" borderId="29" xfId="0" applyNumberFormat="1" applyFont="1" applyFill="1" applyBorder="1" applyAlignment="1">
      <alignment horizontal="center" vertical="top"/>
    </xf>
    <xf numFmtId="0" fontId="11" fillId="0" borderId="15" xfId="0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/>
    </xf>
    <xf numFmtId="0" fontId="11" fillId="0" borderId="35" xfId="0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center" vertical="top"/>
    </xf>
    <xf numFmtId="3" fontId="3" fillId="0" borderId="3" xfId="0" applyNumberFormat="1" applyFont="1" applyFill="1" applyBorder="1" applyAlignment="1">
      <alignment horizontal="center" vertical="top"/>
    </xf>
    <xf numFmtId="3" fontId="3" fillId="3" borderId="16" xfId="0" applyNumberFormat="1" applyFont="1" applyFill="1" applyBorder="1" applyAlignment="1">
      <alignment horizontal="center" vertical="top"/>
    </xf>
    <xf numFmtId="3" fontId="3" fillId="3" borderId="18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right" vertical="top"/>
    </xf>
    <xf numFmtId="164" fontId="3" fillId="3" borderId="17" xfId="0" applyNumberFormat="1" applyFont="1" applyFill="1" applyBorder="1" applyAlignment="1">
      <alignment horizontal="right" vertical="top"/>
    </xf>
    <xf numFmtId="164" fontId="3" fillId="3" borderId="18" xfId="0" applyNumberFormat="1" applyFont="1" applyFill="1" applyBorder="1" applyAlignment="1">
      <alignment horizontal="right" vertical="top"/>
    </xf>
    <xf numFmtId="164" fontId="3" fillId="3" borderId="5" xfId="0" applyNumberFormat="1" applyFont="1" applyFill="1" applyBorder="1" applyAlignment="1">
      <alignment horizontal="right" vertical="top" wrapText="1"/>
    </xf>
    <xf numFmtId="164" fontId="3" fillId="3" borderId="19" xfId="0" applyNumberFormat="1" applyFont="1" applyFill="1" applyBorder="1" applyAlignment="1">
      <alignment horizontal="right" vertical="top"/>
    </xf>
    <xf numFmtId="164" fontId="3" fillId="3" borderId="24" xfId="0" applyNumberFormat="1" applyFont="1" applyFill="1" applyBorder="1" applyAlignment="1">
      <alignment horizontal="right" vertical="top" wrapText="1"/>
    </xf>
    <xf numFmtId="164" fontId="3" fillId="3" borderId="25" xfId="0" applyNumberFormat="1" applyFont="1" applyFill="1" applyBorder="1" applyAlignment="1">
      <alignment horizontal="right" vertical="top" wrapText="1"/>
    </xf>
    <xf numFmtId="49" fontId="5" fillId="5" borderId="42" xfId="0" applyNumberFormat="1" applyFont="1" applyFill="1" applyBorder="1" applyAlignment="1">
      <alignment horizontal="center" vertical="top"/>
    </xf>
    <xf numFmtId="49" fontId="5" fillId="5" borderId="36" xfId="0" applyNumberFormat="1" applyFont="1" applyFill="1" applyBorder="1" applyAlignment="1">
      <alignment horizontal="center" vertical="top"/>
    </xf>
    <xf numFmtId="49" fontId="5" fillId="5" borderId="42" xfId="0" applyNumberFormat="1" applyFont="1" applyFill="1" applyBorder="1" applyAlignment="1">
      <alignment horizontal="center" vertical="top" wrapText="1"/>
    </xf>
    <xf numFmtId="49" fontId="5" fillId="5" borderId="9" xfId="0" applyNumberFormat="1" applyFont="1" applyFill="1" applyBorder="1" applyAlignment="1">
      <alignment horizontal="center" vertical="top"/>
    </xf>
    <xf numFmtId="164" fontId="5" fillId="5" borderId="22" xfId="0" applyNumberFormat="1" applyFont="1" applyFill="1" applyBorder="1" applyAlignment="1">
      <alignment horizontal="right" vertical="top"/>
    </xf>
    <xf numFmtId="164" fontId="5" fillId="5" borderId="23" xfId="0" applyNumberFormat="1" applyFont="1" applyFill="1" applyBorder="1" applyAlignment="1">
      <alignment horizontal="right" vertical="top"/>
    </xf>
    <xf numFmtId="49" fontId="5" fillId="4" borderId="42" xfId="0" applyNumberFormat="1" applyFont="1" applyFill="1" applyBorder="1" applyAlignment="1">
      <alignment horizontal="center" vertical="top"/>
    </xf>
    <xf numFmtId="164" fontId="5" fillId="4" borderId="42" xfId="0" applyNumberFormat="1" applyFont="1" applyFill="1" applyBorder="1" applyAlignment="1">
      <alignment horizontal="right" vertical="top"/>
    </xf>
    <xf numFmtId="164" fontId="5" fillId="4" borderId="4" xfId="0" applyNumberFormat="1" applyFont="1" applyFill="1" applyBorder="1" applyAlignment="1">
      <alignment horizontal="right" vertical="top"/>
    </xf>
    <xf numFmtId="164" fontId="5" fillId="4" borderId="43" xfId="0" applyNumberFormat="1" applyFont="1" applyFill="1" applyBorder="1" applyAlignment="1">
      <alignment horizontal="right" vertical="top"/>
    </xf>
    <xf numFmtId="49" fontId="5" fillId="5" borderId="15" xfId="0" applyNumberFormat="1" applyFont="1" applyFill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/>
    </xf>
    <xf numFmtId="164" fontId="3" fillId="0" borderId="44" xfId="0" applyNumberFormat="1" applyFont="1" applyBorder="1" applyAlignment="1">
      <alignment horizontal="right" vertical="top"/>
    </xf>
    <xf numFmtId="49" fontId="5" fillId="5" borderId="15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164" fontId="3" fillId="3" borderId="33" xfId="0" applyNumberFormat="1" applyFont="1" applyFill="1" applyBorder="1" applyAlignment="1">
      <alignment horizontal="right" vertical="top"/>
    </xf>
    <xf numFmtId="164" fontId="3" fillId="3" borderId="16" xfId="0" applyNumberFormat="1" applyFont="1" applyFill="1" applyBorder="1" applyAlignment="1">
      <alignment horizontal="right" vertical="top"/>
    </xf>
    <xf numFmtId="164" fontId="3" fillId="3" borderId="20" xfId="0" applyNumberFormat="1" applyFont="1" applyFill="1" applyBorder="1" applyAlignment="1">
      <alignment horizontal="right" vertical="top"/>
    </xf>
    <xf numFmtId="164" fontId="5" fillId="4" borderId="7" xfId="0" applyNumberFormat="1" applyFont="1" applyFill="1" applyBorder="1" applyAlignment="1">
      <alignment horizontal="right" vertical="top"/>
    </xf>
    <xf numFmtId="164" fontId="5" fillId="4" borderId="25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/>
    </xf>
    <xf numFmtId="164" fontId="3" fillId="0" borderId="49" xfId="0" applyNumberFormat="1" applyFont="1" applyBorder="1" applyAlignment="1">
      <alignment horizontal="right" vertical="top"/>
    </xf>
    <xf numFmtId="164" fontId="3" fillId="3" borderId="50" xfId="0" applyNumberFormat="1" applyFont="1" applyFill="1" applyBorder="1" applyAlignment="1">
      <alignment horizontal="right" vertical="top"/>
    </xf>
    <xf numFmtId="164" fontId="3" fillId="0" borderId="50" xfId="0" applyNumberFormat="1" applyFont="1" applyBorder="1" applyAlignment="1">
      <alignment horizontal="right" vertical="top"/>
    </xf>
    <xf numFmtId="164" fontId="3" fillId="3" borderId="21" xfId="0" applyNumberFormat="1" applyFont="1" applyFill="1" applyBorder="1" applyAlignment="1">
      <alignment horizontal="right" vertical="top"/>
    </xf>
    <xf numFmtId="164" fontId="5" fillId="6" borderId="48" xfId="0" applyNumberFormat="1" applyFont="1" applyFill="1" applyBorder="1" applyAlignment="1">
      <alignment horizontal="right" vertical="top"/>
    </xf>
    <xf numFmtId="164" fontId="3" fillId="3" borderId="32" xfId="0" applyNumberFormat="1" applyFont="1" applyFill="1" applyBorder="1" applyAlignment="1">
      <alignment horizontal="right" vertical="top"/>
    </xf>
    <xf numFmtId="0" fontId="3" fillId="0" borderId="27" xfId="1" applyFont="1" applyBorder="1" applyAlignment="1">
      <alignment horizontal="center" vertical="top"/>
    </xf>
    <xf numFmtId="0" fontId="3" fillId="0" borderId="31" xfId="1" applyFont="1" applyBorder="1" applyAlignment="1">
      <alignment horizontal="center" vertical="top"/>
    </xf>
    <xf numFmtId="0" fontId="13" fillId="3" borderId="17" xfId="0" applyFont="1" applyFill="1" applyBorder="1" applyAlignment="1">
      <alignment horizontal="center" vertical="top"/>
    </xf>
    <xf numFmtId="0" fontId="13" fillId="0" borderId="10" xfId="0" applyFont="1" applyFill="1" applyBorder="1" applyAlignment="1">
      <alignment horizontal="center" vertical="top" wrapText="1"/>
    </xf>
    <xf numFmtId="0" fontId="13" fillId="0" borderId="27" xfId="0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31" xfId="0" applyNumberFormat="1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3" fillId="0" borderId="51" xfId="0" applyFont="1" applyFill="1" applyBorder="1" applyAlignment="1">
      <alignment horizontal="center" vertical="top"/>
    </xf>
    <xf numFmtId="164" fontId="3" fillId="0" borderId="34" xfId="0" applyNumberFormat="1" applyFont="1" applyBorder="1" applyAlignment="1">
      <alignment horizontal="right" vertical="top"/>
    </xf>
    <xf numFmtId="164" fontId="3" fillId="0" borderId="28" xfId="0" applyNumberFormat="1" applyFont="1" applyBorder="1" applyAlignment="1">
      <alignment horizontal="right" vertical="top"/>
    </xf>
    <xf numFmtId="164" fontId="3" fillId="0" borderId="52" xfId="0" applyNumberFormat="1" applyFont="1" applyBorder="1" applyAlignment="1">
      <alignment horizontal="right" vertical="top"/>
    </xf>
    <xf numFmtId="164" fontId="3" fillId="0" borderId="29" xfId="0" applyNumberFormat="1" applyFont="1" applyBorder="1" applyAlignment="1">
      <alignment horizontal="right" vertical="top"/>
    </xf>
    <xf numFmtId="164" fontId="3" fillId="3" borderId="51" xfId="0" applyNumberFormat="1" applyFont="1" applyFill="1" applyBorder="1" applyAlignment="1">
      <alignment horizontal="right" vertical="top" wrapText="1"/>
    </xf>
    <xf numFmtId="0" fontId="5" fillId="0" borderId="5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top" wrapText="1"/>
    </xf>
    <xf numFmtId="3" fontId="3" fillId="3" borderId="12" xfId="0" applyNumberFormat="1" applyFont="1" applyFill="1" applyBorder="1" applyAlignment="1">
      <alignment horizontal="center" vertical="top"/>
    </xf>
    <xf numFmtId="3" fontId="3" fillId="3" borderId="14" xfId="0" applyNumberFormat="1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5" fillId="0" borderId="53" xfId="0" applyFont="1" applyFill="1" applyBorder="1" applyAlignment="1">
      <alignment horizontal="center" vertical="top"/>
    </xf>
    <xf numFmtId="0" fontId="14" fillId="0" borderId="53" xfId="0" applyFont="1" applyBorder="1" applyAlignment="1">
      <alignment horizontal="center" vertical="top" wrapText="1"/>
    </xf>
    <xf numFmtId="164" fontId="3" fillId="3" borderId="12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top"/>
    </xf>
    <xf numFmtId="164" fontId="3" fillId="0" borderId="54" xfId="0" applyNumberFormat="1" applyFont="1" applyBorder="1" applyAlignment="1">
      <alignment horizontal="right" vertical="top"/>
    </xf>
    <xf numFmtId="164" fontId="3" fillId="0" borderId="20" xfId="0" applyNumberFormat="1" applyFont="1" applyBorder="1" applyAlignment="1">
      <alignment horizontal="right" vertical="top"/>
    </xf>
    <xf numFmtId="164" fontId="3" fillId="0" borderId="21" xfId="0" applyNumberFormat="1" applyFont="1" applyBorder="1" applyAlignment="1">
      <alignment horizontal="right" vertical="top"/>
    </xf>
    <xf numFmtId="164" fontId="3" fillId="3" borderId="6" xfId="0" applyNumberFormat="1" applyFont="1" applyFill="1" applyBorder="1" applyAlignment="1">
      <alignment horizontal="right" vertical="top" wrapText="1"/>
    </xf>
    <xf numFmtId="164" fontId="3" fillId="0" borderId="12" xfId="0" applyNumberFormat="1" applyFont="1" applyFill="1" applyBorder="1" applyAlignment="1">
      <alignment horizontal="right" vertical="top"/>
    </xf>
    <xf numFmtId="164" fontId="3" fillId="0" borderId="28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vertical="top"/>
    </xf>
    <xf numFmtId="164" fontId="5" fillId="2" borderId="66" xfId="0" applyNumberFormat="1" applyFont="1" applyFill="1" applyBorder="1" applyAlignment="1">
      <alignment horizontal="right" vertical="top"/>
    </xf>
    <xf numFmtId="164" fontId="5" fillId="5" borderId="66" xfId="0" applyNumberFormat="1" applyFont="1" applyFill="1" applyBorder="1" applyAlignment="1">
      <alignment horizontal="right" vertical="top"/>
    </xf>
    <xf numFmtId="164" fontId="5" fillId="4" borderId="72" xfId="0" applyNumberFormat="1" applyFont="1" applyFill="1" applyBorder="1" applyAlignment="1">
      <alignment horizontal="right" vertical="top"/>
    </xf>
    <xf numFmtId="164" fontId="5" fillId="2" borderId="26" xfId="0" applyNumberFormat="1" applyFont="1" applyFill="1" applyBorder="1" applyAlignment="1">
      <alignment horizontal="right" vertical="top"/>
    </xf>
    <xf numFmtId="164" fontId="5" fillId="2" borderId="38" xfId="0" applyNumberFormat="1" applyFont="1" applyFill="1" applyBorder="1" applyAlignment="1">
      <alignment horizontal="right" vertical="top"/>
    </xf>
    <xf numFmtId="164" fontId="5" fillId="5" borderId="26" xfId="0" applyNumberFormat="1" applyFont="1" applyFill="1" applyBorder="1" applyAlignment="1">
      <alignment horizontal="right" vertical="top"/>
    </xf>
    <xf numFmtId="164" fontId="5" fillId="4" borderId="35" xfId="0" applyNumberFormat="1" applyFont="1" applyFill="1" applyBorder="1" applyAlignment="1">
      <alignment horizontal="right" vertical="top"/>
    </xf>
    <xf numFmtId="164" fontId="5" fillId="4" borderId="73" xfId="0" applyNumberFormat="1" applyFont="1" applyFill="1" applyBorder="1" applyAlignment="1">
      <alignment horizontal="right" vertical="top"/>
    </xf>
    <xf numFmtId="164" fontId="3" fillId="8" borderId="34" xfId="0" applyNumberFormat="1" applyFont="1" applyFill="1" applyBorder="1" applyAlignment="1">
      <alignment horizontal="right" vertical="top"/>
    </xf>
    <xf numFmtId="164" fontId="3" fillId="8" borderId="28" xfId="0" applyNumberFormat="1" applyFont="1" applyFill="1" applyBorder="1" applyAlignment="1">
      <alignment horizontal="right" vertical="top"/>
    </xf>
    <xf numFmtId="164" fontId="3" fillId="8" borderId="52" xfId="0" applyNumberFormat="1" applyFont="1" applyFill="1" applyBorder="1" applyAlignment="1">
      <alignment horizontal="right" vertical="top"/>
    </xf>
    <xf numFmtId="164" fontId="3" fillId="8" borderId="33" xfId="0" applyNumberFormat="1" applyFont="1" applyFill="1" applyBorder="1" applyAlignment="1">
      <alignment horizontal="right" vertical="top"/>
    </xf>
    <xf numFmtId="164" fontId="3" fillId="8" borderId="32" xfId="0" applyNumberFormat="1" applyFont="1" applyFill="1" applyBorder="1" applyAlignment="1">
      <alignment horizontal="right" vertical="top"/>
    </xf>
    <xf numFmtId="164" fontId="3" fillId="8" borderId="44" xfId="0" applyNumberFormat="1" applyFont="1" applyFill="1" applyBorder="1" applyAlignment="1">
      <alignment horizontal="right" vertical="top"/>
    </xf>
    <xf numFmtId="164" fontId="3" fillId="8" borderId="54" xfId="0" applyNumberFormat="1" applyFont="1" applyFill="1" applyBorder="1" applyAlignment="1">
      <alignment horizontal="right" vertical="top"/>
    </xf>
    <xf numFmtId="164" fontId="3" fillId="8" borderId="20" xfId="0" applyNumberFormat="1" applyFont="1" applyFill="1" applyBorder="1" applyAlignment="1">
      <alignment horizontal="right" vertical="top"/>
    </xf>
    <xf numFmtId="164" fontId="3" fillId="8" borderId="46" xfId="0" applyNumberFormat="1" applyFont="1" applyFill="1" applyBorder="1" applyAlignment="1">
      <alignment horizontal="right" vertical="top"/>
    </xf>
    <xf numFmtId="164" fontId="3" fillId="8" borderId="19" xfId="0" applyNumberFormat="1" applyFont="1" applyFill="1" applyBorder="1" applyAlignment="1">
      <alignment horizontal="right" vertical="top"/>
    </xf>
    <xf numFmtId="164" fontId="3" fillId="8" borderId="16" xfId="0" applyNumberFormat="1" applyFont="1" applyFill="1" applyBorder="1" applyAlignment="1">
      <alignment horizontal="right" vertical="top"/>
    </xf>
    <xf numFmtId="164" fontId="3" fillId="8" borderId="45" xfId="0" applyNumberFormat="1" applyFont="1" applyFill="1" applyBorder="1" applyAlignment="1">
      <alignment horizontal="right" vertical="top"/>
    </xf>
    <xf numFmtId="164" fontId="5" fillId="8" borderId="43" xfId="0" applyNumberFormat="1" applyFont="1" applyFill="1" applyBorder="1" applyAlignment="1">
      <alignment horizontal="right" vertical="top"/>
    </xf>
    <xf numFmtId="164" fontId="5" fillId="8" borderId="2" xfId="0" applyNumberFormat="1" applyFont="1" applyFill="1" applyBorder="1" applyAlignment="1">
      <alignment horizontal="right" vertical="top"/>
    </xf>
    <xf numFmtId="164" fontId="3" fillId="8" borderId="11" xfId="0" applyNumberFormat="1" applyFont="1" applyFill="1" applyBorder="1" applyAlignment="1">
      <alignment horizontal="right" vertical="top"/>
    </xf>
    <xf numFmtId="164" fontId="3" fillId="8" borderId="12" xfId="0" applyNumberFormat="1" applyFont="1" applyFill="1" applyBorder="1" applyAlignment="1">
      <alignment horizontal="right" vertical="top"/>
    </xf>
    <xf numFmtId="164" fontId="3" fillId="8" borderId="13" xfId="0" applyNumberFormat="1" applyFont="1" applyFill="1" applyBorder="1" applyAlignment="1">
      <alignment horizontal="right" vertical="top"/>
    </xf>
    <xf numFmtId="164" fontId="3" fillId="8" borderId="15" xfId="0" applyNumberFormat="1" applyFont="1" applyFill="1" applyBorder="1" applyAlignment="1">
      <alignment horizontal="right" vertical="top"/>
    </xf>
    <xf numFmtId="164" fontId="3" fillId="8" borderId="1" xfId="0" applyNumberFormat="1" applyFont="1" applyFill="1" applyBorder="1" applyAlignment="1">
      <alignment horizontal="right" vertical="top"/>
    </xf>
    <xf numFmtId="164" fontId="3" fillId="8" borderId="41" xfId="0" applyNumberFormat="1" applyFont="1" applyFill="1" applyBorder="1" applyAlignment="1">
      <alignment horizontal="right" vertical="top"/>
    </xf>
    <xf numFmtId="0" fontId="5" fillId="8" borderId="47" xfId="0" applyFont="1" applyFill="1" applyBorder="1" applyAlignment="1">
      <alignment horizontal="center" vertical="top"/>
    </xf>
    <xf numFmtId="164" fontId="5" fillId="8" borderId="47" xfId="0" applyNumberFormat="1" applyFont="1" applyFill="1" applyBorder="1" applyAlignment="1">
      <alignment horizontal="right" vertical="top"/>
    </xf>
    <xf numFmtId="164" fontId="3" fillId="8" borderId="21" xfId="0" applyNumberFormat="1" applyFont="1" applyFill="1" applyBorder="1" applyAlignment="1">
      <alignment horizontal="right" vertical="top"/>
    </xf>
    <xf numFmtId="164" fontId="3" fillId="8" borderId="18" xfId="0" applyNumberFormat="1" applyFont="1" applyFill="1" applyBorder="1" applyAlignment="1">
      <alignment horizontal="right" vertical="top"/>
    </xf>
    <xf numFmtId="0" fontId="5" fillId="8" borderId="48" xfId="0" applyFont="1" applyFill="1" applyBorder="1" applyAlignment="1">
      <alignment horizontal="center" vertical="top"/>
    </xf>
    <xf numFmtId="164" fontId="5" fillId="8" borderId="3" xfId="0" applyNumberFormat="1" applyFont="1" applyFill="1" applyBorder="1" applyAlignment="1">
      <alignment horizontal="right" vertical="top"/>
    </xf>
    <xf numFmtId="164" fontId="5" fillId="8" borderId="35" xfId="0" applyNumberFormat="1" applyFont="1" applyFill="1" applyBorder="1" applyAlignment="1">
      <alignment horizontal="right" vertical="top"/>
    </xf>
    <xf numFmtId="0" fontId="3" fillId="0" borderId="8" xfId="0" applyFont="1" applyFill="1" applyBorder="1" applyAlignment="1">
      <alignment vertical="top" wrapText="1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16" xfId="0" applyNumberFormat="1" applyFont="1" applyFill="1" applyBorder="1" applyAlignment="1">
      <alignment horizontal="center" vertical="top"/>
    </xf>
    <xf numFmtId="164" fontId="3" fillId="3" borderId="53" xfId="0" applyNumberFormat="1" applyFont="1" applyFill="1" applyBorder="1" applyAlignment="1">
      <alignment horizontal="right" vertical="top" wrapText="1"/>
    </xf>
    <xf numFmtId="164" fontId="3" fillId="3" borderId="68" xfId="0" applyNumberFormat="1" applyFont="1" applyFill="1" applyBorder="1" applyAlignment="1">
      <alignment horizontal="right" vertical="top" wrapText="1"/>
    </xf>
    <xf numFmtId="164" fontId="3" fillId="3" borderId="61" xfId="0" applyNumberFormat="1" applyFont="1" applyFill="1" applyBorder="1" applyAlignment="1">
      <alignment horizontal="right" vertical="top"/>
    </xf>
    <xf numFmtId="164" fontId="5" fillId="8" borderId="74" xfId="0" applyNumberFormat="1" applyFont="1" applyFill="1" applyBorder="1" applyAlignment="1">
      <alignment horizontal="right" vertical="top"/>
    </xf>
    <xf numFmtId="164" fontId="3" fillId="8" borderId="0" xfId="0" applyNumberFormat="1" applyFont="1" applyFill="1" applyBorder="1" applyAlignment="1">
      <alignment horizontal="right" vertical="top"/>
    </xf>
    <xf numFmtId="164" fontId="5" fillId="8" borderId="10" xfId="0" applyNumberFormat="1" applyFont="1" applyFill="1" applyBorder="1" applyAlignment="1">
      <alignment horizontal="right" vertical="top"/>
    </xf>
    <xf numFmtId="164" fontId="3" fillId="8" borderId="69" xfId="0" applyNumberFormat="1" applyFont="1" applyFill="1" applyBorder="1" applyAlignment="1">
      <alignment horizontal="right" vertical="top"/>
    </xf>
    <xf numFmtId="164" fontId="3" fillId="3" borderId="64" xfId="0" applyNumberFormat="1" applyFont="1" applyFill="1" applyBorder="1" applyAlignment="1">
      <alignment horizontal="right" vertical="top" wrapText="1"/>
    </xf>
    <xf numFmtId="164" fontId="5" fillId="8" borderId="48" xfId="0" applyNumberFormat="1" applyFont="1" applyFill="1" applyBorder="1" applyAlignment="1">
      <alignment horizontal="right" vertical="top"/>
    </xf>
    <xf numFmtId="0" fontId="3" fillId="0" borderId="51" xfId="0" applyFont="1" applyBorder="1" applyAlignment="1">
      <alignment horizontal="center" vertical="top"/>
    </xf>
    <xf numFmtId="49" fontId="5" fillId="5" borderId="59" xfId="0" applyNumberFormat="1" applyFont="1" applyFill="1" applyBorder="1" applyAlignment="1">
      <alignment horizontal="center" vertical="top"/>
    </xf>
    <xf numFmtId="49" fontId="5" fillId="2" borderId="20" xfId="0" applyNumberFormat="1" applyFont="1" applyFill="1" applyBorder="1" applyAlignment="1">
      <alignment horizontal="center" vertical="top"/>
    </xf>
    <xf numFmtId="164" fontId="3" fillId="8" borderId="71" xfId="0" applyNumberFormat="1" applyFont="1" applyFill="1" applyBorder="1" applyAlignment="1">
      <alignment horizontal="right" vertical="top"/>
    </xf>
    <xf numFmtId="0" fontId="13" fillId="3" borderId="29" xfId="0" applyFont="1" applyFill="1" applyBorder="1" applyAlignment="1">
      <alignment horizontal="center" vertical="top"/>
    </xf>
    <xf numFmtId="164" fontId="5" fillId="8" borderId="58" xfId="0" applyNumberFormat="1" applyFont="1" applyFill="1" applyBorder="1" applyAlignment="1">
      <alignment horizontal="right" vertical="top"/>
    </xf>
    <xf numFmtId="164" fontId="5" fillId="8" borderId="73" xfId="0" applyNumberFormat="1" applyFont="1" applyFill="1" applyBorder="1" applyAlignment="1">
      <alignment horizontal="right" vertical="top"/>
    </xf>
    <xf numFmtId="164" fontId="3" fillId="0" borderId="25" xfId="0" applyNumberFormat="1" applyFont="1" applyFill="1" applyBorder="1" applyAlignment="1">
      <alignment horizontal="right" vertical="top"/>
    </xf>
    <xf numFmtId="0" fontId="16" fillId="0" borderId="77" xfId="0" applyFont="1" applyFill="1" applyBorder="1" applyAlignment="1">
      <alignment horizontal="left" vertical="top" wrapText="1"/>
    </xf>
    <xf numFmtId="0" fontId="5" fillId="8" borderId="5" xfId="0" applyFont="1" applyFill="1" applyBorder="1" applyAlignment="1">
      <alignment horizontal="center" vertical="top"/>
    </xf>
    <xf numFmtId="164" fontId="5" fillId="8" borderId="76" xfId="0" applyNumberFormat="1" applyFont="1" applyFill="1" applyBorder="1" applyAlignment="1">
      <alignment horizontal="right" vertical="top"/>
    </xf>
    <xf numFmtId="164" fontId="5" fillId="8" borderId="16" xfId="0" applyNumberFormat="1" applyFont="1" applyFill="1" applyBorder="1" applyAlignment="1">
      <alignment horizontal="right" vertical="top"/>
    </xf>
    <xf numFmtId="164" fontId="5" fillId="8" borderId="45" xfId="0" applyNumberFormat="1" applyFont="1" applyFill="1" applyBorder="1" applyAlignment="1">
      <alignment horizontal="right" vertical="top"/>
    </xf>
    <xf numFmtId="164" fontId="3" fillId="8" borderId="60" xfId="0" applyNumberFormat="1" applyFont="1" applyFill="1" applyBorder="1" applyAlignment="1">
      <alignment horizontal="right" vertical="top"/>
    </xf>
    <xf numFmtId="164" fontId="3" fillId="8" borderId="29" xfId="0" applyNumberFormat="1" applyFont="1" applyFill="1" applyBorder="1" applyAlignment="1">
      <alignment horizontal="right" vertical="top"/>
    </xf>
    <xf numFmtId="164" fontId="3" fillId="8" borderId="61" xfId="0" applyNumberFormat="1" applyFont="1" applyFill="1" applyBorder="1" applyAlignment="1">
      <alignment horizontal="right" vertical="top"/>
    </xf>
    <xf numFmtId="164" fontId="3" fillId="8" borderId="68" xfId="0" applyNumberFormat="1" applyFont="1" applyFill="1" applyBorder="1" applyAlignment="1">
      <alignment horizontal="right" vertical="top"/>
    </xf>
    <xf numFmtId="164" fontId="3" fillId="8" borderId="31" xfId="0" applyNumberFormat="1" applyFont="1" applyFill="1" applyBorder="1" applyAlignment="1">
      <alignment horizontal="right" vertical="top"/>
    </xf>
    <xf numFmtId="164" fontId="5" fillId="8" borderId="9" xfId="0" applyNumberFormat="1" applyFont="1" applyFill="1" applyBorder="1" applyAlignment="1">
      <alignment horizontal="right" vertical="top"/>
    </xf>
    <xf numFmtId="164" fontId="5" fillId="8" borderId="27" xfId="0" applyNumberFormat="1" applyFont="1" applyFill="1" applyBorder="1" applyAlignment="1">
      <alignment horizontal="right" vertical="top"/>
    </xf>
    <xf numFmtId="0" fontId="3" fillId="0" borderId="51" xfId="0" applyFont="1" applyFill="1" applyBorder="1" applyAlignment="1">
      <alignment horizontal="center" vertical="top" wrapText="1"/>
    </xf>
    <xf numFmtId="164" fontId="5" fillId="8" borderId="5" xfId="0" applyNumberFormat="1" applyFont="1" applyFill="1" applyBorder="1" applyAlignment="1">
      <alignment horizontal="right" vertical="top"/>
    </xf>
    <xf numFmtId="164" fontId="3" fillId="8" borderId="8" xfId="0" applyNumberFormat="1" applyFont="1" applyFill="1" applyBorder="1" applyAlignment="1">
      <alignment horizontal="right" vertical="top"/>
    </xf>
    <xf numFmtId="164" fontId="5" fillId="8" borderId="8" xfId="0" applyNumberFormat="1" applyFont="1" applyFill="1" applyBorder="1" applyAlignment="1">
      <alignment horizontal="right" vertical="top"/>
    </xf>
    <xf numFmtId="164" fontId="3" fillId="3" borderId="40" xfId="0" applyNumberFormat="1" applyFont="1" applyFill="1" applyBorder="1" applyAlignment="1">
      <alignment horizontal="right" vertical="top" wrapText="1"/>
    </xf>
    <xf numFmtId="164" fontId="5" fillId="8" borderId="18" xfId="0" applyNumberFormat="1" applyFont="1" applyFill="1" applyBorder="1" applyAlignment="1">
      <alignment horizontal="right" vertical="top"/>
    </xf>
    <xf numFmtId="0" fontId="3" fillId="0" borderId="56" xfId="0" applyFont="1" applyFill="1" applyBorder="1" applyAlignment="1">
      <alignment horizontal="center" vertical="top"/>
    </xf>
    <xf numFmtId="164" fontId="5" fillId="8" borderId="54" xfId="0" applyNumberFormat="1" applyFont="1" applyFill="1" applyBorder="1" applyAlignment="1">
      <alignment horizontal="right" vertical="top"/>
    </xf>
    <xf numFmtId="164" fontId="5" fillId="8" borderId="20" xfId="0" applyNumberFormat="1" applyFont="1" applyFill="1" applyBorder="1" applyAlignment="1">
      <alignment horizontal="right" vertical="top"/>
    </xf>
    <xf numFmtId="0" fontId="5" fillId="8" borderId="74" xfId="0" applyFont="1" applyFill="1" applyBorder="1" applyAlignment="1">
      <alignment horizontal="center" vertical="top"/>
    </xf>
    <xf numFmtId="0" fontId="16" fillId="9" borderId="79" xfId="0" applyFont="1" applyFill="1" applyBorder="1" applyAlignment="1">
      <alignment horizontal="left" vertical="top" wrapText="1"/>
    </xf>
    <xf numFmtId="0" fontId="16" fillId="9" borderId="28" xfId="0" applyFont="1" applyFill="1" applyBorder="1" applyAlignment="1">
      <alignment horizontal="center" vertical="top"/>
    </xf>
    <xf numFmtId="0" fontId="16" fillId="9" borderId="50" xfId="0" applyFont="1" applyFill="1" applyBorder="1" applyAlignment="1">
      <alignment horizontal="left" vertical="top" wrapText="1"/>
    </xf>
    <xf numFmtId="0" fontId="16" fillId="9" borderId="1" xfId="0" applyFont="1" applyFill="1" applyBorder="1" applyAlignment="1">
      <alignment horizontal="center" vertical="top"/>
    </xf>
    <xf numFmtId="0" fontId="16" fillId="9" borderId="19" xfId="0" applyFont="1" applyFill="1" applyBorder="1" applyAlignment="1">
      <alignment horizontal="left" vertical="top" wrapText="1"/>
    </xf>
    <xf numFmtId="0" fontId="16" fillId="9" borderId="32" xfId="1" applyFont="1" applyFill="1" applyBorder="1" applyAlignment="1">
      <alignment horizontal="center" vertical="top"/>
    </xf>
    <xf numFmtId="0" fontId="16" fillId="9" borderId="76" xfId="0" applyFont="1" applyFill="1" applyBorder="1" applyAlignment="1">
      <alignment vertical="top" wrapText="1"/>
    </xf>
    <xf numFmtId="0" fontId="16" fillId="9" borderId="10" xfId="1" applyFont="1" applyFill="1" applyBorder="1" applyAlignment="1">
      <alignment horizontal="center" vertical="top"/>
    </xf>
    <xf numFmtId="3" fontId="3" fillId="9" borderId="28" xfId="0" applyNumberFormat="1" applyFont="1" applyFill="1" applyBorder="1" applyAlignment="1">
      <alignment horizontal="center" vertical="top" wrapText="1"/>
    </xf>
    <xf numFmtId="3" fontId="3" fillId="9" borderId="32" xfId="0" applyNumberFormat="1" applyFont="1" applyFill="1" applyBorder="1" applyAlignment="1">
      <alignment horizontal="center" vertical="top" wrapText="1"/>
    </xf>
    <xf numFmtId="0" fontId="13" fillId="9" borderId="1" xfId="0" applyFont="1" applyFill="1" applyBorder="1" applyAlignment="1">
      <alignment horizontal="center" vertical="top" wrapText="1"/>
    </xf>
    <xf numFmtId="3" fontId="3" fillId="9" borderId="28" xfId="0" applyNumberFormat="1" applyFont="1" applyFill="1" applyBorder="1" applyAlignment="1">
      <alignment horizontal="center" vertical="top"/>
    </xf>
    <xf numFmtId="3" fontId="3" fillId="9" borderId="29" xfId="0" applyNumberFormat="1" applyFont="1" applyFill="1" applyBorder="1" applyAlignment="1">
      <alignment horizontal="center" vertical="top"/>
    </xf>
    <xf numFmtId="3" fontId="3" fillId="9" borderId="32" xfId="0" applyNumberFormat="1" applyFont="1" applyFill="1" applyBorder="1" applyAlignment="1">
      <alignment horizontal="center" vertical="top"/>
    </xf>
    <xf numFmtId="3" fontId="3" fillId="9" borderId="31" xfId="0" applyNumberFormat="1" applyFont="1" applyFill="1" applyBorder="1" applyAlignment="1">
      <alignment horizontal="center" vertical="top"/>
    </xf>
    <xf numFmtId="1" fontId="2" fillId="9" borderId="16" xfId="0" applyNumberFormat="1" applyFont="1" applyFill="1" applyBorder="1" applyAlignment="1">
      <alignment horizontal="center" vertical="top"/>
    </xf>
    <xf numFmtId="0" fontId="13" fillId="9" borderId="16" xfId="0" applyNumberFormat="1" applyFont="1" applyFill="1" applyBorder="1" applyAlignment="1">
      <alignment horizontal="center" vertical="top"/>
    </xf>
    <xf numFmtId="0" fontId="13" fillId="9" borderId="18" xfId="0" applyNumberFormat="1" applyFont="1" applyFill="1" applyBorder="1" applyAlignment="1">
      <alignment horizontal="center" vertical="top"/>
    </xf>
    <xf numFmtId="3" fontId="3" fillId="9" borderId="16" xfId="0" applyNumberFormat="1" applyFont="1" applyFill="1" applyBorder="1" applyAlignment="1">
      <alignment horizontal="center" vertical="top"/>
    </xf>
    <xf numFmtId="3" fontId="3" fillId="9" borderId="18" xfId="0" applyNumberFormat="1" applyFont="1" applyFill="1" applyBorder="1" applyAlignment="1">
      <alignment horizontal="center" vertical="top"/>
    </xf>
    <xf numFmtId="3" fontId="3" fillId="9" borderId="10" xfId="0" applyNumberFormat="1" applyFont="1" applyFill="1" applyBorder="1" applyAlignment="1">
      <alignment horizontal="center" vertical="top"/>
    </xf>
    <xf numFmtId="3" fontId="3" fillId="9" borderId="27" xfId="0" applyNumberFormat="1" applyFont="1" applyFill="1" applyBorder="1" applyAlignment="1">
      <alignment horizontal="center" vertical="top"/>
    </xf>
    <xf numFmtId="0" fontId="3" fillId="3" borderId="11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5" xfId="0" applyFont="1" applyFill="1" applyBorder="1" applyAlignment="1">
      <alignment horizontal="left" vertical="top" wrapText="1"/>
    </xf>
    <xf numFmtId="0" fontId="5" fillId="0" borderId="53" xfId="0" applyFont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0" fontId="3" fillId="9" borderId="76" xfId="0" applyFont="1" applyFill="1" applyBorder="1" applyAlignment="1">
      <alignment horizontal="left" vertical="top" wrapText="1"/>
    </xf>
    <xf numFmtId="0" fontId="3" fillId="9" borderId="77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6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164" fontId="3" fillId="8" borderId="59" xfId="0" applyNumberFormat="1" applyFont="1" applyFill="1" applyBorder="1" applyAlignment="1">
      <alignment horizontal="right" vertical="top"/>
    </xf>
    <xf numFmtId="0" fontId="3" fillId="9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3" borderId="68" xfId="0" applyFont="1" applyFill="1" applyBorder="1" applyAlignment="1">
      <alignment horizontal="left" vertical="top" wrapText="1"/>
    </xf>
    <xf numFmtId="0" fontId="3" fillId="3" borderId="69" xfId="0" applyFont="1" applyFill="1" applyBorder="1" applyAlignment="1">
      <alignment horizontal="left" vertical="top" wrapText="1"/>
    </xf>
    <xf numFmtId="0" fontId="3" fillId="3" borderId="70" xfId="0" applyFont="1" applyFill="1" applyBorder="1" applyAlignment="1">
      <alignment horizontal="left" vertical="top" wrapText="1"/>
    </xf>
    <xf numFmtId="165" fontId="3" fillId="0" borderId="56" xfId="0" applyNumberFormat="1" applyFont="1" applyBorder="1" applyAlignment="1">
      <alignment horizontal="center" vertical="top" wrapText="1"/>
    </xf>
    <xf numFmtId="165" fontId="3" fillId="0" borderId="39" xfId="0" applyNumberFormat="1" applyFont="1" applyBorder="1" applyAlignment="1">
      <alignment horizontal="center" vertical="top" wrapText="1"/>
    </xf>
    <xf numFmtId="165" fontId="3" fillId="0" borderId="40" xfId="0" applyNumberFormat="1" applyFont="1" applyBorder="1" applyAlignment="1">
      <alignment horizontal="center" vertical="top" wrapText="1"/>
    </xf>
    <xf numFmtId="0" fontId="5" fillId="6" borderId="62" xfId="0" applyFont="1" applyFill="1" applyBorder="1" applyAlignment="1">
      <alignment horizontal="right" vertical="top" wrapText="1"/>
    </xf>
    <xf numFmtId="0" fontId="5" fillId="6" borderId="30" xfId="0" applyFont="1" applyFill="1" applyBorder="1" applyAlignment="1">
      <alignment horizontal="right" vertical="top" wrapText="1"/>
    </xf>
    <xf numFmtId="0" fontId="5" fillId="6" borderId="65" xfId="0" applyFont="1" applyFill="1" applyBorder="1" applyAlignment="1">
      <alignment horizontal="right" vertical="top" wrapText="1"/>
    </xf>
    <xf numFmtId="165" fontId="5" fillId="6" borderId="62" xfId="0" applyNumberFormat="1" applyFont="1" applyFill="1" applyBorder="1" applyAlignment="1">
      <alignment horizontal="center" vertical="top" wrapText="1"/>
    </xf>
    <xf numFmtId="165" fontId="5" fillId="6" borderId="30" xfId="0" applyNumberFormat="1" applyFont="1" applyFill="1" applyBorder="1" applyAlignment="1">
      <alignment horizontal="center" vertical="top" wrapText="1"/>
    </xf>
    <xf numFmtId="165" fontId="5" fillId="6" borderId="65" xfId="0" applyNumberFormat="1" applyFont="1" applyFill="1" applyBorder="1" applyAlignment="1">
      <alignment horizontal="center" vertical="top" wrapText="1"/>
    </xf>
    <xf numFmtId="0" fontId="3" fillId="0" borderId="56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5" fillId="4" borderId="56" xfId="0" applyFont="1" applyFill="1" applyBorder="1" applyAlignment="1">
      <alignment horizontal="right" vertical="top" wrapText="1"/>
    </xf>
    <xf numFmtId="0" fontId="5" fillId="4" borderId="39" xfId="0" applyFont="1" applyFill="1" applyBorder="1" applyAlignment="1">
      <alignment horizontal="right" vertical="top" wrapText="1"/>
    </xf>
    <xf numFmtId="0" fontId="5" fillId="4" borderId="40" xfId="0" applyFont="1" applyFill="1" applyBorder="1" applyAlignment="1">
      <alignment horizontal="right" vertical="top" wrapText="1"/>
    </xf>
    <xf numFmtId="165" fontId="5" fillId="4" borderId="56" xfId="0" applyNumberFormat="1" applyFont="1" applyFill="1" applyBorder="1" applyAlignment="1">
      <alignment horizontal="center" vertical="top" wrapText="1"/>
    </xf>
    <xf numFmtId="165" fontId="5" fillId="4" borderId="39" xfId="0" applyNumberFormat="1" applyFont="1" applyFill="1" applyBorder="1" applyAlignment="1">
      <alignment horizontal="center" vertical="top" wrapText="1"/>
    </xf>
    <xf numFmtId="165" fontId="5" fillId="4" borderId="40" xfId="0" applyNumberFormat="1" applyFont="1" applyFill="1" applyBorder="1" applyAlignment="1">
      <alignment horizontal="center" vertical="top" wrapText="1"/>
    </xf>
    <xf numFmtId="0" fontId="5" fillId="4" borderId="53" xfId="0" applyFont="1" applyFill="1" applyBorder="1" applyAlignment="1">
      <alignment horizontal="right" vertical="top" wrapText="1"/>
    </xf>
    <xf numFmtId="0" fontId="5" fillId="4" borderId="57" xfId="0" applyFont="1" applyFill="1" applyBorder="1" applyAlignment="1">
      <alignment horizontal="right" vertical="top" wrapText="1"/>
    </xf>
    <xf numFmtId="0" fontId="5" fillId="4" borderId="55" xfId="0" applyFont="1" applyFill="1" applyBorder="1" applyAlignment="1">
      <alignment horizontal="right" vertical="top" wrapText="1"/>
    </xf>
    <xf numFmtId="165" fontId="5" fillId="4" borderId="53" xfId="0" applyNumberFormat="1" applyFont="1" applyFill="1" applyBorder="1" applyAlignment="1">
      <alignment horizontal="center" vertical="top" wrapText="1"/>
    </xf>
    <xf numFmtId="165" fontId="5" fillId="4" borderId="57" xfId="0" applyNumberFormat="1" applyFont="1" applyFill="1" applyBorder="1" applyAlignment="1">
      <alignment horizontal="center" vertical="top" wrapText="1"/>
    </xf>
    <xf numFmtId="165" fontId="5" fillId="4" borderId="55" xfId="0" applyNumberFormat="1" applyFont="1" applyFill="1" applyBorder="1" applyAlignment="1">
      <alignment horizontal="center" vertical="top" wrapText="1"/>
    </xf>
    <xf numFmtId="0" fontId="3" fillId="0" borderId="68" xfId="0" applyFont="1" applyBorder="1" applyAlignment="1">
      <alignment horizontal="left" vertical="top" wrapText="1"/>
    </xf>
    <xf numFmtId="0" fontId="3" fillId="0" borderId="69" xfId="0" applyFont="1" applyBorder="1" applyAlignment="1">
      <alignment horizontal="left" vertical="top" wrapText="1"/>
    </xf>
    <xf numFmtId="0" fontId="3" fillId="0" borderId="70" xfId="0" applyFont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top" textRotation="90" wrapText="1"/>
    </xf>
    <xf numFmtId="0" fontId="12" fillId="0" borderId="61" xfId="0" applyFont="1" applyBorder="1" applyAlignment="1">
      <alignment horizontal="center" vertical="top" textRotation="90" wrapText="1"/>
    </xf>
    <xf numFmtId="0" fontId="12" fillId="0" borderId="62" xfId="0" applyFont="1" applyBorder="1" applyAlignment="1">
      <alignment horizontal="center" vertical="top" textRotation="90" wrapText="1"/>
    </xf>
    <xf numFmtId="49" fontId="5" fillId="2" borderId="66" xfId="0" applyNumberFormat="1" applyFont="1" applyFill="1" applyBorder="1" applyAlignment="1">
      <alignment horizontal="right" vertical="top"/>
    </xf>
    <xf numFmtId="49" fontId="5" fillId="2" borderId="37" xfId="0" applyNumberFormat="1" applyFont="1" applyFill="1" applyBorder="1" applyAlignment="1">
      <alignment horizontal="right" vertical="top"/>
    </xf>
    <xf numFmtId="49" fontId="5" fillId="2" borderId="38" xfId="0" applyNumberFormat="1" applyFont="1" applyFill="1" applyBorder="1" applyAlignment="1">
      <alignment horizontal="right" vertical="top"/>
    </xf>
    <xf numFmtId="0" fontId="3" fillId="2" borderId="62" xfId="0" applyFont="1" applyFill="1" applyBorder="1" applyAlignment="1">
      <alignment horizontal="center" vertical="top" wrapText="1"/>
    </xf>
    <xf numFmtId="0" fontId="3" fillId="2" borderId="30" xfId="0" applyFont="1" applyFill="1" applyBorder="1" applyAlignment="1">
      <alignment horizontal="center" vertical="top" wrapText="1"/>
    </xf>
    <xf numFmtId="0" fontId="3" fillId="2" borderId="65" xfId="0" applyFont="1" applyFill="1" applyBorder="1" applyAlignment="1">
      <alignment horizontal="center" vertical="top" wrapText="1"/>
    </xf>
    <xf numFmtId="49" fontId="5" fillId="5" borderId="66" xfId="0" applyNumberFormat="1" applyFont="1" applyFill="1" applyBorder="1" applyAlignment="1">
      <alignment horizontal="right" vertical="top"/>
    </xf>
    <xf numFmtId="49" fontId="5" fillId="5" borderId="37" xfId="0" applyNumberFormat="1" applyFont="1" applyFill="1" applyBorder="1" applyAlignment="1">
      <alignment horizontal="right" vertical="top"/>
    </xf>
    <xf numFmtId="49" fontId="5" fillId="5" borderId="38" xfId="0" applyNumberFormat="1" applyFont="1" applyFill="1" applyBorder="1" applyAlignment="1">
      <alignment horizontal="right" vertical="top"/>
    </xf>
    <xf numFmtId="0" fontId="3" fillId="5" borderId="36" xfId="0" applyFont="1" applyFill="1" applyBorder="1" applyAlignment="1">
      <alignment horizontal="center" vertical="top"/>
    </xf>
    <xf numFmtId="0" fontId="3" fillId="5" borderId="37" xfId="0" applyFont="1" applyFill="1" applyBorder="1" applyAlignment="1">
      <alignment horizontal="center" vertical="top"/>
    </xf>
    <xf numFmtId="0" fontId="3" fillId="5" borderId="38" xfId="0" applyFont="1" applyFill="1" applyBorder="1" applyAlignment="1">
      <alignment horizontal="center" vertical="top"/>
    </xf>
    <xf numFmtId="49" fontId="5" fillId="4" borderId="66" xfId="0" applyNumberFormat="1" applyFont="1" applyFill="1" applyBorder="1" applyAlignment="1">
      <alignment horizontal="right" vertical="top"/>
    </xf>
    <xf numFmtId="49" fontId="5" fillId="4" borderId="37" xfId="0" applyNumberFormat="1" applyFont="1" applyFill="1" applyBorder="1" applyAlignment="1">
      <alignment horizontal="right" vertical="top"/>
    </xf>
    <xf numFmtId="49" fontId="5" fillId="4" borderId="38" xfId="0" applyNumberFormat="1" applyFont="1" applyFill="1" applyBorder="1" applyAlignment="1">
      <alignment horizontal="right" vertical="top"/>
    </xf>
    <xf numFmtId="0" fontId="3" fillId="4" borderId="36" xfId="0" applyFont="1" applyFill="1" applyBorder="1" applyAlignment="1">
      <alignment horizontal="center" vertical="top"/>
    </xf>
    <xf numFmtId="0" fontId="3" fillId="4" borderId="37" xfId="0" applyFont="1" applyFill="1" applyBorder="1" applyAlignment="1">
      <alignment horizontal="center" vertical="top"/>
    </xf>
    <xf numFmtId="0" fontId="3" fillId="4" borderId="38" xfId="0" applyFont="1" applyFill="1" applyBorder="1" applyAlignment="1">
      <alignment horizontal="center" vertical="top"/>
    </xf>
    <xf numFmtId="49" fontId="5" fillId="5" borderId="34" xfId="0" applyNumberFormat="1" applyFont="1" applyFill="1" applyBorder="1" applyAlignment="1">
      <alignment horizontal="center" vertical="top" wrapText="1"/>
    </xf>
    <xf numFmtId="49" fontId="5" fillId="5" borderId="8" xfId="0" applyNumberFormat="1" applyFont="1" applyFill="1" applyBorder="1" applyAlignment="1">
      <alignment horizontal="center" vertical="top" wrapText="1"/>
    </xf>
    <xf numFmtId="49" fontId="5" fillId="5" borderId="9" xfId="0" applyNumberFormat="1" applyFont="1" applyFill="1" applyBorder="1" applyAlignment="1">
      <alignment horizontal="center" vertical="top" wrapText="1"/>
    </xf>
    <xf numFmtId="49" fontId="5" fillId="2" borderId="28" xfId="0" applyNumberFormat="1" applyFont="1" applyFill="1" applyBorder="1" applyAlignment="1">
      <alignment horizontal="center" vertical="top" wrapText="1"/>
    </xf>
    <xf numFmtId="49" fontId="5" fillId="2" borderId="16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0" borderId="28" xfId="0" applyNumberFormat="1" applyFont="1" applyBorder="1" applyAlignment="1">
      <alignment horizontal="center" vertical="top" wrapText="1"/>
    </xf>
    <xf numFmtId="49" fontId="5" fillId="0" borderId="16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0" fontId="5" fillId="3" borderId="29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0" fontId="5" fillId="3" borderId="27" xfId="0" applyFont="1" applyFill="1" applyBorder="1" applyAlignment="1">
      <alignment horizontal="left" vertical="top" wrapText="1"/>
    </xf>
    <xf numFmtId="49" fontId="3" fillId="0" borderId="52" xfId="0" applyNumberFormat="1" applyFont="1" applyBorder="1" applyAlignment="1">
      <alignment horizontal="center" vertical="top" wrapText="1"/>
    </xf>
    <xf numFmtId="49" fontId="3" fillId="0" borderId="45" xfId="0" applyNumberFormat="1" applyFont="1" applyBorder="1" applyAlignment="1">
      <alignment horizontal="center" vertical="top" wrapText="1"/>
    </xf>
    <xf numFmtId="49" fontId="3" fillId="0" borderId="58" xfId="0" applyNumberFormat="1" applyFont="1" applyBorder="1" applyAlignment="1">
      <alignment horizontal="center" vertical="top" wrapText="1"/>
    </xf>
    <xf numFmtId="49" fontId="3" fillId="0" borderId="29" xfId="0" applyNumberFormat="1" applyFont="1" applyBorder="1" applyAlignment="1">
      <alignment horizontal="center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0" fontId="2" fillId="0" borderId="71" xfId="0" applyNumberFormat="1" applyFont="1" applyBorder="1" applyAlignment="1">
      <alignment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49" fontId="5" fillId="5" borderId="34" xfId="0" applyNumberFormat="1" applyFont="1" applyFill="1" applyBorder="1" applyAlignment="1">
      <alignment horizontal="center" vertical="top"/>
    </xf>
    <xf numFmtId="49" fontId="5" fillId="5" borderId="8" xfId="0" applyNumberFormat="1" applyFont="1" applyFill="1" applyBorder="1" applyAlignment="1">
      <alignment horizontal="center" vertical="top"/>
    </xf>
    <xf numFmtId="49" fontId="5" fillId="5" borderId="9" xfId="0" applyNumberFormat="1" applyFont="1" applyFill="1" applyBorder="1" applyAlignment="1">
      <alignment horizontal="center" vertical="top"/>
    </xf>
    <xf numFmtId="49" fontId="5" fillId="2" borderId="28" xfId="0" applyNumberFormat="1" applyFont="1" applyFill="1" applyBorder="1" applyAlignment="1">
      <alignment horizontal="center"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0" fontId="5" fillId="3" borderId="29" xfId="0" applyFont="1" applyFill="1" applyBorder="1" applyAlignment="1">
      <alignment vertical="top" wrapText="1"/>
    </xf>
    <xf numFmtId="0" fontId="5" fillId="3" borderId="18" xfId="0" applyFont="1" applyFill="1" applyBorder="1" applyAlignment="1">
      <alignment vertical="top" wrapText="1"/>
    </xf>
    <xf numFmtId="0" fontId="5" fillId="3" borderId="27" xfId="0" applyFont="1" applyFill="1" applyBorder="1" applyAlignment="1">
      <alignment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3" fillId="0" borderId="16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29" xfId="0" applyNumberFormat="1" applyFont="1" applyBorder="1" applyAlignment="1">
      <alignment horizontal="center" vertical="top"/>
    </xf>
    <xf numFmtId="49" fontId="3" fillId="0" borderId="18" xfId="0" applyNumberFormat="1" applyFont="1" applyBorder="1" applyAlignment="1">
      <alignment horizontal="center" vertical="top"/>
    </xf>
    <xf numFmtId="49" fontId="3" fillId="0" borderId="27" xfId="0" applyNumberFormat="1" applyFont="1" applyBorder="1" applyAlignment="1">
      <alignment horizontal="center" vertical="top"/>
    </xf>
    <xf numFmtId="0" fontId="3" fillId="3" borderId="34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3" fillId="0" borderId="59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11" fillId="0" borderId="67" xfId="0" applyFont="1" applyFill="1" applyBorder="1" applyAlignment="1">
      <alignment horizontal="center" vertical="top" textRotation="90"/>
    </xf>
    <xf numFmtId="0" fontId="11" fillId="0" borderId="61" xfId="0" applyFont="1" applyFill="1" applyBorder="1" applyAlignment="1">
      <alignment horizontal="center" vertical="top" textRotation="90"/>
    </xf>
    <xf numFmtId="0" fontId="11" fillId="0" borderId="62" xfId="0" applyFont="1" applyFill="1" applyBorder="1" applyAlignment="1">
      <alignment horizontal="center" vertical="top" textRotation="90"/>
    </xf>
    <xf numFmtId="0" fontId="5" fillId="5" borderId="66" xfId="0" applyFont="1" applyFill="1" applyBorder="1" applyAlignment="1">
      <alignment horizontal="left" vertical="top"/>
    </xf>
    <xf numFmtId="0" fontId="5" fillId="5" borderId="37" xfId="0" applyFont="1" applyFill="1" applyBorder="1" applyAlignment="1">
      <alignment horizontal="left" vertical="top"/>
    </xf>
    <xf numFmtId="0" fontId="5" fillId="5" borderId="38" xfId="0" applyFont="1" applyFill="1" applyBorder="1" applyAlignment="1">
      <alignment horizontal="left" vertical="top"/>
    </xf>
    <xf numFmtId="0" fontId="5" fillId="2" borderId="66" xfId="0" applyFont="1" applyFill="1" applyBorder="1" applyAlignment="1">
      <alignment horizontal="left" vertical="top" wrapText="1"/>
    </xf>
    <xf numFmtId="0" fontId="5" fillId="2" borderId="37" xfId="0" applyFont="1" applyFill="1" applyBorder="1" applyAlignment="1">
      <alignment horizontal="left" vertical="top" wrapText="1"/>
    </xf>
    <xf numFmtId="0" fontId="5" fillId="2" borderId="38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3" fontId="3" fillId="0" borderId="21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0" xfId="0" applyNumberFormat="1" applyFont="1" applyFill="1" applyBorder="1" applyAlignment="1">
      <alignment horizontal="center" vertical="top"/>
    </xf>
    <xf numFmtId="3" fontId="3" fillId="0" borderId="16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49" fontId="3" fillId="0" borderId="52" xfId="0" applyNumberFormat="1" applyFont="1" applyBorder="1" applyAlignment="1">
      <alignment horizontal="center" vertical="top"/>
    </xf>
    <xf numFmtId="49" fontId="3" fillId="0" borderId="45" xfId="0" applyNumberFormat="1" applyFont="1" applyBorder="1" applyAlignment="1">
      <alignment horizontal="center" vertical="top"/>
    </xf>
    <xf numFmtId="49" fontId="3" fillId="0" borderId="58" xfId="0" applyNumberFormat="1" applyFont="1" applyBorder="1" applyAlignment="1">
      <alignment horizontal="center" vertical="top"/>
    </xf>
    <xf numFmtId="0" fontId="3" fillId="9" borderId="79" xfId="0" applyFont="1" applyFill="1" applyBorder="1" applyAlignment="1">
      <alignment horizontal="left" vertical="top" wrapText="1"/>
    </xf>
    <xf numFmtId="0" fontId="3" fillId="9" borderId="76" xfId="0" applyFont="1" applyFill="1" applyBorder="1" applyAlignment="1">
      <alignment horizontal="left" vertical="top" wrapText="1"/>
    </xf>
    <xf numFmtId="0" fontId="3" fillId="9" borderId="77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0" fontId="3" fillId="3" borderId="29" xfId="0" applyFont="1" applyFill="1" applyBorder="1" applyAlignment="1">
      <alignment vertical="top" wrapText="1"/>
    </xf>
    <xf numFmtId="0" fontId="3" fillId="3" borderId="18" xfId="0" applyFont="1" applyFill="1" applyBorder="1" applyAlignment="1">
      <alignment vertical="top" wrapText="1"/>
    </xf>
    <xf numFmtId="0" fontId="3" fillId="3" borderId="27" xfId="0" applyFont="1" applyFill="1" applyBorder="1" applyAlignment="1">
      <alignment vertical="top" wrapText="1"/>
    </xf>
    <xf numFmtId="0" fontId="3" fillId="0" borderId="60" xfId="0" applyFont="1" applyFill="1" applyBorder="1" applyAlignment="1">
      <alignment horizontal="center" vertical="top" textRotation="90" wrapText="1"/>
    </xf>
    <xf numFmtId="0" fontId="3" fillId="0" borderId="61" xfId="0" applyFont="1" applyFill="1" applyBorder="1" applyAlignment="1">
      <alignment horizontal="center" vertical="top" textRotation="90" wrapText="1"/>
    </xf>
    <xf numFmtId="0" fontId="3" fillId="0" borderId="62" xfId="0" applyFont="1" applyFill="1" applyBorder="1" applyAlignment="1">
      <alignment horizontal="center" vertical="top" textRotation="90" wrapText="1"/>
    </xf>
    <xf numFmtId="1" fontId="11" fillId="9" borderId="28" xfId="0" applyNumberFormat="1" applyFont="1" applyFill="1" applyBorder="1" applyAlignment="1">
      <alignment horizontal="center" vertical="center"/>
    </xf>
    <xf numFmtId="1" fontId="11" fillId="9" borderId="16" xfId="0" applyNumberFormat="1" applyFont="1" applyFill="1" applyBorder="1" applyAlignment="1">
      <alignment horizontal="center" vertical="center"/>
    </xf>
    <xf numFmtId="1" fontId="11" fillId="9" borderId="29" xfId="0" applyNumberFormat="1" applyFont="1" applyFill="1" applyBorder="1" applyAlignment="1">
      <alignment horizontal="center" vertical="center"/>
    </xf>
    <xf numFmtId="1" fontId="11" fillId="9" borderId="18" xfId="0" applyNumberFormat="1" applyFont="1" applyFill="1" applyBorder="1" applyAlignment="1">
      <alignment horizontal="center" vertical="center"/>
    </xf>
    <xf numFmtId="0" fontId="3" fillId="9" borderId="54" xfId="0" applyFont="1" applyFill="1" applyBorder="1" applyAlignment="1">
      <alignment horizontal="left" vertical="top" wrapText="1"/>
    </xf>
    <xf numFmtId="0" fontId="3" fillId="9" borderId="19" xfId="0" applyFont="1" applyFill="1" applyBorder="1" applyAlignment="1">
      <alignment horizontal="left" vertical="top" wrapText="1"/>
    </xf>
    <xf numFmtId="1" fontId="11" fillId="9" borderId="20" xfId="0" applyNumberFormat="1" applyFont="1" applyFill="1" applyBorder="1" applyAlignment="1">
      <alignment horizontal="center" vertical="center"/>
    </xf>
    <xf numFmtId="1" fontId="11" fillId="9" borderId="32" xfId="0" applyNumberFormat="1" applyFont="1" applyFill="1" applyBorder="1" applyAlignment="1">
      <alignment horizontal="center" vertical="center"/>
    </xf>
    <xf numFmtId="1" fontId="11" fillId="9" borderId="21" xfId="0" applyNumberFormat="1" applyFont="1" applyFill="1" applyBorder="1" applyAlignment="1">
      <alignment horizontal="center" vertical="center"/>
    </xf>
    <xf numFmtId="1" fontId="11" fillId="9" borderId="31" xfId="0" applyNumberFormat="1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textRotation="90" wrapText="1"/>
    </xf>
    <xf numFmtId="49" fontId="5" fillId="2" borderId="66" xfId="0" applyNumberFormat="1" applyFont="1" applyFill="1" applyBorder="1" applyAlignment="1">
      <alignment horizontal="left" vertical="top"/>
    </xf>
    <xf numFmtId="49" fontId="5" fillId="2" borderId="37" xfId="0" applyNumberFormat="1" applyFont="1" applyFill="1" applyBorder="1" applyAlignment="1">
      <alignment horizontal="left" vertical="top"/>
    </xf>
    <xf numFmtId="49" fontId="5" fillId="2" borderId="38" xfId="0" applyNumberFormat="1" applyFont="1" applyFill="1" applyBorder="1" applyAlignment="1">
      <alignment horizontal="left" vertical="top"/>
    </xf>
    <xf numFmtId="0" fontId="3" fillId="3" borderId="29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27" xfId="0" applyFont="1" applyFill="1" applyBorder="1" applyAlignment="1">
      <alignment horizontal="left" vertical="top" wrapText="1"/>
    </xf>
    <xf numFmtId="49" fontId="3" fillId="0" borderId="28" xfId="0" applyNumberFormat="1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0" fontId="3" fillId="9" borderId="20" xfId="0" applyNumberFormat="1" applyFont="1" applyFill="1" applyBorder="1" applyAlignment="1">
      <alignment horizontal="center" vertical="center" textRotation="1"/>
    </xf>
    <xf numFmtId="0" fontId="3" fillId="9" borderId="10" xfId="0" applyNumberFormat="1" applyFont="1" applyFill="1" applyBorder="1" applyAlignment="1">
      <alignment horizontal="center" vertical="center" textRotation="1"/>
    </xf>
    <xf numFmtId="0" fontId="3" fillId="9" borderId="21" xfId="0" applyNumberFormat="1" applyFont="1" applyFill="1" applyBorder="1" applyAlignment="1">
      <alignment horizontal="center" vertical="center" textRotation="1"/>
    </xf>
    <xf numFmtId="0" fontId="3" fillId="9" borderId="27" xfId="0" applyNumberFormat="1" applyFont="1" applyFill="1" applyBorder="1" applyAlignment="1">
      <alignment horizontal="center" vertical="center" textRotation="1"/>
    </xf>
    <xf numFmtId="165" fontId="3" fillId="9" borderId="79" xfId="0" applyNumberFormat="1" applyFont="1" applyFill="1" applyBorder="1" applyAlignment="1">
      <alignment horizontal="left" vertical="top" wrapText="1"/>
    </xf>
    <xf numFmtId="165" fontId="3" fillId="9" borderId="19" xfId="0" applyNumberFormat="1" applyFont="1" applyFill="1" applyBorder="1" applyAlignment="1">
      <alignment horizontal="left" vertical="top" wrapText="1"/>
    </xf>
    <xf numFmtId="165" fontId="11" fillId="9" borderId="54" xfId="0" applyNumberFormat="1" applyFont="1" applyFill="1" applyBorder="1" applyAlignment="1">
      <alignment horizontal="left" vertical="top" wrapText="1"/>
    </xf>
    <xf numFmtId="165" fontId="11" fillId="9" borderId="77" xfId="0" applyNumberFormat="1" applyFont="1" applyFill="1" applyBorder="1" applyAlignment="1">
      <alignment horizontal="left" vertical="top" wrapText="1"/>
    </xf>
    <xf numFmtId="0" fontId="5" fillId="5" borderId="41" xfId="0" applyFont="1" applyFill="1" applyBorder="1" applyAlignment="1">
      <alignment horizontal="left" vertical="top" wrapText="1"/>
    </xf>
    <xf numFmtId="0" fontId="5" fillId="5" borderId="39" xfId="0" applyFont="1" applyFill="1" applyBorder="1" applyAlignment="1">
      <alignment horizontal="left" vertical="top" wrapText="1"/>
    </xf>
    <xf numFmtId="0" fontId="5" fillId="5" borderId="40" xfId="0" applyFont="1" applyFill="1" applyBorder="1" applyAlignment="1">
      <alignment horizontal="left" vertical="top" wrapText="1"/>
    </xf>
    <xf numFmtId="0" fontId="5" fillId="2" borderId="46" xfId="0" applyFont="1" applyFill="1" applyBorder="1" applyAlignment="1">
      <alignment horizontal="left" vertical="top" wrapText="1"/>
    </xf>
    <xf numFmtId="0" fontId="5" fillId="2" borderId="75" xfId="0" applyFont="1" applyFill="1" applyBorder="1" applyAlignment="1">
      <alignment horizontal="left" vertical="top" wrapText="1"/>
    </xf>
    <xf numFmtId="0" fontId="5" fillId="2" borderId="78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vertical="center" textRotation="90" wrapText="1"/>
    </xf>
    <xf numFmtId="0" fontId="3" fillId="0" borderId="8" xfId="0" applyFont="1" applyFill="1" applyBorder="1" applyAlignment="1">
      <alignment vertical="center" textRotation="90" wrapText="1"/>
    </xf>
    <xf numFmtId="0" fontId="3" fillId="0" borderId="9" xfId="0" applyFont="1" applyFill="1" applyBorder="1" applyAlignment="1">
      <alignment vertical="center" textRotation="90" wrapText="1"/>
    </xf>
    <xf numFmtId="0" fontId="8" fillId="9" borderId="19" xfId="0" applyFont="1" applyFill="1" applyBorder="1" applyAlignment="1">
      <alignment horizontal="left" vertical="top" wrapText="1"/>
    </xf>
    <xf numFmtId="49" fontId="10" fillId="7" borderId="53" xfId="0" applyNumberFormat="1" applyFont="1" applyFill="1" applyBorder="1" applyAlignment="1">
      <alignment horizontal="left" vertical="top" wrapText="1"/>
    </xf>
    <xf numFmtId="49" fontId="10" fillId="7" borderId="57" xfId="0" applyNumberFormat="1" applyFont="1" applyFill="1" applyBorder="1" applyAlignment="1">
      <alignment horizontal="left" vertical="top" wrapText="1"/>
    </xf>
    <xf numFmtId="49" fontId="10" fillId="7" borderId="55" xfId="0" applyNumberFormat="1" applyFont="1" applyFill="1" applyBorder="1" applyAlignment="1">
      <alignment horizontal="left" vertical="top" wrapText="1"/>
    </xf>
    <xf numFmtId="0" fontId="5" fillId="0" borderId="53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11" fillId="0" borderId="48" xfId="0" applyFont="1" applyBorder="1" applyAlignment="1">
      <alignment horizontal="center" vertical="center" textRotation="90" wrapText="1"/>
    </xf>
    <xf numFmtId="0" fontId="5" fillId="0" borderId="5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textRotation="90" wrapText="1"/>
    </xf>
    <xf numFmtId="0" fontId="11" fillId="0" borderId="16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63" xfId="0" applyNumberFormat="1" applyFont="1" applyBorder="1" applyAlignment="1">
      <alignment horizontal="center" vertical="center" textRotation="90" wrapText="1"/>
    </xf>
    <xf numFmtId="0" fontId="11" fillId="0" borderId="64" xfId="0" applyNumberFormat="1" applyFont="1" applyBorder="1" applyAlignment="1">
      <alignment horizontal="center" vertical="center" textRotation="90" wrapText="1"/>
    </xf>
    <xf numFmtId="0" fontId="11" fillId="0" borderId="65" xfId="0" applyNumberFormat="1" applyFont="1" applyBorder="1" applyAlignment="1">
      <alignment horizontal="center" vertical="center" textRotation="90" wrapText="1"/>
    </xf>
    <xf numFmtId="0" fontId="3" fillId="0" borderId="51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48" xfId="0" applyFont="1" applyBorder="1" applyAlignment="1">
      <alignment horizontal="center" vertical="center" textRotation="90" wrapText="1"/>
    </xf>
    <xf numFmtId="0" fontId="10" fillId="4" borderId="56" xfId="0" applyFont="1" applyFill="1" applyBorder="1" applyAlignment="1">
      <alignment horizontal="left" vertical="top" wrapText="1"/>
    </xf>
    <xf numFmtId="0" fontId="10" fillId="4" borderId="39" xfId="0" applyFont="1" applyFill="1" applyBorder="1" applyAlignment="1">
      <alignment horizontal="left" vertical="top" wrapText="1"/>
    </xf>
    <xf numFmtId="0" fontId="10" fillId="4" borderId="40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5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textRotation="90" wrapText="1"/>
    </xf>
    <xf numFmtId="0" fontId="11" fillId="0" borderId="61" xfId="0" applyFont="1" applyBorder="1" applyAlignment="1">
      <alignment horizontal="center" vertical="center" textRotation="90" wrapText="1"/>
    </xf>
    <xf numFmtId="0" fontId="11" fillId="0" borderId="62" xfId="0" applyFont="1" applyBorder="1" applyAlignment="1">
      <alignment horizontal="center" vertical="center" textRotation="90" wrapText="1"/>
    </xf>
    <xf numFmtId="0" fontId="3" fillId="0" borderId="59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textRotation="90" wrapText="1"/>
    </xf>
    <xf numFmtId="0" fontId="11" fillId="0" borderId="27" xfId="0" applyFont="1" applyFill="1" applyBorder="1" applyAlignment="1">
      <alignment horizontal="center" vertical="center" textRotation="90" wrapText="1"/>
    </xf>
    <xf numFmtId="0" fontId="3" fillId="0" borderId="5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49" fontId="3" fillId="0" borderId="51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48" xfId="0" applyNumberFormat="1" applyFont="1" applyBorder="1" applyAlignment="1">
      <alignment horizontal="center" vertical="top" wrapText="1"/>
    </xf>
    <xf numFmtId="0" fontId="3" fillId="0" borderId="9" xfId="0" applyFont="1" applyFill="1" applyBorder="1" applyAlignment="1">
      <alignment horizontal="left" vertical="top" wrapText="1"/>
    </xf>
    <xf numFmtId="0" fontId="11" fillId="0" borderId="59" xfId="0" applyFont="1" applyFill="1" applyBorder="1" applyAlignment="1">
      <alignment horizontal="left" vertical="top" wrapText="1"/>
    </xf>
    <xf numFmtId="0" fontId="3" fillId="0" borderId="60" xfId="0" applyFont="1" applyBorder="1" applyAlignment="1">
      <alignment horizontal="center" vertical="center" textRotation="90" wrapText="1"/>
    </xf>
    <xf numFmtId="0" fontId="3" fillId="0" borderId="61" xfId="0" applyFont="1" applyBorder="1" applyAlignment="1">
      <alignment horizontal="center" vertical="center" textRotation="90" wrapText="1"/>
    </xf>
    <xf numFmtId="0" fontId="3" fillId="0" borderId="62" xfId="0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 textRotation="90" wrapText="1"/>
    </xf>
    <xf numFmtId="0" fontId="3" fillId="0" borderId="64" xfId="0" applyNumberFormat="1" applyFont="1" applyBorder="1" applyAlignment="1">
      <alignment horizontal="center" vertical="center" textRotation="90" wrapText="1"/>
    </xf>
    <xf numFmtId="0" fontId="3" fillId="0" borderId="65" xfId="0" applyNumberFormat="1" applyFont="1" applyBorder="1" applyAlignment="1">
      <alignment horizontal="center" vertical="center" textRotation="90" wrapText="1"/>
    </xf>
    <xf numFmtId="0" fontId="3" fillId="0" borderId="51" xfId="0" applyNumberFormat="1" applyFont="1" applyFill="1" applyBorder="1" applyAlignment="1">
      <alignment horizontal="center" vertical="center" textRotation="90" wrapText="1"/>
    </xf>
    <xf numFmtId="0" fontId="3" fillId="0" borderId="5" xfId="0" applyNumberFormat="1" applyFont="1" applyFill="1" applyBorder="1" applyAlignment="1">
      <alignment horizontal="center" vertical="center" textRotation="90" wrapText="1"/>
    </xf>
    <xf numFmtId="0" fontId="3" fillId="0" borderId="48" xfId="0" applyNumberFormat="1" applyFont="1" applyFill="1" applyBorder="1" applyAlignment="1">
      <alignment horizontal="center" vertical="center" textRotation="90" wrapText="1"/>
    </xf>
    <xf numFmtId="0" fontId="5" fillId="5" borderId="41" xfId="0" applyFont="1" applyFill="1" applyBorder="1" applyAlignment="1">
      <alignment horizontal="left" vertical="top"/>
    </xf>
    <xf numFmtId="0" fontId="5" fillId="5" borderId="39" xfId="0" applyFont="1" applyFill="1" applyBorder="1" applyAlignment="1">
      <alignment horizontal="left" vertical="top"/>
    </xf>
    <xf numFmtId="0" fontId="5" fillId="5" borderId="40" xfId="0" applyFont="1" applyFill="1" applyBorder="1" applyAlignment="1">
      <alignment horizontal="left" vertical="top"/>
    </xf>
    <xf numFmtId="0" fontId="5" fillId="2" borderId="41" xfId="0" applyFont="1" applyFill="1" applyBorder="1" applyAlignment="1">
      <alignment horizontal="left" vertical="top" wrapText="1"/>
    </xf>
    <xf numFmtId="0" fontId="5" fillId="2" borderId="39" xfId="0" applyFont="1" applyFill="1" applyBorder="1" applyAlignment="1">
      <alignment horizontal="left" vertical="top" wrapText="1"/>
    </xf>
    <xf numFmtId="0" fontId="5" fillId="2" borderId="4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71"/>
  <sheetViews>
    <sheetView tabSelected="1" zoomScaleNormal="100" zoomScaleSheetLayoutView="100" workbookViewId="0">
      <selection activeCell="X16" sqref="X16"/>
    </sheetView>
  </sheetViews>
  <sheetFormatPr defaultRowHeight="12.75"/>
  <cols>
    <col min="1" max="3" width="2.7109375" style="13" customWidth="1"/>
    <col min="4" max="4" width="30.7109375" style="13" customWidth="1"/>
    <col min="5" max="6" width="4.28515625" style="13" customWidth="1"/>
    <col min="7" max="7" width="4.28515625" style="14" customWidth="1"/>
    <col min="8" max="8" width="7.7109375" style="15" customWidth="1"/>
    <col min="9" max="12" width="8.7109375" style="13" customWidth="1"/>
    <col min="13" max="13" width="6.85546875" style="13" customWidth="1"/>
    <col min="14" max="14" width="7" style="13" customWidth="1"/>
    <col min="15" max="15" width="24.140625" style="13" customWidth="1"/>
    <col min="16" max="16" width="4.7109375" style="13" customWidth="1"/>
    <col min="17" max="17" width="4.28515625" style="13" customWidth="1"/>
    <col min="18" max="18" width="4.7109375" style="13" customWidth="1"/>
    <col min="19" max="16384" width="9.140625" style="8"/>
  </cols>
  <sheetData>
    <row r="1" spans="1:21" ht="15.75">
      <c r="A1" s="467" t="s">
        <v>124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</row>
    <row r="2" spans="1:21" ht="15.75">
      <c r="A2" s="468" t="s">
        <v>55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</row>
    <row r="3" spans="1:21" ht="15.75">
      <c r="A3" s="469" t="s">
        <v>38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"/>
      <c r="T3" s="4"/>
      <c r="U3" s="4"/>
    </row>
    <row r="4" spans="1:21" ht="15.75" customHeight="1" thickBot="1">
      <c r="P4" s="470" t="s">
        <v>0</v>
      </c>
      <c r="Q4" s="470"/>
      <c r="R4" s="470"/>
    </row>
    <row r="5" spans="1:21" ht="31.5" customHeight="1">
      <c r="A5" s="471" t="s">
        <v>39</v>
      </c>
      <c r="B5" s="474" t="s">
        <v>1</v>
      </c>
      <c r="C5" s="474" t="s">
        <v>2</v>
      </c>
      <c r="D5" s="477" t="s">
        <v>16</v>
      </c>
      <c r="E5" s="480" t="s">
        <v>3</v>
      </c>
      <c r="F5" s="455" t="s">
        <v>117</v>
      </c>
      <c r="G5" s="458" t="s">
        <v>4</v>
      </c>
      <c r="H5" s="461" t="s">
        <v>5</v>
      </c>
      <c r="I5" s="446" t="s">
        <v>87</v>
      </c>
      <c r="J5" s="447"/>
      <c r="K5" s="447"/>
      <c r="L5" s="448"/>
      <c r="M5" s="449" t="s">
        <v>125</v>
      </c>
      <c r="N5" s="449" t="s">
        <v>126</v>
      </c>
      <c r="O5" s="452" t="s">
        <v>15</v>
      </c>
      <c r="P5" s="453"/>
      <c r="Q5" s="453"/>
      <c r="R5" s="454"/>
    </row>
    <row r="6" spans="1:21" ht="18.75" customHeight="1">
      <c r="A6" s="472"/>
      <c r="B6" s="475"/>
      <c r="C6" s="475"/>
      <c r="D6" s="478"/>
      <c r="E6" s="481"/>
      <c r="F6" s="456"/>
      <c r="G6" s="459"/>
      <c r="H6" s="462"/>
      <c r="I6" s="483" t="s">
        <v>6</v>
      </c>
      <c r="J6" s="484" t="s">
        <v>7</v>
      </c>
      <c r="K6" s="485"/>
      <c r="L6" s="486" t="s">
        <v>23</v>
      </c>
      <c r="M6" s="450"/>
      <c r="N6" s="450"/>
      <c r="O6" s="488" t="s">
        <v>16</v>
      </c>
      <c r="P6" s="484" t="s">
        <v>8</v>
      </c>
      <c r="Q6" s="490"/>
      <c r="R6" s="491"/>
    </row>
    <row r="7" spans="1:21" ht="72" customHeight="1" thickBot="1">
      <c r="A7" s="473"/>
      <c r="B7" s="476"/>
      <c r="C7" s="476"/>
      <c r="D7" s="479"/>
      <c r="E7" s="482"/>
      <c r="F7" s="457"/>
      <c r="G7" s="460"/>
      <c r="H7" s="463"/>
      <c r="I7" s="473"/>
      <c r="J7" s="10" t="s">
        <v>6</v>
      </c>
      <c r="K7" s="9" t="s">
        <v>17</v>
      </c>
      <c r="L7" s="487"/>
      <c r="M7" s="451"/>
      <c r="N7" s="451"/>
      <c r="O7" s="489"/>
      <c r="P7" s="11" t="s">
        <v>47</v>
      </c>
      <c r="Q7" s="11" t="s">
        <v>48</v>
      </c>
      <c r="R7" s="12" t="s">
        <v>93</v>
      </c>
    </row>
    <row r="8" spans="1:21" s="53" customFormat="1" ht="15" customHeight="1">
      <c r="A8" s="443" t="s">
        <v>76</v>
      </c>
      <c r="B8" s="444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5"/>
    </row>
    <row r="9" spans="1:21" s="53" customFormat="1" ht="15" customHeight="1">
      <c r="A9" s="464" t="s">
        <v>56</v>
      </c>
      <c r="B9" s="465"/>
      <c r="C9" s="465"/>
      <c r="D9" s="465"/>
      <c r="E9" s="465"/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6"/>
    </row>
    <row r="10" spans="1:21" ht="26.25" customHeight="1">
      <c r="A10" s="100" t="s">
        <v>9</v>
      </c>
      <c r="B10" s="433" t="s">
        <v>57</v>
      </c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5"/>
    </row>
    <row r="11" spans="1:21" ht="15" customHeight="1" thickBot="1">
      <c r="A11" s="195" t="s">
        <v>9</v>
      </c>
      <c r="B11" s="196" t="s">
        <v>9</v>
      </c>
      <c r="C11" s="436" t="s">
        <v>58</v>
      </c>
      <c r="D11" s="437"/>
      <c r="E11" s="437"/>
      <c r="F11" s="437"/>
      <c r="G11" s="437"/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438"/>
    </row>
    <row r="12" spans="1:21" ht="25.5" customHeight="1">
      <c r="A12" s="340" t="s">
        <v>9</v>
      </c>
      <c r="B12" s="343" t="s">
        <v>9</v>
      </c>
      <c r="C12" s="346" t="s">
        <v>9</v>
      </c>
      <c r="D12" s="419" t="s">
        <v>70</v>
      </c>
      <c r="E12" s="439" t="s">
        <v>99</v>
      </c>
      <c r="F12" s="332" t="s">
        <v>52</v>
      </c>
      <c r="G12" s="388" t="s">
        <v>65</v>
      </c>
      <c r="H12" s="194" t="s">
        <v>49</v>
      </c>
      <c r="I12" s="197">
        <f>J12+L12</f>
        <v>88.6</v>
      </c>
      <c r="J12" s="157">
        <v>88.6</v>
      </c>
      <c r="K12" s="157"/>
      <c r="L12" s="157"/>
      <c r="M12" s="130">
        <v>100</v>
      </c>
      <c r="N12" s="130">
        <v>100</v>
      </c>
      <c r="O12" s="224" t="s">
        <v>104</v>
      </c>
      <c r="P12" s="225">
        <v>48</v>
      </c>
      <c r="Q12" s="225">
        <v>40</v>
      </c>
      <c r="R12" s="198">
        <v>42</v>
      </c>
    </row>
    <row r="13" spans="1:21" ht="25.5">
      <c r="A13" s="341"/>
      <c r="B13" s="344"/>
      <c r="C13" s="347"/>
      <c r="D13" s="420"/>
      <c r="E13" s="440"/>
      <c r="F13" s="333"/>
      <c r="G13" s="389"/>
      <c r="H13" s="17"/>
      <c r="I13" s="189"/>
      <c r="J13" s="166"/>
      <c r="K13" s="166"/>
      <c r="L13" s="166"/>
      <c r="M13" s="86"/>
      <c r="N13" s="86"/>
      <c r="O13" s="226" t="s">
        <v>105</v>
      </c>
      <c r="P13" s="227">
        <v>0</v>
      </c>
      <c r="Q13" s="227">
        <v>2</v>
      </c>
      <c r="R13" s="119">
        <v>2</v>
      </c>
    </row>
    <row r="14" spans="1:21" ht="28.5" customHeight="1">
      <c r="A14" s="341"/>
      <c r="B14" s="344"/>
      <c r="C14" s="347"/>
      <c r="D14" s="420"/>
      <c r="E14" s="440"/>
      <c r="F14" s="333"/>
      <c r="G14" s="389"/>
      <c r="H14" s="50"/>
      <c r="I14" s="191"/>
      <c r="J14" s="160"/>
      <c r="K14" s="160"/>
      <c r="L14" s="160"/>
      <c r="M14" s="201"/>
      <c r="N14" s="201"/>
      <c r="O14" s="228" t="s">
        <v>110</v>
      </c>
      <c r="P14" s="229">
        <v>1100</v>
      </c>
      <c r="Q14" s="229">
        <v>1100</v>
      </c>
      <c r="R14" s="118">
        <v>1150</v>
      </c>
      <c r="T14" s="19"/>
    </row>
    <row r="15" spans="1:21" ht="39" thickBot="1">
      <c r="A15" s="342"/>
      <c r="B15" s="345"/>
      <c r="C15" s="348"/>
      <c r="D15" s="421"/>
      <c r="E15" s="441"/>
      <c r="F15" s="334"/>
      <c r="G15" s="390"/>
      <c r="H15" s="203" t="s">
        <v>10</v>
      </c>
      <c r="I15" s="204">
        <f t="shared" ref="I15:N15" si="0">SUM(I12:I14)</f>
        <v>88.6</v>
      </c>
      <c r="J15" s="205">
        <f t="shared" si="0"/>
        <v>88.6</v>
      </c>
      <c r="K15" s="205">
        <f t="shared" si="0"/>
        <v>0</v>
      </c>
      <c r="L15" s="206">
        <f t="shared" si="0"/>
        <v>0</v>
      </c>
      <c r="M15" s="215">
        <f t="shared" si="0"/>
        <v>100</v>
      </c>
      <c r="N15" s="215">
        <f t="shared" si="0"/>
        <v>100</v>
      </c>
      <c r="O15" s="230" t="s">
        <v>111</v>
      </c>
      <c r="P15" s="231">
        <v>90</v>
      </c>
      <c r="Q15" s="231">
        <v>50</v>
      </c>
      <c r="R15" s="117">
        <v>60</v>
      </c>
      <c r="T15" s="19"/>
    </row>
    <row r="16" spans="1:21" ht="15.75" customHeight="1">
      <c r="A16" s="340" t="s">
        <v>9</v>
      </c>
      <c r="B16" s="343" t="s">
        <v>9</v>
      </c>
      <c r="C16" s="346" t="s">
        <v>11</v>
      </c>
      <c r="D16" s="419" t="s">
        <v>107</v>
      </c>
      <c r="E16" s="413" t="s">
        <v>103</v>
      </c>
      <c r="F16" s="422" t="s">
        <v>52</v>
      </c>
      <c r="G16" s="388" t="s">
        <v>65</v>
      </c>
      <c r="H16" s="214" t="s">
        <v>49</v>
      </c>
      <c r="I16" s="207">
        <f>J16+L16</f>
        <v>182.8</v>
      </c>
      <c r="J16" s="157">
        <v>182.8</v>
      </c>
      <c r="K16" s="157"/>
      <c r="L16" s="157"/>
      <c r="M16" s="130">
        <v>132.6</v>
      </c>
      <c r="N16" s="130">
        <v>145.6</v>
      </c>
      <c r="O16" s="391" t="s">
        <v>113</v>
      </c>
      <c r="P16" s="232">
        <v>1</v>
      </c>
      <c r="Q16" s="232">
        <v>1</v>
      </c>
      <c r="R16" s="122">
        <v>1</v>
      </c>
    </row>
    <row r="17" spans="1:20" ht="26.25" customHeight="1">
      <c r="A17" s="341"/>
      <c r="B17" s="344"/>
      <c r="C17" s="347"/>
      <c r="D17" s="420"/>
      <c r="E17" s="414"/>
      <c r="F17" s="423"/>
      <c r="G17" s="389"/>
      <c r="H17" s="21"/>
      <c r="I17" s="209"/>
      <c r="J17" s="166"/>
      <c r="K17" s="166"/>
      <c r="L17" s="166"/>
      <c r="M17" s="86"/>
      <c r="N17" s="86"/>
      <c r="O17" s="442"/>
      <c r="P17" s="233"/>
      <c r="Q17" s="233"/>
      <c r="R17" s="123"/>
    </row>
    <row r="18" spans="1:20" ht="15.75" customHeight="1">
      <c r="A18" s="341"/>
      <c r="B18" s="344"/>
      <c r="C18" s="347"/>
      <c r="D18" s="420"/>
      <c r="E18" s="414"/>
      <c r="F18" s="423"/>
      <c r="G18" s="389"/>
      <c r="H18" s="50"/>
      <c r="I18" s="210"/>
      <c r="J18" s="160"/>
      <c r="K18" s="160"/>
      <c r="L18" s="160"/>
      <c r="M18" s="201"/>
      <c r="N18" s="201"/>
      <c r="O18" s="226" t="s">
        <v>94</v>
      </c>
      <c r="P18" s="234">
        <v>1</v>
      </c>
      <c r="Q18" s="234">
        <v>1</v>
      </c>
      <c r="R18" s="124">
        <v>1</v>
      </c>
    </row>
    <row r="19" spans="1:20" ht="21.75" customHeight="1" thickBot="1">
      <c r="A19" s="342"/>
      <c r="B19" s="345"/>
      <c r="C19" s="348"/>
      <c r="D19" s="421"/>
      <c r="E19" s="415"/>
      <c r="F19" s="424"/>
      <c r="G19" s="390"/>
      <c r="H19" s="179" t="s">
        <v>10</v>
      </c>
      <c r="I19" s="212">
        <f t="shared" ref="I19:N19" si="1">SUM(I16:I18)</f>
        <v>182.8</v>
      </c>
      <c r="J19" s="190">
        <f t="shared" si="1"/>
        <v>182.8</v>
      </c>
      <c r="K19" s="190">
        <f t="shared" si="1"/>
        <v>0</v>
      </c>
      <c r="L19" s="199">
        <f t="shared" si="1"/>
        <v>0</v>
      </c>
      <c r="M19" s="193">
        <f t="shared" si="1"/>
        <v>132.6</v>
      </c>
      <c r="N19" s="193">
        <f t="shared" si="1"/>
        <v>145.6</v>
      </c>
      <c r="O19" s="202" t="s">
        <v>95</v>
      </c>
      <c r="P19" s="120">
        <v>100</v>
      </c>
      <c r="Q19" s="120"/>
      <c r="R19" s="121">
        <v>100</v>
      </c>
    </row>
    <row r="20" spans="1:20" ht="16.5" customHeight="1" thickBot="1">
      <c r="A20" s="90" t="s">
        <v>9</v>
      </c>
      <c r="B20" s="16" t="s">
        <v>9</v>
      </c>
      <c r="C20" s="303" t="s">
        <v>12</v>
      </c>
      <c r="D20" s="303"/>
      <c r="E20" s="303"/>
      <c r="F20" s="303"/>
      <c r="G20" s="303"/>
      <c r="H20" s="304"/>
      <c r="I20" s="41">
        <f>J20+L20</f>
        <v>271.39999999999998</v>
      </c>
      <c r="J20" s="41">
        <f>J19+J15</f>
        <v>271.39999999999998</v>
      </c>
      <c r="K20" s="41">
        <f>K19+K15</f>
        <v>0</v>
      </c>
      <c r="L20" s="147">
        <f>L19+L15</f>
        <v>0</v>
      </c>
      <c r="M20" s="150">
        <f>M19+M15</f>
        <v>232.6</v>
      </c>
      <c r="N20" s="150">
        <f>N19+N15</f>
        <v>245.6</v>
      </c>
      <c r="O20" s="255"/>
      <c r="P20" s="255"/>
      <c r="Q20" s="255"/>
      <c r="R20" s="256"/>
    </row>
    <row r="21" spans="1:20" ht="13.5" thickBot="1">
      <c r="A21" s="90" t="s">
        <v>9</v>
      </c>
      <c r="B21" s="16" t="s">
        <v>11</v>
      </c>
      <c r="C21" s="416" t="s">
        <v>59</v>
      </c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8"/>
    </row>
    <row r="22" spans="1:20" ht="12.75" customHeight="1">
      <c r="A22" s="340" t="s">
        <v>9</v>
      </c>
      <c r="B22" s="343" t="s">
        <v>11</v>
      </c>
      <c r="C22" s="346" t="s">
        <v>9</v>
      </c>
      <c r="D22" s="419" t="s">
        <v>72</v>
      </c>
      <c r="E22" s="413" t="s">
        <v>101</v>
      </c>
      <c r="F22" s="332" t="s">
        <v>52</v>
      </c>
      <c r="G22" s="388" t="s">
        <v>65</v>
      </c>
      <c r="H22" s="125" t="s">
        <v>49</v>
      </c>
      <c r="I22" s="155">
        <f>J22+L22</f>
        <v>37.4</v>
      </c>
      <c r="J22" s="156">
        <v>37.4</v>
      </c>
      <c r="K22" s="156"/>
      <c r="L22" s="157"/>
      <c r="M22" s="130">
        <v>55</v>
      </c>
      <c r="N22" s="130">
        <v>55</v>
      </c>
      <c r="O22" s="429" t="s">
        <v>112</v>
      </c>
      <c r="P22" s="235">
        <v>5</v>
      </c>
      <c r="Q22" s="235">
        <v>5</v>
      </c>
      <c r="R22" s="236">
        <v>6</v>
      </c>
      <c r="T22" s="19"/>
    </row>
    <row r="23" spans="1:20">
      <c r="A23" s="341"/>
      <c r="B23" s="344"/>
      <c r="C23" s="347"/>
      <c r="D23" s="420"/>
      <c r="E23" s="414"/>
      <c r="F23" s="333"/>
      <c r="G23" s="389"/>
      <c r="H23" s="23"/>
      <c r="I23" s="216"/>
      <c r="J23" s="165"/>
      <c r="K23" s="165"/>
      <c r="L23" s="166"/>
      <c r="M23" s="86"/>
      <c r="N23" s="86"/>
      <c r="O23" s="430"/>
      <c r="P23" s="237"/>
      <c r="Q23" s="237"/>
      <c r="R23" s="238"/>
      <c r="T23" s="19"/>
    </row>
    <row r="24" spans="1:20" ht="51">
      <c r="A24" s="341"/>
      <c r="B24" s="344"/>
      <c r="C24" s="347"/>
      <c r="D24" s="420"/>
      <c r="E24" s="414"/>
      <c r="F24" s="333"/>
      <c r="G24" s="389"/>
      <c r="H24" s="23"/>
      <c r="I24" s="216"/>
      <c r="J24" s="165"/>
      <c r="K24" s="165"/>
      <c r="L24" s="166"/>
      <c r="M24" s="86"/>
      <c r="N24" s="86"/>
      <c r="O24" s="252" t="s">
        <v>96</v>
      </c>
      <c r="P24" s="239">
        <v>1</v>
      </c>
      <c r="Q24" s="240">
        <v>1</v>
      </c>
      <c r="R24" s="241">
        <v>3</v>
      </c>
      <c r="T24" s="19"/>
    </row>
    <row r="25" spans="1:20">
      <c r="A25" s="341"/>
      <c r="B25" s="344"/>
      <c r="C25" s="347"/>
      <c r="D25" s="420"/>
      <c r="E25" s="414"/>
      <c r="F25" s="333"/>
      <c r="G25" s="389"/>
      <c r="H25" s="68"/>
      <c r="I25" s="158"/>
      <c r="J25" s="159"/>
      <c r="K25" s="159"/>
      <c r="L25" s="160"/>
      <c r="M25" s="201"/>
      <c r="N25" s="201"/>
      <c r="O25" s="431" t="s">
        <v>119</v>
      </c>
      <c r="P25" s="425">
        <v>4</v>
      </c>
      <c r="Q25" s="425">
        <v>4</v>
      </c>
      <c r="R25" s="427">
        <v>20</v>
      </c>
      <c r="T25" s="19"/>
    </row>
    <row r="26" spans="1:20" ht="30" customHeight="1" thickBot="1">
      <c r="A26" s="342"/>
      <c r="B26" s="345"/>
      <c r="C26" s="348"/>
      <c r="D26" s="421"/>
      <c r="E26" s="415"/>
      <c r="F26" s="334"/>
      <c r="G26" s="390"/>
      <c r="H26" s="203" t="s">
        <v>10</v>
      </c>
      <c r="I26" s="217">
        <f t="shared" ref="I26:N26" si="2">SUM(I22:I25)</f>
        <v>37.4</v>
      </c>
      <c r="J26" s="205">
        <f t="shared" si="2"/>
        <v>37.4</v>
      </c>
      <c r="K26" s="205">
        <f t="shared" si="2"/>
        <v>0</v>
      </c>
      <c r="L26" s="206">
        <f t="shared" si="2"/>
        <v>0</v>
      </c>
      <c r="M26" s="215">
        <f t="shared" si="2"/>
        <v>55</v>
      </c>
      <c r="N26" s="215">
        <f t="shared" si="2"/>
        <v>55</v>
      </c>
      <c r="O26" s="432"/>
      <c r="P26" s="426"/>
      <c r="Q26" s="426"/>
      <c r="R26" s="428"/>
      <c r="T26" s="19"/>
    </row>
    <row r="27" spans="1:20" ht="12.75" customHeight="1">
      <c r="A27" s="340" t="s">
        <v>9</v>
      </c>
      <c r="B27" s="343" t="s">
        <v>11</v>
      </c>
      <c r="C27" s="346" t="s">
        <v>11</v>
      </c>
      <c r="D27" s="397" t="s">
        <v>73</v>
      </c>
      <c r="E27" s="413" t="s">
        <v>100</v>
      </c>
      <c r="F27" s="332" t="s">
        <v>52</v>
      </c>
      <c r="G27" s="388" t="s">
        <v>65</v>
      </c>
      <c r="H27" s="125" t="s">
        <v>49</v>
      </c>
      <c r="I27" s="155">
        <f>J27+L27</f>
        <v>180</v>
      </c>
      <c r="J27" s="156">
        <v>180</v>
      </c>
      <c r="K27" s="157"/>
      <c r="L27" s="208"/>
      <c r="M27" s="130">
        <v>250</v>
      </c>
      <c r="N27" s="130">
        <v>290</v>
      </c>
      <c r="O27" s="391" t="s">
        <v>78</v>
      </c>
      <c r="P27" s="403">
        <v>15</v>
      </c>
      <c r="Q27" s="403">
        <v>20</v>
      </c>
      <c r="R27" s="405">
        <v>20</v>
      </c>
      <c r="T27" s="19"/>
    </row>
    <row r="28" spans="1:20">
      <c r="A28" s="341"/>
      <c r="B28" s="344"/>
      <c r="C28" s="347"/>
      <c r="D28" s="398"/>
      <c r="E28" s="414"/>
      <c r="F28" s="333"/>
      <c r="G28" s="389"/>
      <c r="H28" s="23"/>
      <c r="I28" s="216"/>
      <c r="J28" s="165"/>
      <c r="K28" s="166"/>
      <c r="L28" s="178"/>
      <c r="M28" s="86"/>
      <c r="N28" s="86"/>
      <c r="O28" s="392"/>
      <c r="P28" s="404"/>
      <c r="Q28" s="404"/>
      <c r="R28" s="406"/>
      <c r="T28" s="19"/>
    </row>
    <row r="29" spans="1:20">
      <c r="A29" s="341"/>
      <c r="B29" s="344"/>
      <c r="C29" s="347"/>
      <c r="D29" s="398"/>
      <c r="E29" s="414"/>
      <c r="F29" s="333"/>
      <c r="G29" s="389"/>
      <c r="H29" s="23"/>
      <c r="I29" s="216"/>
      <c r="J29" s="165"/>
      <c r="K29" s="166"/>
      <c r="L29" s="178"/>
      <c r="M29" s="86"/>
      <c r="N29" s="86"/>
      <c r="O29" s="407" t="s">
        <v>120</v>
      </c>
      <c r="P29" s="409">
        <v>15</v>
      </c>
      <c r="Q29" s="409">
        <v>30</v>
      </c>
      <c r="R29" s="411">
        <v>30</v>
      </c>
      <c r="T29" s="19"/>
    </row>
    <row r="30" spans="1:20" ht="27.75" customHeight="1">
      <c r="A30" s="341"/>
      <c r="B30" s="344"/>
      <c r="C30" s="347"/>
      <c r="D30" s="398"/>
      <c r="E30" s="414"/>
      <c r="F30" s="333"/>
      <c r="G30" s="389"/>
      <c r="H30" s="23"/>
      <c r="I30" s="216"/>
      <c r="J30" s="165"/>
      <c r="K30" s="166"/>
      <c r="L30" s="178"/>
      <c r="M30" s="86"/>
      <c r="N30" s="86"/>
      <c r="O30" s="408"/>
      <c r="P30" s="410"/>
      <c r="Q30" s="410"/>
      <c r="R30" s="412"/>
      <c r="T30" s="19"/>
    </row>
    <row r="31" spans="1:20">
      <c r="A31" s="341"/>
      <c r="B31" s="344"/>
      <c r="C31" s="347"/>
      <c r="D31" s="398"/>
      <c r="E31" s="414"/>
      <c r="F31" s="333"/>
      <c r="G31" s="389"/>
      <c r="H31" s="68"/>
      <c r="I31" s="158"/>
      <c r="J31" s="159"/>
      <c r="K31" s="160"/>
      <c r="L31" s="211"/>
      <c r="M31" s="201"/>
      <c r="N31" s="201"/>
      <c r="O31" s="392" t="s">
        <v>106</v>
      </c>
      <c r="P31" s="242">
        <v>1</v>
      </c>
      <c r="Q31" s="242">
        <v>3</v>
      </c>
      <c r="R31" s="243">
        <v>3</v>
      </c>
      <c r="T31" s="19"/>
    </row>
    <row r="32" spans="1:20" ht="13.5" thickBot="1">
      <c r="A32" s="342"/>
      <c r="B32" s="345"/>
      <c r="C32" s="348"/>
      <c r="D32" s="399"/>
      <c r="E32" s="415"/>
      <c r="F32" s="334"/>
      <c r="G32" s="390"/>
      <c r="H32" s="203" t="s">
        <v>10</v>
      </c>
      <c r="I32" s="217">
        <f t="shared" ref="I32:N32" si="3">SUM(I27:I31)</f>
        <v>180</v>
      </c>
      <c r="J32" s="205">
        <f t="shared" si="3"/>
        <v>180</v>
      </c>
      <c r="K32" s="205">
        <f t="shared" si="3"/>
        <v>0</v>
      </c>
      <c r="L32" s="219">
        <f t="shared" si="3"/>
        <v>0</v>
      </c>
      <c r="M32" s="215">
        <f t="shared" si="3"/>
        <v>250</v>
      </c>
      <c r="N32" s="215">
        <f t="shared" si="3"/>
        <v>290</v>
      </c>
      <c r="O32" s="393"/>
      <c r="P32" s="244"/>
      <c r="Q32" s="244"/>
      <c r="R32" s="245"/>
      <c r="T32" s="19"/>
    </row>
    <row r="33" spans="1:25" ht="12.75" customHeight="1">
      <c r="A33" s="340" t="s">
        <v>9</v>
      </c>
      <c r="B33" s="343" t="s">
        <v>11</v>
      </c>
      <c r="C33" s="346" t="s">
        <v>51</v>
      </c>
      <c r="D33" s="397" t="s">
        <v>74</v>
      </c>
      <c r="E33" s="400"/>
      <c r="F33" s="332" t="s">
        <v>52</v>
      </c>
      <c r="G33" s="388" t="s">
        <v>65</v>
      </c>
      <c r="H33" s="125" t="s">
        <v>49</v>
      </c>
      <c r="I33" s="155">
        <f>J33+L33</f>
        <v>42</v>
      </c>
      <c r="J33" s="156">
        <v>42</v>
      </c>
      <c r="K33" s="156"/>
      <c r="L33" s="157"/>
      <c r="M33" s="130">
        <v>46.9</v>
      </c>
      <c r="N33" s="130">
        <v>46.9</v>
      </c>
      <c r="O33" s="391" t="s">
        <v>75</v>
      </c>
      <c r="P33" s="235">
        <v>12</v>
      </c>
      <c r="Q33" s="235">
        <v>12</v>
      </c>
      <c r="R33" s="236">
        <v>12</v>
      </c>
      <c r="T33" s="19"/>
    </row>
    <row r="34" spans="1:25" ht="12.75" customHeight="1">
      <c r="A34" s="341"/>
      <c r="B34" s="344"/>
      <c r="C34" s="347"/>
      <c r="D34" s="398"/>
      <c r="E34" s="401"/>
      <c r="F34" s="333"/>
      <c r="G34" s="389"/>
      <c r="H34" s="23"/>
      <c r="I34" s="216"/>
      <c r="J34" s="165"/>
      <c r="K34" s="165"/>
      <c r="L34" s="166"/>
      <c r="M34" s="86"/>
      <c r="N34" s="86"/>
      <c r="O34" s="392"/>
      <c r="P34" s="242"/>
      <c r="Q34" s="242"/>
      <c r="R34" s="243"/>
      <c r="T34" s="19"/>
    </row>
    <row r="35" spans="1:25" ht="13.5" thickBot="1">
      <c r="A35" s="342"/>
      <c r="B35" s="345"/>
      <c r="C35" s="348"/>
      <c r="D35" s="399"/>
      <c r="E35" s="402"/>
      <c r="F35" s="334"/>
      <c r="G35" s="390"/>
      <c r="H35" s="179" t="s">
        <v>10</v>
      </c>
      <c r="I35" s="212">
        <f t="shared" ref="I35:N35" si="4">SUM(I33:I34)</f>
        <v>42</v>
      </c>
      <c r="J35" s="190">
        <f t="shared" si="4"/>
        <v>42</v>
      </c>
      <c r="K35" s="190">
        <f t="shared" si="4"/>
        <v>0</v>
      </c>
      <c r="L35" s="199">
        <f t="shared" si="4"/>
        <v>0</v>
      </c>
      <c r="M35" s="193">
        <f t="shared" si="4"/>
        <v>46.9</v>
      </c>
      <c r="N35" s="193">
        <f t="shared" si="4"/>
        <v>46.9</v>
      </c>
      <c r="O35" s="393"/>
      <c r="P35" s="244"/>
      <c r="Q35" s="244"/>
      <c r="R35" s="245"/>
      <c r="T35" s="19"/>
    </row>
    <row r="36" spans="1:25" ht="13.5" thickBot="1">
      <c r="A36" s="91" t="s">
        <v>9</v>
      </c>
      <c r="B36" s="16" t="s">
        <v>11</v>
      </c>
      <c r="C36" s="303" t="s">
        <v>12</v>
      </c>
      <c r="D36" s="303"/>
      <c r="E36" s="303"/>
      <c r="F36" s="303"/>
      <c r="G36" s="303"/>
      <c r="H36" s="304"/>
      <c r="I36" s="41">
        <f t="shared" ref="I36:N36" si="5">SUM(I35,I32,I26)</f>
        <v>259.39999999999998</v>
      </c>
      <c r="J36" s="41">
        <f t="shared" si="5"/>
        <v>259.39999999999998</v>
      </c>
      <c r="K36" s="41">
        <f t="shared" si="5"/>
        <v>0</v>
      </c>
      <c r="L36" s="42">
        <f t="shared" si="5"/>
        <v>0</v>
      </c>
      <c r="M36" s="42">
        <f t="shared" si="5"/>
        <v>351.9</v>
      </c>
      <c r="N36" s="41">
        <f t="shared" si="5"/>
        <v>391.9</v>
      </c>
      <c r="O36" s="394"/>
      <c r="P36" s="395"/>
      <c r="Q36" s="395"/>
      <c r="R36" s="396"/>
    </row>
    <row r="37" spans="1:25" ht="13.5" thickBot="1">
      <c r="A37" s="91" t="s">
        <v>9</v>
      </c>
      <c r="B37" s="308" t="s">
        <v>13</v>
      </c>
      <c r="C37" s="309"/>
      <c r="D37" s="309"/>
      <c r="E37" s="309"/>
      <c r="F37" s="309"/>
      <c r="G37" s="309"/>
      <c r="H37" s="310"/>
      <c r="I37" s="94">
        <f t="shared" ref="I37:N37" si="6">SUM(I20,I36)</f>
        <v>530.79999999999995</v>
      </c>
      <c r="J37" s="94">
        <f t="shared" si="6"/>
        <v>530.79999999999995</v>
      </c>
      <c r="K37" s="94">
        <f t="shared" si="6"/>
        <v>0</v>
      </c>
      <c r="L37" s="95">
        <f t="shared" si="6"/>
        <v>0</v>
      </c>
      <c r="M37" s="95">
        <f t="shared" si="6"/>
        <v>584.5</v>
      </c>
      <c r="N37" s="94">
        <f t="shared" si="6"/>
        <v>637.5</v>
      </c>
      <c r="O37" s="311"/>
      <c r="P37" s="312"/>
      <c r="Q37" s="312"/>
      <c r="R37" s="313"/>
    </row>
    <row r="38" spans="1:25" ht="15.75" customHeight="1" thickBot="1">
      <c r="A38" s="92" t="s">
        <v>11</v>
      </c>
      <c r="B38" s="373" t="s">
        <v>60</v>
      </c>
      <c r="C38" s="374"/>
      <c r="D38" s="374"/>
      <c r="E38" s="374"/>
      <c r="F38" s="374"/>
      <c r="G38" s="374"/>
      <c r="H38" s="374"/>
      <c r="I38" s="374"/>
      <c r="J38" s="374"/>
      <c r="K38" s="374"/>
      <c r="L38" s="374"/>
      <c r="M38" s="374"/>
      <c r="N38" s="374"/>
      <c r="O38" s="374"/>
      <c r="P38" s="374"/>
      <c r="Q38" s="374"/>
      <c r="R38" s="375"/>
    </row>
    <row r="39" spans="1:25" ht="13.5" thickBot="1">
      <c r="A39" s="90" t="s">
        <v>11</v>
      </c>
      <c r="B39" s="16" t="s">
        <v>9</v>
      </c>
      <c r="C39" s="376" t="s">
        <v>61</v>
      </c>
      <c r="D39" s="377"/>
      <c r="E39" s="377"/>
      <c r="F39" s="377"/>
      <c r="G39" s="377"/>
      <c r="H39" s="377"/>
      <c r="I39" s="377"/>
      <c r="J39" s="377"/>
      <c r="K39" s="377"/>
      <c r="L39" s="377"/>
      <c r="M39" s="377"/>
      <c r="N39" s="377"/>
      <c r="O39" s="377"/>
      <c r="P39" s="377"/>
      <c r="Q39" s="377"/>
      <c r="R39" s="378"/>
    </row>
    <row r="40" spans="1:25">
      <c r="A40" s="340" t="s">
        <v>11</v>
      </c>
      <c r="B40" s="343" t="s">
        <v>9</v>
      </c>
      <c r="C40" s="326" t="s">
        <v>9</v>
      </c>
      <c r="D40" s="379" t="s">
        <v>66</v>
      </c>
      <c r="E40" s="136" t="s">
        <v>67</v>
      </c>
      <c r="F40" s="352" t="s">
        <v>53</v>
      </c>
      <c r="G40" s="355" t="s">
        <v>65</v>
      </c>
      <c r="H40" s="20" t="s">
        <v>49</v>
      </c>
      <c r="I40" s="169">
        <f>J40+L40</f>
        <v>0</v>
      </c>
      <c r="J40" s="170"/>
      <c r="K40" s="170"/>
      <c r="L40" s="171"/>
      <c r="M40" s="71"/>
      <c r="N40" s="71"/>
      <c r="O40" s="368" t="s">
        <v>114</v>
      </c>
      <c r="P40" s="58">
        <v>4</v>
      </c>
      <c r="Q40" s="58"/>
      <c r="R40" s="59"/>
      <c r="T40" s="19"/>
    </row>
    <row r="41" spans="1:25">
      <c r="A41" s="341"/>
      <c r="B41" s="344"/>
      <c r="C41" s="327"/>
      <c r="D41" s="380"/>
      <c r="E41" s="370" t="s">
        <v>98</v>
      </c>
      <c r="F41" s="353"/>
      <c r="G41" s="356"/>
      <c r="H41" s="50" t="s">
        <v>62</v>
      </c>
      <c r="I41" s="172">
        <f>J41+L41</f>
        <v>43.5</v>
      </c>
      <c r="J41" s="165"/>
      <c r="K41" s="165"/>
      <c r="L41" s="166">
        <v>43.5</v>
      </c>
      <c r="M41" s="86"/>
      <c r="N41" s="86"/>
      <c r="O41" s="369"/>
      <c r="P41" s="259"/>
      <c r="Q41" s="60"/>
      <c r="R41" s="257"/>
      <c r="T41" s="19"/>
    </row>
    <row r="42" spans="1:25">
      <c r="A42" s="341"/>
      <c r="B42" s="344"/>
      <c r="C42" s="327"/>
      <c r="D42" s="380"/>
      <c r="E42" s="371"/>
      <c r="F42" s="353"/>
      <c r="G42" s="356"/>
      <c r="H42" s="50" t="s">
        <v>63</v>
      </c>
      <c r="I42" s="164">
        <f>J42+L42</f>
        <v>58</v>
      </c>
      <c r="J42" s="162"/>
      <c r="K42" s="162"/>
      <c r="L42" s="163">
        <v>58</v>
      </c>
      <c r="M42" s="40"/>
      <c r="N42" s="40"/>
      <c r="O42" s="367"/>
      <c r="P42" s="259"/>
      <c r="Q42" s="60"/>
      <c r="R42" s="257"/>
      <c r="T42" s="19"/>
    </row>
    <row r="43" spans="1:25" ht="13.5" customHeight="1">
      <c r="A43" s="341"/>
      <c r="B43" s="344"/>
      <c r="C43" s="327"/>
      <c r="D43" s="380"/>
      <c r="E43" s="371"/>
      <c r="F43" s="353"/>
      <c r="G43" s="356"/>
      <c r="H43" s="50"/>
      <c r="I43" s="164"/>
      <c r="J43" s="162"/>
      <c r="K43" s="162"/>
      <c r="L43" s="163"/>
      <c r="M43" s="40"/>
      <c r="N43" s="40"/>
      <c r="O43" s="48"/>
      <c r="P43" s="259"/>
      <c r="Q43" s="60"/>
      <c r="R43" s="257"/>
      <c r="T43" s="19"/>
    </row>
    <row r="44" spans="1:25" ht="15.75" customHeight="1" thickBot="1">
      <c r="A44" s="342"/>
      <c r="B44" s="345"/>
      <c r="C44" s="328"/>
      <c r="D44" s="381"/>
      <c r="E44" s="372"/>
      <c r="F44" s="354"/>
      <c r="G44" s="357"/>
      <c r="H44" s="179" t="s">
        <v>10</v>
      </c>
      <c r="I44" s="167">
        <f t="shared" ref="I44:N44" si="7">SUM(I40:I43)</f>
        <v>101.5</v>
      </c>
      <c r="J44" s="168">
        <f t="shared" si="7"/>
        <v>0</v>
      </c>
      <c r="K44" s="168">
        <f t="shared" si="7"/>
        <v>0</v>
      </c>
      <c r="L44" s="168">
        <f t="shared" si="7"/>
        <v>101.5</v>
      </c>
      <c r="M44" s="176">
        <f t="shared" si="7"/>
        <v>0</v>
      </c>
      <c r="N44" s="176">
        <f t="shared" si="7"/>
        <v>0</v>
      </c>
      <c r="O44" s="49"/>
      <c r="P44" s="260"/>
      <c r="Q44" s="61"/>
      <c r="R44" s="258"/>
      <c r="T44" s="19"/>
      <c r="U44" s="264"/>
      <c r="V44" s="264"/>
      <c r="W44" s="264"/>
      <c r="X44" s="264"/>
      <c r="Y44" s="264"/>
    </row>
    <row r="45" spans="1:25">
      <c r="A45" s="320" t="s">
        <v>11</v>
      </c>
      <c r="B45" s="323" t="s">
        <v>9</v>
      </c>
      <c r="C45" s="326" t="s">
        <v>11</v>
      </c>
      <c r="D45" s="329" t="s">
        <v>69</v>
      </c>
      <c r="E45" s="137" t="s">
        <v>67</v>
      </c>
      <c r="F45" s="352" t="s">
        <v>52</v>
      </c>
      <c r="G45" s="335" t="s">
        <v>65</v>
      </c>
      <c r="H45" s="46" t="s">
        <v>49</v>
      </c>
      <c r="I45" s="169">
        <f>J45+L45</f>
        <v>0</v>
      </c>
      <c r="J45" s="170"/>
      <c r="K45" s="170"/>
      <c r="L45" s="171"/>
      <c r="M45" s="71"/>
      <c r="N45" s="71"/>
      <c r="O45" s="358" t="s">
        <v>116</v>
      </c>
      <c r="P45" s="73">
        <v>100</v>
      </c>
      <c r="Q45" s="73"/>
      <c r="R45" s="74"/>
      <c r="U45" s="264"/>
      <c r="V45" s="264"/>
      <c r="W45" s="264"/>
      <c r="X45" s="264"/>
      <c r="Y45" s="264"/>
    </row>
    <row r="46" spans="1:25" ht="38.25" customHeight="1">
      <c r="A46" s="321"/>
      <c r="B46" s="324"/>
      <c r="C46" s="327"/>
      <c r="D46" s="330"/>
      <c r="E46" s="299" t="s">
        <v>97</v>
      </c>
      <c r="F46" s="353"/>
      <c r="G46" s="336"/>
      <c r="H46" s="50" t="s">
        <v>62</v>
      </c>
      <c r="I46" s="172">
        <f>J46+L46</f>
        <v>681.90000000000009</v>
      </c>
      <c r="J46" s="165"/>
      <c r="K46" s="165"/>
      <c r="L46" s="166">
        <f>129.8+552.1</f>
        <v>681.90000000000009</v>
      </c>
      <c r="M46" s="86"/>
      <c r="N46" s="86"/>
      <c r="O46" s="359"/>
      <c r="P46" s="81"/>
      <c r="Q46" s="81"/>
      <c r="R46" s="82"/>
      <c r="U46" s="264"/>
      <c r="V46" s="264"/>
      <c r="W46" s="264"/>
      <c r="X46" s="264"/>
      <c r="Y46" s="264"/>
    </row>
    <row r="47" spans="1:25">
      <c r="A47" s="321"/>
      <c r="B47" s="324"/>
      <c r="C47" s="327"/>
      <c r="D47" s="330"/>
      <c r="E47" s="300"/>
      <c r="F47" s="353"/>
      <c r="G47" s="336"/>
      <c r="H47" s="50" t="s">
        <v>63</v>
      </c>
      <c r="I47" s="164">
        <f>J47+L47</f>
        <v>488.7</v>
      </c>
      <c r="J47" s="162"/>
      <c r="K47" s="162"/>
      <c r="L47" s="177">
        <v>488.7</v>
      </c>
      <c r="M47" s="40"/>
      <c r="N47" s="40"/>
      <c r="O47" s="360" t="s">
        <v>85</v>
      </c>
      <c r="P47" s="385">
        <v>100</v>
      </c>
      <c r="Q47" s="385"/>
      <c r="R47" s="382"/>
      <c r="U47" s="264"/>
      <c r="V47" s="264"/>
      <c r="W47" s="264"/>
      <c r="X47" s="264"/>
      <c r="Y47" s="264"/>
    </row>
    <row r="48" spans="1:25" ht="21" customHeight="1">
      <c r="A48" s="321"/>
      <c r="B48" s="324"/>
      <c r="C48" s="327"/>
      <c r="D48" s="330"/>
      <c r="E48" s="300"/>
      <c r="F48" s="353"/>
      <c r="G48" s="336"/>
      <c r="H48" s="50"/>
      <c r="I48" s="164">
        <f>J48+L48</f>
        <v>0</v>
      </c>
      <c r="J48" s="162"/>
      <c r="K48" s="162"/>
      <c r="L48" s="163"/>
      <c r="M48" s="40"/>
      <c r="N48" s="40"/>
      <c r="O48" s="361"/>
      <c r="P48" s="386"/>
      <c r="Q48" s="386"/>
      <c r="R48" s="383"/>
      <c r="U48" s="264"/>
      <c r="V48" s="264"/>
      <c r="W48" s="264"/>
      <c r="X48" s="264"/>
      <c r="Y48" s="264"/>
    </row>
    <row r="49" spans="1:39" ht="32.25" customHeight="1" thickBot="1">
      <c r="A49" s="322"/>
      <c r="B49" s="325"/>
      <c r="C49" s="328"/>
      <c r="D49" s="331"/>
      <c r="E49" s="301"/>
      <c r="F49" s="354"/>
      <c r="G49" s="337"/>
      <c r="H49" s="175" t="s">
        <v>10</v>
      </c>
      <c r="I49" s="221">
        <f t="shared" ref="I49:N49" si="8">SUM(I45:I48)</f>
        <v>1170.6000000000001</v>
      </c>
      <c r="J49" s="222">
        <f t="shared" si="8"/>
        <v>0</v>
      </c>
      <c r="K49" s="222">
        <f t="shared" si="8"/>
        <v>0</v>
      </c>
      <c r="L49" s="222">
        <f t="shared" si="8"/>
        <v>1170.6000000000001</v>
      </c>
      <c r="M49" s="176">
        <f t="shared" si="8"/>
        <v>0</v>
      </c>
      <c r="N49" s="176">
        <f t="shared" si="8"/>
        <v>0</v>
      </c>
      <c r="O49" s="362"/>
      <c r="P49" s="387"/>
      <c r="Q49" s="387"/>
      <c r="R49" s="384"/>
      <c r="T49" s="19"/>
      <c r="U49" s="264"/>
      <c r="V49" s="264"/>
      <c r="W49" s="264"/>
      <c r="X49" s="264"/>
      <c r="Y49" s="264"/>
    </row>
    <row r="50" spans="1:39" ht="35.25" customHeight="1">
      <c r="A50" s="340" t="s">
        <v>11</v>
      </c>
      <c r="B50" s="343" t="s">
        <v>9</v>
      </c>
      <c r="C50" s="346" t="s">
        <v>51</v>
      </c>
      <c r="D50" s="349" t="s">
        <v>118</v>
      </c>
      <c r="E50" s="249" t="s">
        <v>67</v>
      </c>
      <c r="F50" s="352" t="s">
        <v>52</v>
      </c>
      <c r="G50" s="355" t="s">
        <v>65</v>
      </c>
      <c r="H50" s="220" t="s">
        <v>62</v>
      </c>
      <c r="I50" s="155">
        <f>J50+L50</f>
        <v>2263.9</v>
      </c>
      <c r="J50" s="156"/>
      <c r="K50" s="156"/>
      <c r="L50" s="208">
        <v>2263.9</v>
      </c>
      <c r="M50" s="218">
        <f>522.6+1652.9</f>
        <v>2175.5</v>
      </c>
      <c r="N50" s="88">
        <v>0</v>
      </c>
      <c r="O50" s="72" t="s">
        <v>79</v>
      </c>
      <c r="P50" s="73"/>
      <c r="Q50" s="73">
        <v>1</v>
      </c>
      <c r="R50" s="74"/>
      <c r="T50" s="19"/>
      <c r="U50" s="264"/>
      <c r="V50" s="264"/>
      <c r="W50" s="264"/>
      <c r="X50" s="264"/>
      <c r="Y50" s="264"/>
    </row>
    <row r="51" spans="1:39" ht="18.75" customHeight="1">
      <c r="A51" s="341"/>
      <c r="B51" s="344"/>
      <c r="C51" s="347"/>
      <c r="D51" s="350"/>
      <c r="E51" s="363" t="s">
        <v>97</v>
      </c>
      <c r="F51" s="353"/>
      <c r="G51" s="356"/>
      <c r="H51" s="220" t="s">
        <v>63</v>
      </c>
      <c r="I51" s="262">
        <f>J51+L51</f>
        <v>4333.3</v>
      </c>
      <c r="J51" s="162"/>
      <c r="K51" s="162"/>
      <c r="L51" s="177">
        <v>4333.3</v>
      </c>
      <c r="M51" s="192">
        <v>4166.7</v>
      </c>
      <c r="N51" s="86">
        <v>0</v>
      </c>
      <c r="O51" s="366" t="s">
        <v>80</v>
      </c>
      <c r="P51" s="259"/>
      <c r="Q51" s="259">
        <v>1</v>
      </c>
      <c r="R51" s="257"/>
      <c r="T51" s="19"/>
      <c r="U51" s="264"/>
      <c r="V51" s="264"/>
      <c r="W51" s="264"/>
      <c r="X51" s="264"/>
      <c r="Y51" s="264"/>
    </row>
    <row r="52" spans="1:39" ht="18.75" customHeight="1">
      <c r="A52" s="341"/>
      <c r="B52" s="344"/>
      <c r="C52" s="347"/>
      <c r="D52" s="350"/>
      <c r="E52" s="364"/>
      <c r="F52" s="353"/>
      <c r="G52" s="356"/>
      <c r="H52" s="220"/>
      <c r="I52" s="158"/>
      <c r="J52" s="159"/>
      <c r="K52" s="159"/>
      <c r="L52" s="211"/>
      <c r="M52" s="192"/>
      <c r="N52" s="86"/>
      <c r="O52" s="367"/>
      <c r="P52" s="259"/>
      <c r="Q52" s="259"/>
      <c r="R52" s="257"/>
      <c r="T52" s="19"/>
    </row>
    <row r="53" spans="1:39" ht="33" customHeight="1" thickBot="1">
      <c r="A53" s="342"/>
      <c r="B53" s="345"/>
      <c r="C53" s="348"/>
      <c r="D53" s="351"/>
      <c r="E53" s="365"/>
      <c r="F53" s="354"/>
      <c r="G53" s="357"/>
      <c r="H53" s="223" t="s">
        <v>10</v>
      </c>
      <c r="I53" s="212">
        <f t="shared" ref="I53:N53" si="9">SUM(I50:I52)</f>
        <v>6597.2000000000007</v>
      </c>
      <c r="J53" s="190">
        <f t="shared" si="9"/>
        <v>0</v>
      </c>
      <c r="K53" s="190">
        <f t="shared" si="9"/>
        <v>0</v>
      </c>
      <c r="L53" s="213">
        <f>SUM(L50:L52)</f>
        <v>6597.2000000000007</v>
      </c>
      <c r="M53" s="200">
        <f t="shared" si="9"/>
        <v>6342.2</v>
      </c>
      <c r="N53" s="176">
        <f t="shared" si="9"/>
        <v>0</v>
      </c>
      <c r="O53" s="261"/>
      <c r="P53" s="259"/>
      <c r="Q53" s="259"/>
      <c r="R53" s="257"/>
      <c r="T53" s="19"/>
    </row>
    <row r="54" spans="1:39" ht="26.25" customHeight="1">
      <c r="A54" s="320" t="s">
        <v>11</v>
      </c>
      <c r="B54" s="323" t="s">
        <v>9</v>
      </c>
      <c r="C54" s="326" t="s">
        <v>52</v>
      </c>
      <c r="D54" s="329" t="s">
        <v>77</v>
      </c>
      <c r="E54" s="137" t="s">
        <v>67</v>
      </c>
      <c r="F54" s="332" t="s">
        <v>54</v>
      </c>
      <c r="G54" s="335" t="s">
        <v>65</v>
      </c>
      <c r="H54" s="46" t="s">
        <v>49</v>
      </c>
      <c r="I54" s="169">
        <f>J54+L54</f>
        <v>0</v>
      </c>
      <c r="J54" s="170"/>
      <c r="K54" s="170"/>
      <c r="L54" s="171"/>
      <c r="M54" s="71"/>
      <c r="N54" s="185"/>
      <c r="O54" s="246" t="s">
        <v>81</v>
      </c>
      <c r="P54" s="133"/>
      <c r="Q54" s="133"/>
      <c r="R54" s="134">
        <v>9</v>
      </c>
    </row>
    <row r="55" spans="1:39" ht="26.25" customHeight="1">
      <c r="A55" s="321"/>
      <c r="B55" s="324"/>
      <c r="C55" s="327"/>
      <c r="D55" s="330"/>
      <c r="E55" s="299" t="s">
        <v>102</v>
      </c>
      <c r="F55" s="333"/>
      <c r="G55" s="336"/>
      <c r="H55" s="132"/>
      <c r="I55" s="158"/>
      <c r="J55" s="159"/>
      <c r="K55" s="159"/>
      <c r="L55" s="160"/>
      <c r="M55" s="89"/>
      <c r="N55" s="186"/>
      <c r="O55" s="247" t="s">
        <v>82</v>
      </c>
      <c r="P55" s="76"/>
      <c r="Q55" s="76"/>
      <c r="R55" s="77">
        <v>1</v>
      </c>
    </row>
    <row r="56" spans="1:39" ht="18" customHeight="1">
      <c r="A56" s="321"/>
      <c r="B56" s="324"/>
      <c r="C56" s="327"/>
      <c r="D56" s="330"/>
      <c r="E56" s="300"/>
      <c r="F56" s="333"/>
      <c r="G56" s="336"/>
      <c r="H56" s="47" t="s">
        <v>62</v>
      </c>
      <c r="I56" s="172">
        <f>J56+L56</f>
        <v>0</v>
      </c>
      <c r="J56" s="159"/>
      <c r="K56" s="159"/>
      <c r="L56" s="160"/>
      <c r="M56" s="89">
        <v>158.69999999999999</v>
      </c>
      <c r="N56" s="186">
        <v>158.69999999999999</v>
      </c>
      <c r="O56" s="247" t="s">
        <v>83</v>
      </c>
      <c r="P56" s="76"/>
      <c r="Q56" s="76"/>
      <c r="R56" s="77">
        <v>1</v>
      </c>
    </row>
    <row r="57" spans="1:39" ht="14.25" customHeight="1">
      <c r="A57" s="321"/>
      <c r="B57" s="324"/>
      <c r="C57" s="327"/>
      <c r="D57" s="330"/>
      <c r="E57" s="300"/>
      <c r="F57" s="333"/>
      <c r="G57" s="336"/>
      <c r="H57" s="45" t="s">
        <v>63</v>
      </c>
      <c r="I57" s="164">
        <f>J57+L57</f>
        <v>0</v>
      </c>
      <c r="J57" s="165"/>
      <c r="K57" s="165"/>
      <c r="L57" s="166"/>
      <c r="M57" s="65">
        <v>899</v>
      </c>
      <c r="N57" s="187">
        <v>899</v>
      </c>
      <c r="O57" s="248" t="s">
        <v>84</v>
      </c>
      <c r="P57" s="76"/>
      <c r="Q57" s="76"/>
      <c r="R57" s="77">
        <v>1</v>
      </c>
    </row>
    <row r="58" spans="1:39" ht="16.5" customHeight="1" thickBot="1">
      <c r="A58" s="322"/>
      <c r="B58" s="325"/>
      <c r="C58" s="328"/>
      <c r="D58" s="331"/>
      <c r="E58" s="301"/>
      <c r="F58" s="334"/>
      <c r="G58" s="337"/>
      <c r="H58" s="175" t="s">
        <v>10</v>
      </c>
      <c r="I58" s="167">
        <f t="shared" ref="I58:N58" si="10">SUM(I54:I57)</f>
        <v>0</v>
      </c>
      <c r="J58" s="168">
        <f t="shared" si="10"/>
        <v>0</v>
      </c>
      <c r="K58" s="168">
        <f t="shared" si="10"/>
        <v>0</v>
      </c>
      <c r="L58" s="168">
        <f t="shared" si="10"/>
        <v>0</v>
      </c>
      <c r="M58" s="176">
        <f t="shared" si="10"/>
        <v>1057.7</v>
      </c>
      <c r="N58" s="188">
        <f t="shared" si="10"/>
        <v>1057.7</v>
      </c>
      <c r="O58" s="78"/>
      <c r="P58" s="79"/>
      <c r="Q58" s="79"/>
      <c r="R58" s="80"/>
      <c r="T58" s="19"/>
    </row>
    <row r="59" spans="1:39" ht="14.25" customHeight="1" thickBot="1">
      <c r="A59" s="250" t="s">
        <v>11</v>
      </c>
      <c r="B59" s="251" t="s">
        <v>9</v>
      </c>
      <c r="C59" s="302" t="s">
        <v>12</v>
      </c>
      <c r="D59" s="303"/>
      <c r="E59" s="303"/>
      <c r="F59" s="303"/>
      <c r="G59" s="303"/>
      <c r="H59" s="304"/>
      <c r="I59" s="41">
        <f t="shared" ref="I59:N59" si="11">SUM(I53,I49,I44,I58)</f>
        <v>7869.3000000000011</v>
      </c>
      <c r="J59" s="41">
        <f t="shared" si="11"/>
        <v>0</v>
      </c>
      <c r="K59" s="41">
        <f t="shared" si="11"/>
        <v>0</v>
      </c>
      <c r="L59" s="147">
        <f t="shared" si="11"/>
        <v>7869.3000000000011</v>
      </c>
      <c r="M59" s="150">
        <f t="shared" si="11"/>
        <v>7399.9</v>
      </c>
      <c r="N59" s="151">
        <f t="shared" si="11"/>
        <v>1057.7</v>
      </c>
      <c r="O59" s="305"/>
      <c r="P59" s="306"/>
      <c r="Q59" s="306"/>
      <c r="R59" s="307"/>
    </row>
    <row r="60" spans="1:39" ht="14.25" customHeight="1" thickBot="1">
      <c r="A60" s="90" t="s">
        <v>11</v>
      </c>
      <c r="B60" s="308" t="s">
        <v>13</v>
      </c>
      <c r="C60" s="309"/>
      <c r="D60" s="309"/>
      <c r="E60" s="309"/>
      <c r="F60" s="309"/>
      <c r="G60" s="309"/>
      <c r="H60" s="310"/>
      <c r="I60" s="94">
        <f t="shared" ref="I60:N60" si="12">SUM(I59)</f>
        <v>7869.3000000000011</v>
      </c>
      <c r="J60" s="94">
        <f t="shared" si="12"/>
        <v>0</v>
      </c>
      <c r="K60" s="94">
        <f t="shared" si="12"/>
        <v>0</v>
      </c>
      <c r="L60" s="148">
        <f t="shared" si="12"/>
        <v>7869.3000000000011</v>
      </c>
      <c r="M60" s="152">
        <f t="shared" si="12"/>
        <v>7399.9</v>
      </c>
      <c r="N60" s="95">
        <f t="shared" si="12"/>
        <v>1057.7</v>
      </c>
      <c r="O60" s="311"/>
      <c r="P60" s="312"/>
      <c r="Q60" s="312"/>
      <c r="R60" s="313"/>
    </row>
    <row r="61" spans="1:39" ht="14.25" customHeight="1" thickBot="1">
      <c r="A61" s="96" t="s">
        <v>9</v>
      </c>
      <c r="B61" s="314" t="s">
        <v>37</v>
      </c>
      <c r="C61" s="315"/>
      <c r="D61" s="315"/>
      <c r="E61" s="315"/>
      <c r="F61" s="315"/>
      <c r="G61" s="315"/>
      <c r="H61" s="316"/>
      <c r="I61" s="97">
        <f t="shared" ref="I61:N61" si="13">SUM(I37,I60)</f>
        <v>8400.1</v>
      </c>
      <c r="J61" s="98">
        <f t="shared" si="13"/>
        <v>530.79999999999995</v>
      </c>
      <c r="K61" s="98">
        <f t="shared" si="13"/>
        <v>0</v>
      </c>
      <c r="L61" s="149">
        <f t="shared" si="13"/>
        <v>7869.3000000000011</v>
      </c>
      <c r="M61" s="153">
        <f t="shared" si="13"/>
        <v>7984.4</v>
      </c>
      <c r="N61" s="154">
        <f t="shared" si="13"/>
        <v>1695.2</v>
      </c>
      <c r="O61" s="317"/>
      <c r="P61" s="318"/>
      <c r="Q61" s="318"/>
      <c r="R61" s="319"/>
    </row>
    <row r="62" spans="1:39" s="26" customFormat="1" ht="23.25" customHeight="1">
      <c r="A62" s="338"/>
      <c r="B62" s="338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</row>
    <row r="63" spans="1:39" s="26" customFormat="1" ht="20.25" customHeight="1">
      <c r="A63" s="339"/>
      <c r="B63" s="339"/>
      <c r="C63" s="339"/>
      <c r="D63" s="339"/>
      <c r="E63" s="339"/>
      <c r="F63" s="339"/>
      <c r="G63" s="339"/>
      <c r="H63" s="339"/>
      <c r="I63" s="339"/>
      <c r="J63" s="339"/>
      <c r="K63" s="339"/>
      <c r="L63" s="339"/>
      <c r="M63" s="339"/>
      <c r="N63" s="339"/>
      <c r="O63" s="339"/>
      <c r="P63" s="339"/>
      <c r="Q63" s="339"/>
      <c r="R63" s="339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</row>
    <row r="64" spans="1:39" s="26" customFormat="1" ht="14.25" customHeight="1" thickBot="1">
      <c r="A64" s="295" t="s">
        <v>18</v>
      </c>
      <c r="B64" s="295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5"/>
      <c r="N64" s="6"/>
      <c r="O64" s="7"/>
      <c r="P64" s="7"/>
      <c r="Q64" s="7"/>
      <c r="R64" s="7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</row>
    <row r="65" spans="1:14" ht="63" customHeight="1" thickBot="1">
      <c r="A65" s="296" t="s">
        <v>14</v>
      </c>
      <c r="B65" s="297"/>
      <c r="C65" s="297"/>
      <c r="D65" s="297"/>
      <c r="E65" s="297"/>
      <c r="F65" s="297"/>
      <c r="G65" s="297"/>
      <c r="H65" s="298"/>
      <c r="I65" s="296" t="s">
        <v>87</v>
      </c>
      <c r="J65" s="297"/>
      <c r="K65" s="297"/>
      <c r="L65" s="298"/>
      <c r="M65" s="51" t="s">
        <v>127</v>
      </c>
      <c r="N65" s="51" t="s">
        <v>128</v>
      </c>
    </row>
    <row r="66" spans="1:14" ht="14.25" customHeight="1">
      <c r="A66" s="286" t="s">
        <v>19</v>
      </c>
      <c r="B66" s="287"/>
      <c r="C66" s="287"/>
      <c r="D66" s="287"/>
      <c r="E66" s="287"/>
      <c r="F66" s="287"/>
      <c r="G66" s="287"/>
      <c r="H66" s="288"/>
      <c r="I66" s="289">
        <f>SUM(I67:L68)</f>
        <v>3520.1000000000004</v>
      </c>
      <c r="J66" s="290"/>
      <c r="K66" s="290"/>
      <c r="L66" s="291"/>
      <c r="M66" s="108">
        <f>SUM(M67:M68)</f>
        <v>2918.7</v>
      </c>
      <c r="N66" s="108">
        <f>SUM(N67:N68)</f>
        <v>796.2</v>
      </c>
    </row>
    <row r="67" spans="1:14" ht="14.25" customHeight="1">
      <c r="A67" s="292" t="s">
        <v>42</v>
      </c>
      <c r="B67" s="293"/>
      <c r="C67" s="293"/>
      <c r="D67" s="293"/>
      <c r="E67" s="293"/>
      <c r="F67" s="293"/>
      <c r="G67" s="293"/>
      <c r="H67" s="294"/>
      <c r="I67" s="268">
        <f>SUMIF(H12:H61,"SB",I12:I61)</f>
        <v>530.79999999999995</v>
      </c>
      <c r="J67" s="269"/>
      <c r="K67" s="269"/>
      <c r="L67" s="270"/>
      <c r="M67" s="52">
        <f>SUMIF(H12:H61,"SB",M12:M61)</f>
        <v>584.5</v>
      </c>
      <c r="N67" s="52">
        <f>SUMIF(H12:H61,"SB",N12:N61)</f>
        <v>637.5</v>
      </c>
    </row>
    <row r="68" spans="1:14" ht="14.25" customHeight="1">
      <c r="A68" s="277" t="s">
        <v>43</v>
      </c>
      <c r="B68" s="278"/>
      <c r="C68" s="278"/>
      <c r="D68" s="278"/>
      <c r="E68" s="278"/>
      <c r="F68" s="278"/>
      <c r="G68" s="278"/>
      <c r="H68" s="279"/>
      <c r="I68" s="268">
        <f>SUMIF(H12:H61,"SB(P)",I12:I61)</f>
        <v>2989.3</v>
      </c>
      <c r="J68" s="269"/>
      <c r="K68" s="269"/>
      <c r="L68" s="270"/>
      <c r="M68" s="52">
        <f>SUMIF(H12:H61,"SB(P)",M12:M61)</f>
        <v>2334.1999999999998</v>
      </c>
      <c r="N68" s="52">
        <f>SUMIF(H12:H61,"SB(P)",N12:N61)</f>
        <v>158.69999999999999</v>
      </c>
    </row>
    <row r="69" spans="1:14" ht="14.25" customHeight="1">
      <c r="A69" s="280" t="s">
        <v>20</v>
      </c>
      <c r="B69" s="281"/>
      <c r="C69" s="281"/>
      <c r="D69" s="281"/>
      <c r="E69" s="281"/>
      <c r="F69" s="281"/>
      <c r="G69" s="281"/>
      <c r="H69" s="282"/>
      <c r="I69" s="283">
        <f>SUM(I70:L70)</f>
        <v>4880</v>
      </c>
      <c r="J69" s="284"/>
      <c r="K69" s="284"/>
      <c r="L69" s="285"/>
      <c r="M69" s="109">
        <f>SUM(M70:M70)</f>
        <v>5065.7</v>
      </c>
      <c r="N69" s="109">
        <f>SUM(N70:N70)</f>
        <v>899</v>
      </c>
    </row>
    <row r="70" spans="1:14" ht="14.25" customHeight="1">
      <c r="A70" s="265" t="s">
        <v>44</v>
      </c>
      <c r="B70" s="266"/>
      <c r="C70" s="266"/>
      <c r="D70" s="266"/>
      <c r="E70" s="266"/>
      <c r="F70" s="266"/>
      <c r="G70" s="266"/>
      <c r="H70" s="267"/>
      <c r="I70" s="268">
        <f>SUMIF(H12:H61,"ES",I12:I61)</f>
        <v>4880</v>
      </c>
      <c r="J70" s="269"/>
      <c r="K70" s="269"/>
      <c r="L70" s="270"/>
      <c r="M70" s="52">
        <f>SUMIF(H12:H61,"ES",M12:M61)</f>
        <v>5065.7</v>
      </c>
      <c r="N70" s="52">
        <f>SUMIF(H12:H61,"ES",N12:N61)</f>
        <v>899</v>
      </c>
    </row>
    <row r="71" spans="1:14" ht="14.25" customHeight="1" thickBot="1">
      <c r="A71" s="271" t="s">
        <v>21</v>
      </c>
      <c r="B71" s="272"/>
      <c r="C71" s="272"/>
      <c r="D71" s="272"/>
      <c r="E71" s="272"/>
      <c r="F71" s="272"/>
      <c r="G71" s="272"/>
      <c r="H71" s="273"/>
      <c r="I71" s="274">
        <f>SUM(I66,I69)</f>
        <v>8400.1</v>
      </c>
      <c r="J71" s="275"/>
      <c r="K71" s="275"/>
      <c r="L71" s="276"/>
      <c r="M71" s="115">
        <f>SUM(M66,M69)</f>
        <v>7984.4</v>
      </c>
      <c r="N71" s="115">
        <f>SUM(N66,N69)</f>
        <v>1695.2</v>
      </c>
    </row>
  </sheetData>
  <mergeCells count="142">
    <mergeCell ref="A1:R1"/>
    <mergeCell ref="A2:R2"/>
    <mergeCell ref="A3:R3"/>
    <mergeCell ref="P4:R4"/>
    <mergeCell ref="A5:A7"/>
    <mergeCell ref="B5:B7"/>
    <mergeCell ref="C5:C7"/>
    <mergeCell ref="D5:D7"/>
    <mergeCell ref="E5:E7"/>
    <mergeCell ref="I6:I7"/>
    <mergeCell ref="J6:K6"/>
    <mergeCell ref="L6:L7"/>
    <mergeCell ref="O6:O7"/>
    <mergeCell ref="P6:R6"/>
    <mergeCell ref="A8:R8"/>
    <mergeCell ref="I5:L5"/>
    <mergeCell ref="M5:M7"/>
    <mergeCell ref="N5:N7"/>
    <mergeCell ref="O5:R5"/>
    <mergeCell ref="F5:F7"/>
    <mergeCell ref="G5:G7"/>
    <mergeCell ref="H5:H7"/>
    <mergeCell ref="A9:R9"/>
    <mergeCell ref="B10:R10"/>
    <mergeCell ref="C11:R11"/>
    <mergeCell ref="A12:A15"/>
    <mergeCell ref="B12:B15"/>
    <mergeCell ref="C12:C15"/>
    <mergeCell ref="D12:D15"/>
    <mergeCell ref="E12:E15"/>
    <mergeCell ref="F12:F15"/>
    <mergeCell ref="O16:O17"/>
    <mergeCell ref="C20:H20"/>
    <mergeCell ref="C21:R21"/>
    <mergeCell ref="A22:A26"/>
    <mergeCell ref="B22:B26"/>
    <mergeCell ref="C22:C26"/>
    <mergeCell ref="D22:D26"/>
    <mergeCell ref="E22:E26"/>
    <mergeCell ref="G12:G15"/>
    <mergeCell ref="A16:A19"/>
    <mergeCell ref="B16:B19"/>
    <mergeCell ref="C16:C19"/>
    <mergeCell ref="D16:D19"/>
    <mergeCell ref="E16:E19"/>
    <mergeCell ref="F16:F19"/>
    <mergeCell ref="G16:G19"/>
    <mergeCell ref="Q25:Q26"/>
    <mergeCell ref="R25:R26"/>
    <mergeCell ref="O22:O23"/>
    <mergeCell ref="O25:O26"/>
    <mergeCell ref="P25:P26"/>
    <mergeCell ref="A27:A32"/>
    <mergeCell ref="B27:B32"/>
    <mergeCell ref="C27:C32"/>
    <mergeCell ref="D27:D32"/>
    <mergeCell ref="E27:E32"/>
    <mergeCell ref="F27:F32"/>
    <mergeCell ref="G27:G32"/>
    <mergeCell ref="F22:F26"/>
    <mergeCell ref="G22:G26"/>
    <mergeCell ref="O27:O28"/>
    <mergeCell ref="P27:P28"/>
    <mergeCell ref="Q27:Q28"/>
    <mergeCell ref="R27:R28"/>
    <mergeCell ref="O29:O30"/>
    <mergeCell ref="P29:P30"/>
    <mergeCell ref="Q29:Q30"/>
    <mergeCell ref="R29:R30"/>
    <mergeCell ref="O31:O32"/>
    <mergeCell ref="F33:F35"/>
    <mergeCell ref="G33:G35"/>
    <mergeCell ref="O33:O35"/>
    <mergeCell ref="C36:H36"/>
    <mergeCell ref="O36:R36"/>
    <mergeCell ref="A33:A35"/>
    <mergeCell ref="B33:B35"/>
    <mergeCell ref="C33:C35"/>
    <mergeCell ref="D33:D35"/>
    <mergeCell ref="E33:E35"/>
    <mergeCell ref="G40:G44"/>
    <mergeCell ref="O40:O42"/>
    <mergeCell ref="E41:E44"/>
    <mergeCell ref="A45:A49"/>
    <mergeCell ref="B45:B49"/>
    <mergeCell ref="C45:C49"/>
    <mergeCell ref="D45:D49"/>
    <mergeCell ref="F45:F49"/>
    <mergeCell ref="B37:H37"/>
    <mergeCell ref="O37:R37"/>
    <mergeCell ref="B38:R38"/>
    <mergeCell ref="C39:R39"/>
    <mergeCell ref="A40:A44"/>
    <mergeCell ref="B40:B44"/>
    <mergeCell ref="C40:C44"/>
    <mergeCell ref="D40:D44"/>
    <mergeCell ref="F40:F44"/>
    <mergeCell ref="R47:R49"/>
    <mergeCell ref="P47:P49"/>
    <mergeCell ref="Q47:Q49"/>
    <mergeCell ref="A50:A53"/>
    <mergeCell ref="B50:B53"/>
    <mergeCell ref="C50:C53"/>
    <mergeCell ref="D50:D53"/>
    <mergeCell ref="F50:F53"/>
    <mergeCell ref="G50:G53"/>
    <mergeCell ref="G45:G49"/>
    <mergeCell ref="O45:O46"/>
    <mergeCell ref="E46:E49"/>
    <mergeCell ref="O47:O49"/>
    <mergeCell ref="E51:E53"/>
    <mergeCell ref="O51:O52"/>
    <mergeCell ref="A64:L64"/>
    <mergeCell ref="A65:H65"/>
    <mergeCell ref="I65:L65"/>
    <mergeCell ref="E55:E58"/>
    <mergeCell ref="C59:H59"/>
    <mergeCell ref="O59:R59"/>
    <mergeCell ref="B60:H60"/>
    <mergeCell ref="O60:R60"/>
    <mergeCell ref="B61:H61"/>
    <mergeCell ref="O61:R61"/>
    <mergeCell ref="A54:A58"/>
    <mergeCell ref="B54:B58"/>
    <mergeCell ref="C54:C58"/>
    <mergeCell ref="D54:D58"/>
    <mergeCell ref="F54:F58"/>
    <mergeCell ref="G54:G58"/>
    <mergeCell ref="A62:R62"/>
    <mergeCell ref="A63:R63"/>
    <mergeCell ref="A70:H70"/>
    <mergeCell ref="I70:L70"/>
    <mergeCell ref="A71:H71"/>
    <mergeCell ref="I71:L71"/>
    <mergeCell ref="A68:H68"/>
    <mergeCell ref="I68:L68"/>
    <mergeCell ref="A69:H69"/>
    <mergeCell ref="I69:L69"/>
    <mergeCell ref="A66:H66"/>
    <mergeCell ref="I66:L66"/>
    <mergeCell ref="A67:H67"/>
    <mergeCell ref="I67:L6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21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72"/>
  <sheetViews>
    <sheetView topLeftCell="A10" zoomScaleNormal="100" zoomScaleSheetLayoutView="100" workbookViewId="0">
      <selection activeCell="AH13" sqref="AH13"/>
    </sheetView>
  </sheetViews>
  <sheetFormatPr defaultRowHeight="12.75"/>
  <cols>
    <col min="1" max="4" width="2.7109375" style="13" customWidth="1"/>
    <col min="5" max="5" width="30.7109375" style="13" customWidth="1"/>
    <col min="6" max="7" width="2.7109375" style="13" customWidth="1"/>
    <col min="8" max="8" width="2.7109375" style="14" customWidth="1"/>
    <col min="9" max="9" width="10.7109375" style="14" customWidth="1"/>
    <col min="10" max="10" width="7.7109375" style="15" customWidth="1"/>
    <col min="11" max="11" width="7.28515625" style="13" customWidth="1"/>
    <col min="12" max="12" width="6.7109375" style="13" customWidth="1"/>
    <col min="13" max="13" width="5.5703125" style="13" customWidth="1"/>
    <col min="14" max="14" width="7.7109375" style="13" customWidth="1"/>
    <col min="15" max="15" width="7.28515625" style="13" customWidth="1"/>
    <col min="16" max="16" width="6.42578125" style="13" customWidth="1"/>
    <col min="17" max="17" width="6.140625" style="13" customWidth="1"/>
    <col min="18" max="18" width="7.140625" style="13" customWidth="1"/>
    <col min="19" max="19" width="7.5703125" style="13" customWidth="1"/>
    <col min="20" max="20" width="6.42578125" style="13" customWidth="1"/>
    <col min="21" max="21" width="6" style="13" customWidth="1"/>
    <col min="22" max="22" width="6.42578125" style="13" customWidth="1"/>
    <col min="23" max="23" width="6.85546875" style="13" customWidth="1"/>
    <col min="24" max="24" width="7" style="13" customWidth="1"/>
    <col min="25" max="25" width="19.42578125" style="13" customWidth="1"/>
    <col min="26" max="26" width="4.7109375" style="13" customWidth="1"/>
    <col min="27" max="27" width="4.28515625" style="13" customWidth="1"/>
    <col min="28" max="28" width="4.7109375" style="13" customWidth="1"/>
    <col min="29" max="16384" width="9.140625" style="8"/>
  </cols>
  <sheetData>
    <row r="1" spans="1:31" ht="18" customHeight="1">
      <c r="A1" s="467" t="s">
        <v>90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</row>
    <row r="2" spans="1:31" ht="18" customHeight="1">
      <c r="A2" s="468" t="s">
        <v>55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</row>
    <row r="3" spans="1:31" ht="18" customHeight="1">
      <c r="A3" s="469" t="s">
        <v>38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"/>
      <c r="AD3" s="4"/>
      <c r="AE3" s="4"/>
    </row>
    <row r="4" spans="1:31" ht="15" customHeight="1" thickBot="1">
      <c r="Z4" s="470" t="s">
        <v>0</v>
      </c>
      <c r="AA4" s="470"/>
      <c r="AB4" s="470"/>
    </row>
    <row r="5" spans="1:31" ht="30" customHeight="1">
      <c r="A5" s="471" t="s">
        <v>39</v>
      </c>
      <c r="B5" s="474" t="s">
        <v>1</v>
      </c>
      <c r="C5" s="474" t="s">
        <v>2</v>
      </c>
      <c r="D5" s="474" t="s">
        <v>50</v>
      </c>
      <c r="E5" s="477" t="s">
        <v>16</v>
      </c>
      <c r="F5" s="497" t="s">
        <v>3</v>
      </c>
      <c r="G5" s="474" t="s">
        <v>46</v>
      </c>
      <c r="H5" s="500" t="s">
        <v>4</v>
      </c>
      <c r="I5" s="503" t="s">
        <v>40</v>
      </c>
      <c r="J5" s="461" t="s">
        <v>5</v>
      </c>
      <c r="K5" s="446" t="s">
        <v>86</v>
      </c>
      <c r="L5" s="447"/>
      <c r="M5" s="447"/>
      <c r="N5" s="448"/>
      <c r="O5" s="446" t="s">
        <v>88</v>
      </c>
      <c r="P5" s="447"/>
      <c r="Q5" s="447"/>
      <c r="R5" s="448"/>
      <c r="S5" s="446" t="s">
        <v>87</v>
      </c>
      <c r="T5" s="447"/>
      <c r="U5" s="447"/>
      <c r="V5" s="448"/>
      <c r="W5" s="461" t="s">
        <v>45</v>
      </c>
      <c r="X5" s="461" t="s">
        <v>89</v>
      </c>
      <c r="Y5" s="452" t="s">
        <v>15</v>
      </c>
      <c r="Z5" s="453"/>
      <c r="AA5" s="453"/>
      <c r="AB5" s="454"/>
    </row>
    <row r="6" spans="1:31" ht="14.25" customHeight="1">
      <c r="A6" s="472"/>
      <c r="B6" s="475"/>
      <c r="C6" s="475"/>
      <c r="D6" s="475"/>
      <c r="E6" s="478"/>
      <c r="F6" s="498"/>
      <c r="G6" s="475"/>
      <c r="H6" s="501"/>
      <c r="I6" s="504"/>
      <c r="J6" s="462"/>
      <c r="K6" s="483" t="s">
        <v>6</v>
      </c>
      <c r="L6" s="484" t="s">
        <v>7</v>
      </c>
      <c r="M6" s="485"/>
      <c r="N6" s="486" t="s">
        <v>23</v>
      </c>
      <c r="O6" s="483" t="s">
        <v>6</v>
      </c>
      <c r="P6" s="484" t="s">
        <v>7</v>
      </c>
      <c r="Q6" s="485"/>
      <c r="R6" s="486" t="s">
        <v>23</v>
      </c>
      <c r="S6" s="483" t="s">
        <v>6</v>
      </c>
      <c r="T6" s="484" t="s">
        <v>7</v>
      </c>
      <c r="U6" s="485"/>
      <c r="V6" s="486" t="s">
        <v>23</v>
      </c>
      <c r="W6" s="462"/>
      <c r="X6" s="462"/>
      <c r="Y6" s="488" t="s">
        <v>16</v>
      </c>
      <c r="Z6" s="484" t="s">
        <v>8</v>
      </c>
      <c r="AA6" s="490"/>
      <c r="AB6" s="491"/>
    </row>
    <row r="7" spans="1:31" ht="88.5" customHeight="1" thickBot="1">
      <c r="A7" s="473"/>
      <c r="B7" s="476"/>
      <c r="C7" s="476"/>
      <c r="D7" s="476"/>
      <c r="E7" s="479"/>
      <c r="F7" s="499"/>
      <c r="G7" s="476"/>
      <c r="H7" s="502"/>
      <c r="I7" s="505"/>
      <c r="J7" s="463"/>
      <c r="K7" s="473"/>
      <c r="L7" s="10" t="s">
        <v>6</v>
      </c>
      <c r="M7" s="9" t="s">
        <v>17</v>
      </c>
      <c r="N7" s="487"/>
      <c r="O7" s="473"/>
      <c r="P7" s="10" t="s">
        <v>6</v>
      </c>
      <c r="Q7" s="9" t="s">
        <v>17</v>
      </c>
      <c r="R7" s="487"/>
      <c r="S7" s="473"/>
      <c r="T7" s="10" t="s">
        <v>6</v>
      </c>
      <c r="U7" s="9" t="s">
        <v>17</v>
      </c>
      <c r="V7" s="487"/>
      <c r="W7" s="463"/>
      <c r="X7" s="463"/>
      <c r="Y7" s="489"/>
      <c r="Z7" s="11" t="s">
        <v>47</v>
      </c>
      <c r="AA7" s="11" t="s">
        <v>48</v>
      </c>
      <c r="AB7" s="12" t="s">
        <v>93</v>
      </c>
    </row>
    <row r="8" spans="1:31" s="53" customFormat="1" ht="14.25" customHeight="1">
      <c r="A8" s="443" t="s">
        <v>76</v>
      </c>
      <c r="B8" s="444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4"/>
      <c r="S8" s="444"/>
      <c r="T8" s="444"/>
      <c r="U8" s="444"/>
      <c r="V8" s="444"/>
      <c r="W8" s="444"/>
      <c r="X8" s="444"/>
      <c r="Y8" s="444"/>
      <c r="Z8" s="444"/>
      <c r="AA8" s="444"/>
      <c r="AB8" s="445"/>
    </row>
    <row r="9" spans="1:31" s="53" customFormat="1" ht="14.25" customHeight="1">
      <c r="A9" s="464" t="s">
        <v>56</v>
      </c>
      <c r="B9" s="465"/>
      <c r="C9" s="465"/>
      <c r="D9" s="465"/>
      <c r="E9" s="465"/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5"/>
      <c r="S9" s="465"/>
      <c r="T9" s="465"/>
      <c r="U9" s="465"/>
      <c r="V9" s="465"/>
      <c r="W9" s="465"/>
      <c r="X9" s="465"/>
      <c r="Y9" s="465"/>
      <c r="Z9" s="465"/>
      <c r="AA9" s="465"/>
      <c r="AB9" s="466"/>
    </row>
    <row r="10" spans="1:31" ht="15.75" customHeight="1">
      <c r="A10" s="100" t="s">
        <v>9</v>
      </c>
      <c r="B10" s="506" t="s">
        <v>57</v>
      </c>
      <c r="C10" s="507"/>
      <c r="D10" s="507"/>
      <c r="E10" s="507"/>
      <c r="F10" s="507"/>
      <c r="G10" s="507"/>
      <c r="H10" s="507"/>
      <c r="I10" s="507"/>
      <c r="J10" s="507"/>
      <c r="K10" s="507"/>
      <c r="L10" s="507"/>
      <c r="M10" s="507"/>
      <c r="N10" s="507"/>
      <c r="O10" s="507"/>
      <c r="P10" s="507"/>
      <c r="Q10" s="507"/>
      <c r="R10" s="507"/>
      <c r="S10" s="507"/>
      <c r="T10" s="507"/>
      <c r="U10" s="507"/>
      <c r="V10" s="507"/>
      <c r="W10" s="507"/>
      <c r="X10" s="507"/>
      <c r="Y10" s="507"/>
      <c r="Z10" s="507"/>
      <c r="AA10" s="507"/>
      <c r="AB10" s="508"/>
    </row>
    <row r="11" spans="1:31" ht="15.75" customHeight="1" thickBot="1">
      <c r="A11" s="103" t="s">
        <v>9</v>
      </c>
      <c r="B11" s="104" t="s">
        <v>9</v>
      </c>
      <c r="C11" s="509" t="s">
        <v>58</v>
      </c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0"/>
      <c r="T11" s="510"/>
      <c r="U11" s="510"/>
      <c r="V11" s="510"/>
      <c r="W11" s="510"/>
      <c r="X11" s="510"/>
      <c r="Y11" s="510"/>
      <c r="Z11" s="510"/>
      <c r="AA11" s="510"/>
      <c r="AB11" s="511"/>
    </row>
    <row r="12" spans="1:31" ht="31.5" customHeight="1">
      <c r="A12" s="341" t="s">
        <v>9</v>
      </c>
      <c r="B12" s="344" t="s">
        <v>9</v>
      </c>
      <c r="C12" s="347" t="s">
        <v>9</v>
      </c>
      <c r="D12" s="347"/>
      <c r="E12" s="420" t="s">
        <v>70</v>
      </c>
      <c r="F12" s="440" t="s">
        <v>99</v>
      </c>
      <c r="G12" s="333" t="s">
        <v>52</v>
      </c>
      <c r="H12" s="356" t="s">
        <v>65</v>
      </c>
      <c r="I12" s="493" t="s">
        <v>71</v>
      </c>
      <c r="J12" s="101" t="s">
        <v>49</v>
      </c>
      <c r="K12" s="69">
        <f>L12+N12</f>
        <v>88.6</v>
      </c>
      <c r="L12" s="66">
        <v>88.6</v>
      </c>
      <c r="M12" s="66"/>
      <c r="N12" s="102"/>
      <c r="O12" s="69">
        <f>P12+R12</f>
        <v>102.9</v>
      </c>
      <c r="P12" s="66">
        <v>102.9</v>
      </c>
      <c r="Q12" s="66"/>
      <c r="R12" s="63"/>
      <c r="S12" s="158">
        <f>T12+V12</f>
        <v>88.6</v>
      </c>
      <c r="T12" s="159">
        <v>88.6</v>
      </c>
      <c r="U12" s="159"/>
      <c r="V12" s="160"/>
      <c r="W12" s="89">
        <v>100</v>
      </c>
      <c r="X12" s="89">
        <v>100</v>
      </c>
      <c r="Y12" s="224" t="s">
        <v>104</v>
      </c>
      <c r="Z12" s="225">
        <v>48</v>
      </c>
      <c r="AA12" s="225">
        <v>40</v>
      </c>
      <c r="AB12" s="198">
        <v>42</v>
      </c>
    </row>
    <row r="13" spans="1:31" ht="28.5" customHeight="1">
      <c r="A13" s="341"/>
      <c r="B13" s="344"/>
      <c r="C13" s="347"/>
      <c r="D13" s="347"/>
      <c r="E13" s="420"/>
      <c r="F13" s="440"/>
      <c r="G13" s="333"/>
      <c r="H13" s="356"/>
      <c r="I13" s="493"/>
      <c r="J13" s="17"/>
      <c r="K13" s="32">
        <f>L13+N13</f>
        <v>0</v>
      </c>
      <c r="L13" s="33"/>
      <c r="M13" s="33"/>
      <c r="N13" s="34"/>
      <c r="O13" s="32">
        <f>P13+R13</f>
        <v>0</v>
      </c>
      <c r="P13" s="33"/>
      <c r="Q13" s="33"/>
      <c r="R13" s="35"/>
      <c r="S13" s="172">
        <f>T13+V13</f>
        <v>0</v>
      </c>
      <c r="T13" s="165"/>
      <c r="U13" s="165"/>
      <c r="V13" s="166"/>
      <c r="W13" s="86"/>
      <c r="X13" s="86"/>
      <c r="Y13" s="226" t="s">
        <v>105</v>
      </c>
      <c r="Z13" s="227">
        <v>0</v>
      </c>
      <c r="AA13" s="227">
        <v>2</v>
      </c>
      <c r="AB13" s="119">
        <v>2</v>
      </c>
    </row>
    <row r="14" spans="1:31" ht="37.5" customHeight="1">
      <c r="A14" s="341"/>
      <c r="B14" s="344"/>
      <c r="C14" s="347"/>
      <c r="D14" s="347"/>
      <c r="E14" s="420"/>
      <c r="F14" s="440"/>
      <c r="G14" s="333"/>
      <c r="H14" s="356"/>
      <c r="I14" s="493"/>
      <c r="J14" s="18"/>
      <c r="K14" s="37">
        <f>L14+N14</f>
        <v>0</v>
      </c>
      <c r="L14" s="38"/>
      <c r="M14" s="38"/>
      <c r="N14" s="34"/>
      <c r="O14" s="37">
        <f>P14+R14</f>
        <v>0</v>
      </c>
      <c r="P14" s="38"/>
      <c r="Q14" s="38"/>
      <c r="R14" s="39"/>
      <c r="S14" s="164">
        <f>T14+V14</f>
        <v>0</v>
      </c>
      <c r="T14" s="162"/>
      <c r="U14" s="162"/>
      <c r="V14" s="163"/>
      <c r="W14" s="40"/>
      <c r="X14" s="40"/>
      <c r="Y14" s="228" t="s">
        <v>110</v>
      </c>
      <c r="Z14" s="229">
        <v>1100</v>
      </c>
      <c r="AA14" s="229">
        <v>1100</v>
      </c>
      <c r="AB14" s="118">
        <v>1150</v>
      </c>
      <c r="AD14" s="19"/>
    </row>
    <row r="15" spans="1:31" ht="38.25" customHeight="1" thickBot="1">
      <c r="A15" s="342"/>
      <c r="B15" s="345"/>
      <c r="C15" s="348"/>
      <c r="D15" s="348"/>
      <c r="E15" s="421"/>
      <c r="F15" s="441"/>
      <c r="G15" s="334"/>
      <c r="H15" s="357"/>
      <c r="I15" s="494"/>
      <c r="J15" s="175" t="s">
        <v>10</v>
      </c>
      <c r="K15" s="167">
        <f t="shared" ref="K15:X15" si="0">SUM(K12:K14)</f>
        <v>88.6</v>
      </c>
      <c r="L15" s="168">
        <f t="shared" si="0"/>
        <v>88.6</v>
      </c>
      <c r="M15" s="168">
        <f t="shared" si="0"/>
        <v>0</v>
      </c>
      <c r="N15" s="180">
        <f t="shared" si="0"/>
        <v>0</v>
      </c>
      <c r="O15" s="167">
        <f t="shared" si="0"/>
        <v>102.9</v>
      </c>
      <c r="P15" s="168">
        <f t="shared" si="0"/>
        <v>102.9</v>
      </c>
      <c r="Q15" s="168">
        <f t="shared" si="0"/>
        <v>0</v>
      </c>
      <c r="R15" s="180">
        <f t="shared" si="0"/>
        <v>0</v>
      </c>
      <c r="S15" s="167">
        <f t="shared" si="0"/>
        <v>88.6</v>
      </c>
      <c r="T15" s="168">
        <f t="shared" si="0"/>
        <v>88.6</v>
      </c>
      <c r="U15" s="168">
        <f t="shared" si="0"/>
        <v>0</v>
      </c>
      <c r="V15" s="168">
        <f t="shared" si="0"/>
        <v>0</v>
      </c>
      <c r="W15" s="176">
        <f t="shared" si="0"/>
        <v>100</v>
      </c>
      <c r="X15" s="176">
        <f t="shared" si="0"/>
        <v>100</v>
      </c>
      <c r="Y15" s="230" t="s">
        <v>111</v>
      </c>
      <c r="Z15" s="231">
        <v>90</v>
      </c>
      <c r="AA15" s="231">
        <v>50</v>
      </c>
      <c r="AB15" s="117">
        <v>60</v>
      </c>
      <c r="AD15" s="19"/>
    </row>
    <row r="16" spans="1:31" ht="21.75" customHeight="1">
      <c r="A16" s="340" t="s">
        <v>9</v>
      </c>
      <c r="B16" s="343" t="s">
        <v>9</v>
      </c>
      <c r="C16" s="346" t="s">
        <v>11</v>
      </c>
      <c r="D16" s="346"/>
      <c r="E16" s="419" t="s">
        <v>107</v>
      </c>
      <c r="F16" s="413" t="s">
        <v>103</v>
      </c>
      <c r="G16" s="422" t="s">
        <v>52</v>
      </c>
      <c r="H16" s="355" t="s">
        <v>65</v>
      </c>
      <c r="I16" s="492" t="s">
        <v>71</v>
      </c>
      <c r="J16" s="20" t="s">
        <v>49</v>
      </c>
      <c r="K16" s="27">
        <f>L16+N16</f>
        <v>0</v>
      </c>
      <c r="L16" s="28"/>
      <c r="M16" s="28"/>
      <c r="N16" s="29"/>
      <c r="O16" s="27">
        <f>P16+R16</f>
        <v>182.8</v>
      </c>
      <c r="P16" s="138">
        <v>182.8</v>
      </c>
      <c r="Q16" s="28"/>
      <c r="R16" s="30"/>
      <c r="S16" s="169">
        <f>T16+V16</f>
        <v>182.8</v>
      </c>
      <c r="T16" s="170">
        <v>182.8</v>
      </c>
      <c r="U16" s="170"/>
      <c r="V16" s="171"/>
      <c r="W16" s="71">
        <v>132.6</v>
      </c>
      <c r="X16" s="71">
        <v>145.6</v>
      </c>
      <c r="Y16" s="391" t="s">
        <v>113</v>
      </c>
      <c r="Z16" s="232">
        <v>1</v>
      </c>
      <c r="AA16" s="232">
        <v>1</v>
      </c>
      <c r="AB16" s="122">
        <v>1</v>
      </c>
    </row>
    <row r="17" spans="1:30" ht="21.75" customHeight="1">
      <c r="A17" s="341"/>
      <c r="B17" s="344"/>
      <c r="C17" s="347"/>
      <c r="D17" s="347"/>
      <c r="E17" s="420"/>
      <c r="F17" s="414"/>
      <c r="G17" s="423"/>
      <c r="H17" s="356"/>
      <c r="I17" s="493"/>
      <c r="J17" s="43"/>
      <c r="K17" s="32">
        <f>L17+N17</f>
        <v>0</v>
      </c>
      <c r="L17" s="33"/>
      <c r="M17" s="33"/>
      <c r="N17" s="34"/>
      <c r="O17" s="32">
        <f>P17+R17</f>
        <v>0</v>
      </c>
      <c r="P17" s="33"/>
      <c r="Q17" s="33"/>
      <c r="R17" s="35"/>
      <c r="S17" s="172">
        <f>T17+V17</f>
        <v>0</v>
      </c>
      <c r="T17" s="165"/>
      <c r="U17" s="165"/>
      <c r="V17" s="166"/>
      <c r="W17" s="86"/>
      <c r="X17" s="86"/>
      <c r="Y17" s="442"/>
      <c r="Z17" s="233"/>
      <c r="AA17" s="233"/>
      <c r="AB17" s="123"/>
    </row>
    <row r="18" spans="1:30" ht="14.25" customHeight="1">
      <c r="A18" s="341"/>
      <c r="B18" s="344"/>
      <c r="C18" s="347"/>
      <c r="D18" s="347"/>
      <c r="E18" s="420"/>
      <c r="F18" s="414"/>
      <c r="G18" s="423"/>
      <c r="H18" s="356"/>
      <c r="I18" s="493"/>
      <c r="J18" s="21"/>
      <c r="K18" s="37">
        <f>L18+N18</f>
        <v>0</v>
      </c>
      <c r="L18" s="38"/>
      <c r="M18" s="38"/>
      <c r="N18" s="34"/>
      <c r="O18" s="37">
        <f>P18+R18</f>
        <v>0</v>
      </c>
      <c r="P18" s="38"/>
      <c r="Q18" s="38"/>
      <c r="R18" s="39"/>
      <c r="S18" s="164">
        <f>T18+V18</f>
        <v>0</v>
      </c>
      <c r="T18" s="162"/>
      <c r="U18" s="162"/>
      <c r="V18" s="163"/>
      <c r="W18" s="40"/>
      <c r="X18" s="40"/>
      <c r="Y18" s="226" t="s">
        <v>94</v>
      </c>
      <c r="Z18" s="234">
        <v>1</v>
      </c>
      <c r="AA18" s="234">
        <v>1</v>
      </c>
      <c r="AB18" s="124">
        <v>1</v>
      </c>
    </row>
    <row r="19" spans="1:30" ht="27" customHeight="1" thickBot="1">
      <c r="A19" s="342"/>
      <c r="B19" s="345"/>
      <c r="C19" s="348"/>
      <c r="D19" s="348"/>
      <c r="E19" s="421"/>
      <c r="F19" s="415"/>
      <c r="G19" s="424"/>
      <c r="H19" s="357"/>
      <c r="I19" s="494"/>
      <c r="J19" s="175" t="s">
        <v>10</v>
      </c>
      <c r="K19" s="167">
        <f t="shared" ref="K19:X19" si="1">SUM(K16:K18)</f>
        <v>0</v>
      </c>
      <c r="L19" s="168">
        <f t="shared" si="1"/>
        <v>0</v>
      </c>
      <c r="M19" s="168">
        <f t="shared" si="1"/>
        <v>0</v>
      </c>
      <c r="N19" s="180">
        <f t="shared" si="1"/>
        <v>0</v>
      </c>
      <c r="O19" s="167">
        <f t="shared" si="1"/>
        <v>182.8</v>
      </c>
      <c r="P19" s="168">
        <f t="shared" si="1"/>
        <v>182.8</v>
      </c>
      <c r="Q19" s="168">
        <f t="shared" si="1"/>
        <v>0</v>
      </c>
      <c r="R19" s="180">
        <f t="shared" si="1"/>
        <v>0</v>
      </c>
      <c r="S19" s="167">
        <f t="shared" si="1"/>
        <v>182.8</v>
      </c>
      <c r="T19" s="168">
        <f t="shared" si="1"/>
        <v>182.8</v>
      </c>
      <c r="U19" s="168">
        <f t="shared" si="1"/>
        <v>0</v>
      </c>
      <c r="V19" s="168">
        <f t="shared" si="1"/>
        <v>0</v>
      </c>
      <c r="W19" s="176">
        <f t="shared" si="1"/>
        <v>132.6</v>
      </c>
      <c r="X19" s="176">
        <f t="shared" si="1"/>
        <v>145.6</v>
      </c>
      <c r="Y19" s="202" t="s">
        <v>95</v>
      </c>
      <c r="Z19" s="120">
        <v>100</v>
      </c>
      <c r="AA19" s="120"/>
      <c r="AB19" s="121">
        <v>100</v>
      </c>
    </row>
    <row r="20" spans="1:30" ht="14.25" customHeight="1" thickBot="1">
      <c r="A20" s="90" t="s">
        <v>9</v>
      </c>
      <c r="B20" s="16" t="s">
        <v>9</v>
      </c>
      <c r="C20" s="303" t="s">
        <v>12</v>
      </c>
      <c r="D20" s="303"/>
      <c r="E20" s="303"/>
      <c r="F20" s="303"/>
      <c r="G20" s="303"/>
      <c r="H20" s="303"/>
      <c r="I20" s="303"/>
      <c r="J20" s="304"/>
      <c r="K20" s="41">
        <f>L20+N20</f>
        <v>88.6</v>
      </c>
      <c r="L20" s="41">
        <f>L19+L15</f>
        <v>88.6</v>
      </c>
      <c r="M20" s="41">
        <f>M19+M15</f>
        <v>0</v>
      </c>
      <c r="N20" s="42">
        <f>N19+N15</f>
        <v>0</v>
      </c>
      <c r="O20" s="41">
        <f>P20+R20</f>
        <v>285.70000000000005</v>
      </c>
      <c r="P20" s="41">
        <f>P19+P15</f>
        <v>285.70000000000005</v>
      </c>
      <c r="Q20" s="41">
        <f>Q19+Q15</f>
        <v>0</v>
      </c>
      <c r="R20" s="42">
        <f>R19+R15</f>
        <v>0</v>
      </c>
      <c r="S20" s="41">
        <f>T20+V20</f>
        <v>271.39999999999998</v>
      </c>
      <c r="T20" s="41">
        <f>T19+T15</f>
        <v>271.39999999999998</v>
      </c>
      <c r="U20" s="41">
        <f>U19+U15</f>
        <v>0</v>
      </c>
      <c r="V20" s="42">
        <f>V19+V15</f>
        <v>0</v>
      </c>
      <c r="W20" s="42">
        <f>W19+W15</f>
        <v>232.6</v>
      </c>
      <c r="X20" s="41">
        <f>X19+X15</f>
        <v>245.6</v>
      </c>
      <c r="Y20" s="254"/>
      <c r="Z20" s="255"/>
      <c r="AA20" s="255"/>
      <c r="AB20" s="256"/>
    </row>
    <row r="21" spans="1:30" ht="14.25" customHeight="1" thickBot="1">
      <c r="A21" s="90" t="s">
        <v>9</v>
      </c>
      <c r="B21" s="16" t="s">
        <v>11</v>
      </c>
      <c r="C21" s="416" t="s">
        <v>59</v>
      </c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  <c r="AA21" s="417"/>
      <c r="AB21" s="418"/>
    </row>
    <row r="22" spans="1:30" ht="21" customHeight="1">
      <c r="A22" s="340" t="s">
        <v>9</v>
      </c>
      <c r="B22" s="343" t="s">
        <v>11</v>
      </c>
      <c r="C22" s="346" t="s">
        <v>9</v>
      </c>
      <c r="D22" s="346"/>
      <c r="E22" s="419" t="s">
        <v>72</v>
      </c>
      <c r="F22" s="413" t="s">
        <v>101</v>
      </c>
      <c r="G22" s="332" t="s">
        <v>52</v>
      </c>
      <c r="H22" s="355" t="s">
        <v>65</v>
      </c>
      <c r="I22" s="492" t="s">
        <v>71</v>
      </c>
      <c r="J22" s="125" t="s">
        <v>49</v>
      </c>
      <c r="K22" s="126">
        <f>L22+N22</f>
        <v>37.4</v>
      </c>
      <c r="L22" s="127">
        <v>37.4</v>
      </c>
      <c r="M22" s="127"/>
      <c r="N22" s="128"/>
      <c r="O22" s="126">
        <f>P22+R22</f>
        <v>46.800000000000004</v>
      </c>
      <c r="P22" s="145">
        <f>56.2-9.4</f>
        <v>46.800000000000004</v>
      </c>
      <c r="Q22" s="127"/>
      <c r="R22" s="129"/>
      <c r="S22" s="155">
        <f>T22+V22</f>
        <v>37.4</v>
      </c>
      <c r="T22" s="156">
        <v>37.4</v>
      </c>
      <c r="U22" s="156"/>
      <c r="V22" s="157"/>
      <c r="W22" s="130">
        <v>55</v>
      </c>
      <c r="X22" s="130">
        <v>55</v>
      </c>
      <c r="Y22" s="429" t="s">
        <v>112</v>
      </c>
      <c r="Z22" s="235">
        <v>5</v>
      </c>
      <c r="AA22" s="235">
        <v>5</v>
      </c>
      <c r="AB22" s="236">
        <v>6</v>
      </c>
      <c r="AD22" s="19"/>
    </row>
    <row r="23" spans="1:30" ht="16.5" customHeight="1">
      <c r="A23" s="341"/>
      <c r="B23" s="344"/>
      <c r="C23" s="347"/>
      <c r="D23" s="347"/>
      <c r="E23" s="420"/>
      <c r="F23" s="414"/>
      <c r="G23" s="333"/>
      <c r="H23" s="356"/>
      <c r="I23" s="493"/>
      <c r="J23" s="68"/>
      <c r="K23" s="69"/>
      <c r="L23" s="66"/>
      <c r="M23" s="66"/>
      <c r="N23" s="63"/>
      <c r="O23" s="69"/>
      <c r="P23" s="66"/>
      <c r="Q23" s="66"/>
      <c r="R23" s="63"/>
      <c r="S23" s="158"/>
      <c r="T23" s="159"/>
      <c r="U23" s="159"/>
      <c r="V23" s="160"/>
      <c r="W23" s="89"/>
      <c r="X23" s="89"/>
      <c r="Y23" s="430"/>
      <c r="Z23" s="237"/>
      <c r="AA23" s="237"/>
      <c r="AB23" s="238"/>
      <c r="AD23" s="19"/>
    </row>
    <row r="24" spans="1:30" ht="62.25" customHeight="1">
      <c r="A24" s="341"/>
      <c r="B24" s="344"/>
      <c r="C24" s="347"/>
      <c r="D24" s="347"/>
      <c r="E24" s="420"/>
      <c r="F24" s="414"/>
      <c r="G24" s="333"/>
      <c r="H24" s="356"/>
      <c r="I24" s="493"/>
      <c r="J24" s="139"/>
      <c r="K24" s="140"/>
      <c r="L24" s="141"/>
      <c r="M24" s="141"/>
      <c r="N24" s="142"/>
      <c r="O24" s="140"/>
      <c r="P24" s="141"/>
      <c r="Q24" s="141"/>
      <c r="R24" s="142"/>
      <c r="S24" s="161"/>
      <c r="T24" s="162"/>
      <c r="U24" s="162"/>
      <c r="V24" s="163"/>
      <c r="W24" s="143"/>
      <c r="X24" s="143"/>
      <c r="Y24" s="252" t="s">
        <v>96</v>
      </c>
      <c r="Z24" s="239">
        <v>1</v>
      </c>
      <c r="AA24" s="240">
        <v>1</v>
      </c>
      <c r="AB24" s="241">
        <v>3</v>
      </c>
      <c r="AD24" s="19"/>
    </row>
    <row r="25" spans="1:30" ht="14.25" customHeight="1">
      <c r="A25" s="341"/>
      <c r="B25" s="344"/>
      <c r="C25" s="347"/>
      <c r="D25" s="347"/>
      <c r="E25" s="420"/>
      <c r="F25" s="414"/>
      <c r="G25" s="333"/>
      <c r="H25" s="356"/>
      <c r="I25" s="493"/>
      <c r="J25" s="23"/>
      <c r="K25" s="37"/>
      <c r="L25" s="62"/>
      <c r="M25" s="62"/>
      <c r="N25" s="63"/>
      <c r="O25" s="37"/>
      <c r="P25" s="62"/>
      <c r="Q25" s="62"/>
      <c r="R25" s="64"/>
      <c r="S25" s="164"/>
      <c r="T25" s="165"/>
      <c r="U25" s="165"/>
      <c r="V25" s="166"/>
      <c r="W25" s="65"/>
      <c r="X25" s="65"/>
      <c r="Y25" s="431" t="s">
        <v>119</v>
      </c>
      <c r="Z25" s="425">
        <v>4</v>
      </c>
      <c r="AA25" s="425">
        <v>4</v>
      </c>
      <c r="AB25" s="427">
        <v>20</v>
      </c>
      <c r="AD25" s="19"/>
    </row>
    <row r="26" spans="1:30" ht="35.25" customHeight="1" thickBot="1">
      <c r="A26" s="342"/>
      <c r="B26" s="345"/>
      <c r="C26" s="348"/>
      <c r="D26" s="348"/>
      <c r="E26" s="421"/>
      <c r="F26" s="415"/>
      <c r="G26" s="334"/>
      <c r="H26" s="357"/>
      <c r="I26" s="494"/>
      <c r="J26" s="175" t="s">
        <v>10</v>
      </c>
      <c r="K26" s="167">
        <f t="shared" ref="K26:X26" si="2">SUM(K22:K25)</f>
        <v>37.4</v>
      </c>
      <c r="L26" s="168">
        <f t="shared" si="2"/>
        <v>37.4</v>
      </c>
      <c r="M26" s="168">
        <f t="shared" si="2"/>
        <v>0</v>
      </c>
      <c r="N26" s="180">
        <f t="shared" si="2"/>
        <v>0</v>
      </c>
      <c r="O26" s="167">
        <f t="shared" si="2"/>
        <v>46.800000000000004</v>
      </c>
      <c r="P26" s="168">
        <f t="shared" si="2"/>
        <v>46.800000000000004</v>
      </c>
      <c r="Q26" s="168">
        <f t="shared" si="2"/>
        <v>0</v>
      </c>
      <c r="R26" s="180">
        <f t="shared" si="2"/>
        <v>0</v>
      </c>
      <c r="S26" s="167">
        <f t="shared" si="2"/>
        <v>37.4</v>
      </c>
      <c r="T26" s="168">
        <f t="shared" si="2"/>
        <v>37.4</v>
      </c>
      <c r="U26" s="168">
        <f t="shared" si="2"/>
        <v>0</v>
      </c>
      <c r="V26" s="168">
        <f t="shared" si="2"/>
        <v>0</v>
      </c>
      <c r="W26" s="176">
        <f t="shared" si="2"/>
        <v>55</v>
      </c>
      <c r="X26" s="176">
        <f t="shared" si="2"/>
        <v>55</v>
      </c>
      <c r="Y26" s="432"/>
      <c r="Z26" s="426"/>
      <c r="AA26" s="426"/>
      <c r="AB26" s="428"/>
      <c r="AD26" s="19"/>
    </row>
    <row r="27" spans="1:30" ht="18" customHeight="1">
      <c r="A27" s="340" t="s">
        <v>9</v>
      </c>
      <c r="B27" s="343" t="s">
        <v>11</v>
      </c>
      <c r="C27" s="346" t="s">
        <v>11</v>
      </c>
      <c r="D27" s="346"/>
      <c r="E27" s="397" t="s">
        <v>73</v>
      </c>
      <c r="F27" s="413" t="s">
        <v>100</v>
      </c>
      <c r="G27" s="332" t="s">
        <v>52</v>
      </c>
      <c r="H27" s="355" t="s">
        <v>65</v>
      </c>
      <c r="I27" s="492" t="s">
        <v>71</v>
      </c>
      <c r="J27" s="22" t="s">
        <v>49</v>
      </c>
      <c r="K27" s="27">
        <f>L27+N27</f>
        <v>180</v>
      </c>
      <c r="L27" s="28">
        <v>180</v>
      </c>
      <c r="M27" s="28"/>
      <c r="N27" s="29"/>
      <c r="O27" s="27">
        <f>P27+R27</f>
        <v>190</v>
      </c>
      <c r="P27" s="144">
        <f>200-10</f>
        <v>190</v>
      </c>
      <c r="Q27" s="28"/>
      <c r="R27" s="30"/>
      <c r="S27" s="169">
        <f>T27+V27</f>
        <v>180</v>
      </c>
      <c r="T27" s="170">
        <v>180</v>
      </c>
      <c r="U27" s="170"/>
      <c r="V27" s="171"/>
      <c r="W27" s="71">
        <v>200</v>
      </c>
      <c r="X27" s="71">
        <v>200</v>
      </c>
      <c r="Y27" s="391" t="s">
        <v>78</v>
      </c>
      <c r="Z27" s="403">
        <v>15</v>
      </c>
      <c r="AA27" s="403">
        <v>20</v>
      </c>
      <c r="AB27" s="405">
        <v>20</v>
      </c>
      <c r="AD27" s="19"/>
    </row>
    <row r="28" spans="1:30" ht="23.25" customHeight="1">
      <c r="A28" s="341"/>
      <c r="B28" s="344"/>
      <c r="C28" s="347"/>
      <c r="D28" s="347"/>
      <c r="E28" s="398"/>
      <c r="F28" s="414"/>
      <c r="G28" s="333"/>
      <c r="H28" s="356"/>
      <c r="I28" s="493"/>
      <c r="J28" s="44"/>
      <c r="K28" s="32">
        <f>L28+N28</f>
        <v>0</v>
      </c>
      <c r="L28" s="70"/>
      <c r="M28" s="70"/>
      <c r="N28" s="34"/>
      <c r="O28" s="32">
        <f>P28+R28</f>
        <v>0</v>
      </c>
      <c r="P28" s="70"/>
      <c r="Q28" s="70"/>
      <c r="R28" s="34"/>
      <c r="S28" s="172">
        <f>T28+V28</f>
        <v>0</v>
      </c>
      <c r="T28" s="173"/>
      <c r="U28" s="173"/>
      <c r="V28" s="174"/>
      <c r="W28" s="88"/>
      <c r="X28" s="88"/>
      <c r="Y28" s="392"/>
      <c r="Z28" s="404"/>
      <c r="AA28" s="404"/>
      <c r="AB28" s="406"/>
      <c r="AD28" s="19"/>
    </row>
    <row r="29" spans="1:30" ht="28.5" customHeight="1">
      <c r="A29" s="341"/>
      <c r="B29" s="344"/>
      <c r="C29" s="347"/>
      <c r="D29" s="347"/>
      <c r="E29" s="398"/>
      <c r="F29" s="414"/>
      <c r="G29" s="333"/>
      <c r="H29" s="356"/>
      <c r="I29" s="493"/>
      <c r="J29" s="44"/>
      <c r="K29" s="32">
        <f>L29+N29</f>
        <v>0</v>
      </c>
      <c r="L29" s="70"/>
      <c r="M29" s="70"/>
      <c r="N29" s="34"/>
      <c r="O29" s="32">
        <f>P29+R29</f>
        <v>0</v>
      </c>
      <c r="P29" s="70"/>
      <c r="Q29" s="70"/>
      <c r="R29" s="34"/>
      <c r="S29" s="172">
        <f>T29+V29</f>
        <v>0</v>
      </c>
      <c r="T29" s="173"/>
      <c r="U29" s="173"/>
      <c r="V29" s="174"/>
      <c r="W29" s="88"/>
      <c r="X29" s="88"/>
      <c r="Y29" s="407" t="s">
        <v>120</v>
      </c>
      <c r="Z29" s="409">
        <v>15</v>
      </c>
      <c r="AA29" s="409">
        <v>30</v>
      </c>
      <c r="AB29" s="411">
        <v>30</v>
      </c>
      <c r="AD29" s="19"/>
    </row>
    <row r="30" spans="1:30" ht="24" customHeight="1">
      <c r="A30" s="341"/>
      <c r="B30" s="344"/>
      <c r="C30" s="347"/>
      <c r="D30" s="347"/>
      <c r="E30" s="398"/>
      <c r="F30" s="414"/>
      <c r="G30" s="333"/>
      <c r="H30" s="356"/>
      <c r="I30" s="493"/>
      <c r="J30" s="68"/>
      <c r="K30" s="69">
        <f>L30+N30</f>
        <v>0</v>
      </c>
      <c r="L30" s="33"/>
      <c r="M30" s="33"/>
      <c r="N30" s="63"/>
      <c r="O30" s="69">
        <f>P30+R30</f>
        <v>0</v>
      </c>
      <c r="P30" s="33"/>
      <c r="Q30" s="33"/>
      <c r="R30" s="35"/>
      <c r="S30" s="158">
        <f>T30+V30</f>
        <v>0</v>
      </c>
      <c r="T30" s="165"/>
      <c r="U30" s="165"/>
      <c r="V30" s="166"/>
      <c r="W30" s="86"/>
      <c r="X30" s="86"/>
      <c r="Y30" s="408"/>
      <c r="Z30" s="410"/>
      <c r="AA30" s="410"/>
      <c r="AB30" s="412"/>
      <c r="AD30" s="19"/>
    </row>
    <row r="31" spans="1:30" ht="24" customHeight="1" thickBot="1">
      <c r="A31" s="342"/>
      <c r="B31" s="345"/>
      <c r="C31" s="348"/>
      <c r="D31" s="348"/>
      <c r="E31" s="399"/>
      <c r="F31" s="415"/>
      <c r="G31" s="334"/>
      <c r="H31" s="357"/>
      <c r="I31" s="494"/>
      <c r="J31" s="175" t="s">
        <v>10</v>
      </c>
      <c r="K31" s="167">
        <f t="shared" ref="K31:X31" si="3">SUM(K27:K30)</f>
        <v>180</v>
      </c>
      <c r="L31" s="168">
        <f t="shared" si="3"/>
        <v>180</v>
      </c>
      <c r="M31" s="168">
        <f t="shared" si="3"/>
        <v>0</v>
      </c>
      <c r="N31" s="180">
        <f t="shared" si="3"/>
        <v>0</v>
      </c>
      <c r="O31" s="167">
        <f t="shared" si="3"/>
        <v>190</v>
      </c>
      <c r="P31" s="168">
        <f t="shared" si="3"/>
        <v>190</v>
      </c>
      <c r="Q31" s="168">
        <f t="shared" si="3"/>
        <v>0</v>
      </c>
      <c r="R31" s="180">
        <f t="shared" si="3"/>
        <v>0</v>
      </c>
      <c r="S31" s="167">
        <f t="shared" si="3"/>
        <v>180</v>
      </c>
      <c r="T31" s="168">
        <f t="shared" si="3"/>
        <v>180</v>
      </c>
      <c r="U31" s="168">
        <f t="shared" si="3"/>
        <v>0</v>
      </c>
      <c r="V31" s="168">
        <f t="shared" si="3"/>
        <v>0</v>
      </c>
      <c r="W31" s="176">
        <f t="shared" si="3"/>
        <v>200</v>
      </c>
      <c r="X31" s="176">
        <f t="shared" si="3"/>
        <v>200</v>
      </c>
      <c r="Y31" s="253"/>
      <c r="Z31" s="244"/>
      <c r="AA31" s="244"/>
      <c r="AB31" s="245"/>
      <c r="AD31" s="19"/>
    </row>
    <row r="32" spans="1:30" ht="14.25" customHeight="1">
      <c r="A32" s="340" t="s">
        <v>9</v>
      </c>
      <c r="B32" s="343" t="s">
        <v>11</v>
      </c>
      <c r="C32" s="346" t="s">
        <v>51</v>
      </c>
      <c r="D32" s="346"/>
      <c r="E32" s="397" t="s">
        <v>74</v>
      </c>
      <c r="F32" s="400"/>
      <c r="G32" s="332" t="s">
        <v>52</v>
      </c>
      <c r="H32" s="355" t="s">
        <v>65</v>
      </c>
      <c r="I32" s="492" t="s">
        <v>71</v>
      </c>
      <c r="J32" s="22" t="s">
        <v>49</v>
      </c>
      <c r="K32" s="27">
        <f>L32+N32</f>
        <v>42</v>
      </c>
      <c r="L32" s="28">
        <v>42</v>
      </c>
      <c r="M32" s="28"/>
      <c r="N32" s="29"/>
      <c r="O32" s="27">
        <f>P32+R32</f>
        <v>44.5</v>
      </c>
      <c r="P32" s="144">
        <f>46.9-2.4</f>
        <v>44.5</v>
      </c>
      <c r="Q32" s="28"/>
      <c r="R32" s="30"/>
      <c r="S32" s="169">
        <f>T32+V32</f>
        <v>42</v>
      </c>
      <c r="T32" s="170">
        <v>42</v>
      </c>
      <c r="U32" s="170"/>
      <c r="V32" s="171"/>
      <c r="W32" s="71">
        <v>46.9</v>
      </c>
      <c r="X32" s="71">
        <v>46.9</v>
      </c>
      <c r="Y32" s="368" t="s">
        <v>75</v>
      </c>
      <c r="Z32" s="58">
        <v>12</v>
      </c>
      <c r="AA32" s="58">
        <v>12</v>
      </c>
      <c r="AB32" s="59">
        <v>12</v>
      </c>
      <c r="AD32" s="19"/>
    </row>
    <row r="33" spans="1:30" ht="14.25" customHeight="1">
      <c r="A33" s="341"/>
      <c r="B33" s="344"/>
      <c r="C33" s="347"/>
      <c r="D33" s="347"/>
      <c r="E33" s="398"/>
      <c r="F33" s="401"/>
      <c r="G33" s="333"/>
      <c r="H33" s="356"/>
      <c r="I33" s="493"/>
      <c r="J33" s="44"/>
      <c r="K33" s="32">
        <f>L33+N33</f>
        <v>0</v>
      </c>
      <c r="L33" s="33"/>
      <c r="M33" s="33"/>
      <c r="N33" s="34"/>
      <c r="O33" s="32">
        <f>P33+R33</f>
        <v>0</v>
      </c>
      <c r="P33" s="33"/>
      <c r="Q33" s="33"/>
      <c r="R33" s="35"/>
      <c r="S33" s="172">
        <f>T33+V33</f>
        <v>0</v>
      </c>
      <c r="T33" s="165"/>
      <c r="U33" s="165"/>
      <c r="V33" s="166"/>
      <c r="W33" s="36"/>
      <c r="X33" s="36"/>
      <c r="Y33" s="369"/>
      <c r="Z33" s="54"/>
      <c r="AA33" s="54"/>
      <c r="AB33" s="55"/>
      <c r="AD33" s="19"/>
    </row>
    <row r="34" spans="1:30" ht="14.25" customHeight="1">
      <c r="A34" s="341"/>
      <c r="B34" s="344"/>
      <c r="C34" s="347"/>
      <c r="D34" s="347"/>
      <c r="E34" s="398"/>
      <c r="F34" s="401"/>
      <c r="G34" s="333"/>
      <c r="H34" s="356"/>
      <c r="I34" s="493"/>
      <c r="J34" s="23"/>
      <c r="K34" s="37">
        <f>L34+N34</f>
        <v>0</v>
      </c>
      <c r="L34" s="38"/>
      <c r="M34" s="38"/>
      <c r="N34" s="34"/>
      <c r="O34" s="37">
        <f>P34+R34</f>
        <v>0</v>
      </c>
      <c r="P34" s="38"/>
      <c r="Q34" s="38"/>
      <c r="R34" s="39"/>
      <c r="S34" s="164">
        <f>T34+V34</f>
        <v>0</v>
      </c>
      <c r="T34" s="162"/>
      <c r="U34" s="162"/>
      <c r="V34" s="163"/>
      <c r="W34" s="40"/>
      <c r="X34" s="40"/>
      <c r="Y34" s="369"/>
      <c r="Z34" s="54"/>
      <c r="AA34" s="54"/>
      <c r="AB34" s="55"/>
      <c r="AD34" s="19"/>
    </row>
    <row r="35" spans="1:30" ht="14.25" customHeight="1" thickBot="1">
      <c r="A35" s="342"/>
      <c r="B35" s="345"/>
      <c r="C35" s="348"/>
      <c r="D35" s="348"/>
      <c r="E35" s="399"/>
      <c r="F35" s="402"/>
      <c r="G35" s="334"/>
      <c r="H35" s="357"/>
      <c r="I35" s="494"/>
      <c r="J35" s="175" t="s">
        <v>10</v>
      </c>
      <c r="K35" s="167">
        <f t="shared" ref="K35:X35" si="4">SUM(K32:K34)</f>
        <v>42</v>
      </c>
      <c r="L35" s="168">
        <f t="shared" si="4"/>
        <v>42</v>
      </c>
      <c r="M35" s="168">
        <f t="shared" si="4"/>
        <v>0</v>
      </c>
      <c r="N35" s="180">
        <f t="shared" si="4"/>
        <v>0</v>
      </c>
      <c r="O35" s="167">
        <f t="shared" si="4"/>
        <v>44.5</v>
      </c>
      <c r="P35" s="168">
        <f t="shared" si="4"/>
        <v>44.5</v>
      </c>
      <c r="Q35" s="168">
        <f t="shared" si="4"/>
        <v>0</v>
      </c>
      <c r="R35" s="180">
        <f t="shared" si="4"/>
        <v>0</v>
      </c>
      <c r="S35" s="167">
        <f t="shared" si="4"/>
        <v>42</v>
      </c>
      <c r="T35" s="168">
        <f t="shared" si="4"/>
        <v>42</v>
      </c>
      <c r="U35" s="168">
        <f t="shared" si="4"/>
        <v>0</v>
      </c>
      <c r="V35" s="168">
        <f t="shared" si="4"/>
        <v>0</v>
      </c>
      <c r="W35" s="176">
        <f t="shared" si="4"/>
        <v>46.9</v>
      </c>
      <c r="X35" s="176">
        <f t="shared" si="4"/>
        <v>46.9</v>
      </c>
      <c r="Y35" s="495"/>
      <c r="Z35" s="56"/>
      <c r="AA35" s="56"/>
      <c r="AB35" s="57"/>
      <c r="AD35" s="19"/>
    </row>
    <row r="36" spans="1:30" ht="14.25" customHeight="1" thickBot="1">
      <c r="A36" s="91" t="s">
        <v>9</v>
      </c>
      <c r="B36" s="16" t="s">
        <v>11</v>
      </c>
      <c r="C36" s="303" t="s">
        <v>12</v>
      </c>
      <c r="D36" s="303"/>
      <c r="E36" s="303"/>
      <c r="F36" s="303"/>
      <c r="G36" s="303"/>
      <c r="H36" s="303"/>
      <c r="I36" s="303"/>
      <c r="J36" s="304"/>
      <c r="K36" s="41">
        <f t="shared" ref="K36:X36" si="5">SUM(K35,K31,K26)</f>
        <v>259.39999999999998</v>
      </c>
      <c r="L36" s="41">
        <f t="shared" si="5"/>
        <v>259.39999999999998</v>
      </c>
      <c r="M36" s="41">
        <f t="shared" si="5"/>
        <v>0</v>
      </c>
      <c r="N36" s="42">
        <f t="shared" si="5"/>
        <v>0</v>
      </c>
      <c r="O36" s="41">
        <f t="shared" si="5"/>
        <v>281.3</v>
      </c>
      <c r="P36" s="41">
        <f t="shared" si="5"/>
        <v>281.3</v>
      </c>
      <c r="Q36" s="41">
        <f t="shared" si="5"/>
        <v>0</v>
      </c>
      <c r="R36" s="42">
        <f t="shared" si="5"/>
        <v>0</v>
      </c>
      <c r="S36" s="41">
        <f t="shared" si="5"/>
        <v>259.39999999999998</v>
      </c>
      <c r="T36" s="41">
        <f t="shared" si="5"/>
        <v>259.39999999999998</v>
      </c>
      <c r="U36" s="41">
        <f t="shared" si="5"/>
        <v>0</v>
      </c>
      <c r="V36" s="42">
        <f t="shared" si="5"/>
        <v>0</v>
      </c>
      <c r="W36" s="42">
        <f t="shared" si="5"/>
        <v>301.89999999999998</v>
      </c>
      <c r="X36" s="41">
        <f t="shared" si="5"/>
        <v>301.89999999999998</v>
      </c>
      <c r="Y36" s="394"/>
      <c r="Z36" s="395"/>
      <c r="AA36" s="395"/>
      <c r="AB36" s="396"/>
    </row>
    <row r="37" spans="1:30" ht="14.25" customHeight="1" thickBot="1">
      <c r="A37" s="91" t="s">
        <v>9</v>
      </c>
      <c r="B37" s="308" t="s">
        <v>13</v>
      </c>
      <c r="C37" s="309"/>
      <c r="D37" s="309"/>
      <c r="E37" s="309"/>
      <c r="F37" s="309"/>
      <c r="G37" s="309"/>
      <c r="H37" s="309"/>
      <c r="I37" s="309"/>
      <c r="J37" s="310"/>
      <c r="K37" s="94">
        <f t="shared" ref="K37:X37" si="6">SUM(K20,K36)</f>
        <v>348</v>
      </c>
      <c r="L37" s="94">
        <f t="shared" si="6"/>
        <v>348</v>
      </c>
      <c r="M37" s="94">
        <f t="shared" si="6"/>
        <v>0</v>
      </c>
      <c r="N37" s="95">
        <f t="shared" si="6"/>
        <v>0</v>
      </c>
      <c r="O37" s="94">
        <f t="shared" si="6"/>
        <v>567</v>
      </c>
      <c r="P37" s="94">
        <f t="shared" si="6"/>
        <v>567</v>
      </c>
      <c r="Q37" s="94">
        <f t="shared" si="6"/>
        <v>0</v>
      </c>
      <c r="R37" s="95">
        <f t="shared" si="6"/>
        <v>0</v>
      </c>
      <c r="S37" s="94">
        <f t="shared" si="6"/>
        <v>530.79999999999995</v>
      </c>
      <c r="T37" s="94">
        <f t="shared" si="6"/>
        <v>530.79999999999995</v>
      </c>
      <c r="U37" s="94">
        <f t="shared" si="6"/>
        <v>0</v>
      </c>
      <c r="V37" s="95">
        <f t="shared" si="6"/>
        <v>0</v>
      </c>
      <c r="W37" s="95">
        <f t="shared" si="6"/>
        <v>534.5</v>
      </c>
      <c r="X37" s="94">
        <f t="shared" si="6"/>
        <v>547.5</v>
      </c>
      <c r="Y37" s="311"/>
      <c r="Z37" s="312"/>
      <c r="AA37" s="312"/>
      <c r="AB37" s="313"/>
    </row>
    <row r="38" spans="1:30" ht="14.25" customHeight="1" thickBot="1">
      <c r="A38" s="92" t="s">
        <v>11</v>
      </c>
      <c r="B38" s="373" t="s">
        <v>60</v>
      </c>
      <c r="C38" s="374"/>
      <c r="D38" s="374"/>
      <c r="E38" s="374"/>
      <c r="F38" s="374"/>
      <c r="G38" s="374"/>
      <c r="H38" s="374"/>
      <c r="I38" s="374"/>
      <c r="J38" s="374"/>
      <c r="K38" s="374"/>
      <c r="L38" s="374"/>
      <c r="M38" s="374"/>
      <c r="N38" s="374"/>
      <c r="O38" s="374"/>
      <c r="P38" s="374"/>
      <c r="Q38" s="374"/>
      <c r="R38" s="374"/>
      <c r="S38" s="374"/>
      <c r="T38" s="374"/>
      <c r="U38" s="374"/>
      <c r="V38" s="374"/>
      <c r="W38" s="374"/>
      <c r="X38" s="374"/>
      <c r="Y38" s="374"/>
      <c r="Z38" s="374"/>
      <c r="AA38" s="374"/>
      <c r="AB38" s="375"/>
    </row>
    <row r="39" spans="1:30" ht="14.25" customHeight="1" thickBot="1">
      <c r="A39" s="90" t="s">
        <v>11</v>
      </c>
      <c r="B39" s="16" t="s">
        <v>9</v>
      </c>
      <c r="C39" s="376" t="s">
        <v>61</v>
      </c>
      <c r="D39" s="377"/>
      <c r="E39" s="377"/>
      <c r="F39" s="377"/>
      <c r="G39" s="377"/>
      <c r="H39" s="377"/>
      <c r="I39" s="377"/>
      <c r="J39" s="377"/>
      <c r="K39" s="377"/>
      <c r="L39" s="377"/>
      <c r="M39" s="377"/>
      <c r="N39" s="377"/>
      <c r="O39" s="377"/>
      <c r="P39" s="377"/>
      <c r="Q39" s="377"/>
      <c r="R39" s="377"/>
      <c r="S39" s="377"/>
      <c r="T39" s="377"/>
      <c r="U39" s="377"/>
      <c r="V39" s="377"/>
      <c r="W39" s="377"/>
      <c r="X39" s="377"/>
      <c r="Y39" s="377"/>
      <c r="Z39" s="377"/>
      <c r="AA39" s="377"/>
      <c r="AB39" s="378"/>
    </row>
    <row r="40" spans="1:30" ht="14.25" customHeight="1">
      <c r="A40" s="340" t="s">
        <v>11</v>
      </c>
      <c r="B40" s="343" t="s">
        <v>9</v>
      </c>
      <c r="C40" s="326" t="s">
        <v>9</v>
      </c>
      <c r="D40" s="326"/>
      <c r="E40" s="379" t="s">
        <v>66</v>
      </c>
      <c r="F40" s="136" t="s">
        <v>67</v>
      </c>
      <c r="G40" s="352" t="s">
        <v>53</v>
      </c>
      <c r="H40" s="355" t="s">
        <v>65</v>
      </c>
      <c r="I40" s="492" t="s">
        <v>64</v>
      </c>
      <c r="J40" s="20" t="s">
        <v>49</v>
      </c>
      <c r="K40" s="27">
        <f>L40+N40</f>
        <v>0</v>
      </c>
      <c r="L40" s="28"/>
      <c r="M40" s="28"/>
      <c r="N40" s="30"/>
      <c r="O40" s="111">
        <f>P40+R40</f>
        <v>0</v>
      </c>
      <c r="P40" s="28"/>
      <c r="Q40" s="28"/>
      <c r="R40" s="30"/>
      <c r="S40" s="169">
        <f>T40+V40</f>
        <v>0</v>
      </c>
      <c r="T40" s="170"/>
      <c r="U40" s="170"/>
      <c r="V40" s="171"/>
      <c r="W40" s="31"/>
      <c r="X40" s="31"/>
      <c r="Y40" s="368" t="s">
        <v>115</v>
      </c>
      <c r="Z40" s="58">
        <v>4</v>
      </c>
      <c r="AA40" s="58"/>
      <c r="AB40" s="59"/>
      <c r="AD40" s="19"/>
    </row>
    <row r="41" spans="1:30" ht="14.25" customHeight="1">
      <c r="A41" s="341"/>
      <c r="B41" s="344"/>
      <c r="C41" s="327"/>
      <c r="D41" s="327"/>
      <c r="E41" s="380"/>
      <c r="F41" s="370" t="s">
        <v>98</v>
      </c>
      <c r="G41" s="353"/>
      <c r="H41" s="356"/>
      <c r="I41" s="493"/>
      <c r="J41" s="50" t="s">
        <v>62</v>
      </c>
      <c r="K41" s="83">
        <f>L41+N41</f>
        <v>192</v>
      </c>
      <c r="L41" s="106"/>
      <c r="M41" s="106"/>
      <c r="N41" s="85">
        <v>192</v>
      </c>
      <c r="O41" s="112">
        <f>P41+R41</f>
        <v>39</v>
      </c>
      <c r="P41" s="33"/>
      <c r="Q41" s="33"/>
      <c r="R41" s="85">
        <v>39</v>
      </c>
      <c r="S41" s="172">
        <f>T41+V41</f>
        <v>43.5</v>
      </c>
      <c r="T41" s="165"/>
      <c r="U41" s="165"/>
      <c r="V41" s="166">
        <v>43.5</v>
      </c>
      <c r="W41" s="36"/>
      <c r="X41" s="36"/>
      <c r="Y41" s="369"/>
      <c r="Z41" s="54"/>
      <c r="AA41" s="60"/>
      <c r="AB41" s="55"/>
      <c r="AD41" s="19"/>
    </row>
    <row r="42" spans="1:30" ht="14.25" customHeight="1">
      <c r="A42" s="341"/>
      <c r="B42" s="344"/>
      <c r="C42" s="327"/>
      <c r="D42" s="327"/>
      <c r="E42" s="380"/>
      <c r="F42" s="371"/>
      <c r="G42" s="353"/>
      <c r="H42" s="356"/>
      <c r="I42" s="493"/>
      <c r="J42" s="50" t="s">
        <v>63</v>
      </c>
      <c r="K42" s="105">
        <f>L42+N42</f>
        <v>348.8</v>
      </c>
      <c r="L42" s="107"/>
      <c r="M42" s="107"/>
      <c r="N42" s="114">
        <v>348.8</v>
      </c>
      <c r="O42" s="87">
        <f>P42+R42</f>
        <v>56.1</v>
      </c>
      <c r="P42" s="38"/>
      <c r="Q42" s="38"/>
      <c r="R42" s="114">
        <v>56.1</v>
      </c>
      <c r="S42" s="164">
        <f>T42+V42</f>
        <v>58</v>
      </c>
      <c r="T42" s="162"/>
      <c r="U42" s="162"/>
      <c r="V42" s="163">
        <v>58</v>
      </c>
      <c r="W42" s="40"/>
      <c r="X42" s="40"/>
      <c r="Y42" s="367"/>
      <c r="Z42" s="54"/>
      <c r="AA42" s="60"/>
      <c r="AB42" s="55"/>
      <c r="AD42" s="19"/>
    </row>
    <row r="43" spans="1:30" ht="14.25" customHeight="1">
      <c r="A43" s="341"/>
      <c r="B43" s="344"/>
      <c r="C43" s="327"/>
      <c r="D43" s="327"/>
      <c r="E43" s="380"/>
      <c r="F43" s="371"/>
      <c r="G43" s="353"/>
      <c r="H43" s="356"/>
      <c r="I43" s="493"/>
      <c r="J43" s="50" t="s">
        <v>68</v>
      </c>
      <c r="K43" s="69">
        <f>L43+N43</f>
        <v>0</v>
      </c>
      <c r="L43" s="38"/>
      <c r="M43" s="38"/>
      <c r="N43" s="34"/>
      <c r="O43" s="37">
        <f>P43+R43</f>
        <v>0</v>
      </c>
      <c r="P43" s="38"/>
      <c r="Q43" s="38"/>
      <c r="R43" s="39"/>
      <c r="S43" s="164">
        <f>T43+V43</f>
        <v>0</v>
      </c>
      <c r="T43" s="162"/>
      <c r="U43" s="162"/>
      <c r="V43" s="163"/>
      <c r="W43" s="40"/>
      <c r="X43" s="40"/>
      <c r="Y43" s="48"/>
      <c r="Z43" s="54"/>
      <c r="AA43" s="60"/>
      <c r="AB43" s="55"/>
      <c r="AD43" s="19"/>
    </row>
    <row r="44" spans="1:30" ht="14.25" customHeight="1" thickBot="1">
      <c r="A44" s="342"/>
      <c r="B44" s="345"/>
      <c r="C44" s="328"/>
      <c r="D44" s="328"/>
      <c r="E44" s="381"/>
      <c r="F44" s="372"/>
      <c r="G44" s="354"/>
      <c r="H44" s="357"/>
      <c r="I44" s="494"/>
      <c r="J44" s="179" t="s">
        <v>10</v>
      </c>
      <c r="K44" s="181">
        <f t="shared" ref="K44:X44" si="7">SUM(K40:K43)</f>
        <v>540.79999999999995</v>
      </c>
      <c r="L44" s="168">
        <f t="shared" si="7"/>
        <v>0</v>
      </c>
      <c r="M44" s="168">
        <f t="shared" si="7"/>
        <v>0</v>
      </c>
      <c r="N44" s="180">
        <f t="shared" si="7"/>
        <v>540.79999999999995</v>
      </c>
      <c r="O44" s="167">
        <f t="shared" si="7"/>
        <v>95.1</v>
      </c>
      <c r="P44" s="168">
        <f t="shared" si="7"/>
        <v>0</v>
      </c>
      <c r="Q44" s="168">
        <f t="shared" si="7"/>
        <v>0</v>
      </c>
      <c r="R44" s="180">
        <f t="shared" si="7"/>
        <v>95.1</v>
      </c>
      <c r="S44" s="167">
        <f t="shared" si="7"/>
        <v>101.5</v>
      </c>
      <c r="T44" s="168">
        <f t="shared" si="7"/>
        <v>0</v>
      </c>
      <c r="U44" s="168">
        <f t="shared" si="7"/>
        <v>0</v>
      </c>
      <c r="V44" s="168">
        <f t="shared" si="7"/>
        <v>101.5</v>
      </c>
      <c r="W44" s="176">
        <f t="shared" si="7"/>
        <v>0</v>
      </c>
      <c r="X44" s="176">
        <f t="shared" si="7"/>
        <v>0</v>
      </c>
      <c r="Y44" s="49"/>
      <c r="Z44" s="56"/>
      <c r="AA44" s="61"/>
      <c r="AB44" s="57"/>
      <c r="AD44" s="19"/>
    </row>
    <row r="45" spans="1:30" ht="37.5" customHeight="1">
      <c r="A45" s="320" t="s">
        <v>11</v>
      </c>
      <c r="B45" s="323" t="s">
        <v>9</v>
      </c>
      <c r="C45" s="326" t="s">
        <v>11</v>
      </c>
      <c r="D45" s="326"/>
      <c r="E45" s="329" t="s">
        <v>69</v>
      </c>
      <c r="F45" s="137" t="s">
        <v>67</v>
      </c>
      <c r="G45" s="352" t="s">
        <v>52</v>
      </c>
      <c r="H45" s="335" t="s">
        <v>65</v>
      </c>
      <c r="I45" s="492" t="s">
        <v>64</v>
      </c>
      <c r="J45" s="46" t="s">
        <v>49</v>
      </c>
      <c r="K45" s="27">
        <f>L45+N45</f>
        <v>0</v>
      </c>
      <c r="L45" s="28"/>
      <c r="M45" s="28"/>
      <c r="N45" s="30"/>
      <c r="O45" s="111">
        <f>P45+R45</f>
        <v>0</v>
      </c>
      <c r="P45" s="28"/>
      <c r="Q45" s="28"/>
      <c r="R45" s="30"/>
      <c r="S45" s="169">
        <f>T45+V45</f>
        <v>0</v>
      </c>
      <c r="T45" s="170"/>
      <c r="U45" s="170"/>
      <c r="V45" s="171"/>
      <c r="W45" s="31"/>
      <c r="X45" s="31"/>
      <c r="Y45" s="358" t="s">
        <v>121</v>
      </c>
      <c r="Z45" s="73">
        <v>100</v>
      </c>
      <c r="AA45" s="73"/>
      <c r="AB45" s="74"/>
    </row>
    <row r="46" spans="1:30" ht="28.5" customHeight="1">
      <c r="A46" s="321"/>
      <c r="B46" s="324"/>
      <c r="C46" s="327"/>
      <c r="D46" s="327"/>
      <c r="E46" s="330"/>
      <c r="F46" s="299" t="s">
        <v>97</v>
      </c>
      <c r="G46" s="353"/>
      <c r="H46" s="336"/>
      <c r="I46" s="493"/>
      <c r="J46" s="50" t="s">
        <v>62</v>
      </c>
      <c r="K46" s="83">
        <f>L46+N46</f>
        <v>1342.3</v>
      </c>
      <c r="L46" s="106"/>
      <c r="M46" s="106"/>
      <c r="N46" s="85">
        <v>1342.3</v>
      </c>
      <c r="O46" s="112">
        <f>P46+R46</f>
        <v>129.80000000000001</v>
      </c>
      <c r="P46" s="33"/>
      <c r="Q46" s="33"/>
      <c r="R46" s="35">
        <v>129.80000000000001</v>
      </c>
      <c r="S46" s="172">
        <f>T46+V46</f>
        <v>681.90000000000009</v>
      </c>
      <c r="T46" s="165"/>
      <c r="U46" s="165"/>
      <c r="V46" s="166">
        <f>129.8+552.1</f>
        <v>681.90000000000009</v>
      </c>
      <c r="W46" s="36"/>
      <c r="X46" s="36"/>
      <c r="Y46" s="359"/>
      <c r="Z46" s="81"/>
      <c r="AA46" s="81"/>
      <c r="AB46" s="82"/>
    </row>
    <row r="47" spans="1:30" ht="21" customHeight="1">
      <c r="A47" s="321"/>
      <c r="B47" s="324"/>
      <c r="C47" s="327"/>
      <c r="D47" s="327"/>
      <c r="E47" s="330"/>
      <c r="F47" s="300"/>
      <c r="G47" s="353"/>
      <c r="H47" s="336"/>
      <c r="I47" s="493"/>
      <c r="J47" s="50" t="s">
        <v>63</v>
      </c>
      <c r="K47" s="105">
        <f>L47+N47</f>
        <v>1286.9000000000001</v>
      </c>
      <c r="L47" s="107"/>
      <c r="M47" s="107"/>
      <c r="N47" s="114">
        <v>1286.9000000000001</v>
      </c>
      <c r="O47" s="87">
        <f>P47+R47</f>
        <v>105.6</v>
      </c>
      <c r="P47" s="38"/>
      <c r="Q47" s="38"/>
      <c r="R47" s="39">
        <v>105.6</v>
      </c>
      <c r="S47" s="164">
        <f>T47+V47</f>
        <v>488.7</v>
      </c>
      <c r="T47" s="162"/>
      <c r="U47" s="162"/>
      <c r="V47" s="177">
        <v>488.7</v>
      </c>
      <c r="W47" s="40"/>
      <c r="X47" s="40"/>
      <c r="Y47" s="496" t="s">
        <v>122</v>
      </c>
      <c r="Z47" s="385">
        <v>100</v>
      </c>
      <c r="AA47" s="385"/>
      <c r="AB47" s="382"/>
    </row>
    <row r="48" spans="1:30" ht="21" customHeight="1">
      <c r="A48" s="321"/>
      <c r="B48" s="324"/>
      <c r="C48" s="327"/>
      <c r="D48" s="327"/>
      <c r="E48" s="330"/>
      <c r="F48" s="300"/>
      <c r="G48" s="353"/>
      <c r="H48" s="336"/>
      <c r="I48" s="493"/>
      <c r="J48" s="50"/>
      <c r="K48" s="69">
        <f>L48+N48</f>
        <v>0</v>
      </c>
      <c r="L48" s="38"/>
      <c r="M48" s="38"/>
      <c r="N48" s="34"/>
      <c r="O48" s="37">
        <f>P48+R48</f>
        <v>0</v>
      </c>
      <c r="P48" s="38"/>
      <c r="Q48" s="38"/>
      <c r="R48" s="39"/>
      <c r="S48" s="164">
        <f>T48+V48</f>
        <v>0</v>
      </c>
      <c r="T48" s="162"/>
      <c r="U48" s="162"/>
      <c r="V48" s="163"/>
      <c r="W48" s="40"/>
      <c r="X48" s="40"/>
      <c r="Y48" s="361"/>
      <c r="Z48" s="386"/>
      <c r="AA48" s="386"/>
      <c r="AB48" s="383"/>
    </row>
    <row r="49" spans="1:49" ht="34.5" customHeight="1" thickBot="1">
      <c r="A49" s="322"/>
      <c r="B49" s="325"/>
      <c r="C49" s="328"/>
      <c r="D49" s="328"/>
      <c r="E49" s="331"/>
      <c r="F49" s="301"/>
      <c r="G49" s="354"/>
      <c r="H49" s="337"/>
      <c r="I49" s="494"/>
      <c r="J49" s="175" t="s">
        <v>10</v>
      </c>
      <c r="K49" s="181">
        <f t="shared" ref="K49:X49" si="8">SUM(K45:K48)</f>
        <v>2629.2</v>
      </c>
      <c r="L49" s="168">
        <f t="shared" si="8"/>
        <v>0</v>
      </c>
      <c r="M49" s="168">
        <f t="shared" si="8"/>
        <v>0</v>
      </c>
      <c r="N49" s="180">
        <f t="shared" si="8"/>
        <v>2629.2</v>
      </c>
      <c r="O49" s="167">
        <f t="shared" si="8"/>
        <v>235.4</v>
      </c>
      <c r="P49" s="168">
        <f t="shared" si="8"/>
        <v>0</v>
      </c>
      <c r="Q49" s="168">
        <f t="shared" si="8"/>
        <v>0</v>
      </c>
      <c r="R49" s="180">
        <f t="shared" si="8"/>
        <v>235.4</v>
      </c>
      <c r="S49" s="167">
        <f t="shared" si="8"/>
        <v>1170.6000000000001</v>
      </c>
      <c r="T49" s="168">
        <f t="shared" si="8"/>
        <v>0</v>
      </c>
      <c r="U49" s="168">
        <f t="shared" si="8"/>
        <v>0</v>
      </c>
      <c r="V49" s="168">
        <f t="shared" si="8"/>
        <v>1170.6000000000001</v>
      </c>
      <c r="W49" s="176">
        <f t="shared" si="8"/>
        <v>0</v>
      </c>
      <c r="X49" s="176">
        <f t="shared" si="8"/>
        <v>0</v>
      </c>
      <c r="Y49" s="362"/>
      <c r="Z49" s="387"/>
      <c r="AA49" s="387"/>
      <c r="AB49" s="384"/>
      <c r="AD49" s="19"/>
    </row>
    <row r="50" spans="1:49" ht="35.25" customHeight="1">
      <c r="A50" s="340" t="s">
        <v>11</v>
      </c>
      <c r="B50" s="343" t="s">
        <v>9</v>
      </c>
      <c r="C50" s="346" t="s">
        <v>51</v>
      </c>
      <c r="D50" s="346"/>
      <c r="E50" s="349" t="s">
        <v>118</v>
      </c>
      <c r="F50" s="131" t="s">
        <v>67</v>
      </c>
      <c r="G50" s="352" t="s">
        <v>52</v>
      </c>
      <c r="H50" s="355" t="s">
        <v>65</v>
      </c>
      <c r="I50" s="492" t="s">
        <v>64</v>
      </c>
      <c r="J50" s="135" t="s">
        <v>49</v>
      </c>
      <c r="K50" s="27">
        <f>L50+N50</f>
        <v>0</v>
      </c>
      <c r="L50" s="28"/>
      <c r="M50" s="28"/>
      <c r="N50" s="30"/>
      <c r="O50" s="111">
        <f>P50+R50</f>
        <v>0</v>
      </c>
      <c r="P50" s="28"/>
      <c r="Q50" s="28"/>
      <c r="R50" s="30"/>
      <c r="S50" s="169">
        <f>T50+V50</f>
        <v>0</v>
      </c>
      <c r="T50" s="170"/>
      <c r="U50" s="170"/>
      <c r="V50" s="171"/>
      <c r="W50" s="31"/>
      <c r="X50" s="31"/>
      <c r="Y50" s="72" t="s">
        <v>79</v>
      </c>
      <c r="Z50" s="73"/>
      <c r="AA50" s="73">
        <v>1</v>
      </c>
      <c r="AB50" s="74"/>
      <c r="AD50" s="19"/>
    </row>
    <row r="51" spans="1:49" ht="18.75" customHeight="1">
      <c r="A51" s="341"/>
      <c r="B51" s="344"/>
      <c r="C51" s="347"/>
      <c r="D51" s="347"/>
      <c r="E51" s="350"/>
      <c r="F51" s="363" t="s">
        <v>97</v>
      </c>
      <c r="G51" s="353"/>
      <c r="H51" s="356"/>
      <c r="I51" s="493"/>
      <c r="J51" s="44" t="s">
        <v>62</v>
      </c>
      <c r="K51" s="83">
        <f>L51+N51</f>
        <v>500</v>
      </c>
      <c r="L51" s="110"/>
      <c r="M51" s="110"/>
      <c r="N51" s="84">
        <v>500</v>
      </c>
      <c r="O51" s="113">
        <f>P51+R51</f>
        <v>2263.9</v>
      </c>
      <c r="P51" s="70"/>
      <c r="Q51" s="70"/>
      <c r="R51" s="84">
        <f>543.2+1720.7</f>
        <v>2263.9</v>
      </c>
      <c r="S51" s="172">
        <f>T51+V51</f>
        <v>2263.9</v>
      </c>
      <c r="T51" s="173"/>
      <c r="U51" s="173"/>
      <c r="V51" s="174">
        <v>2263.9</v>
      </c>
      <c r="W51" s="88">
        <f>522.6+1652.9</f>
        <v>2175.5</v>
      </c>
      <c r="X51" s="88">
        <v>0</v>
      </c>
      <c r="Y51" s="366" t="s">
        <v>80</v>
      </c>
      <c r="Z51" s="54"/>
      <c r="AA51" s="54">
        <v>1</v>
      </c>
      <c r="AB51" s="55"/>
      <c r="AD51" s="19"/>
    </row>
    <row r="52" spans="1:49" ht="18.75" customHeight="1">
      <c r="A52" s="341"/>
      <c r="B52" s="344"/>
      <c r="C52" s="347"/>
      <c r="D52" s="347"/>
      <c r="E52" s="350"/>
      <c r="F52" s="364"/>
      <c r="G52" s="353"/>
      <c r="H52" s="356"/>
      <c r="I52" s="493"/>
      <c r="J52" s="44" t="s">
        <v>63</v>
      </c>
      <c r="K52" s="105">
        <f>L52+N52</f>
        <v>500</v>
      </c>
      <c r="L52" s="106"/>
      <c r="M52" s="106"/>
      <c r="N52" s="85">
        <v>500</v>
      </c>
      <c r="O52" s="37">
        <f>P52+R52</f>
        <v>4333.3</v>
      </c>
      <c r="P52" s="33"/>
      <c r="Q52" s="33"/>
      <c r="R52" s="85">
        <v>4333.3</v>
      </c>
      <c r="S52" s="158">
        <f>T52+V52</f>
        <v>4333.3</v>
      </c>
      <c r="T52" s="165"/>
      <c r="U52" s="165"/>
      <c r="V52" s="178">
        <v>4333.3</v>
      </c>
      <c r="W52" s="86">
        <v>4166.7</v>
      </c>
      <c r="X52" s="86">
        <v>0</v>
      </c>
      <c r="Y52" s="367"/>
      <c r="Z52" s="54"/>
      <c r="AA52" s="54"/>
      <c r="AB52" s="55"/>
      <c r="AD52" s="19"/>
    </row>
    <row r="53" spans="1:49" ht="30.75" customHeight="1" thickBot="1">
      <c r="A53" s="342"/>
      <c r="B53" s="345"/>
      <c r="C53" s="348"/>
      <c r="D53" s="348"/>
      <c r="E53" s="351"/>
      <c r="F53" s="365"/>
      <c r="G53" s="354"/>
      <c r="H53" s="357"/>
      <c r="I53" s="494"/>
      <c r="J53" s="175" t="s">
        <v>10</v>
      </c>
      <c r="K53" s="181">
        <f t="shared" ref="K53:X53" si="9">SUM(K50:K52)</f>
        <v>1000</v>
      </c>
      <c r="L53" s="168">
        <f t="shared" si="9"/>
        <v>0</v>
      </c>
      <c r="M53" s="168">
        <f t="shared" si="9"/>
        <v>0</v>
      </c>
      <c r="N53" s="180">
        <f t="shared" si="9"/>
        <v>1000</v>
      </c>
      <c r="O53" s="167">
        <f t="shared" si="9"/>
        <v>6597.2000000000007</v>
      </c>
      <c r="P53" s="168">
        <f t="shared" si="9"/>
        <v>0</v>
      </c>
      <c r="Q53" s="168">
        <f t="shared" si="9"/>
        <v>0</v>
      </c>
      <c r="R53" s="180">
        <f t="shared" si="9"/>
        <v>6597.2000000000007</v>
      </c>
      <c r="S53" s="167">
        <f t="shared" si="9"/>
        <v>6597.2000000000007</v>
      </c>
      <c r="T53" s="168">
        <f t="shared" si="9"/>
        <v>0</v>
      </c>
      <c r="U53" s="168">
        <f t="shared" si="9"/>
        <v>0</v>
      </c>
      <c r="V53" s="168">
        <f t="shared" si="9"/>
        <v>6597.2000000000007</v>
      </c>
      <c r="W53" s="176">
        <f t="shared" si="9"/>
        <v>6342.2</v>
      </c>
      <c r="X53" s="176">
        <f t="shared" si="9"/>
        <v>0</v>
      </c>
      <c r="Y53" s="182"/>
      <c r="Z53" s="184"/>
      <c r="AA53" s="184"/>
      <c r="AB53" s="183"/>
      <c r="AD53" s="19"/>
    </row>
    <row r="54" spans="1:49" ht="27" customHeight="1">
      <c r="A54" s="320" t="s">
        <v>11</v>
      </c>
      <c r="B54" s="323" t="s">
        <v>9</v>
      </c>
      <c r="C54" s="326" t="s">
        <v>52</v>
      </c>
      <c r="D54" s="326"/>
      <c r="E54" s="329" t="s">
        <v>77</v>
      </c>
      <c r="F54" s="137" t="s">
        <v>67</v>
      </c>
      <c r="G54" s="332" t="s">
        <v>54</v>
      </c>
      <c r="H54" s="335" t="s">
        <v>65</v>
      </c>
      <c r="I54" s="492" t="s">
        <v>64</v>
      </c>
      <c r="J54" s="46" t="s">
        <v>49</v>
      </c>
      <c r="K54" s="27">
        <f>L54+N54</f>
        <v>0</v>
      </c>
      <c r="L54" s="28"/>
      <c r="M54" s="28"/>
      <c r="N54" s="30"/>
      <c r="O54" s="111">
        <f>P54+R54</f>
        <v>0</v>
      </c>
      <c r="P54" s="28"/>
      <c r="Q54" s="28"/>
      <c r="R54" s="30"/>
      <c r="S54" s="169">
        <f>T54+V54</f>
        <v>0</v>
      </c>
      <c r="T54" s="170"/>
      <c r="U54" s="170"/>
      <c r="V54" s="171"/>
      <c r="W54" s="31"/>
      <c r="X54" s="185"/>
      <c r="Y54" s="246" t="s">
        <v>81</v>
      </c>
      <c r="Z54" s="133"/>
      <c r="AA54" s="133"/>
      <c r="AB54" s="134">
        <v>9</v>
      </c>
    </row>
    <row r="55" spans="1:49" ht="24.75" customHeight="1">
      <c r="A55" s="321"/>
      <c r="B55" s="324"/>
      <c r="C55" s="327"/>
      <c r="D55" s="327"/>
      <c r="E55" s="330"/>
      <c r="F55" s="299" t="s">
        <v>102</v>
      </c>
      <c r="G55" s="333"/>
      <c r="H55" s="336"/>
      <c r="I55" s="493"/>
      <c r="J55" s="132"/>
      <c r="K55" s="69"/>
      <c r="L55" s="66"/>
      <c r="M55" s="66"/>
      <c r="N55" s="63"/>
      <c r="O55" s="37"/>
      <c r="P55" s="66"/>
      <c r="Q55" s="66"/>
      <c r="R55" s="63"/>
      <c r="S55" s="158"/>
      <c r="T55" s="159"/>
      <c r="U55" s="159"/>
      <c r="V55" s="160"/>
      <c r="W55" s="67"/>
      <c r="X55" s="186"/>
      <c r="Y55" s="247" t="s">
        <v>82</v>
      </c>
      <c r="Z55" s="76"/>
      <c r="AA55" s="76"/>
      <c r="AB55" s="77">
        <v>1</v>
      </c>
    </row>
    <row r="56" spans="1:49" ht="27" customHeight="1">
      <c r="A56" s="321"/>
      <c r="B56" s="324"/>
      <c r="C56" s="327"/>
      <c r="D56" s="327"/>
      <c r="E56" s="330"/>
      <c r="F56" s="300"/>
      <c r="G56" s="333"/>
      <c r="H56" s="336"/>
      <c r="I56" s="493"/>
      <c r="J56" s="47" t="s">
        <v>62</v>
      </c>
      <c r="K56" s="32">
        <f>L56+N56</f>
        <v>0</v>
      </c>
      <c r="L56" s="116"/>
      <c r="M56" s="66"/>
      <c r="N56" s="34"/>
      <c r="O56" s="113">
        <f>P56+R56</f>
        <v>0</v>
      </c>
      <c r="P56" s="66"/>
      <c r="Q56" s="66"/>
      <c r="R56" s="63"/>
      <c r="S56" s="172">
        <f>T56+V56</f>
        <v>0</v>
      </c>
      <c r="T56" s="159"/>
      <c r="U56" s="159"/>
      <c r="V56" s="160"/>
      <c r="W56" s="67">
        <v>158.69999999999999</v>
      </c>
      <c r="X56" s="186">
        <v>158.69999999999999</v>
      </c>
      <c r="Y56" s="75" t="s">
        <v>83</v>
      </c>
      <c r="Z56" s="76"/>
      <c r="AA56" s="76"/>
      <c r="AB56" s="77">
        <v>1</v>
      </c>
    </row>
    <row r="57" spans="1:49" ht="14.25" customHeight="1">
      <c r="A57" s="321"/>
      <c r="B57" s="324"/>
      <c r="C57" s="327"/>
      <c r="D57" s="327"/>
      <c r="E57" s="330"/>
      <c r="F57" s="300"/>
      <c r="G57" s="333"/>
      <c r="H57" s="336"/>
      <c r="I57" s="493"/>
      <c r="J57" s="45" t="s">
        <v>63</v>
      </c>
      <c r="K57" s="69">
        <f>L57+N57</f>
        <v>0</v>
      </c>
      <c r="L57" s="62"/>
      <c r="M57" s="62"/>
      <c r="N57" s="63"/>
      <c r="O57" s="37">
        <f>P57+R57</f>
        <v>0</v>
      </c>
      <c r="P57" s="62"/>
      <c r="Q57" s="62"/>
      <c r="R57" s="64"/>
      <c r="S57" s="164">
        <f>T57+V57</f>
        <v>0</v>
      </c>
      <c r="T57" s="165"/>
      <c r="U57" s="165"/>
      <c r="V57" s="166"/>
      <c r="W57" s="65">
        <v>899</v>
      </c>
      <c r="X57" s="187">
        <v>899</v>
      </c>
      <c r="Y57" s="248" t="s">
        <v>84</v>
      </c>
      <c r="Z57" s="76"/>
      <c r="AA57" s="76"/>
      <c r="AB57" s="77">
        <v>1</v>
      </c>
    </row>
    <row r="58" spans="1:49" ht="16.5" customHeight="1" thickBot="1">
      <c r="A58" s="322"/>
      <c r="B58" s="325"/>
      <c r="C58" s="328"/>
      <c r="D58" s="328"/>
      <c r="E58" s="331"/>
      <c r="F58" s="301"/>
      <c r="G58" s="334"/>
      <c r="H58" s="337"/>
      <c r="I58" s="494"/>
      <c r="J58" s="175" t="s">
        <v>10</v>
      </c>
      <c r="K58" s="181">
        <f t="shared" ref="K58:X58" si="10">SUM(K54:K57)</f>
        <v>0</v>
      </c>
      <c r="L58" s="168">
        <f t="shared" si="10"/>
        <v>0</v>
      </c>
      <c r="M58" s="168">
        <f t="shared" si="10"/>
        <v>0</v>
      </c>
      <c r="N58" s="180">
        <f t="shared" si="10"/>
        <v>0</v>
      </c>
      <c r="O58" s="167">
        <f t="shared" si="10"/>
        <v>0</v>
      </c>
      <c r="P58" s="168">
        <f t="shared" si="10"/>
        <v>0</v>
      </c>
      <c r="Q58" s="168">
        <f t="shared" si="10"/>
        <v>0</v>
      </c>
      <c r="R58" s="180">
        <f t="shared" si="10"/>
        <v>0</v>
      </c>
      <c r="S58" s="167">
        <f t="shared" si="10"/>
        <v>0</v>
      </c>
      <c r="T58" s="168">
        <f t="shared" si="10"/>
        <v>0</v>
      </c>
      <c r="U58" s="168">
        <f t="shared" si="10"/>
        <v>0</v>
      </c>
      <c r="V58" s="168">
        <f t="shared" si="10"/>
        <v>0</v>
      </c>
      <c r="W58" s="176">
        <f t="shared" si="10"/>
        <v>1057.7</v>
      </c>
      <c r="X58" s="188">
        <f t="shared" si="10"/>
        <v>1057.7</v>
      </c>
      <c r="Y58" s="78"/>
      <c r="Z58" s="79"/>
      <c r="AA58" s="79"/>
      <c r="AB58" s="80"/>
      <c r="AD58" s="19"/>
    </row>
    <row r="59" spans="1:49" ht="14.25" customHeight="1" thickBot="1">
      <c r="A59" s="93" t="s">
        <v>11</v>
      </c>
      <c r="B59" s="24" t="s">
        <v>9</v>
      </c>
      <c r="C59" s="302" t="s">
        <v>12</v>
      </c>
      <c r="D59" s="303"/>
      <c r="E59" s="303"/>
      <c r="F59" s="303"/>
      <c r="G59" s="303"/>
      <c r="H59" s="303"/>
      <c r="I59" s="303"/>
      <c r="J59" s="304"/>
      <c r="K59" s="41">
        <f t="shared" ref="K59:X59" si="11">SUM(K53,K49,K44,K58)</f>
        <v>4170</v>
      </c>
      <c r="L59" s="41">
        <f t="shared" si="11"/>
        <v>0</v>
      </c>
      <c r="M59" s="41">
        <f t="shared" si="11"/>
        <v>0</v>
      </c>
      <c r="N59" s="42">
        <f t="shared" si="11"/>
        <v>4170</v>
      </c>
      <c r="O59" s="41">
        <f t="shared" si="11"/>
        <v>6927.7000000000007</v>
      </c>
      <c r="P59" s="41">
        <f t="shared" si="11"/>
        <v>0</v>
      </c>
      <c r="Q59" s="41">
        <f t="shared" si="11"/>
        <v>0</v>
      </c>
      <c r="R59" s="42">
        <f t="shared" si="11"/>
        <v>6927.7000000000007</v>
      </c>
      <c r="S59" s="41">
        <f t="shared" si="11"/>
        <v>7869.3000000000011</v>
      </c>
      <c r="T59" s="41">
        <f t="shared" si="11"/>
        <v>0</v>
      </c>
      <c r="U59" s="41">
        <f t="shared" si="11"/>
        <v>0</v>
      </c>
      <c r="V59" s="42">
        <f t="shared" si="11"/>
        <v>7869.3000000000011</v>
      </c>
      <c r="W59" s="42">
        <f t="shared" si="11"/>
        <v>7399.9</v>
      </c>
      <c r="X59" s="41">
        <f t="shared" si="11"/>
        <v>1057.7</v>
      </c>
      <c r="Y59" s="305"/>
      <c r="Z59" s="306"/>
      <c r="AA59" s="306"/>
      <c r="AB59" s="307"/>
    </row>
    <row r="60" spans="1:49" ht="14.25" customHeight="1" thickBot="1">
      <c r="A60" s="90" t="s">
        <v>11</v>
      </c>
      <c r="B60" s="308" t="s">
        <v>13</v>
      </c>
      <c r="C60" s="309"/>
      <c r="D60" s="309"/>
      <c r="E60" s="309"/>
      <c r="F60" s="309"/>
      <c r="G60" s="309"/>
      <c r="H60" s="309"/>
      <c r="I60" s="309"/>
      <c r="J60" s="310"/>
      <c r="K60" s="94">
        <f t="shared" ref="K60:X60" si="12">SUM(K59)</f>
        <v>4170</v>
      </c>
      <c r="L60" s="94">
        <f t="shared" si="12"/>
        <v>0</v>
      </c>
      <c r="M60" s="94">
        <f t="shared" si="12"/>
        <v>0</v>
      </c>
      <c r="N60" s="95">
        <f t="shared" si="12"/>
        <v>4170</v>
      </c>
      <c r="O60" s="94">
        <f t="shared" si="12"/>
        <v>6927.7000000000007</v>
      </c>
      <c r="P60" s="94">
        <f t="shared" si="12"/>
        <v>0</v>
      </c>
      <c r="Q60" s="94">
        <f t="shared" si="12"/>
        <v>0</v>
      </c>
      <c r="R60" s="95">
        <f t="shared" si="12"/>
        <v>6927.7000000000007</v>
      </c>
      <c r="S60" s="94">
        <f t="shared" si="12"/>
        <v>7869.3000000000011</v>
      </c>
      <c r="T60" s="94">
        <f t="shared" si="12"/>
        <v>0</v>
      </c>
      <c r="U60" s="94">
        <f t="shared" si="12"/>
        <v>0</v>
      </c>
      <c r="V60" s="95">
        <f t="shared" si="12"/>
        <v>7869.3000000000011</v>
      </c>
      <c r="W60" s="95">
        <f t="shared" si="12"/>
        <v>7399.9</v>
      </c>
      <c r="X60" s="95">
        <f t="shared" si="12"/>
        <v>1057.7</v>
      </c>
      <c r="Y60" s="311"/>
      <c r="Z60" s="312"/>
      <c r="AA60" s="312"/>
      <c r="AB60" s="313"/>
    </row>
    <row r="61" spans="1:49" ht="14.25" customHeight="1" thickBot="1">
      <c r="A61" s="96" t="s">
        <v>9</v>
      </c>
      <c r="B61" s="314" t="s">
        <v>37</v>
      </c>
      <c r="C61" s="315"/>
      <c r="D61" s="315"/>
      <c r="E61" s="315"/>
      <c r="F61" s="315"/>
      <c r="G61" s="315"/>
      <c r="H61" s="315"/>
      <c r="I61" s="315"/>
      <c r="J61" s="316"/>
      <c r="K61" s="97">
        <f t="shared" ref="K61:X61" si="13">SUM(K37,K60)</f>
        <v>4518</v>
      </c>
      <c r="L61" s="98">
        <f t="shared" si="13"/>
        <v>348</v>
      </c>
      <c r="M61" s="98">
        <f t="shared" si="13"/>
        <v>0</v>
      </c>
      <c r="N61" s="99">
        <f t="shared" si="13"/>
        <v>4170</v>
      </c>
      <c r="O61" s="97">
        <f t="shared" si="13"/>
        <v>7494.7000000000007</v>
      </c>
      <c r="P61" s="98">
        <f t="shared" si="13"/>
        <v>567</v>
      </c>
      <c r="Q61" s="98">
        <f t="shared" si="13"/>
        <v>0</v>
      </c>
      <c r="R61" s="99">
        <f t="shared" si="13"/>
        <v>6927.7000000000007</v>
      </c>
      <c r="S61" s="97">
        <f t="shared" si="13"/>
        <v>8400.1</v>
      </c>
      <c r="T61" s="98">
        <f t="shared" si="13"/>
        <v>530.79999999999995</v>
      </c>
      <c r="U61" s="98">
        <f t="shared" si="13"/>
        <v>0</v>
      </c>
      <c r="V61" s="99">
        <f t="shared" si="13"/>
        <v>7869.3000000000011</v>
      </c>
      <c r="W61" s="99">
        <f t="shared" si="13"/>
        <v>7934.4</v>
      </c>
      <c r="X61" s="99">
        <f t="shared" si="13"/>
        <v>1605.2</v>
      </c>
      <c r="Y61" s="317"/>
      <c r="Z61" s="318"/>
      <c r="AA61" s="318"/>
      <c r="AB61" s="319"/>
    </row>
    <row r="62" spans="1:49" s="26" customFormat="1" ht="23.25" customHeight="1">
      <c r="A62" s="338" t="s">
        <v>123</v>
      </c>
      <c r="B62" s="338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8"/>
      <c r="X62" s="338"/>
      <c r="Y62" s="338"/>
      <c r="Z62" s="338"/>
      <c r="AA62" s="338"/>
      <c r="AB62" s="338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</row>
    <row r="63" spans="1:49" s="26" customFormat="1" ht="20.25" customHeight="1">
      <c r="A63" s="339"/>
      <c r="B63" s="339"/>
      <c r="C63" s="339"/>
      <c r="D63" s="339"/>
      <c r="E63" s="339"/>
      <c r="F63" s="339"/>
      <c r="G63" s="339"/>
      <c r="H63" s="339"/>
      <c r="I63" s="339"/>
      <c r="J63" s="339"/>
      <c r="K63" s="339"/>
      <c r="L63" s="339"/>
      <c r="M63" s="339"/>
      <c r="N63" s="339"/>
      <c r="O63" s="339"/>
      <c r="P63" s="339"/>
      <c r="Q63" s="339"/>
      <c r="R63" s="339"/>
      <c r="S63" s="339"/>
      <c r="T63" s="339"/>
      <c r="U63" s="339"/>
      <c r="V63" s="339"/>
      <c r="W63" s="339"/>
      <c r="X63" s="339"/>
      <c r="Y63" s="339"/>
      <c r="Z63" s="339"/>
      <c r="AA63" s="339"/>
      <c r="AB63" s="339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</row>
    <row r="64" spans="1:49" s="26" customFormat="1" ht="14.25" customHeight="1" thickBot="1">
      <c r="A64" s="295" t="s">
        <v>18</v>
      </c>
      <c r="B64" s="295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5"/>
      <c r="X64" s="6"/>
      <c r="Y64" s="7"/>
      <c r="Z64" s="7"/>
      <c r="AA64" s="7"/>
      <c r="AB64" s="7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</row>
    <row r="65" spans="1:25" ht="63" customHeight="1" thickBot="1">
      <c r="A65" s="296" t="s">
        <v>14</v>
      </c>
      <c r="B65" s="297"/>
      <c r="C65" s="297"/>
      <c r="D65" s="297"/>
      <c r="E65" s="297"/>
      <c r="F65" s="297"/>
      <c r="G65" s="297"/>
      <c r="H65" s="297"/>
      <c r="I65" s="297"/>
      <c r="J65" s="298"/>
      <c r="K65" s="296" t="s">
        <v>108</v>
      </c>
      <c r="L65" s="297"/>
      <c r="M65" s="297"/>
      <c r="N65" s="298"/>
      <c r="O65" s="296" t="s">
        <v>109</v>
      </c>
      <c r="P65" s="297"/>
      <c r="Q65" s="297"/>
      <c r="R65" s="298"/>
      <c r="S65" s="296" t="s">
        <v>87</v>
      </c>
      <c r="T65" s="297"/>
      <c r="U65" s="297"/>
      <c r="V65" s="298"/>
      <c r="W65" s="51" t="s">
        <v>91</v>
      </c>
      <c r="X65" s="51" t="s">
        <v>92</v>
      </c>
    </row>
    <row r="66" spans="1:25" ht="14.25" customHeight="1">
      <c r="A66" s="286" t="s">
        <v>19</v>
      </c>
      <c r="B66" s="287"/>
      <c r="C66" s="287"/>
      <c r="D66" s="287"/>
      <c r="E66" s="287"/>
      <c r="F66" s="287"/>
      <c r="G66" s="287"/>
      <c r="H66" s="287"/>
      <c r="I66" s="287"/>
      <c r="J66" s="288"/>
      <c r="K66" s="289">
        <f>SUM(K67:N68)</f>
        <v>2382.3000000000002</v>
      </c>
      <c r="L66" s="290"/>
      <c r="M66" s="290"/>
      <c r="N66" s="291"/>
      <c r="O66" s="289">
        <f>SUM(O67:R68)</f>
        <v>2999.7000000000003</v>
      </c>
      <c r="P66" s="290"/>
      <c r="Q66" s="290"/>
      <c r="R66" s="291"/>
      <c r="S66" s="289">
        <f>SUM(S67:V68)</f>
        <v>3520.1000000000004</v>
      </c>
      <c r="T66" s="290"/>
      <c r="U66" s="290"/>
      <c r="V66" s="291"/>
      <c r="W66" s="108">
        <f>SUM(W67:W68)</f>
        <v>2868.7</v>
      </c>
      <c r="X66" s="108">
        <f>SUM(X67:X68)</f>
        <v>706.2</v>
      </c>
    </row>
    <row r="67" spans="1:25" ht="14.25" customHeight="1">
      <c r="A67" s="292" t="s">
        <v>42</v>
      </c>
      <c r="B67" s="293"/>
      <c r="C67" s="293"/>
      <c r="D67" s="293"/>
      <c r="E67" s="293"/>
      <c r="F67" s="293"/>
      <c r="G67" s="293"/>
      <c r="H67" s="293"/>
      <c r="I67" s="293"/>
      <c r="J67" s="294"/>
      <c r="K67" s="268">
        <f>SUMIF(J12:J61,"SB",K12:K61)</f>
        <v>348</v>
      </c>
      <c r="L67" s="269"/>
      <c r="M67" s="269"/>
      <c r="N67" s="270"/>
      <c r="O67" s="268">
        <f>SUMIF(J12:J61,"SB",O12:O61)</f>
        <v>567</v>
      </c>
      <c r="P67" s="269"/>
      <c r="Q67" s="269"/>
      <c r="R67" s="270"/>
      <c r="S67" s="268">
        <f>SUMIF(J12:J61,"SB",S12:S61)</f>
        <v>530.79999999999995</v>
      </c>
      <c r="T67" s="269"/>
      <c r="U67" s="269"/>
      <c r="V67" s="270"/>
      <c r="W67" s="52">
        <f>SUMIF(J12:J61,"SB",W12:W61)</f>
        <v>534.5</v>
      </c>
      <c r="X67" s="52">
        <f>SUMIF(J12:J61,"SB",X12:X61)</f>
        <v>547.5</v>
      </c>
    </row>
    <row r="68" spans="1:25" ht="14.25" customHeight="1">
      <c r="A68" s="277" t="s">
        <v>43</v>
      </c>
      <c r="B68" s="278"/>
      <c r="C68" s="278"/>
      <c r="D68" s="278"/>
      <c r="E68" s="278"/>
      <c r="F68" s="278"/>
      <c r="G68" s="278"/>
      <c r="H68" s="278"/>
      <c r="I68" s="278"/>
      <c r="J68" s="279"/>
      <c r="K68" s="268">
        <f>SUMIF(J12:J61,"SB(P)",K12:K61)</f>
        <v>2034.3</v>
      </c>
      <c r="L68" s="269"/>
      <c r="M68" s="269"/>
      <c r="N68" s="270"/>
      <c r="O68" s="268">
        <f>SUMIF(J12:J61,"SB(P)",O12:O61)</f>
        <v>2432.7000000000003</v>
      </c>
      <c r="P68" s="269"/>
      <c r="Q68" s="269"/>
      <c r="R68" s="270"/>
      <c r="S68" s="268">
        <f>SUMIF(J12:J61,"SB(P)",S12:S61)</f>
        <v>2989.3</v>
      </c>
      <c r="T68" s="269"/>
      <c r="U68" s="269"/>
      <c r="V68" s="270"/>
      <c r="W68" s="52">
        <f>SUMIF(J12:J61,"SB(P)",W12:W61)</f>
        <v>2334.1999999999998</v>
      </c>
      <c r="X68" s="52">
        <f>SUMIF(J12:J61,"SB(P)",X12:X61)</f>
        <v>158.69999999999999</v>
      </c>
      <c r="Y68" s="146"/>
    </row>
    <row r="69" spans="1:25" ht="14.25" customHeight="1">
      <c r="A69" s="280" t="s">
        <v>20</v>
      </c>
      <c r="B69" s="281"/>
      <c r="C69" s="281"/>
      <c r="D69" s="281"/>
      <c r="E69" s="281"/>
      <c r="F69" s="281"/>
      <c r="G69" s="281"/>
      <c r="H69" s="281"/>
      <c r="I69" s="281"/>
      <c r="J69" s="282"/>
      <c r="K69" s="283">
        <f>SUM(K70:N70)</f>
        <v>2135.6999999999998</v>
      </c>
      <c r="L69" s="284"/>
      <c r="M69" s="284"/>
      <c r="N69" s="285"/>
      <c r="O69" s="283">
        <f>SUM(O70:R70)</f>
        <v>4495</v>
      </c>
      <c r="P69" s="284"/>
      <c r="Q69" s="284"/>
      <c r="R69" s="285"/>
      <c r="S69" s="283">
        <f>SUM(S70:V70)</f>
        <v>4880</v>
      </c>
      <c r="T69" s="284"/>
      <c r="U69" s="284"/>
      <c r="V69" s="285"/>
      <c r="W69" s="109">
        <f>SUM(W70:W70)</f>
        <v>5065.7</v>
      </c>
      <c r="X69" s="109">
        <f>SUM(X70:X70)</f>
        <v>899</v>
      </c>
    </row>
    <row r="70" spans="1:25" ht="14.25" customHeight="1">
      <c r="A70" s="265" t="s">
        <v>44</v>
      </c>
      <c r="B70" s="266"/>
      <c r="C70" s="266"/>
      <c r="D70" s="266"/>
      <c r="E70" s="266"/>
      <c r="F70" s="266"/>
      <c r="G70" s="266"/>
      <c r="H70" s="266"/>
      <c r="I70" s="266"/>
      <c r="J70" s="267"/>
      <c r="K70" s="268">
        <f>SUMIF(J12:J61,"ES",K12:K61)</f>
        <v>2135.6999999999998</v>
      </c>
      <c r="L70" s="269"/>
      <c r="M70" s="269"/>
      <c r="N70" s="270"/>
      <c r="O70" s="268">
        <f>SUMIF(J12:J61,"ES",O12:O61)</f>
        <v>4495</v>
      </c>
      <c r="P70" s="269"/>
      <c r="Q70" s="269"/>
      <c r="R70" s="270"/>
      <c r="S70" s="268">
        <f>SUMIF(J12:J61,"ES",S12:S61)</f>
        <v>4880</v>
      </c>
      <c r="T70" s="269"/>
      <c r="U70" s="269"/>
      <c r="V70" s="270"/>
      <c r="W70" s="52">
        <f>SUMIF(J12:J61,"ES",W12:W61)</f>
        <v>5065.7</v>
      </c>
      <c r="X70" s="52">
        <f>SUMIF(J12:J61,"ES",X12:X61)</f>
        <v>899</v>
      </c>
    </row>
    <row r="71" spans="1:25" ht="14.25" customHeight="1" thickBot="1">
      <c r="A71" s="271" t="s">
        <v>21</v>
      </c>
      <c r="B71" s="272"/>
      <c r="C71" s="272"/>
      <c r="D71" s="272"/>
      <c r="E71" s="272"/>
      <c r="F71" s="272"/>
      <c r="G71" s="272"/>
      <c r="H71" s="272"/>
      <c r="I71" s="272"/>
      <c r="J71" s="273"/>
      <c r="K71" s="274">
        <f>SUM(K66,K69)</f>
        <v>4518</v>
      </c>
      <c r="L71" s="275"/>
      <c r="M71" s="275"/>
      <c r="N71" s="276"/>
      <c r="O71" s="274">
        <f>SUM(O66,O69)</f>
        <v>7494.7000000000007</v>
      </c>
      <c r="P71" s="275"/>
      <c r="Q71" s="275"/>
      <c r="R71" s="276"/>
      <c r="S71" s="274">
        <f>SUM(S66,S69)</f>
        <v>8400.1</v>
      </c>
      <c r="T71" s="275"/>
      <c r="U71" s="275"/>
      <c r="V71" s="276"/>
      <c r="W71" s="115">
        <f>SUM(W66,W69)</f>
        <v>7934.4</v>
      </c>
      <c r="X71" s="115">
        <f>SUM(X66,X69)</f>
        <v>1605.2</v>
      </c>
    </row>
    <row r="72" spans="1:25">
      <c r="K72" s="263"/>
    </row>
  </sheetData>
  <mergeCells count="183">
    <mergeCell ref="F32:F35"/>
    <mergeCell ref="I27:I31"/>
    <mergeCell ref="Y27:Y28"/>
    <mergeCell ref="K6:K7"/>
    <mergeCell ref="L6:M6"/>
    <mergeCell ref="N6:N7"/>
    <mergeCell ref="V6:V7"/>
    <mergeCell ref="Y6:Y7"/>
    <mergeCell ref="Z6:AB6"/>
    <mergeCell ref="O6:O7"/>
    <mergeCell ref="I12:I15"/>
    <mergeCell ref="H12:H15"/>
    <mergeCell ref="A8:AB8"/>
    <mergeCell ref="A9:AB9"/>
    <mergeCell ref="B10:AB10"/>
    <mergeCell ref="C11:AB11"/>
    <mergeCell ref="A12:A15"/>
    <mergeCell ref="B12:B15"/>
    <mergeCell ref="C12:C15"/>
    <mergeCell ref="E12:E15"/>
    <mergeCell ref="F12:F15"/>
    <mergeCell ref="G12:G15"/>
    <mergeCell ref="D12:D15"/>
    <mergeCell ref="Z29:Z30"/>
    <mergeCell ref="A1:AB1"/>
    <mergeCell ref="A2:AB2"/>
    <mergeCell ref="A3:AB3"/>
    <mergeCell ref="Z4:AB4"/>
    <mergeCell ref="A5:A7"/>
    <mergeCell ref="B5:B7"/>
    <mergeCell ref="C5:C7"/>
    <mergeCell ref="W5:W7"/>
    <mergeCell ref="X5:X7"/>
    <mergeCell ref="E5:E7"/>
    <mergeCell ref="F5:F7"/>
    <mergeCell ref="G5:G7"/>
    <mergeCell ref="D5:D7"/>
    <mergeCell ref="P6:Q6"/>
    <mergeCell ref="R6:R7"/>
    <mergeCell ref="S6:S7"/>
    <mergeCell ref="H5:H7"/>
    <mergeCell ref="I5:I7"/>
    <mergeCell ref="J5:J7"/>
    <mergeCell ref="K5:N5"/>
    <mergeCell ref="O5:R5"/>
    <mergeCell ref="S5:V5"/>
    <mergeCell ref="T6:U6"/>
    <mergeCell ref="Y5:AB5"/>
    <mergeCell ref="A50:A53"/>
    <mergeCell ref="B50:B53"/>
    <mergeCell ref="C50:C53"/>
    <mergeCell ref="D50:D53"/>
    <mergeCell ref="E54:E58"/>
    <mergeCell ref="G54:G58"/>
    <mergeCell ref="A54:A58"/>
    <mergeCell ref="D54:D58"/>
    <mergeCell ref="AB47:AB49"/>
    <mergeCell ref="E50:E53"/>
    <mergeCell ref="G50:G53"/>
    <mergeCell ref="H50:H53"/>
    <mergeCell ref="I50:I53"/>
    <mergeCell ref="F51:F53"/>
    <mergeCell ref="I45:I49"/>
    <mergeCell ref="F46:F49"/>
    <mergeCell ref="Y45:Y46"/>
    <mergeCell ref="H45:H49"/>
    <mergeCell ref="H54:H58"/>
    <mergeCell ref="I54:I58"/>
    <mergeCell ref="F55:F58"/>
    <mergeCell ref="Y47:Y49"/>
    <mergeCell ref="Z47:Z49"/>
    <mergeCell ref="AA47:AA49"/>
    <mergeCell ref="S68:V68"/>
    <mergeCell ref="A68:J68"/>
    <mergeCell ref="Y60:AB60"/>
    <mergeCell ref="B61:J61"/>
    <mergeCell ref="Y61:AB61"/>
    <mergeCell ref="B60:J60"/>
    <mergeCell ref="K66:N66"/>
    <mergeCell ref="O66:R66"/>
    <mergeCell ref="S66:V66"/>
    <mergeCell ref="A67:J67"/>
    <mergeCell ref="S67:V67"/>
    <mergeCell ref="A62:AB62"/>
    <mergeCell ref="A64:V64"/>
    <mergeCell ref="A65:J65"/>
    <mergeCell ref="K65:N65"/>
    <mergeCell ref="O65:R65"/>
    <mergeCell ref="S65:V65"/>
    <mergeCell ref="A66:J66"/>
    <mergeCell ref="A63:AB63"/>
    <mergeCell ref="K68:N68"/>
    <mergeCell ref="O68:R68"/>
    <mergeCell ref="K67:N67"/>
    <mergeCell ref="O67:R67"/>
    <mergeCell ref="A71:J71"/>
    <mergeCell ref="K71:N71"/>
    <mergeCell ref="O71:R71"/>
    <mergeCell ref="S71:V71"/>
    <mergeCell ref="A69:J69"/>
    <mergeCell ref="K69:N69"/>
    <mergeCell ref="O69:R69"/>
    <mergeCell ref="S69:V69"/>
    <mergeCell ref="A70:J70"/>
    <mergeCell ref="K70:N70"/>
    <mergeCell ref="O70:R70"/>
    <mergeCell ref="S70:V70"/>
    <mergeCell ref="AA29:AA30"/>
    <mergeCell ref="AB29:AB30"/>
    <mergeCell ref="B22:B26"/>
    <mergeCell ref="C21:AB21"/>
    <mergeCell ref="Y16:Y17"/>
    <mergeCell ref="Y22:Y23"/>
    <mergeCell ref="AB25:AB26"/>
    <mergeCell ref="Z27:Z28"/>
    <mergeCell ref="AA27:AA28"/>
    <mergeCell ref="AB27:AB28"/>
    <mergeCell ref="I16:I19"/>
    <mergeCell ref="Z25:Z26"/>
    <mergeCell ref="AA25:AA26"/>
    <mergeCell ref="I22:I26"/>
    <mergeCell ref="Y25:Y26"/>
    <mergeCell ref="C20:J20"/>
    <mergeCell ref="F22:F26"/>
    <mergeCell ref="G22:G26"/>
    <mergeCell ref="Y29:Y30"/>
    <mergeCell ref="Y59:AB59"/>
    <mergeCell ref="C59:J59"/>
    <mergeCell ref="I40:I44"/>
    <mergeCell ref="B37:J37"/>
    <mergeCell ref="Y37:AB37"/>
    <mergeCell ref="D40:D44"/>
    <mergeCell ref="E40:E44"/>
    <mergeCell ref="G40:G44"/>
    <mergeCell ref="B54:B58"/>
    <mergeCell ref="C54:C58"/>
    <mergeCell ref="Y51:Y52"/>
    <mergeCell ref="Y40:Y42"/>
    <mergeCell ref="A16:A19"/>
    <mergeCell ref="A22:A26"/>
    <mergeCell ref="C22:C26"/>
    <mergeCell ref="D22:D26"/>
    <mergeCell ref="E22:E26"/>
    <mergeCell ref="A27:A31"/>
    <mergeCell ref="B27:B31"/>
    <mergeCell ref="C27:C31"/>
    <mergeCell ref="H27:H31"/>
    <mergeCell ref="H22:H26"/>
    <mergeCell ref="D27:D31"/>
    <mergeCell ref="E27:E31"/>
    <mergeCell ref="F27:F31"/>
    <mergeCell ref="G27:G31"/>
    <mergeCell ref="B16:B19"/>
    <mergeCell ref="C16:C19"/>
    <mergeCell ref="D16:D19"/>
    <mergeCell ref="E16:E19"/>
    <mergeCell ref="F16:F19"/>
    <mergeCell ref="G16:G19"/>
    <mergeCell ref="H16:H19"/>
    <mergeCell ref="A40:A44"/>
    <mergeCell ref="B40:B44"/>
    <mergeCell ref="C40:C44"/>
    <mergeCell ref="A32:A35"/>
    <mergeCell ref="B32:B35"/>
    <mergeCell ref="C32:C35"/>
    <mergeCell ref="H40:H44"/>
    <mergeCell ref="A45:A49"/>
    <mergeCell ref="B45:B49"/>
    <mergeCell ref="C45:C49"/>
    <mergeCell ref="D45:D49"/>
    <mergeCell ref="E45:E49"/>
    <mergeCell ref="G45:G49"/>
    <mergeCell ref="F41:F44"/>
    <mergeCell ref="G32:G35"/>
    <mergeCell ref="B38:AB38"/>
    <mergeCell ref="C39:AB39"/>
    <mergeCell ref="Y36:AB36"/>
    <mergeCell ref="C36:J36"/>
    <mergeCell ref="I32:I35"/>
    <mergeCell ref="Y32:Y35"/>
    <mergeCell ref="H32:H35"/>
    <mergeCell ref="D32:D35"/>
    <mergeCell ref="E32:E35"/>
  </mergeCells>
  <phoneticPr fontId="15" type="noConversion"/>
  <printOptions horizontalCentered="1"/>
  <pageMargins left="0" right="0" top="0.39370078740157483" bottom="0.39370078740157483" header="0" footer="0"/>
  <pageSetup paperSize="9" scale="70" orientation="landscape" r:id="rId1"/>
  <headerFooter alignWithMargins="0">
    <oddFooter>Puslapių &amp;P iš &amp;N</oddFooter>
  </headerFooter>
  <rowBreaks count="2" manualBreakCount="2">
    <brk id="31" max="27" man="1"/>
    <brk id="63" max="2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0" sqref="A10:B10"/>
    </sheetView>
  </sheetViews>
  <sheetFormatPr defaultRowHeight="15.7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>
      <c r="A1" s="512" t="s">
        <v>24</v>
      </c>
      <c r="B1" s="512"/>
    </row>
    <row r="2" spans="1:2" ht="31.5">
      <c r="A2" s="2" t="s">
        <v>4</v>
      </c>
      <c r="B2" s="1" t="s">
        <v>22</v>
      </c>
    </row>
    <row r="3" spans="1:2" ht="15.75" customHeight="1">
      <c r="A3" s="2" t="s">
        <v>25</v>
      </c>
      <c r="B3" s="1" t="s">
        <v>26</v>
      </c>
    </row>
    <row r="4" spans="1:2" ht="15.75" customHeight="1">
      <c r="A4" s="2" t="s">
        <v>27</v>
      </c>
      <c r="B4" s="1" t="s">
        <v>28</v>
      </c>
    </row>
    <row r="5" spans="1:2" ht="15.75" customHeight="1">
      <c r="A5" s="2" t="s">
        <v>29</v>
      </c>
      <c r="B5" s="1" t="s">
        <v>30</v>
      </c>
    </row>
    <row r="6" spans="1:2" ht="15.75" customHeight="1">
      <c r="A6" s="2" t="s">
        <v>31</v>
      </c>
      <c r="B6" s="1" t="s">
        <v>32</v>
      </c>
    </row>
    <row r="7" spans="1:2" ht="15.75" customHeight="1">
      <c r="A7" s="2" t="s">
        <v>33</v>
      </c>
      <c r="B7" s="1" t="s">
        <v>34</v>
      </c>
    </row>
    <row r="8" spans="1:2" ht="15.75" customHeight="1">
      <c r="A8" s="2" t="s">
        <v>35</v>
      </c>
      <c r="B8" s="1" t="s">
        <v>36</v>
      </c>
    </row>
    <row r="9" spans="1:2" ht="15.75" customHeight="1"/>
    <row r="10" spans="1:2" ht="15.75" customHeight="1">
      <c r="A10" s="513" t="s">
        <v>41</v>
      </c>
      <c r="B10" s="513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40" sqref="J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2014-2016 SVP</vt:lpstr>
      <vt:lpstr>Aiškinamoji lentelė</vt:lpstr>
      <vt:lpstr>Asignavimų valdytojų kodai</vt:lpstr>
      <vt:lpstr>Lapas1</vt:lpstr>
      <vt:lpstr>'2014-2016 SVP'!Print_Area</vt:lpstr>
      <vt:lpstr>'Aiškinamoji lentelė'!Print_Area</vt:lpstr>
      <vt:lpstr>'2014-2016 SVP'!Print_Titles</vt:lpstr>
      <vt:lpstr>'Aiškinamoji lentelė'!Print_Titles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2014-01-13T11:12:05Z</cp:lastPrinted>
  <dcterms:created xsi:type="dcterms:W3CDTF">2007-07-27T10:32:34Z</dcterms:created>
  <dcterms:modified xsi:type="dcterms:W3CDTF">2014-06-02T12:37:55Z</dcterms:modified>
</cp:coreProperties>
</file>