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255" windowWidth="15480" windowHeight="11640"/>
  </bookViews>
  <sheets>
    <sheet name="2014-2016 m. SVP" sheetId="11" r:id="rId1"/>
    <sheet name="Aiškinamoji lentelė" sheetId="10" state="hidden" r:id="rId2"/>
    <sheet name="Asignavimų valdytojų kodai" sheetId="8" state="hidden" r:id="rId3"/>
    <sheet name="Rengimo medžiaga" sheetId="12" state="hidden" r:id="rId4"/>
  </sheets>
  <definedNames>
    <definedName name="_xlnm.Print_Area" localSheetId="0">'2014-2016 m. SVP'!$A$1:$R$64</definedName>
    <definedName name="_xlnm.Print_Area" localSheetId="3">'Rengimo medžiaga'!$A$1:$T$59</definedName>
    <definedName name="_xlnm.Print_Titles" localSheetId="0">'2014-2016 m. SVP'!$5:$7</definedName>
    <definedName name="_xlnm.Print_Titles" localSheetId="1">'Aiškinamoji lentelė'!$5:$7</definedName>
    <definedName name="_xlnm.Print_Titles" localSheetId="3">'Rengimo medžiaga'!$6:$8</definedName>
  </definedNames>
  <calcPr calcId="145621"/>
</workbook>
</file>

<file path=xl/calcChain.xml><?xml version="1.0" encoding="utf-8"?>
<calcChain xmlns="http://schemas.openxmlformats.org/spreadsheetml/2006/main">
  <c r="I24" i="12" l="1"/>
  <c r="I27" i="12" s="1"/>
  <c r="J24" i="12"/>
  <c r="I26" i="12"/>
  <c r="J27" i="12"/>
  <c r="N27" i="12"/>
  <c r="O45" i="12"/>
  <c r="O27" i="12"/>
  <c r="K29" i="11"/>
  <c r="K28" i="11"/>
  <c r="I53" i="12" l="1"/>
  <c r="I50" i="12"/>
  <c r="S27" i="12"/>
  <c r="S25" i="12"/>
  <c r="I25" i="12"/>
  <c r="M23" i="12"/>
  <c r="I23" i="12"/>
  <c r="Q26" i="12" l="1"/>
  <c r="R26" i="12"/>
  <c r="R25" i="12"/>
  <c r="Q25" i="12"/>
  <c r="M25" i="12"/>
  <c r="T26" i="12"/>
  <c r="S26" i="12"/>
  <c r="P26" i="12"/>
  <c r="O26" i="12"/>
  <c r="N26" i="12"/>
  <c r="J26" i="12"/>
  <c r="M26" i="12"/>
  <c r="M28" i="11" l="1"/>
  <c r="J28" i="11"/>
  <c r="I24" i="11"/>
  <c r="I28" i="11" s="1"/>
  <c r="N24" i="12" l="1"/>
  <c r="M53" i="12"/>
  <c r="Q53" i="12" s="1"/>
  <c r="J23" i="11"/>
  <c r="I57" i="11"/>
  <c r="R24" i="12"/>
  <c r="R27" i="12" s="1"/>
  <c r="Q24" i="12"/>
  <c r="Q27" i="12" s="1"/>
  <c r="I22" i="11"/>
  <c r="S44" i="12" l="1"/>
  <c r="T43" i="12"/>
  <c r="R43" i="12"/>
  <c r="Q43" i="12" s="1"/>
  <c r="T41" i="12"/>
  <c r="Q41" i="12" s="1"/>
  <c r="T39" i="12"/>
  <c r="T36" i="12"/>
  <c r="T34" i="12"/>
  <c r="Q34" i="12" s="1"/>
  <c r="T30" i="12"/>
  <c r="T31" i="12" s="1"/>
  <c r="S30" i="12"/>
  <c r="S31" i="12" s="1"/>
  <c r="R30" i="12"/>
  <c r="R31" i="12" s="1"/>
  <c r="T24" i="12"/>
  <c r="S24" i="12"/>
  <c r="T21" i="12"/>
  <c r="S21" i="12"/>
  <c r="R21" i="12"/>
  <c r="R17" i="12"/>
  <c r="Q17" i="12" s="1"/>
  <c r="O44" i="12"/>
  <c r="P43" i="12"/>
  <c r="M43" i="12" s="1"/>
  <c r="N43" i="12"/>
  <c r="M42" i="12"/>
  <c r="M57" i="12" s="1"/>
  <c r="P41" i="12"/>
  <c r="M41" i="12" s="1"/>
  <c r="M40" i="12"/>
  <c r="P39" i="12"/>
  <c r="M38" i="12"/>
  <c r="M37" i="12"/>
  <c r="P36" i="12"/>
  <c r="N44" i="12"/>
  <c r="M35" i="12"/>
  <c r="P34" i="12"/>
  <c r="M34" i="12" s="1"/>
  <c r="M33" i="12"/>
  <c r="M55" i="12" s="1"/>
  <c r="P30" i="12"/>
  <c r="P31" i="12" s="1"/>
  <c r="O30" i="12"/>
  <c r="O31" i="12" s="1"/>
  <c r="N30" i="12"/>
  <c r="N31" i="12" s="1"/>
  <c r="M29" i="12"/>
  <c r="P24" i="12"/>
  <c r="O24" i="12"/>
  <c r="M22" i="12"/>
  <c r="P21" i="12"/>
  <c r="O21" i="12"/>
  <c r="N21" i="12"/>
  <c r="N17" i="12"/>
  <c r="M17" i="12" s="1"/>
  <c r="M15" i="12"/>
  <c r="M52" i="12" s="1"/>
  <c r="M14" i="12"/>
  <c r="M51" i="12" s="1"/>
  <c r="M13" i="12"/>
  <c r="M50" i="12" s="1"/>
  <c r="M21" i="12" l="1"/>
  <c r="N45" i="12"/>
  <c r="N46" i="12" s="1"/>
  <c r="M58" i="12"/>
  <c r="M56" i="12" s="1"/>
  <c r="P27" i="12"/>
  <c r="P44" i="12"/>
  <c r="P45" i="12" s="1"/>
  <c r="P46" i="12" s="1"/>
  <c r="Q21" i="12"/>
  <c r="M24" i="12"/>
  <c r="M27" i="12" s="1"/>
  <c r="M54" i="12"/>
  <c r="M49" i="12" s="1"/>
  <c r="R44" i="12"/>
  <c r="O46" i="12"/>
  <c r="T44" i="12"/>
  <c r="T27" i="12"/>
  <c r="T45" i="12" s="1"/>
  <c r="T46" i="12" s="1"/>
  <c r="S45" i="12"/>
  <c r="S46" i="12" s="1"/>
  <c r="Q30" i="12"/>
  <c r="Q31" i="12" s="1"/>
  <c r="Q36" i="12"/>
  <c r="Q39" i="12"/>
  <c r="M30" i="12"/>
  <c r="M31" i="12" s="1"/>
  <c r="M36" i="12"/>
  <c r="M39" i="12"/>
  <c r="M59" i="12" l="1"/>
  <c r="M44" i="12"/>
  <c r="R45" i="12"/>
  <c r="R46" i="12" s="1"/>
  <c r="Q46" i="12" s="1"/>
  <c r="Q44" i="12"/>
  <c r="M45" i="12"/>
  <c r="M46" i="12"/>
  <c r="Q45" i="12" l="1"/>
  <c r="K44" i="12"/>
  <c r="L43" i="12"/>
  <c r="J43" i="12"/>
  <c r="I42" i="12"/>
  <c r="I57" i="12" s="1"/>
  <c r="Q57" i="12" s="1"/>
  <c r="L41" i="12"/>
  <c r="I41" i="12" s="1"/>
  <c r="I40" i="12"/>
  <c r="L39" i="12"/>
  <c r="I39" i="12"/>
  <c r="I38" i="12"/>
  <c r="I37" i="12"/>
  <c r="I58" i="12" s="1"/>
  <c r="Q58" i="12" s="1"/>
  <c r="L36" i="12"/>
  <c r="I35" i="12"/>
  <c r="L34" i="12"/>
  <c r="I34" i="12" s="1"/>
  <c r="I33" i="12"/>
  <c r="L30" i="12"/>
  <c r="L31" i="12" s="1"/>
  <c r="K30" i="12"/>
  <c r="K31" i="12" s="1"/>
  <c r="J30" i="12"/>
  <c r="J31" i="12" s="1"/>
  <c r="I29" i="12"/>
  <c r="K24" i="12"/>
  <c r="I22" i="12"/>
  <c r="K21" i="12"/>
  <c r="K27" i="12" s="1"/>
  <c r="J21" i="12"/>
  <c r="J17" i="12"/>
  <c r="I17" i="12" s="1"/>
  <c r="I15" i="12"/>
  <c r="I52" i="12" s="1"/>
  <c r="Q52" i="12" s="1"/>
  <c r="I14" i="12"/>
  <c r="I51" i="12" s="1"/>
  <c r="I13" i="12"/>
  <c r="Q50" i="12" s="1"/>
  <c r="Q51" i="12" l="1"/>
  <c r="I55" i="12"/>
  <c r="Q55" i="12" s="1"/>
  <c r="I43" i="12"/>
  <c r="Q56" i="12"/>
  <c r="I21" i="12"/>
  <c r="L27" i="12"/>
  <c r="I54" i="12"/>
  <c r="I49" i="12" s="1"/>
  <c r="I36" i="12"/>
  <c r="L44" i="12"/>
  <c r="I56" i="12"/>
  <c r="K45" i="12"/>
  <c r="K46" i="12" s="1"/>
  <c r="I30" i="12"/>
  <c r="I31" i="12" s="1"/>
  <c r="J44" i="12"/>
  <c r="J45" i="12" s="1"/>
  <c r="J16" i="11"/>
  <c r="I44" i="12" l="1"/>
  <c r="L45" i="12"/>
  <c r="L46" i="12" s="1"/>
  <c r="I59" i="12"/>
  <c r="Q54" i="12"/>
  <c r="Q49" i="12" s="1"/>
  <c r="Q59" i="12" s="1"/>
  <c r="J46" i="12"/>
  <c r="I46" i="12" s="1"/>
  <c r="I45" i="12"/>
  <c r="R27" i="10"/>
  <c r="U20" i="10"/>
  <c r="J20" i="11"/>
  <c r="J29" i="11" s="1"/>
  <c r="I31" i="11"/>
  <c r="I21" i="11"/>
  <c r="I23" i="11" s="1"/>
  <c r="M25" i="10"/>
  <c r="Q25" i="10"/>
  <c r="W24" i="10"/>
  <c r="V24" i="10"/>
  <c r="U24" i="10"/>
  <c r="T24" i="10"/>
  <c r="S24" i="10"/>
  <c r="P24" i="10"/>
  <c r="O24" i="10"/>
  <c r="N24" i="10"/>
  <c r="J23" i="10"/>
  <c r="L24" i="10"/>
  <c r="J22" i="10"/>
  <c r="R21" i="10"/>
  <c r="R24" i="10" s="1"/>
  <c r="J18" i="10"/>
  <c r="N16" i="11"/>
  <c r="M16" i="11"/>
  <c r="I14" i="11"/>
  <c r="I13" i="11"/>
  <c r="I12" i="11"/>
  <c r="R14" i="10"/>
  <c r="N14" i="10"/>
  <c r="R13" i="10"/>
  <c r="N13" i="10"/>
  <c r="J13" i="10"/>
  <c r="R12" i="10"/>
  <c r="N12" i="10"/>
  <c r="J12" i="10"/>
  <c r="K16" i="10"/>
  <c r="J16" i="10" s="1"/>
  <c r="O16" i="10"/>
  <c r="N16" i="10" s="1"/>
  <c r="S16" i="10"/>
  <c r="R16" i="10" s="1"/>
  <c r="V16" i="10"/>
  <c r="W16" i="10"/>
  <c r="U25" i="10" l="1"/>
  <c r="J24" i="10"/>
  <c r="K24" i="10"/>
  <c r="J34" i="11"/>
  <c r="K34" i="11"/>
  <c r="L34" i="11"/>
  <c r="L35" i="11" s="1"/>
  <c r="L29" i="11"/>
  <c r="K23" i="11"/>
  <c r="K20" i="11"/>
  <c r="I20" i="11"/>
  <c r="I16" i="11"/>
  <c r="S32" i="10"/>
  <c r="T32" i="10"/>
  <c r="U32" i="10"/>
  <c r="U36" i="10" s="1"/>
  <c r="S20" i="10"/>
  <c r="S25" i="10" s="1"/>
  <c r="T20" i="10"/>
  <c r="T25" i="10" s="1"/>
  <c r="I29" i="11" l="1"/>
  <c r="I34" i="11"/>
  <c r="R32" i="10"/>
  <c r="N62" i="11"/>
  <c r="M62" i="11"/>
  <c r="N61" i="11"/>
  <c r="M61" i="11"/>
  <c r="N58" i="11"/>
  <c r="M58" i="11"/>
  <c r="N56" i="11"/>
  <c r="M56" i="11"/>
  <c r="N55" i="11"/>
  <c r="M55" i="11"/>
  <c r="N54" i="11"/>
  <c r="M54" i="11"/>
  <c r="M47" i="11"/>
  <c r="L47" i="11"/>
  <c r="I46" i="11"/>
  <c r="I61" i="11" s="1"/>
  <c r="M45" i="11"/>
  <c r="L45" i="11"/>
  <c r="I45" i="11" s="1"/>
  <c r="I44" i="11"/>
  <c r="L43" i="11"/>
  <c r="I42" i="11"/>
  <c r="I41" i="11"/>
  <c r="L40" i="11"/>
  <c r="I39" i="11"/>
  <c r="L38" i="11"/>
  <c r="I38" i="11" s="1"/>
  <c r="I37" i="11"/>
  <c r="N34" i="11"/>
  <c r="N35" i="11" s="1"/>
  <c r="M34" i="11"/>
  <c r="M35" i="11" s="1"/>
  <c r="K35" i="11"/>
  <c r="J35" i="11"/>
  <c r="N23" i="11"/>
  <c r="M23" i="11"/>
  <c r="M29" i="11" s="1"/>
  <c r="N20" i="11"/>
  <c r="M20" i="11"/>
  <c r="I58" i="11"/>
  <c r="I56" i="11"/>
  <c r="I55" i="11"/>
  <c r="I54" i="11"/>
  <c r="I62" i="11" l="1"/>
  <c r="I60" i="11" s="1"/>
  <c r="J49" i="11"/>
  <c r="K49" i="11"/>
  <c r="K50" i="11" s="1"/>
  <c r="I43" i="11"/>
  <c r="L48" i="11"/>
  <c r="L49" i="11" s="1"/>
  <c r="L50" i="11" s="1"/>
  <c r="N29" i="11"/>
  <c r="N49" i="11" s="1"/>
  <c r="N50" i="11" s="1"/>
  <c r="M48" i="11"/>
  <c r="I47" i="11"/>
  <c r="M53" i="11"/>
  <c r="M60" i="11"/>
  <c r="N60" i="11"/>
  <c r="I35" i="11"/>
  <c r="I59" i="11"/>
  <c r="I53" i="11" s="1"/>
  <c r="N53" i="11"/>
  <c r="I40" i="11"/>
  <c r="U48" i="10"/>
  <c r="U46" i="10"/>
  <c r="M49" i="11" l="1"/>
  <c r="M50" i="11" s="1"/>
  <c r="I49" i="11"/>
  <c r="I48" i="11"/>
  <c r="N63" i="11"/>
  <c r="M63" i="11"/>
  <c r="J50" i="11"/>
  <c r="I50" i="11" s="1"/>
  <c r="I63" i="11"/>
  <c r="U41" i="10" l="1"/>
  <c r="U39" i="10"/>
  <c r="N60" i="10" l="1"/>
  <c r="V64" i="10" l="1"/>
  <c r="V61" i="10"/>
  <c r="V60" i="10"/>
  <c r="V59" i="10"/>
  <c r="V58" i="10"/>
  <c r="V57" i="10"/>
  <c r="V32" i="10"/>
  <c r="V36" i="10" s="1"/>
  <c r="V20" i="10"/>
  <c r="V25" i="10" s="1"/>
  <c r="L35" i="10"/>
  <c r="V56" i="10" l="1"/>
  <c r="Q44" i="10"/>
  <c r="O20" i="10"/>
  <c r="P20" i="10"/>
  <c r="P25" i="10" s="1"/>
  <c r="M44" i="10"/>
  <c r="M49" i="10" s="1"/>
  <c r="K35" i="10"/>
  <c r="L32" i="10"/>
  <c r="L36" i="10" s="1"/>
  <c r="L20" i="10"/>
  <c r="L25" i="10" s="1"/>
  <c r="J59" i="10"/>
  <c r="N20" i="10" l="1"/>
  <c r="N25" i="10" s="1"/>
  <c r="O25" i="10"/>
  <c r="N44" i="10"/>
  <c r="W64" i="10" l="1"/>
  <c r="P49" i="10"/>
  <c r="T49" i="10"/>
  <c r="V65" i="10"/>
  <c r="M36" i="10"/>
  <c r="V48" i="10"/>
  <c r="S48" i="10"/>
  <c r="R48" i="10" s="1"/>
  <c r="Q48" i="10"/>
  <c r="N48" i="10" s="1"/>
  <c r="R47" i="10"/>
  <c r="R64" i="10" s="1"/>
  <c r="N47" i="10"/>
  <c r="N64" i="10" s="1"/>
  <c r="Q46" i="10"/>
  <c r="N46" i="10" s="1"/>
  <c r="Q41" i="10"/>
  <c r="N42" i="10"/>
  <c r="V46" i="10"/>
  <c r="R46" i="10"/>
  <c r="R45" i="10"/>
  <c r="N45" i="10"/>
  <c r="N40" i="10"/>
  <c r="W20" i="10"/>
  <c r="W25" i="10" s="1"/>
  <c r="K49" i="10"/>
  <c r="L49" i="10"/>
  <c r="R39" i="10"/>
  <c r="Q39" i="10"/>
  <c r="O39" i="10"/>
  <c r="O49" i="10" s="1"/>
  <c r="R38" i="10"/>
  <c r="N38" i="10"/>
  <c r="N62" i="10" s="1"/>
  <c r="J43" i="10"/>
  <c r="J61" i="10" s="1"/>
  <c r="J42" i="10"/>
  <c r="J65" i="10" s="1"/>
  <c r="J35" i="10"/>
  <c r="K32" i="10"/>
  <c r="K36" i="10" s="1"/>
  <c r="J33" i="10"/>
  <c r="J60" i="10" s="1"/>
  <c r="J58" i="10"/>
  <c r="J57" i="10"/>
  <c r="W59" i="10"/>
  <c r="W32" i="10"/>
  <c r="W36" i="10" s="1"/>
  <c r="O32" i="10"/>
  <c r="O36" i="10" s="1"/>
  <c r="Q32" i="10"/>
  <c r="K20" i="10"/>
  <c r="N59" i="10"/>
  <c r="R20" i="10"/>
  <c r="R25" i="10" s="1"/>
  <c r="R59" i="10"/>
  <c r="W65" i="10"/>
  <c r="W61" i="10"/>
  <c r="W60" i="10"/>
  <c r="W58" i="10"/>
  <c r="W57" i="10"/>
  <c r="U44" i="10"/>
  <c r="U49" i="10" s="1"/>
  <c r="R43" i="10"/>
  <c r="N43" i="10"/>
  <c r="R42" i="10"/>
  <c r="V41" i="10"/>
  <c r="S41" i="10"/>
  <c r="S49" i="10" s="1"/>
  <c r="R40" i="10"/>
  <c r="R60" i="10"/>
  <c r="T36" i="10"/>
  <c r="P32" i="10"/>
  <c r="P36" i="10" s="1"/>
  <c r="J32" i="10"/>
  <c r="N27" i="10"/>
  <c r="N61" i="10" s="1"/>
  <c r="R58" i="10"/>
  <c r="N58" i="10"/>
  <c r="N57" i="10"/>
  <c r="N32" i="10"/>
  <c r="J44" i="10"/>
  <c r="R65" i="10"/>
  <c r="L50" i="10"/>
  <c r="L51" i="10" s="1"/>
  <c r="J20" i="10" l="1"/>
  <c r="J25" i="10" s="1"/>
  <c r="K25" i="10"/>
  <c r="N65" i="10"/>
  <c r="J56" i="10"/>
  <c r="T50" i="10"/>
  <c r="T51" i="10" s="1"/>
  <c r="R62" i="10"/>
  <c r="N56" i="10"/>
  <c r="R41" i="10"/>
  <c r="K50" i="10"/>
  <c r="K51" i="10" s="1"/>
  <c r="V49" i="10"/>
  <c r="V50" i="10" s="1"/>
  <c r="V51" i="10" s="1"/>
  <c r="W49" i="10"/>
  <c r="R61" i="10"/>
  <c r="S36" i="10"/>
  <c r="W63" i="10"/>
  <c r="Q49" i="10"/>
  <c r="N49" i="10" s="1"/>
  <c r="U50" i="10"/>
  <c r="U51" i="10" s="1"/>
  <c r="M50" i="10"/>
  <c r="M51" i="10" s="1"/>
  <c r="R57" i="10"/>
  <c r="R63" i="10"/>
  <c r="W56" i="10"/>
  <c r="J49" i="10"/>
  <c r="R44" i="10"/>
  <c r="R49" i="10" s="1"/>
  <c r="O50" i="10"/>
  <c r="P50" i="10"/>
  <c r="P51" i="10" s="1"/>
  <c r="R36" i="10"/>
  <c r="N36" i="10"/>
  <c r="N41" i="10"/>
  <c r="Q36" i="10"/>
  <c r="J36" i="10"/>
  <c r="V63" i="10"/>
  <c r="J63" i="10"/>
  <c r="N39" i="10"/>
  <c r="N63" i="10" l="1"/>
  <c r="N66" i="10" s="1"/>
  <c r="R56" i="10"/>
  <c r="R66" i="10" s="1"/>
  <c r="W66" i="10"/>
  <c r="Q50" i="10"/>
  <c r="Q51" i="10" s="1"/>
  <c r="W50" i="10"/>
  <c r="W51" i="10" s="1"/>
  <c r="S50" i="10"/>
  <c r="S51" i="10" s="1"/>
  <c r="R51" i="10" s="1"/>
  <c r="J50" i="10"/>
  <c r="J66" i="10"/>
  <c r="J51" i="10"/>
  <c r="V66" i="10"/>
  <c r="O51" i="10"/>
  <c r="N51" i="10" l="1"/>
  <c r="N50" i="10"/>
  <c r="R50" i="10"/>
</calcChain>
</file>

<file path=xl/comments1.xml><?xml version="1.0" encoding="utf-8"?>
<comments xmlns="http://schemas.openxmlformats.org/spreadsheetml/2006/main">
  <authors>
    <author>Snieguole Kacerauskaite</author>
  </authors>
  <commentList>
    <comment ref="E12" authorId="0">
      <text>
        <r>
          <rPr>
            <sz val="9"/>
            <color indexed="81"/>
            <rFont val="Tahoma"/>
            <family val="2"/>
            <charset val="186"/>
          </rPr>
          <t>"Organizuoti  ir vykdyti visuomenės sveikatinimo veiklą prioritetinėse srityse"</t>
        </r>
      </text>
    </comment>
    <comment ref="E13" authorId="0">
      <text>
        <r>
          <rPr>
            <sz val="9"/>
            <color indexed="81"/>
            <rFont val="Tahoma"/>
            <family val="2"/>
            <charset val="186"/>
          </rPr>
          <t>"Ugdyti visuomenės sveikatos srityje veikiančių NVO kompetencijas"</t>
        </r>
      </text>
    </comment>
    <comment ref="E15" authorId="0">
      <text>
        <r>
          <rPr>
            <sz val="9"/>
            <color indexed="81"/>
            <rFont val="Tahoma"/>
            <family val="2"/>
            <charset val="186"/>
          </rPr>
          <t>"Aktyvinti valstybinių prevencinių sveikatos programų, finansuojamų iš PSDF, įgyvendinimą"</t>
        </r>
      </text>
    </comment>
    <comment ref="E17" authorId="0">
      <text>
        <r>
          <rPr>
            <sz val="9"/>
            <color indexed="81"/>
            <rFont val="Tahoma"/>
            <family val="2"/>
            <charset val="186"/>
          </rPr>
          <t>"Aktyvinti valstybinių prevencinių sveikatos programų, finansuojamų iš PSDF, įgyvendinimą"</t>
        </r>
      </text>
    </comment>
  </commentList>
</comments>
</file>

<file path=xl/sharedStrings.xml><?xml version="1.0" encoding="utf-8"?>
<sst xmlns="http://schemas.openxmlformats.org/spreadsheetml/2006/main" count="584" uniqueCount="143">
  <si>
    <t>tūkst. Lt</t>
  </si>
  <si>
    <t>Programos tikslo kodas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</si>
  <si>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</si>
  <si>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</si>
  <si>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</si>
  <si>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</si>
  <si>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</si>
  <si>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</si>
  <si>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</si>
  <si>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</si>
  <si>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</si>
  <si>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</si>
  <si>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</si>
  <si>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</si>
  <si>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</si>
  <si>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šaltiniai</t>
  </si>
  <si>
    <t>Pavadinimas</t>
  </si>
  <si>
    <t>Iš jų darbo užmokesčiui</t>
  </si>
  <si>
    <t>Finansavimo šaltinių suvestinė</t>
  </si>
  <si>
    <t>SAVIVALDYBĖS  LĖŠOS, IŠ VISO:</t>
  </si>
  <si>
    <t>KITI ŠALTINIAI, IŠ VISO:</t>
  </si>
  <si>
    <t>IŠ VISO:</t>
  </si>
  <si>
    <t>Turtui įsigyti ir finansiniams įsipareigojimams vykdyti</t>
  </si>
  <si>
    <t>Klaipėdos miesto savivaldybės visuomenės sveikatos rėmimo specialiosios programos įgyvendinimas prioritetinėse srityse</t>
  </si>
  <si>
    <t>07</t>
  </si>
  <si>
    <t>SB</t>
  </si>
  <si>
    <t>SB(AA)</t>
  </si>
  <si>
    <t>03</t>
  </si>
  <si>
    <t>13</t>
  </si>
  <si>
    <t>Kt</t>
  </si>
  <si>
    <t xml:space="preserve">I  </t>
  </si>
  <si>
    <t>Strateginis tikslas 03. Užtikrinti gyventojams aukštą švietimo, kultūros, socialinių, sporto ir sveikatos apsaugos paslaugų kokybę ir prieinamumą</t>
  </si>
  <si>
    <t>Modernizuoti sveikatos priežiūros įstaigų infrastruktūrą</t>
  </si>
  <si>
    <t>Užtikrinti visuomenės sveikatos priežiūros paslaugų teikimą</t>
  </si>
  <si>
    <t>SB(SP)</t>
  </si>
  <si>
    <t>BĮ Klaipėdos sutrikusio vystymosi kūdikių namų išlaikymas ir veiklos organizavimas</t>
  </si>
  <si>
    <t>BĮ Klaipėdos priklausomybės ligų centro išlaikymas ir veiklos organizavimas</t>
  </si>
  <si>
    <t>SB(VB)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</si>
  <si>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</si>
  <si>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Savivaldybės aplinkos apsaugos rėmimo specialiosios programos lėšos </t>
    </r>
    <r>
      <rPr>
        <b/>
        <sz val="10"/>
        <rFont val="Times New Roman"/>
        <family val="1"/>
      </rPr>
      <t>SB(AA)</t>
    </r>
  </si>
  <si>
    <t>3</t>
  </si>
  <si>
    <t>5</t>
  </si>
  <si>
    <t>VšĮ Klaipėdos universitetinės ligoninės centrinio korpuso operacinių rekonstrukcija</t>
  </si>
  <si>
    <t>Stiprinti ir kryptingai plėtoti asmens ir visuomenės sveikatos priežiūros paslaugas</t>
  </si>
  <si>
    <r>
      <t xml:space="preserve">Pajamų įmokų už paslaugas lėšos </t>
    </r>
    <r>
      <rPr>
        <b/>
        <sz val="10"/>
        <rFont val="Times New Roman"/>
        <family val="1"/>
      </rPr>
      <t>SB(SP)</t>
    </r>
  </si>
  <si>
    <t>SB(AAL)</t>
  </si>
  <si>
    <r>
      <t xml:space="preserve">Savivaldybės aplinkos apsaugos rėmimo specialiosios programos lėšų likutis </t>
    </r>
    <r>
      <rPr>
        <b/>
        <sz val="10"/>
        <rFont val="Times New Roman"/>
        <family val="1"/>
        <charset val="186"/>
      </rPr>
      <t>SB(AAL)</t>
    </r>
  </si>
  <si>
    <t>Užtikrinti asmens sveikatos priežiūros paslaugų teikimą</t>
  </si>
  <si>
    <t>13 Sveikatos apsaugos programa</t>
  </si>
  <si>
    <t>Ugdymo įstaigų, kuriose vykdoma vaikų sveikatos priežiūra, skaičius</t>
  </si>
  <si>
    <t>2015-ųjų metų lėšų poreikis</t>
  </si>
  <si>
    <t>Visuomenės informavimo sveikatos klausimais organizuotų priemonių skaičius</t>
  </si>
  <si>
    <t>Apgyvendintų vaikų skaičius</t>
  </si>
  <si>
    <t>55</t>
  </si>
  <si>
    <t>Vidutinis ankstyvosios reabilitacijos procedūrų, individualių programų skaičius 1 vaikui</t>
  </si>
  <si>
    <t>65</t>
  </si>
  <si>
    <t>66</t>
  </si>
  <si>
    <t>100</t>
  </si>
  <si>
    <t>2014 m.</t>
  </si>
  <si>
    <t>2015 m.</t>
  </si>
  <si>
    <t>Lėšos biudžetiniams 2013-iesiems metams</t>
  </si>
  <si>
    <r>
      <t xml:space="preserve">Funkcinės klasifikacijos kodas* </t>
    </r>
    <r>
      <rPr>
        <b/>
        <sz val="10"/>
        <rFont val="Times New Roman"/>
        <family val="1"/>
      </rPr>
      <t xml:space="preserve"> </t>
    </r>
  </si>
  <si>
    <t>04</t>
  </si>
  <si>
    <t>2015 m. poreikis</t>
  </si>
  <si>
    <t>SVEIKATOS APSAUGOS PROGRAMOS (NR. 13)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</si>
  <si>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patvirtinimo" (Aktuali redakcija 2010 m. kovo 26 d. įsakymo Nr. 1K-085 redakcija)</t>
  </si>
  <si>
    <t>Asignavimų valdytojų kodų klasifikatorius*</t>
  </si>
  <si>
    <t xml:space="preserve">                              Pavadinimas</t>
  </si>
  <si>
    <t>Savivaldybės administracijos direktorius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</si>
  <si>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</si>
  <si>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</si>
  <si>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</si>
  <si>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</si>
  <si>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</si>
  <si>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>* patvirtinta Klaipėdos miesto savivaldybės administracijos direktoriaus 2011-02-24 įsakymu Nr. AD1-384</t>
  </si>
  <si>
    <t>VšĮ Klaipėdos vaikų ligoninės lifto keitimas (K. Donelaičio g. 7)</t>
  </si>
  <si>
    <t>Skirtumas</t>
  </si>
  <si>
    <t>1.2.2.3</t>
  </si>
  <si>
    <t xml:space="preserve">Asmenų, dalyvavusių sveikatinimo priemonėse, skaičius tūkst. </t>
  </si>
  <si>
    <r>
      <t xml:space="preserve">Kiti finansavimo šaltiniai </t>
    </r>
    <r>
      <rPr>
        <b/>
        <sz val="10"/>
        <rFont val="Times New Roman"/>
        <family val="1"/>
      </rPr>
      <t>Kt</t>
    </r>
  </si>
  <si>
    <t xml:space="preserve"> 2013–2016 M. KLAIPĖDOS MIESTO SAVIVALDYBĖS</t>
  </si>
  <si>
    <t>Asignavimai 2013-iesiems metams**</t>
  </si>
  <si>
    <t>Lėšų poreikis biudžetiniams 2014-iesiems metams</t>
  </si>
  <si>
    <t>2014-ųjų metų  asignavimų planas</t>
  </si>
  <si>
    <t>2016-ųjų metų lėšų poreikis</t>
  </si>
  <si>
    <t>2016 m.</t>
  </si>
  <si>
    <t>20075</t>
  </si>
  <si>
    <t>Lovadienių skaičius</t>
  </si>
  <si>
    <t>Įsigyta inventoriaus, vnt.</t>
  </si>
  <si>
    <t>10</t>
  </si>
  <si>
    <t>2</t>
  </si>
  <si>
    <t>Lėšos biudžetiniams 2014-iesiems metams</t>
  </si>
  <si>
    <t>2016 m. poreikis</t>
  </si>
  <si>
    <t>Parengtas techninis projektas</t>
  </si>
  <si>
    <t>05</t>
  </si>
  <si>
    <t>Pastato Taikos pr. 76 modernizavimas (šilumos centro renovacija, pastato lauko sienų apšiltinimas, laiptinių remontas)</t>
  </si>
  <si>
    <t>ES</t>
  </si>
  <si>
    <t xml:space="preserve">VšĮ Klaipėdos sveikatos priežiūros centro vaikų baseino vandens valymo ir dezifekavimo įrangos sumontavimo ir kapitalinio remonto darbai </t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</si>
  <si>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</si>
  <si>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t>** pagal Klaipėdos miesto savivaldybės tarybos 2013-02-28 sprendimą Nr. T2-33</t>
  </si>
  <si>
    <t xml:space="preserve"> 1.2.2.5</t>
  </si>
  <si>
    <t xml:space="preserve"> 1.2.2.4</t>
  </si>
  <si>
    <t>PF</t>
  </si>
  <si>
    <r>
      <t xml:space="preserve">Savivaldybės privatizavimo fondo lėšos </t>
    </r>
    <r>
      <rPr>
        <b/>
        <sz val="10"/>
        <rFont val="Times New Roman"/>
        <family val="1"/>
        <charset val="186"/>
      </rPr>
      <t>PF</t>
    </r>
  </si>
  <si>
    <t>Pakeistas liftas, vnt.</t>
  </si>
  <si>
    <t>Vykdytojas (skyrius / asmuo)</t>
  </si>
  <si>
    <t>Statybos ir infrastruktūros plėtros sk.</t>
  </si>
  <si>
    <t xml:space="preserve">Įrengta vaikų žaidimo aikštelių, vnt.                     </t>
  </si>
  <si>
    <t>Atlikta modernizavimo darbų, proc.</t>
  </si>
  <si>
    <t>Įrengtas liftas, vnt.</t>
  </si>
  <si>
    <t>Pakeista įranga, atlikti kapitalinio remonto darbai, proc.</t>
  </si>
  <si>
    <t>Sveikatos apsaugos sk.</t>
  </si>
  <si>
    <t xml:space="preserve"> 2014–2016 M. KLAIPĖDOS MIESTO SAVIVALDYBĖS</t>
  </si>
  <si>
    <t xml:space="preserve">Mokinių visuomenės sveikatos priežiūros įgyvendinimas savivaldybės teritorijoje esančiose ikimokyklinio ugdymo, bendrojo ugdymo mokyklose ir profesinio mokymo įstaigose </t>
  </si>
  <si>
    <t>BĮ Klaipėdos miesto visuomenės sveikatos biuro veiklos organizavimas, vykdant visuomenės sveikatos stiprinimą ir stebėseną</t>
  </si>
  <si>
    <t>Visuomenės informavimo sveikatos klausimais organizuotų priemonių sk.</t>
  </si>
  <si>
    <t>Keleivinio lifto įrengimas Klaipėdos sveikatos priežiūros centro 1-ajame padalinyje (Pievų Tako g. 38)</t>
  </si>
  <si>
    <t>Atlikta operacinių rekonstrukcija (III statybos darbų etapo užbaigimas).
Užbaigtumas, proc.</t>
  </si>
  <si>
    <t xml:space="preserve">Paskiepyta vaikų, proc.                          </t>
  </si>
  <si>
    <t>Visuomenės sveikatos rėmimo specialiosios programos įgyvendinimas, proc.</t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</si>
  <si>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</si>
  <si>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t xml:space="preserve"> TIKSLŲ, UŽDAVINIŲ, PRIEMONIŲ, PRIEMONIŲ IŠLAIDŲ IR PRODUKTO KRITERIJŲ SUVESTINĖ</t>
  </si>
  <si>
    <t>Produkto kriterijus</t>
  </si>
  <si>
    <t>2015-ųjų metų lėšų planas</t>
  </si>
  <si>
    <t>2016-ųjų metų lėšų planas</t>
  </si>
  <si>
    <t>2015 m. planas</t>
  </si>
  <si>
    <t>2016 m. planas</t>
  </si>
  <si>
    <t>Funkcinės klasifikacijos kodas</t>
  </si>
  <si>
    <t>Siūlomas keisti 2014-ųjų metų maksimalių asignavimų planas</t>
  </si>
  <si>
    <t>SB(L)</t>
  </si>
  <si>
    <r>
      <t>Apyvartos lėšų likutis</t>
    </r>
    <r>
      <rPr>
        <b/>
        <sz val="10"/>
        <rFont val="Times New Roman"/>
        <family val="1"/>
        <charset val="186"/>
      </rPr>
      <t xml:space="preserve"> SB(L)</t>
    </r>
  </si>
  <si>
    <r>
      <t xml:space="preserve">Apyvartos lėšų likutis </t>
    </r>
    <r>
      <rPr>
        <b/>
        <sz val="10"/>
        <rFont val="Times New Roman"/>
        <family val="1"/>
        <charset val="186"/>
      </rPr>
      <t>SB(L)</t>
    </r>
  </si>
  <si>
    <t>Vaikščiojimo grupės paslaugos įdiegimas</t>
  </si>
  <si>
    <t>Suorganizuota partnerių susitikimų, sk.</t>
  </si>
  <si>
    <t>URBACT projekto „Sveikas senėjimas“ įgyvendinimas</t>
  </si>
  <si>
    <t>Suorganizuota tarpusavio vertinimų, sk.</t>
  </si>
  <si>
    <t>Parengtas GIS pagrindu gyventojų  amžiaus žemėlapis</t>
  </si>
  <si>
    <t xml:space="preserve">Išleistas metodinis leidinys </t>
  </si>
  <si>
    <t>Lyginamasis</t>
  </si>
  <si>
    <t>Keleivinio lifto įrengimas pastate Pievų Tako g. 38</t>
  </si>
  <si>
    <r>
      <rPr>
        <b/>
        <strike/>
        <sz val="10"/>
        <color rgb="FFFF0000"/>
        <rFont val="Times New Roman"/>
        <family val="1"/>
        <charset val="186"/>
      </rPr>
      <t>3</t>
    </r>
    <r>
      <rPr>
        <b/>
        <sz val="10"/>
        <color rgb="FFFF0000"/>
        <rFont val="Times New Roman"/>
        <family val="1"/>
      </rPr>
      <t xml:space="preserve"> 5</t>
    </r>
  </si>
  <si>
    <t xml:space="preserve">URBACT projekto „Sveikas senėjimas“ įgyvendinimas </t>
  </si>
  <si>
    <r>
      <t xml:space="preserve">Keleivinio lifto įrengimas pastate </t>
    </r>
    <r>
      <rPr>
        <b/>
        <strike/>
        <sz val="10"/>
        <color rgb="FFFF0000"/>
        <rFont val="Times New Roman"/>
        <family val="1"/>
        <charset val="186"/>
      </rPr>
      <t xml:space="preserve"> Klaipėdos sveikatos priežiūros centro 1-ajame padalinyje </t>
    </r>
    <r>
      <rPr>
        <b/>
        <sz val="10"/>
        <color rgb="FFFF0000"/>
        <rFont val="Times New Roman"/>
        <family val="1"/>
      </rPr>
      <t>Pievų Tako g. 38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</si>
</sst>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u/>
      <sz val="10"/>
      <name val="Times New Roman"/>
      <family val="1"/>
    </font>
    <font>
      <sz val="9"/>
      <color indexed="81"/>
      <name val="Tahoma"/>
      <family val="2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color indexed="10"/>
      <name val="Times New Roman"/>
      <family val="1"/>
    </font>
    <font>
      <b/>
      <sz val="9"/>
      <name val="Times New Roman"/>
      <family val="1"/>
      <charset val="186"/>
    </font>
    <font>
      <sz val="8"/>
      <name val="Arial"/>
      <family val="2"/>
      <charset val="186"/>
    </font>
    <font>
      <b/>
      <sz val="8"/>
      <name val="Times New Roman"/>
      <family val="1"/>
      <charset val="186"/>
    </font>
    <font>
      <sz val="9"/>
      <color rgb="FFFF0000"/>
      <name val="Times New Roman"/>
      <family val="1"/>
    </font>
    <font>
      <sz val="10"/>
      <color rgb="FFFF0000"/>
      <name val="Times New Roman"/>
      <family val="1"/>
    </font>
    <font>
      <b/>
      <i/>
      <sz val="12"/>
      <name val="Times New Roman"/>
      <family val="1"/>
      <charset val="186"/>
    </font>
    <font>
      <b/>
      <i/>
      <sz val="12"/>
      <name val="Arial"/>
      <family val="2"/>
      <charset val="186"/>
    </font>
    <font>
      <b/>
      <sz val="10"/>
      <color rgb="FFFF0000"/>
      <name val="Times New Roman"/>
      <family val="1"/>
    </font>
    <font>
      <sz val="10"/>
      <color rgb="FFFF0000"/>
      <name val="Arial"/>
      <family val="2"/>
      <charset val="186"/>
    </font>
    <font>
      <b/>
      <strike/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0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1" xfId="0" applyFont="1" applyFill="1" applyBorder="1" applyAlignment="1">
      <alignment horizontal="center" vertical="center" textRotation="90" wrapText="1"/>
    </xf>
    <xf numFmtId="49" fontId="3" fillId="2" borderId="2" xfId="0" applyNumberFormat="1" applyFont="1" applyFill="1" applyBorder="1" applyAlignment="1">
      <alignment horizontal="center" vertical="top"/>
    </xf>
    <xf numFmtId="49" fontId="3" fillId="3" borderId="3" xfId="0" applyNumberFormat="1" applyFont="1" applyFill="1" applyBorder="1" applyAlignment="1">
      <alignment horizontal="center" vertical="top"/>
    </xf>
    <xf numFmtId="49" fontId="3" fillId="2" borderId="7" xfId="0" applyNumberFormat="1" applyFont="1" applyFill="1" applyBorder="1" applyAlignment="1">
      <alignment horizontal="center" vertical="top"/>
    </xf>
    <xf numFmtId="49" fontId="3" fillId="4" borderId="2" xfId="0" applyNumberFormat="1" applyFont="1" applyFill="1" applyBorder="1" applyAlignment="1">
      <alignment horizontal="center" vertical="top"/>
    </xf>
    <xf numFmtId="49" fontId="2" fillId="0" borderId="0" xfId="0" applyNumberFormat="1" applyFont="1" applyFill="1" applyBorder="1" applyAlignment="1">
      <alignment vertical="top"/>
    </xf>
    <xf numFmtId="49" fontId="3" fillId="2" borderId="9" xfId="0" applyNumberFormat="1" applyFont="1" applyFill="1" applyBorder="1" applyAlignment="1">
      <alignment vertical="top"/>
    </xf>
    <xf numFmtId="49" fontId="3" fillId="3" borderId="10" xfId="0" applyNumberFormat="1" applyFont="1" applyFill="1" applyBorder="1" applyAlignment="1">
      <alignment vertical="top"/>
    </xf>
    <xf numFmtId="49" fontId="3" fillId="2" borderId="11" xfId="0" applyNumberFormat="1" applyFont="1" applyFill="1" applyBorder="1" applyAlignment="1">
      <alignment vertical="top"/>
    </xf>
    <xf numFmtId="49" fontId="3" fillId="3" borderId="12" xfId="0" applyNumberFormat="1" applyFont="1" applyFill="1" applyBorder="1" applyAlignment="1">
      <alignment vertical="top"/>
    </xf>
    <xf numFmtId="49" fontId="3" fillId="2" borderId="13" xfId="0" applyNumberFormat="1" applyFont="1" applyFill="1" applyBorder="1" applyAlignment="1">
      <alignment vertical="top"/>
    </xf>
    <xf numFmtId="49" fontId="3" fillId="3" borderId="14" xfId="0" applyNumberFormat="1" applyFont="1" applyFill="1" applyBorder="1" applyAlignment="1">
      <alignment vertical="top"/>
    </xf>
    <xf numFmtId="49" fontId="3" fillId="2" borderId="9" xfId="0" applyNumberFormat="1" applyFont="1" applyFill="1" applyBorder="1" applyAlignment="1">
      <alignment horizontal="center" vertical="top"/>
    </xf>
    <xf numFmtId="49" fontId="3" fillId="3" borderId="18" xfId="0" applyNumberFormat="1" applyFont="1" applyFill="1" applyBorder="1" applyAlignment="1">
      <alignment horizontal="center" vertical="top"/>
    </xf>
    <xf numFmtId="49" fontId="3" fillId="2" borderId="13" xfId="0" applyNumberFormat="1" applyFont="1" applyFill="1" applyBorder="1" applyAlignment="1">
      <alignment horizontal="center" vertical="top"/>
    </xf>
    <xf numFmtId="49" fontId="3" fillId="3" borderId="20" xfId="0" applyNumberFormat="1" applyFont="1" applyFill="1" applyBorder="1" applyAlignment="1">
      <alignment horizontal="center" vertical="top"/>
    </xf>
    <xf numFmtId="164" fontId="2" fillId="6" borderId="9" xfId="0" applyNumberFormat="1" applyFont="1" applyFill="1" applyBorder="1" applyAlignment="1">
      <alignment horizontal="center" vertical="top" wrapText="1"/>
    </xf>
    <xf numFmtId="164" fontId="2" fillId="6" borderId="10" xfId="0" applyNumberFormat="1" applyFont="1" applyFill="1" applyBorder="1" applyAlignment="1">
      <alignment horizontal="center" vertical="top" wrapText="1"/>
    </xf>
    <xf numFmtId="164" fontId="2" fillId="6" borderId="22" xfId="0" applyNumberFormat="1" applyFont="1" applyFill="1" applyBorder="1" applyAlignment="1">
      <alignment horizontal="center" vertical="top" wrapText="1"/>
    </xf>
    <xf numFmtId="164" fontId="2" fillId="6" borderId="23" xfId="0" applyNumberFormat="1" applyFont="1" applyFill="1" applyBorder="1" applyAlignment="1">
      <alignment horizontal="center" vertical="top" wrapText="1"/>
    </xf>
    <xf numFmtId="164" fontId="2" fillId="6" borderId="21" xfId="0" applyNumberFormat="1" applyFont="1" applyFill="1" applyBorder="1" applyAlignment="1">
      <alignment horizontal="center" vertical="top" wrapText="1"/>
    </xf>
    <xf numFmtId="49" fontId="3" fillId="3" borderId="24" xfId="0" applyNumberFormat="1" applyFont="1" applyFill="1" applyBorder="1" applyAlignment="1">
      <alignment horizontal="center" vertical="top"/>
    </xf>
    <xf numFmtId="49" fontId="3" fillId="2" borderId="26" xfId="0" applyNumberFormat="1" applyFont="1" applyFill="1" applyBorder="1" applyAlignment="1">
      <alignment horizontal="center" vertical="top" wrapText="1"/>
    </xf>
    <xf numFmtId="164" fontId="4" fillId="3" borderId="27" xfId="0" applyNumberFormat="1" applyFont="1" applyFill="1" applyBorder="1" applyAlignment="1">
      <alignment horizontal="center" vertical="top"/>
    </xf>
    <xf numFmtId="164" fontId="2" fillId="6" borderId="19" xfId="0" applyNumberFormat="1" applyFont="1" applyFill="1" applyBorder="1" applyAlignment="1">
      <alignment horizontal="center" vertical="top" wrapText="1"/>
    </xf>
    <xf numFmtId="164" fontId="2" fillId="6" borderId="28" xfId="0" applyNumberFormat="1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top"/>
    </xf>
    <xf numFmtId="0" fontId="7" fillId="6" borderId="0" xfId="0" applyFont="1" applyFill="1" applyBorder="1" applyAlignment="1">
      <alignment vertical="top"/>
    </xf>
    <xf numFmtId="164" fontId="2" fillId="6" borderId="31" xfId="0" applyNumberFormat="1" applyFont="1" applyFill="1" applyBorder="1" applyAlignment="1">
      <alignment horizontal="center" vertical="top" wrapText="1"/>
    </xf>
    <xf numFmtId="164" fontId="2" fillId="6" borderId="32" xfId="0" applyNumberFormat="1" applyFont="1" applyFill="1" applyBorder="1" applyAlignment="1">
      <alignment horizontal="center" vertical="top" wrapText="1"/>
    </xf>
    <xf numFmtId="164" fontId="2" fillId="6" borderId="33" xfId="0" applyNumberFormat="1" applyFont="1" applyFill="1" applyBorder="1" applyAlignment="1">
      <alignment horizontal="center" vertical="top" wrapText="1"/>
    </xf>
    <xf numFmtId="164" fontId="5" fillId="0" borderId="41" xfId="0" applyNumberFormat="1" applyFont="1" applyFill="1" applyBorder="1" applyAlignment="1">
      <alignment horizontal="center" vertical="top"/>
    </xf>
    <xf numFmtId="164" fontId="5" fillId="0" borderId="4" xfId="0" applyNumberFormat="1" applyFont="1" applyFill="1" applyBorder="1" applyAlignment="1">
      <alignment horizontal="center" vertical="top"/>
    </xf>
    <xf numFmtId="164" fontId="5" fillId="0" borderId="19" xfId="0" applyNumberFormat="1" applyFont="1" applyFill="1" applyBorder="1" applyAlignment="1">
      <alignment horizontal="center" vertical="top"/>
    </xf>
    <xf numFmtId="164" fontId="5" fillId="0" borderId="28" xfId="0" applyNumberFormat="1" applyFont="1" applyFill="1" applyBorder="1" applyAlignment="1">
      <alignment horizontal="center" vertical="top"/>
    </xf>
    <xf numFmtId="1" fontId="2" fillId="0" borderId="43" xfId="0" applyNumberFormat="1" applyFont="1" applyFill="1" applyBorder="1" applyAlignment="1">
      <alignment horizontal="center" vertical="top" wrapText="1"/>
    </xf>
    <xf numFmtId="164" fontId="2" fillId="0" borderId="44" xfId="0" applyNumberFormat="1" applyFont="1" applyFill="1" applyBorder="1" applyAlignment="1">
      <alignment horizontal="center" vertical="top" wrapText="1"/>
    </xf>
    <xf numFmtId="164" fontId="2" fillId="6" borderId="45" xfId="0" applyNumberFormat="1" applyFont="1" applyFill="1" applyBorder="1" applyAlignment="1">
      <alignment horizontal="center" vertical="top" wrapText="1"/>
    </xf>
    <xf numFmtId="164" fontId="2" fillId="6" borderId="46" xfId="0" applyNumberFormat="1" applyFont="1" applyFill="1" applyBorder="1" applyAlignment="1">
      <alignment horizontal="center" vertical="top" wrapText="1"/>
    </xf>
    <xf numFmtId="164" fontId="3" fillId="0" borderId="12" xfId="0" applyNumberFormat="1" applyFont="1" applyFill="1" applyBorder="1" applyAlignment="1">
      <alignment horizontal="center" vertical="top" wrapText="1"/>
    </xf>
    <xf numFmtId="164" fontId="3" fillId="0" borderId="43" xfId="0" applyNumberFormat="1" applyFont="1" applyFill="1" applyBorder="1" applyAlignment="1">
      <alignment horizontal="center" vertical="top" wrapText="1"/>
    </xf>
    <xf numFmtId="164" fontId="7" fillId="0" borderId="0" xfId="0" applyNumberFormat="1" applyFont="1" applyFill="1" applyBorder="1" applyAlignment="1">
      <alignment vertical="top"/>
    </xf>
    <xf numFmtId="164" fontId="5" fillId="6" borderId="32" xfId="0" applyNumberFormat="1" applyFont="1" applyFill="1" applyBorder="1" applyAlignment="1">
      <alignment horizontal="center" vertical="top"/>
    </xf>
    <xf numFmtId="164" fontId="4" fillId="3" borderId="16" xfId="0" applyNumberFormat="1" applyFont="1" applyFill="1" applyBorder="1" applyAlignment="1">
      <alignment horizontal="center" vertical="top"/>
    </xf>
    <xf numFmtId="49" fontId="3" fillId="6" borderId="43" xfId="0" applyNumberFormat="1" applyFont="1" applyFill="1" applyBorder="1" applyAlignment="1">
      <alignment vertical="top"/>
    </xf>
    <xf numFmtId="49" fontId="3" fillId="6" borderId="20" xfId="0" applyNumberFormat="1" applyFont="1" applyFill="1" applyBorder="1" applyAlignment="1">
      <alignment vertical="top"/>
    </xf>
    <xf numFmtId="49" fontId="3" fillId="6" borderId="18" xfId="0" applyNumberFormat="1" applyFont="1" applyFill="1" applyBorder="1" applyAlignment="1">
      <alignment vertical="top"/>
    </xf>
    <xf numFmtId="49" fontId="3" fillId="2" borderId="2" xfId="0" applyNumberFormat="1" applyFont="1" applyFill="1" applyBorder="1" applyAlignment="1">
      <alignment horizontal="center" vertical="top" wrapText="1"/>
    </xf>
    <xf numFmtId="0" fontId="1" fillId="0" borderId="0" xfId="0" applyFont="1"/>
    <xf numFmtId="0" fontId="1" fillId="0" borderId="0" xfId="0" applyFont="1" applyBorder="1"/>
    <xf numFmtId="0" fontId="1" fillId="0" borderId="37" xfId="0" applyFont="1" applyBorder="1"/>
    <xf numFmtId="164" fontId="2" fillId="0" borderId="41" xfId="0" applyNumberFormat="1" applyFont="1" applyFill="1" applyBorder="1" applyAlignment="1">
      <alignment horizontal="center" vertical="top" wrapText="1"/>
    </xf>
    <xf numFmtId="1" fontId="2" fillId="0" borderId="10" xfId="0" applyNumberFormat="1" applyFont="1" applyFill="1" applyBorder="1" applyAlignment="1">
      <alignment horizontal="center" vertical="top" wrapText="1"/>
    </xf>
    <xf numFmtId="1" fontId="2" fillId="0" borderId="12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13" fillId="0" borderId="32" xfId="0" applyFont="1" applyBorder="1" applyAlignment="1">
      <alignment horizontal="center" vertical="top" wrapText="1"/>
    </xf>
    <xf numFmtId="0" fontId="13" fillId="0" borderId="32" xfId="0" applyFont="1" applyBorder="1" applyAlignment="1">
      <alignment vertical="top" wrapText="1"/>
    </xf>
    <xf numFmtId="0" fontId="3" fillId="0" borderId="41" xfId="0" applyFont="1" applyBorder="1" applyAlignment="1">
      <alignment horizontal="center" vertical="center" wrapText="1"/>
    </xf>
    <xf numFmtId="164" fontId="5" fillId="6" borderId="38" xfId="0" applyNumberFormat="1" applyFont="1" applyFill="1" applyBorder="1" applyAlignment="1">
      <alignment horizontal="center" vertical="top"/>
    </xf>
    <xf numFmtId="164" fontId="5" fillId="6" borderId="39" xfId="0" applyNumberFormat="1" applyFont="1" applyFill="1" applyBorder="1" applyAlignment="1">
      <alignment horizontal="center" vertical="top"/>
    </xf>
    <xf numFmtId="164" fontId="5" fillId="6" borderId="34" xfId="0" applyNumberFormat="1" applyFont="1" applyFill="1" applyBorder="1" applyAlignment="1">
      <alignment horizontal="center" vertical="top"/>
    </xf>
    <xf numFmtId="164" fontId="5" fillId="6" borderId="35" xfId="0" applyNumberFormat="1" applyFont="1" applyFill="1" applyBorder="1" applyAlignment="1">
      <alignment horizontal="center" vertical="top"/>
    </xf>
    <xf numFmtId="164" fontId="5" fillId="6" borderId="11" xfId="0" applyNumberFormat="1" applyFont="1" applyFill="1" applyBorder="1" applyAlignment="1">
      <alignment horizontal="center" vertical="top"/>
    </xf>
    <xf numFmtId="164" fontId="5" fillId="6" borderId="12" xfId="0" applyNumberFormat="1" applyFont="1" applyFill="1" applyBorder="1" applyAlignment="1">
      <alignment horizontal="center" vertical="top"/>
    </xf>
    <xf numFmtId="164" fontId="6" fillId="6" borderId="25" xfId="0" applyNumberFormat="1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center" textRotation="90" wrapText="1"/>
    </xf>
    <xf numFmtId="164" fontId="5" fillId="6" borderId="42" xfId="0" applyNumberFormat="1" applyFont="1" applyFill="1" applyBorder="1" applyAlignment="1">
      <alignment horizontal="center" vertical="top"/>
    </xf>
    <xf numFmtId="164" fontId="5" fillId="6" borderId="61" xfId="0" applyNumberFormat="1" applyFont="1" applyFill="1" applyBorder="1" applyAlignment="1">
      <alignment horizontal="center" vertical="top"/>
    </xf>
    <xf numFmtId="164" fontId="5" fillId="6" borderId="62" xfId="0" applyNumberFormat="1" applyFont="1" applyFill="1" applyBorder="1" applyAlignment="1">
      <alignment horizontal="center" vertical="top"/>
    </xf>
    <xf numFmtId="164" fontId="4" fillId="6" borderId="62" xfId="0" applyNumberFormat="1" applyFont="1" applyFill="1" applyBorder="1" applyAlignment="1">
      <alignment horizontal="center" vertical="top"/>
    </xf>
    <xf numFmtId="164" fontId="2" fillId="6" borderId="18" xfId="0" applyNumberFormat="1" applyFont="1" applyFill="1" applyBorder="1" applyAlignment="1">
      <alignment horizontal="center" vertical="top" wrapText="1"/>
    </xf>
    <xf numFmtId="164" fontId="5" fillId="6" borderId="64" xfId="0" applyNumberFormat="1" applyFont="1" applyFill="1" applyBorder="1" applyAlignment="1">
      <alignment horizontal="center" vertical="top"/>
    </xf>
    <xf numFmtId="164" fontId="5" fillId="6" borderId="65" xfId="0" applyNumberFormat="1" applyFont="1" applyFill="1" applyBorder="1" applyAlignment="1">
      <alignment horizontal="center" vertical="top"/>
    </xf>
    <xf numFmtId="164" fontId="6" fillId="6" borderId="9" xfId="0" applyNumberFormat="1" applyFont="1" applyFill="1" applyBorder="1" applyAlignment="1">
      <alignment horizontal="center" vertical="top"/>
    </xf>
    <xf numFmtId="164" fontId="6" fillId="6" borderId="10" xfId="0" applyNumberFormat="1" applyFont="1" applyFill="1" applyBorder="1" applyAlignment="1">
      <alignment horizontal="center" vertical="top"/>
    </xf>
    <xf numFmtId="164" fontId="5" fillId="6" borderId="33" xfId="0" applyNumberFormat="1" applyFont="1" applyFill="1" applyBorder="1" applyAlignment="1">
      <alignment horizontal="center" vertical="top"/>
    </xf>
    <xf numFmtId="164" fontId="6" fillId="6" borderId="32" xfId="0" applyNumberFormat="1" applyFont="1" applyFill="1" applyBorder="1" applyAlignment="1">
      <alignment horizontal="center" vertical="top"/>
    </xf>
    <xf numFmtId="164" fontId="5" fillId="0" borderId="34" xfId="0" applyNumberFormat="1" applyFont="1" applyFill="1" applyBorder="1" applyAlignment="1">
      <alignment horizontal="center" vertical="top"/>
    </xf>
    <xf numFmtId="164" fontId="5" fillId="0" borderId="35" xfId="0" applyNumberFormat="1" applyFont="1" applyFill="1" applyBorder="1" applyAlignment="1">
      <alignment horizontal="center" vertical="top"/>
    </xf>
    <xf numFmtId="164" fontId="5" fillId="0" borderId="36" xfId="0" applyNumberFormat="1" applyFont="1" applyFill="1" applyBorder="1" applyAlignment="1">
      <alignment horizontal="center" vertical="top"/>
    </xf>
    <xf numFmtId="164" fontId="5" fillId="0" borderId="11" xfId="0" applyNumberFormat="1" applyFont="1" applyFill="1" applyBorder="1" applyAlignment="1">
      <alignment horizontal="center" vertical="top"/>
    </xf>
    <xf numFmtId="164" fontId="5" fillId="0" borderId="12" xfId="0" applyNumberFormat="1" applyFont="1" applyFill="1" applyBorder="1" applyAlignment="1">
      <alignment horizontal="center" vertical="top"/>
    </xf>
    <xf numFmtId="164" fontId="5" fillId="0" borderId="37" xfId="0" applyNumberFormat="1" applyFont="1" applyFill="1" applyBorder="1" applyAlignment="1">
      <alignment horizontal="center" vertical="top"/>
    </xf>
    <xf numFmtId="164" fontId="5" fillId="0" borderId="31" xfId="0" applyNumberFormat="1" applyFont="1" applyFill="1" applyBorder="1" applyAlignment="1">
      <alignment horizontal="center" vertical="top"/>
    </xf>
    <xf numFmtId="164" fontId="5" fillId="0" borderId="32" xfId="0" applyNumberFormat="1" applyFont="1" applyFill="1" applyBorder="1" applyAlignment="1">
      <alignment horizontal="center" vertical="top"/>
    </xf>
    <xf numFmtId="164" fontId="5" fillId="0" borderId="33" xfId="0" applyNumberFormat="1" applyFont="1" applyFill="1" applyBorder="1" applyAlignment="1">
      <alignment horizontal="center" vertical="top"/>
    </xf>
    <xf numFmtId="164" fontId="5" fillId="0" borderId="38" xfId="0" applyNumberFormat="1" applyFont="1" applyFill="1" applyBorder="1" applyAlignment="1">
      <alignment horizontal="center" vertical="top"/>
    </xf>
    <xf numFmtId="164" fontId="5" fillId="0" borderId="39" xfId="0" applyNumberFormat="1" applyFont="1" applyFill="1" applyBorder="1" applyAlignment="1">
      <alignment horizontal="center" vertical="top"/>
    </xf>
    <xf numFmtId="164" fontId="5" fillId="0" borderId="40" xfId="0" applyNumberFormat="1" applyFont="1" applyFill="1" applyBorder="1" applyAlignment="1">
      <alignment horizontal="center" vertical="top"/>
    </xf>
    <xf numFmtId="164" fontId="5" fillId="0" borderId="42" xfId="0" applyNumberFormat="1" applyFont="1" applyFill="1" applyBorder="1" applyAlignment="1">
      <alignment horizontal="center" vertical="top"/>
    </xf>
    <xf numFmtId="164" fontId="4" fillId="3" borderId="57" xfId="0" applyNumberFormat="1" applyFont="1" applyFill="1" applyBorder="1" applyAlignment="1">
      <alignment horizontal="center" vertical="top"/>
    </xf>
    <xf numFmtId="164" fontId="4" fillId="3" borderId="23" xfId="0" applyNumberFormat="1" applyFont="1" applyFill="1" applyBorder="1" applyAlignment="1">
      <alignment horizontal="center" vertical="top"/>
    </xf>
    <xf numFmtId="164" fontId="4" fillId="3" borderId="2" xfId="0" applyNumberFormat="1" applyFont="1" applyFill="1" applyBorder="1" applyAlignment="1">
      <alignment horizontal="center" vertical="top"/>
    </xf>
    <xf numFmtId="164" fontId="5" fillId="6" borderId="53" xfId="0" applyNumberFormat="1" applyFont="1" applyFill="1" applyBorder="1" applyAlignment="1">
      <alignment vertical="top"/>
    </xf>
    <xf numFmtId="164" fontId="5" fillId="0" borderId="52" xfId="0" applyNumberFormat="1" applyFont="1" applyFill="1" applyBorder="1" applyAlignment="1">
      <alignment vertical="top"/>
    </xf>
    <xf numFmtId="164" fontId="4" fillId="0" borderId="12" xfId="0" applyNumberFormat="1" applyFont="1" applyFill="1" applyBorder="1" applyAlignment="1">
      <alignment horizontal="center" vertical="top"/>
    </xf>
    <xf numFmtId="164" fontId="4" fillId="0" borderId="69" xfId="0" applyNumberFormat="1" applyFont="1" applyFill="1" applyBorder="1" applyAlignment="1">
      <alignment horizontal="center" vertical="top"/>
    </xf>
    <xf numFmtId="164" fontId="4" fillId="0" borderId="37" xfId="0" applyNumberFormat="1" applyFont="1" applyFill="1" applyBorder="1" applyAlignment="1">
      <alignment horizontal="center" vertical="top"/>
    </xf>
    <xf numFmtId="164" fontId="5" fillId="0" borderId="61" xfId="0" applyNumberFormat="1" applyFont="1" applyFill="1" applyBorder="1" applyAlignment="1">
      <alignment horizontal="center" vertical="top"/>
    </xf>
    <xf numFmtId="164" fontId="4" fillId="0" borderId="42" xfId="0" applyNumberFormat="1" applyFont="1" applyFill="1" applyBorder="1" applyAlignment="1">
      <alignment horizontal="center" vertical="top"/>
    </xf>
    <xf numFmtId="1" fontId="2" fillId="0" borderId="18" xfId="0" applyNumberFormat="1" applyFont="1" applyFill="1" applyBorder="1" applyAlignment="1">
      <alignment horizontal="center" vertical="top" wrapText="1"/>
    </xf>
    <xf numFmtId="1" fontId="1" fillId="0" borderId="22" xfId="0" applyNumberFormat="1" applyFont="1" applyBorder="1"/>
    <xf numFmtId="1" fontId="1" fillId="0" borderId="37" xfId="0" applyNumberFormat="1" applyFont="1" applyBorder="1"/>
    <xf numFmtId="0" fontId="2" fillId="6" borderId="0" xfId="0" applyFont="1" applyFill="1" applyBorder="1" applyAlignment="1">
      <alignment vertical="top"/>
    </xf>
    <xf numFmtId="164" fontId="5" fillId="0" borderId="73" xfId="0" applyNumberFormat="1" applyFont="1" applyFill="1" applyBorder="1" applyAlignment="1">
      <alignment horizontal="center" vertical="top"/>
    </xf>
    <xf numFmtId="164" fontId="5" fillId="6" borderId="6" xfId="0" applyNumberFormat="1" applyFont="1" applyFill="1" applyBorder="1" applyAlignment="1">
      <alignment vertical="top"/>
    </xf>
    <xf numFmtId="164" fontId="5" fillId="0" borderId="8" xfId="0" applyNumberFormat="1" applyFont="1" applyFill="1" applyBorder="1" applyAlignment="1">
      <alignment vertical="top"/>
    </xf>
    <xf numFmtId="164" fontId="5" fillId="0" borderId="53" xfId="0" applyNumberFormat="1" applyFont="1" applyFill="1" applyBorder="1" applyAlignment="1">
      <alignment horizontal="center" vertical="top"/>
    </xf>
    <xf numFmtId="0" fontId="7" fillId="0" borderId="1" xfId="0" applyFont="1" applyBorder="1" applyAlignment="1">
      <alignment vertical="center" textRotation="90" wrapText="1"/>
    </xf>
    <xf numFmtId="164" fontId="5" fillId="6" borderId="36" xfId="0" applyNumberFormat="1" applyFont="1" applyFill="1" applyBorder="1" applyAlignment="1">
      <alignment horizontal="center" vertical="top"/>
    </xf>
    <xf numFmtId="164" fontId="5" fillId="6" borderId="37" xfId="0" applyNumberFormat="1" applyFont="1" applyFill="1" applyBorder="1" applyAlignment="1">
      <alignment horizontal="center" vertical="top"/>
    </xf>
    <xf numFmtId="164" fontId="5" fillId="0" borderId="43" xfId="0" applyNumberFormat="1" applyFont="1" applyFill="1" applyBorder="1" applyAlignment="1">
      <alignment horizontal="center" vertical="top"/>
    </xf>
    <xf numFmtId="164" fontId="5" fillId="0" borderId="52" xfId="0" applyNumberFormat="1" applyFont="1" applyFill="1" applyBorder="1" applyAlignment="1">
      <alignment horizontal="center" vertical="top"/>
    </xf>
    <xf numFmtId="164" fontId="5" fillId="6" borderId="31" xfId="0" applyNumberFormat="1" applyFont="1" applyFill="1" applyBorder="1" applyAlignment="1">
      <alignment horizontal="center" vertical="top"/>
    </xf>
    <xf numFmtId="164" fontId="5" fillId="6" borderId="40" xfId="0" applyNumberFormat="1" applyFont="1" applyFill="1" applyBorder="1" applyAlignment="1">
      <alignment horizontal="center" vertical="top"/>
    </xf>
    <xf numFmtId="164" fontId="5" fillId="0" borderId="62" xfId="0" applyNumberFormat="1" applyFont="1" applyFill="1" applyBorder="1" applyAlignment="1">
      <alignment horizontal="center" vertical="top"/>
    </xf>
    <xf numFmtId="164" fontId="5" fillId="0" borderId="8" xfId="0" applyNumberFormat="1" applyFont="1" applyFill="1" applyBorder="1" applyAlignment="1">
      <alignment horizontal="center" vertical="top"/>
    </xf>
    <xf numFmtId="164" fontId="5" fillId="0" borderId="5" xfId="0" applyNumberFormat="1" applyFont="1" applyFill="1" applyBorder="1" applyAlignment="1">
      <alignment horizontal="center" vertical="top"/>
    </xf>
    <xf numFmtId="164" fontId="5" fillId="6" borderId="8" xfId="0" applyNumberFormat="1" applyFont="1" applyFill="1" applyBorder="1" applyAlignment="1">
      <alignment horizontal="center" vertical="top"/>
    </xf>
    <xf numFmtId="0" fontId="7" fillId="6" borderId="22" xfId="0" applyNumberFormat="1" applyFont="1" applyFill="1" applyBorder="1" applyAlignment="1">
      <alignment horizontal="center" vertical="center"/>
    </xf>
    <xf numFmtId="164" fontId="5" fillId="0" borderId="9" xfId="0" applyNumberFormat="1" applyFont="1" applyFill="1" applyBorder="1" applyAlignment="1">
      <alignment horizontal="center" vertical="top"/>
    </xf>
    <xf numFmtId="164" fontId="5" fillId="0" borderId="10" xfId="0" applyNumberFormat="1" applyFont="1" applyFill="1" applyBorder="1" applyAlignment="1">
      <alignment horizontal="center" vertical="top"/>
    </xf>
    <xf numFmtId="164" fontId="5" fillId="0" borderId="57" xfId="0" applyNumberFormat="1" applyFont="1" applyFill="1" applyBorder="1" applyAlignment="1">
      <alignment horizontal="center" vertical="top"/>
    </xf>
    <xf numFmtId="164" fontId="5" fillId="0" borderId="22" xfId="0" applyNumberFormat="1" applyFont="1" applyFill="1" applyBorder="1" applyAlignment="1">
      <alignment horizontal="center" vertical="top"/>
    </xf>
    <xf numFmtId="164" fontId="5" fillId="0" borderId="21" xfId="0" applyNumberFormat="1" applyFont="1" applyFill="1" applyBorder="1" applyAlignment="1">
      <alignment horizontal="center" vertical="top"/>
    </xf>
    <xf numFmtId="164" fontId="6" fillId="6" borderId="38" xfId="0" applyNumberFormat="1" applyFont="1" applyFill="1" applyBorder="1" applyAlignment="1">
      <alignment horizontal="center" vertical="top"/>
    </xf>
    <xf numFmtId="164" fontId="6" fillId="6" borderId="39" xfId="0" applyNumberFormat="1" applyFont="1" applyFill="1" applyBorder="1" applyAlignment="1">
      <alignment horizontal="center" vertical="top"/>
    </xf>
    <xf numFmtId="0" fontId="7" fillId="6" borderId="40" xfId="0" applyNumberFormat="1" applyFont="1" applyFill="1" applyBorder="1" applyAlignment="1">
      <alignment horizontal="center" vertical="center"/>
    </xf>
    <xf numFmtId="164" fontId="7" fillId="6" borderId="11" xfId="0" applyNumberFormat="1" applyFont="1" applyFill="1" applyBorder="1" applyAlignment="1">
      <alignment horizontal="center" vertical="top"/>
    </xf>
    <xf numFmtId="164" fontId="7" fillId="6" borderId="12" xfId="0" applyNumberFormat="1" applyFont="1" applyFill="1" applyBorder="1" applyAlignment="1">
      <alignment horizontal="center" vertical="top"/>
    </xf>
    <xf numFmtId="0" fontId="7" fillId="6" borderId="37" xfId="0" applyNumberFormat="1" applyFont="1" applyFill="1" applyBorder="1" applyAlignment="1">
      <alignment horizontal="center" vertical="center"/>
    </xf>
    <xf numFmtId="164" fontId="7" fillId="6" borderId="36" xfId="0" applyNumberFormat="1" applyFont="1" applyFill="1" applyBorder="1" applyAlignment="1">
      <alignment horizontal="center" vertical="top"/>
    </xf>
    <xf numFmtId="164" fontId="7" fillId="6" borderId="37" xfId="0" applyNumberFormat="1" applyFont="1" applyFill="1" applyBorder="1" applyAlignment="1">
      <alignment horizontal="center" vertical="top"/>
    </xf>
    <xf numFmtId="164" fontId="6" fillId="6" borderId="31" xfId="0" applyNumberFormat="1" applyFont="1" applyFill="1" applyBorder="1" applyAlignment="1">
      <alignment horizontal="center" vertical="center"/>
    </xf>
    <xf numFmtId="164" fontId="6" fillId="6" borderId="32" xfId="0" applyNumberFormat="1" applyFont="1" applyFill="1" applyBorder="1" applyAlignment="1">
      <alignment horizontal="center" vertical="center"/>
    </xf>
    <xf numFmtId="164" fontId="16" fillId="3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top"/>
    </xf>
    <xf numFmtId="164" fontId="5" fillId="6" borderId="37" xfId="0" applyNumberFormat="1" applyFont="1" applyFill="1" applyBorder="1" applyAlignment="1">
      <alignment horizontal="center" vertical="center"/>
    </xf>
    <xf numFmtId="164" fontId="4" fillId="0" borderId="43" xfId="0" applyNumberFormat="1" applyFont="1" applyFill="1" applyBorder="1" applyAlignment="1">
      <alignment horizontal="center" vertical="top"/>
    </xf>
    <xf numFmtId="0" fontId="12" fillId="0" borderId="9" xfId="0" applyFont="1" applyFill="1" applyBorder="1" applyAlignment="1">
      <alignment vertical="center" textRotation="90" wrapText="1"/>
    </xf>
    <xf numFmtId="164" fontId="5" fillId="8" borderId="34" xfId="0" applyNumberFormat="1" applyFont="1" applyFill="1" applyBorder="1" applyAlignment="1">
      <alignment horizontal="center" vertical="top"/>
    </xf>
    <xf numFmtId="164" fontId="5" fillId="8" borderId="35" xfId="0" applyNumberFormat="1" applyFont="1" applyFill="1" applyBorder="1" applyAlignment="1">
      <alignment horizontal="center" vertical="top"/>
    </xf>
    <xf numFmtId="164" fontId="5" fillId="8" borderId="36" xfId="0" applyNumberFormat="1" applyFont="1" applyFill="1" applyBorder="1" applyAlignment="1">
      <alignment horizontal="center" vertical="top"/>
    </xf>
    <xf numFmtId="164" fontId="5" fillId="8" borderId="11" xfId="0" applyNumberFormat="1" applyFont="1" applyFill="1" applyBorder="1" applyAlignment="1">
      <alignment horizontal="center" vertical="top"/>
    </xf>
    <xf numFmtId="164" fontId="5" fillId="8" borderId="12" xfId="0" applyNumberFormat="1" applyFont="1" applyFill="1" applyBorder="1" applyAlignment="1">
      <alignment horizontal="center" vertical="top"/>
    </xf>
    <xf numFmtId="164" fontId="5" fillId="8" borderId="37" xfId="0" applyNumberFormat="1" applyFont="1" applyFill="1" applyBorder="1" applyAlignment="1">
      <alignment horizontal="center" vertical="top"/>
    </xf>
    <xf numFmtId="164" fontId="5" fillId="8" borderId="31" xfId="0" applyNumberFormat="1" applyFont="1" applyFill="1" applyBorder="1" applyAlignment="1">
      <alignment horizontal="center" vertical="top"/>
    </xf>
    <xf numFmtId="164" fontId="5" fillId="8" borderId="32" xfId="0" applyNumberFormat="1" applyFont="1" applyFill="1" applyBorder="1" applyAlignment="1">
      <alignment horizontal="center" vertical="top"/>
    </xf>
    <xf numFmtId="164" fontId="5" fillId="8" borderId="33" xfId="0" applyNumberFormat="1" applyFont="1" applyFill="1" applyBorder="1" applyAlignment="1">
      <alignment horizontal="center" vertical="top"/>
    </xf>
    <xf numFmtId="164" fontId="5" fillId="8" borderId="38" xfId="0" applyNumberFormat="1" applyFont="1" applyFill="1" applyBorder="1" applyAlignment="1">
      <alignment horizontal="center" vertical="top"/>
    </xf>
    <xf numFmtId="164" fontId="5" fillId="8" borderId="39" xfId="0" applyNumberFormat="1" applyFont="1" applyFill="1" applyBorder="1" applyAlignment="1">
      <alignment horizontal="center" vertical="top"/>
    </xf>
    <xf numFmtId="164" fontId="5" fillId="8" borderId="40" xfId="0" applyNumberFormat="1" applyFont="1" applyFill="1" applyBorder="1" applyAlignment="1">
      <alignment horizontal="center" vertical="top"/>
    </xf>
    <xf numFmtId="164" fontId="4" fillId="8" borderId="47" xfId="0" applyNumberFormat="1" applyFont="1" applyFill="1" applyBorder="1" applyAlignment="1">
      <alignment horizontal="center" vertical="top"/>
    </xf>
    <xf numFmtId="164" fontId="4" fillId="8" borderId="55" xfId="0" applyNumberFormat="1" applyFont="1" applyFill="1" applyBorder="1" applyAlignment="1">
      <alignment horizontal="center" vertical="top"/>
    </xf>
    <xf numFmtId="164" fontId="4" fillId="8" borderId="29" xfId="0" applyNumberFormat="1" applyFont="1" applyFill="1" applyBorder="1" applyAlignment="1">
      <alignment horizontal="center" vertical="top"/>
    </xf>
    <xf numFmtId="164" fontId="5" fillId="8" borderId="43" xfId="0" applyNumberFormat="1" applyFont="1" applyFill="1" applyBorder="1" applyAlignment="1">
      <alignment horizontal="center" vertical="top"/>
    </xf>
    <xf numFmtId="164" fontId="3" fillId="8" borderId="47" xfId="0" applyNumberFormat="1" applyFont="1" applyFill="1" applyBorder="1" applyAlignment="1">
      <alignment horizontal="center" vertical="top"/>
    </xf>
    <xf numFmtId="164" fontId="3" fillId="8" borderId="1" xfId="0" applyNumberFormat="1" applyFont="1" applyFill="1" applyBorder="1" applyAlignment="1">
      <alignment horizontal="center" vertical="top"/>
    </xf>
    <xf numFmtId="164" fontId="3" fillId="8" borderId="48" xfId="0" applyNumberFormat="1" applyFont="1" applyFill="1" applyBorder="1" applyAlignment="1">
      <alignment horizontal="center" vertical="top"/>
    </xf>
    <xf numFmtId="164" fontId="6" fillId="8" borderId="36" xfId="0" applyNumberFormat="1" applyFont="1" applyFill="1" applyBorder="1" applyAlignment="1">
      <alignment horizontal="center" vertical="center"/>
    </xf>
    <xf numFmtId="164" fontId="6" fillId="8" borderId="37" xfId="0" applyNumberFormat="1" applyFont="1" applyFill="1" applyBorder="1" applyAlignment="1">
      <alignment horizontal="center" vertical="center"/>
    </xf>
    <xf numFmtId="164" fontId="3" fillId="8" borderId="49" xfId="0" applyNumberFormat="1" applyFont="1" applyFill="1" applyBorder="1" applyAlignment="1">
      <alignment horizontal="center" vertical="top"/>
    </xf>
    <xf numFmtId="164" fontId="3" fillId="8" borderId="56" xfId="0" applyNumberFormat="1" applyFont="1" applyFill="1" applyBorder="1" applyAlignment="1">
      <alignment horizontal="center" vertical="top"/>
    </xf>
    <xf numFmtId="164" fontId="3" fillId="8" borderId="59" xfId="0" applyNumberFormat="1" applyFont="1" applyFill="1" applyBorder="1" applyAlignment="1">
      <alignment horizontal="center" vertical="top"/>
    </xf>
    <xf numFmtId="164" fontId="4" fillId="8" borderId="38" xfId="0" applyNumberFormat="1" applyFont="1" applyFill="1" applyBorder="1" applyAlignment="1">
      <alignment horizontal="center" vertical="top"/>
    </xf>
    <xf numFmtId="164" fontId="4" fillId="8" borderId="73" xfId="0" applyNumberFormat="1" applyFont="1" applyFill="1" applyBorder="1" applyAlignment="1">
      <alignment horizontal="center" vertical="top"/>
    </xf>
    <xf numFmtId="164" fontId="4" fillId="8" borderId="51" xfId="0" applyNumberFormat="1" applyFont="1" applyFill="1" applyBorder="1" applyAlignment="1">
      <alignment horizontal="center" vertical="top"/>
    </xf>
    <xf numFmtId="164" fontId="4" fillId="8" borderId="56" xfId="0" applyNumberFormat="1" applyFont="1" applyFill="1" applyBorder="1" applyAlignment="1">
      <alignment horizontal="center" vertical="top"/>
    </xf>
    <xf numFmtId="164" fontId="4" fillId="8" borderId="30" xfId="0" applyNumberFormat="1" applyFont="1" applyFill="1" applyBorder="1" applyAlignment="1">
      <alignment horizontal="center" vertical="top"/>
    </xf>
    <xf numFmtId="164" fontId="3" fillId="8" borderId="30" xfId="0" applyNumberFormat="1" applyFont="1" applyFill="1" applyBorder="1" applyAlignment="1">
      <alignment horizontal="center" vertical="top"/>
    </xf>
    <xf numFmtId="164" fontId="3" fillId="8" borderId="29" xfId="0" applyNumberFormat="1" applyFont="1" applyFill="1" applyBorder="1" applyAlignment="1">
      <alignment horizontal="center" vertical="top"/>
    </xf>
    <xf numFmtId="164" fontId="5" fillId="8" borderId="61" xfId="0" applyNumberFormat="1" applyFont="1" applyFill="1" applyBorder="1" applyAlignment="1">
      <alignment horizontal="center" vertical="top"/>
    </xf>
    <xf numFmtId="164" fontId="5" fillId="0" borderId="70" xfId="0" applyNumberFormat="1" applyFont="1" applyFill="1" applyBorder="1" applyAlignment="1">
      <alignment horizontal="center" vertical="top"/>
    </xf>
    <xf numFmtId="164" fontId="5" fillId="8" borderId="62" xfId="0" applyNumberFormat="1" applyFont="1" applyFill="1" applyBorder="1" applyAlignment="1">
      <alignment horizontal="center" vertical="top"/>
    </xf>
    <xf numFmtId="164" fontId="4" fillId="8" borderId="1" xfId="0" applyNumberFormat="1" applyFont="1" applyFill="1" applyBorder="1" applyAlignment="1">
      <alignment horizontal="center" vertical="top"/>
    </xf>
    <xf numFmtId="164" fontId="4" fillId="8" borderId="48" xfId="0" applyNumberFormat="1" applyFont="1" applyFill="1" applyBorder="1" applyAlignment="1">
      <alignment horizontal="center" vertical="top"/>
    </xf>
    <xf numFmtId="164" fontId="4" fillId="8" borderId="59" xfId="0" applyNumberFormat="1" applyFont="1" applyFill="1" applyBorder="1" applyAlignment="1">
      <alignment horizontal="center" vertical="top"/>
    </xf>
    <xf numFmtId="164" fontId="16" fillId="8" borderId="47" xfId="0" applyNumberFormat="1" applyFont="1" applyFill="1" applyBorder="1" applyAlignment="1">
      <alignment horizontal="center" vertical="top"/>
    </xf>
    <xf numFmtId="164" fontId="16" fillId="8" borderId="1" xfId="0" applyNumberFormat="1" applyFont="1" applyFill="1" applyBorder="1" applyAlignment="1">
      <alignment horizontal="center" vertical="top"/>
    </xf>
    <xf numFmtId="164" fontId="16" fillId="8" borderId="59" xfId="0" applyNumberFormat="1" applyFont="1" applyFill="1" applyBorder="1" applyAlignment="1">
      <alignment horizontal="center" vertical="top"/>
    </xf>
    <xf numFmtId="164" fontId="4" fillId="8" borderId="49" xfId="0" applyNumberFormat="1" applyFont="1" applyFill="1" applyBorder="1" applyAlignment="1">
      <alignment horizontal="center" vertical="top"/>
    </xf>
    <xf numFmtId="164" fontId="3" fillId="8" borderId="38" xfId="0" applyNumberFormat="1" applyFont="1" applyFill="1" applyBorder="1" applyAlignment="1">
      <alignment horizontal="center" vertical="top" wrapText="1"/>
    </xf>
    <xf numFmtId="164" fontId="3" fillId="8" borderId="39" xfId="0" applyNumberFormat="1" applyFont="1" applyFill="1" applyBorder="1" applyAlignment="1">
      <alignment horizontal="center" vertical="top" wrapText="1"/>
    </xf>
    <xf numFmtId="164" fontId="3" fillId="8" borderId="40" xfId="0" applyNumberFormat="1" applyFont="1" applyFill="1" applyBorder="1" applyAlignment="1">
      <alignment horizontal="center" vertical="top" wrapText="1"/>
    </xf>
    <xf numFmtId="164" fontId="3" fillId="8" borderId="8" xfId="0" applyNumberFormat="1" applyFont="1" applyFill="1" applyBorder="1" applyAlignment="1">
      <alignment horizontal="center" vertical="top" wrapText="1"/>
    </xf>
    <xf numFmtId="164" fontId="3" fillId="8" borderId="51" xfId="0" applyNumberFormat="1" applyFont="1" applyFill="1" applyBorder="1" applyAlignment="1">
      <alignment horizontal="center" vertical="top" wrapText="1"/>
    </xf>
    <xf numFmtId="164" fontId="5" fillId="6" borderId="36" xfId="0" applyNumberFormat="1" applyFont="1" applyFill="1" applyBorder="1" applyAlignment="1">
      <alignment horizontal="center" vertical="center"/>
    </xf>
    <xf numFmtId="49" fontId="11" fillId="0" borderId="14" xfId="0" applyNumberFormat="1" applyFont="1" applyFill="1" applyBorder="1" applyAlignment="1">
      <alignment horizontal="center" vertical="top"/>
    </xf>
    <xf numFmtId="49" fontId="11" fillId="0" borderId="60" xfId="0" applyNumberFormat="1" applyFont="1" applyFill="1" applyBorder="1" applyAlignment="1">
      <alignment horizontal="center" vertical="top"/>
    </xf>
    <xf numFmtId="164" fontId="7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7" fillId="0" borderId="4" xfId="0" applyFont="1" applyBorder="1" applyAlignment="1">
      <alignment horizontal="center" vertical="top"/>
    </xf>
    <xf numFmtId="0" fontId="7" fillId="0" borderId="52" xfId="0" applyFont="1" applyBorder="1" applyAlignment="1">
      <alignment horizontal="center" vertical="top"/>
    </xf>
    <xf numFmtId="0" fontId="12" fillId="0" borderId="8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0" fontId="8" fillId="8" borderId="30" xfId="0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 vertical="top" wrapText="1"/>
    </xf>
    <xf numFmtId="0" fontId="7" fillId="0" borderId="74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/>
    </xf>
    <xf numFmtId="0" fontId="7" fillId="0" borderId="53" xfId="0" applyFont="1" applyFill="1" applyBorder="1" applyAlignment="1">
      <alignment horizontal="center" vertical="top"/>
    </xf>
    <xf numFmtId="0" fontId="7" fillId="6" borderId="6" xfId="0" applyFont="1" applyFill="1" applyBorder="1" applyAlignment="1">
      <alignment horizontal="center" vertical="top"/>
    </xf>
    <xf numFmtId="0" fontId="8" fillId="8" borderId="49" xfId="0" applyFont="1" applyFill="1" applyBorder="1" applyAlignment="1">
      <alignment horizontal="center" vertical="top"/>
    </xf>
    <xf numFmtId="0" fontId="7" fillId="0" borderId="21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52" xfId="0" applyFont="1" applyBorder="1" applyAlignment="1">
      <alignment horizontal="center" vertical="top" wrapText="1"/>
    </xf>
    <xf numFmtId="0" fontId="8" fillId="8" borderId="30" xfId="0" applyFont="1" applyFill="1" applyBorder="1" applyAlignment="1">
      <alignment horizontal="right" vertical="top" wrapText="1"/>
    </xf>
    <xf numFmtId="0" fontId="7" fillId="0" borderId="8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64" fontId="8" fillId="4" borderId="19" xfId="0" applyNumberFormat="1" applyFont="1" applyFill="1" applyBorder="1" applyAlignment="1">
      <alignment horizontal="center" vertical="top" wrapText="1"/>
    </xf>
    <xf numFmtId="164" fontId="7" fillId="0" borderId="19" xfId="0" applyNumberFormat="1" applyFont="1" applyBorder="1" applyAlignment="1">
      <alignment horizontal="center" vertical="top" wrapText="1"/>
    </xf>
    <xf numFmtId="164" fontId="7" fillId="8" borderId="19" xfId="0" applyNumberFormat="1" applyFont="1" applyFill="1" applyBorder="1" applyAlignment="1">
      <alignment horizontal="center" vertical="top" wrapText="1"/>
    </xf>
    <xf numFmtId="164" fontId="8" fillId="5" borderId="30" xfId="0" applyNumberFormat="1" applyFont="1" applyFill="1" applyBorder="1" applyAlignment="1">
      <alignment horizontal="center" vertical="top" wrapText="1"/>
    </xf>
    <xf numFmtId="164" fontId="6" fillId="6" borderId="0" xfId="0" applyNumberFormat="1" applyFont="1" applyFill="1" applyBorder="1" applyAlignment="1">
      <alignment horizontal="center" vertical="top" wrapText="1"/>
    </xf>
    <xf numFmtId="164" fontId="7" fillId="0" borderId="28" xfId="0" applyNumberFormat="1" applyFont="1" applyBorder="1" applyAlignment="1">
      <alignment horizontal="center" vertical="top" wrapText="1"/>
    </xf>
    <xf numFmtId="164" fontId="8" fillId="4" borderId="28" xfId="0" applyNumberFormat="1" applyFont="1" applyFill="1" applyBorder="1" applyAlignment="1">
      <alignment horizontal="center" vertical="top" wrapText="1"/>
    </xf>
    <xf numFmtId="164" fontId="7" fillId="8" borderId="28" xfId="0" applyNumberFormat="1" applyFont="1" applyFill="1" applyBorder="1" applyAlignment="1">
      <alignment horizontal="center" vertical="top" wrapText="1"/>
    </xf>
    <xf numFmtId="164" fontId="8" fillId="6" borderId="0" xfId="0" applyNumberFormat="1" applyFont="1" applyFill="1" applyBorder="1" applyAlignment="1">
      <alignment horizontal="center" vertical="top" wrapText="1"/>
    </xf>
    <xf numFmtId="164" fontId="7" fillId="6" borderId="0" xfId="0" applyNumberFormat="1" applyFont="1" applyFill="1" applyBorder="1" applyAlignment="1">
      <alignment horizontal="center" vertical="top" wrapText="1"/>
    </xf>
    <xf numFmtId="164" fontId="8" fillId="5" borderId="29" xfId="0" applyNumberFormat="1" applyFont="1" applyFill="1" applyBorder="1" applyAlignment="1">
      <alignment horizontal="center" vertical="top" wrapText="1"/>
    </xf>
    <xf numFmtId="0" fontId="8" fillId="6" borderId="0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top"/>
    </xf>
    <xf numFmtId="49" fontId="3" fillId="2" borderId="11" xfId="0" applyNumberFormat="1" applyFont="1" applyFill="1" applyBorder="1" applyAlignment="1">
      <alignment horizontal="center" vertical="top"/>
    </xf>
    <xf numFmtId="49" fontId="3" fillId="3" borderId="43" xfId="0" applyNumberFormat="1" applyFont="1" applyFill="1" applyBorder="1" applyAlignment="1">
      <alignment horizontal="center" vertical="top"/>
    </xf>
    <xf numFmtId="164" fontId="2" fillId="0" borderId="0" xfId="0" applyNumberFormat="1" applyFont="1" applyAlignment="1">
      <alignment horizontal="center" vertical="top"/>
    </xf>
    <xf numFmtId="164" fontId="2" fillId="8" borderId="9" xfId="0" applyNumberFormat="1" applyFont="1" applyFill="1" applyBorder="1" applyAlignment="1">
      <alignment horizontal="center" vertical="top" wrapText="1"/>
    </xf>
    <xf numFmtId="164" fontId="2" fillId="8" borderId="10" xfId="0" applyNumberFormat="1" applyFont="1" applyFill="1" applyBorder="1" applyAlignment="1">
      <alignment horizontal="center" vertical="top" wrapText="1"/>
    </xf>
    <xf numFmtId="164" fontId="2" fillId="8" borderId="22" xfId="0" applyNumberFormat="1" applyFont="1" applyFill="1" applyBorder="1" applyAlignment="1">
      <alignment horizontal="center" vertical="top" wrapText="1"/>
    </xf>
    <xf numFmtId="164" fontId="2" fillId="8" borderId="31" xfId="0" applyNumberFormat="1" applyFont="1" applyFill="1" applyBorder="1" applyAlignment="1">
      <alignment horizontal="center" vertical="top" wrapText="1"/>
    </xf>
    <xf numFmtId="164" fontId="2" fillId="8" borderId="32" xfId="0" applyNumberFormat="1" applyFont="1" applyFill="1" applyBorder="1" applyAlignment="1">
      <alignment horizontal="center" vertical="top" wrapText="1"/>
    </xf>
    <xf numFmtId="164" fontId="2" fillId="8" borderId="33" xfId="0" applyNumberFormat="1" applyFont="1" applyFill="1" applyBorder="1" applyAlignment="1">
      <alignment horizontal="center" vertical="top" wrapText="1"/>
    </xf>
    <xf numFmtId="0" fontId="7" fillId="6" borderId="10" xfId="0" applyFont="1" applyFill="1" applyBorder="1" applyAlignment="1">
      <alignment horizontal="center" vertical="top"/>
    </xf>
    <xf numFmtId="0" fontId="7" fillId="6" borderId="22" xfId="0" applyFont="1" applyFill="1" applyBorder="1" applyAlignment="1">
      <alignment horizontal="center" vertical="top"/>
    </xf>
    <xf numFmtId="0" fontId="7" fillId="6" borderId="12" xfId="0" applyFont="1" applyFill="1" applyBorder="1" applyAlignment="1">
      <alignment horizontal="center" vertical="top"/>
    </xf>
    <xf numFmtId="0" fontId="7" fillId="6" borderId="37" xfId="0" applyFont="1" applyFill="1" applyBorder="1" applyAlignment="1">
      <alignment horizontal="center" vertical="top"/>
    </xf>
    <xf numFmtId="0" fontId="7" fillId="0" borderId="12" xfId="0" applyFont="1" applyFill="1" applyBorder="1" applyAlignment="1">
      <alignment horizontal="center" vertical="top"/>
    </xf>
    <xf numFmtId="0" fontId="7" fillId="0" borderId="37" xfId="0" applyFont="1" applyFill="1" applyBorder="1" applyAlignment="1">
      <alignment horizontal="center" vertical="top"/>
    </xf>
    <xf numFmtId="0" fontId="7" fillId="0" borderId="14" xfId="0" applyFont="1" applyFill="1" applyBorder="1" applyAlignment="1">
      <alignment horizontal="center" vertical="top"/>
    </xf>
    <xf numFmtId="0" fontId="7" fillId="0" borderId="60" xfId="0" applyFont="1" applyFill="1" applyBorder="1" applyAlignment="1">
      <alignment horizontal="center" vertical="top"/>
    </xf>
    <xf numFmtId="0" fontId="7" fillId="0" borderId="1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vertical="top" wrapText="1"/>
    </xf>
    <xf numFmtId="1" fontId="2" fillId="0" borderId="35" xfId="0" applyNumberFormat="1" applyFont="1" applyFill="1" applyBorder="1" applyAlignment="1">
      <alignment horizontal="center" vertical="top"/>
    </xf>
    <xf numFmtId="49" fontId="2" fillId="0" borderId="35" xfId="0" applyNumberFormat="1" applyFont="1" applyFill="1" applyBorder="1" applyAlignment="1">
      <alignment horizontal="center" vertical="top"/>
    </xf>
    <xf numFmtId="1" fontId="2" fillId="0" borderId="41" xfId="0" applyNumberFormat="1" applyFont="1" applyFill="1" applyBorder="1" applyAlignment="1">
      <alignment horizontal="center" vertical="top"/>
    </xf>
    <xf numFmtId="0" fontId="2" fillId="6" borderId="70" xfId="0" applyFont="1" applyFill="1" applyBorder="1" applyAlignment="1">
      <alignment vertical="top" wrapText="1"/>
    </xf>
    <xf numFmtId="49" fontId="2" fillId="6" borderId="32" xfId="0" applyNumberFormat="1" applyFont="1" applyFill="1" applyBorder="1" applyAlignment="1">
      <alignment horizontal="center" vertical="center"/>
    </xf>
    <xf numFmtId="49" fontId="2" fillId="6" borderId="71" xfId="0" applyNumberFormat="1" applyFont="1" applyFill="1" applyBorder="1" applyAlignment="1">
      <alignment horizontal="center" vertical="center"/>
    </xf>
    <xf numFmtId="49" fontId="2" fillId="6" borderId="28" xfId="0" applyNumberFormat="1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vertical="top" wrapText="1"/>
    </xf>
    <xf numFmtId="49" fontId="2" fillId="0" borderId="32" xfId="0" applyNumberFormat="1" applyFont="1" applyFill="1" applyBorder="1" applyAlignment="1">
      <alignment horizontal="center" vertical="top"/>
    </xf>
    <xf numFmtId="49" fontId="2" fillId="0" borderId="28" xfId="0" applyNumberFormat="1" applyFont="1" applyFill="1" applyBorder="1" applyAlignment="1">
      <alignment horizontal="center" vertical="top"/>
    </xf>
    <xf numFmtId="0" fontId="2" fillId="0" borderId="31" xfId="0" applyFont="1" applyFill="1" applyBorder="1" applyAlignment="1">
      <alignment vertical="top" wrapText="1"/>
    </xf>
    <xf numFmtId="49" fontId="2" fillId="0" borderId="12" xfId="0" applyNumberFormat="1" applyFont="1" applyFill="1" applyBorder="1" applyAlignment="1">
      <alignment horizontal="center" vertical="top"/>
    </xf>
    <xf numFmtId="49" fontId="2" fillId="0" borderId="72" xfId="0" applyNumberFormat="1" applyFont="1" applyFill="1" applyBorder="1" applyAlignment="1">
      <alignment horizontal="center" vertical="top"/>
    </xf>
    <xf numFmtId="0" fontId="2" fillId="0" borderId="26" xfId="0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49" fontId="2" fillId="0" borderId="29" xfId="0" applyNumberFormat="1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7" fillId="0" borderId="22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7" fillId="0" borderId="60" xfId="0" applyFont="1" applyFill="1" applyBorder="1" applyAlignment="1">
      <alignment horizontal="center" vertical="top" wrapText="1"/>
    </xf>
    <xf numFmtId="0" fontId="2" fillId="0" borderId="25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 wrapText="1"/>
    </xf>
    <xf numFmtId="0" fontId="2" fillId="0" borderId="47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59" xfId="0" applyFont="1" applyFill="1" applyBorder="1" applyAlignment="1">
      <alignment horizontal="center" vertical="top" wrapText="1"/>
    </xf>
    <xf numFmtId="164" fontId="2" fillId="6" borderId="34" xfId="0" applyNumberFormat="1" applyFont="1" applyFill="1" applyBorder="1" applyAlignment="1">
      <alignment horizontal="center" vertical="top" wrapText="1"/>
    </xf>
    <xf numFmtId="164" fontId="2" fillId="6" borderId="35" xfId="0" applyNumberFormat="1" applyFont="1" applyFill="1" applyBorder="1" applyAlignment="1">
      <alignment horizontal="center" vertical="top" wrapText="1"/>
    </xf>
    <xf numFmtId="164" fontId="2" fillId="6" borderId="36" xfId="0" applyNumberFormat="1" applyFont="1" applyFill="1" applyBorder="1" applyAlignment="1">
      <alignment horizontal="center" vertical="top" wrapText="1"/>
    </xf>
    <xf numFmtId="164" fontId="2" fillId="0" borderId="34" xfId="0" applyNumberFormat="1" applyFont="1" applyFill="1" applyBorder="1" applyAlignment="1">
      <alignment horizontal="center" vertical="top"/>
    </xf>
    <xf numFmtId="164" fontId="2" fillId="0" borderId="35" xfId="0" applyNumberFormat="1" applyFont="1" applyFill="1" applyBorder="1" applyAlignment="1">
      <alignment horizontal="center" vertical="top"/>
    </xf>
    <xf numFmtId="164" fontId="3" fillId="0" borderId="35" xfId="0" applyNumberFormat="1" applyFont="1" applyFill="1" applyBorder="1" applyAlignment="1">
      <alignment horizontal="center" vertical="top"/>
    </xf>
    <xf numFmtId="164" fontId="2" fillId="0" borderId="42" xfId="0" applyNumberFormat="1" applyFont="1" applyFill="1" applyBorder="1" applyAlignment="1">
      <alignment horizontal="center" vertical="top"/>
    </xf>
    <xf numFmtId="164" fontId="2" fillId="8" borderId="34" xfId="0" applyNumberFormat="1" applyFont="1" applyFill="1" applyBorder="1" applyAlignment="1">
      <alignment horizontal="center" vertical="top"/>
    </xf>
    <xf numFmtId="164" fontId="3" fillId="8" borderId="35" xfId="0" applyNumberFormat="1" applyFont="1" applyFill="1" applyBorder="1" applyAlignment="1">
      <alignment horizontal="center" vertical="top"/>
    </xf>
    <xf numFmtId="164" fontId="2" fillId="8" borderId="42" xfId="0" applyNumberFormat="1" applyFont="1" applyFill="1" applyBorder="1" applyAlignment="1">
      <alignment horizontal="center" vertical="top"/>
    </xf>
    <xf numFmtId="164" fontId="2" fillId="0" borderId="5" xfId="0" applyNumberFormat="1" applyFont="1" applyFill="1" applyBorder="1" applyAlignment="1">
      <alignment horizontal="center" vertical="top"/>
    </xf>
    <xf numFmtId="164" fontId="3" fillId="0" borderId="4" xfId="0" applyNumberFormat="1" applyFont="1" applyFill="1" applyBorder="1" applyAlignment="1">
      <alignment horizontal="center" vertical="top"/>
    </xf>
    <xf numFmtId="0" fontId="3" fillId="8" borderId="29" xfId="0" applyFont="1" applyFill="1" applyBorder="1" applyAlignment="1">
      <alignment horizontal="right" vertical="top" wrapText="1"/>
    </xf>
    <xf numFmtId="164" fontId="2" fillId="8" borderId="35" xfId="0" applyNumberFormat="1" applyFont="1" applyFill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top"/>
    </xf>
    <xf numFmtId="164" fontId="3" fillId="8" borderId="47" xfId="0" applyNumberFormat="1" applyFont="1" applyFill="1" applyBorder="1" applyAlignment="1">
      <alignment horizontal="center" vertical="top" wrapText="1"/>
    </xf>
    <xf numFmtId="164" fontId="3" fillId="8" borderId="1" xfId="0" applyNumberFormat="1" applyFont="1" applyFill="1" applyBorder="1" applyAlignment="1">
      <alignment horizontal="center" vertical="top" wrapText="1"/>
    </xf>
    <xf numFmtId="164" fontId="3" fillId="8" borderId="59" xfId="0" applyNumberFormat="1" applyFont="1" applyFill="1" applyBorder="1" applyAlignment="1">
      <alignment horizontal="center" vertical="top" wrapText="1"/>
    </xf>
    <xf numFmtId="0" fontId="3" fillId="8" borderId="50" xfId="0" applyFont="1" applyFill="1" applyBorder="1" applyAlignment="1">
      <alignment horizontal="right" vertical="top" wrapText="1"/>
    </xf>
    <xf numFmtId="164" fontId="3" fillId="3" borderId="7" xfId="0" applyNumberFormat="1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164" fontId="3" fillId="3" borderId="15" xfId="0" applyNumberFormat="1" applyFont="1" applyFill="1" applyBorder="1" applyAlignment="1">
      <alignment horizontal="center" vertical="center" wrapText="1"/>
    </xf>
    <xf numFmtId="164" fontId="3" fillId="3" borderId="17" xfId="0" applyNumberFormat="1" applyFont="1" applyFill="1" applyBorder="1" applyAlignment="1">
      <alignment horizontal="center" vertical="center" wrapText="1"/>
    </xf>
    <xf numFmtId="164" fontId="3" fillId="3" borderId="24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4" fontId="3" fillId="3" borderId="68" xfId="0" applyNumberFormat="1" applyFont="1" applyFill="1" applyBorder="1" applyAlignment="1">
      <alignment horizontal="center" vertical="center" wrapText="1"/>
    </xf>
    <xf numFmtId="164" fontId="3" fillId="3" borderId="16" xfId="0" applyNumberFormat="1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top"/>
    </xf>
    <xf numFmtId="164" fontId="3" fillId="2" borderId="3" xfId="0" applyNumberFormat="1" applyFont="1" applyFill="1" applyBorder="1" applyAlignment="1">
      <alignment horizontal="center" vertical="top"/>
    </xf>
    <xf numFmtId="164" fontId="3" fillId="2" borderId="15" xfId="0" applyNumberFormat="1" applyFont="1" applyFill="1" applyBorder="1" applyAlignment="1">
      <alignment horizontal="center" vertical="top"/>
    </xf>
    <xf numFmtId="164" fontId="3" fillId="2" borderId="17" xfId="0" applyNumberFormat="1" applyFont="1" applyFill="1" applyBorder="1" applyAlignment="1">
      <alignment horizontal="center" vertical="top"/>
    </xf>
    <xf numFmtId="164" fontId="3" fillId="2" borderId="16" xfId="0" applyNumberFormat="1" applyFont="1" applyFill="1" applyBorder="1" applyAlignment="1">
      <alignment horizontal="center" vertical="top"/>
    </xf>
    <xf numFmtId="164" fontId="3" fillId="4" borderId="7" xfId="0" applyNumberFormat="1" applyFont="1" applyFill="1" applyBorder="1" applyAlignment="1">
      <alignment horizontal="center" vertical="top"/>
    </xf>
    <xf numFmtId="164" fontId="3" fillId="4" borderId="3" xfId="0" applyNumberFormat="1" applyFont="1" applyFill="1" applyBorder="1" applyAlignment="1">
      <alignment horizontal="center" vertical="top"/>
    </xf>
    <xf numFmtId="164" fontId="3" fillId="4" borderId="15" xfId="0" applyNumberFormat="1" applyFont="1" applyFill="1" applyBorder="1" applyAlignment="1">
      <alignment horizontal="center" vertical="top"/>
    </xf>
    <xf numFmtId="164" fontId="3" fillId="4" borderId="17" xfId="0" applyNumberFormat="1" applyFont="1" applyFill="1" applyBorder="1" applyAlignment="1">
      <alignment horizontal="center" vertical="top"/>
    </xf>
    <xf numFmtId="164" fontId="3" fillId="4" borderId="16" xfId="0" applyNumberFormat="1" applyFont="1" applyFill="1" applyBorder="1" applyAlignment="1">
      <alignment horizontal="center" vertical="top"/>
    </xf>
    <xf numFmtId="164" fontId="6" fillId="6" borderId="0" xfId="0" applyNumberFormat="1" applyFont="1" applyFill="1" applyBorder="1" applyAlignment="1">
      <alignment horizontal="center" vertical="top" wrapText="1"/>
    </xf>
    <xf numFmtId="164" fontId="7" fillId="0" borderId="28" xfId="0" applyNumberFormat="1" applyFont="1" applyBorder="1" applyAlignment="1">
      <alignment horizontal="center" vertical="top" wrapText="1"/>
    </xf>
    <xf numFmtId="164" fontId="8" fillId="4" borderId="28" xfId="0" applyNumberFormat="1" applyFont="1" applyFill="1" applyBorder="1" applyAlignment="1">
      <alignment horizontal="center" vertical="top" wrapText="1"/>
    </xf>
    <xf numFmtId="164" fontId="7" fillId="8" borderId="28" xfId="0" applyNumberFormat="1" applyFont="1" applyFill="1" applyBorder="1" applyAlignment="1">
      <alignment horizontal="center" vertical="top" wrapText="1"/>
    </xf>
    <xf numFmtId="164" fontId="8" fillId="6" borderId="0" xfId="0" applyNumberFormat="1" applyFont="1" applyFill="1" applyBorder="1" applyAlignment="1">
      <alignment horizontal="center" vertical="top" wrapText="1"/>
    </xf>
    <xf numFmtId="164" fontId="7" fillId="6" borderId="0" xfId="0" applyNumberFormat="1" applyFont="1" applyFill="1" applyBorder="1" applyAlignment="1">
      <alignment horizontal="center" vertical="top" wrapText="1"/>
    </xf>
    <xf numFmtId="0" fontId="8" fillId="6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top"/>
    </xf>
    <xf numFmtId="0" fontId="7" fillId="0" borderId="10" xfId="0" applyFont="1" applyFill="1" applyBorder="1" applyAlignment="1">
      <alignment horizontal="center" vertical="top" wrapText="1"/>
    </xf>
    <xf numFmtId="0" fontId="7" fillId="0" borderId="22" xfId="0" applyFont="1" applyFill="1" applyBorder="1" applyAlignment="1">
      <alignment horizontal="center" vertical="top" wrapText="1"/>
    </xf>
    <xf numFmtId="49" fontId="3" fillId="2" borderId="11" xfId="0" applyNumberFormat="1" applyFont="1" applyFill="1" applyBorder="1" applyAlignment="1">
      <alignment horizontal="center" vertical="top"/>
    </xf>
    <xf numFmtId="0" fontId="2" fillId="0" borderId="13" xfId="0" applyFont="1" applyBorder="1" applyAlignment="1">
      <alignment horizontal="left" vertical="top" wrapText="1"/>
    </xf>
    <xf numFmtId="49" fontId="3" fillId="3" borderId="43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vertical="top" wrapText="1"/>
    </xf>
    <xf numFmtId="1" fontId="11" fillId="0" borderId="0" xfId="0" applyNumberFormat="1" applyFont="1" applyFill="1" applyBorder="1" applyAlignment="1">
      <alignment horizontal="center" vertical="top"/>
    </xf>
    <xf numFmtId="49" fontId="11" fillId="0" borderId="0" xfId="0" applyNumberFormat="1" applyFont="1" applyFill="1" applyBorder="1" applyAlignment="1">
      <alignment horizontal="center" vertical="top"/>
    </xf>
    <xf numFmtId="0" fontId="5" fillId="9" borderId="0" xfId="0" applyFont="1" applyFill="1" applyBorder="1" applyAlignment="1">
      <alignment vertical="top" wrapText="1"/>
    </xf>
    <xf numFmtId="49" fontId="11" fillId="9" borderId="0" xfId="0" applyNumberFormat="1" applyFont="1" applyFill="1" applyBorder="1" applyAlignment="1">
      <alignment horizontal="center" vertical="top" wrapText="1"/>
    </xf>
    <xf numFmtId="164" fontId="16" fillId="3" borderId="17" xfId="0" applyNumberFormat="1" applyFont="1" applyFill="1" applyBorder="1" applyAlignment="1">
      <alignment horizontal="center" vertical="center"/>
    </xf>
    <xf numFmtId="164" fontId="16" fillId="3" borderId="15" xfId="0" applyNumberFormat="1" applyFont="1" applyFill="1" applyBorder="1" applyAlignment="1">
      <alignment horizontal="center" vertical="center"/>
    </xf>
    <xf numFmtId="164" fontId="16" fillId="3" borderId="3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top"/>
    </xf>
    <xf numFmtId="0" fontId="5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1" fontId="2" fillId="0" borderId="0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Fill="1" applyBorder="1" applyAlignment="1">
      <alignment horizontal="center" vertical="top" wrapText="1"/>
    </xf>
    <xf numFmtId="164" fontId="3" fillId="0" borderId="0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Fill="1" applyBorder="1" applyAlignment="1">
      <alignment horizontal="left" vertical="top" wrapText="1"/>
    </xf>
    <xf numFmtId="164" fontId="5" fillId="8" borderId="9" xfId="0" applyNumberFormat="1" applyFont="1" applyFill="1" applyBorder="1" applyAlignment="1">
      <alignment horizontal="center" vertical="top"/>
    </xf>
    <xf numFmtId="164" fontId="5" fillId="8" borderId="10" xfId="0" applyNumberFormat="1" applyFont="1" applyFill="1" applyBorder="1" applyAlignment="1">
      <alignment horizontal="center" vertical="top"/>
    </xf>
    <xf numFmtId="164" fontId="5" fillId="8" borderId="22" xfId="0" applyNumberFormat="1" applyFont="1" applyFill="1" applyBorder="1" applyAlignment="1">
      <alignment horizontal="center" vertical="top"/>
    </xf>
    <xf numFmtId="164" fontId="4" fillId="3" borderId="68" xfId="0" applyNumberFormat="1" applyFont="1" applyFill="1" applyBorder="1" applyAlignment="1">
      <alignment horizontal="center" vertical="top"/>
    </xf>
    <xf numFmtId="0" fontId="11" fillId="0" borderId="12" xfId="0" applyFont="1" applyFill="1" applyBorder="1" applyAlignment="1">
      <alignment horizontal="center" vertical="top" wrapText="1"/>
    </xf>
    <xf numFmtId="0" fontId="11" fillId="0" borderId="37" xfId="0" applyFont="1" applyFill="1" applyBorder="1" applyAlignment="1">
      <alignment horizontal="center" vertical="top" wrapText="1"/>
    </xf>
    <xf numFmtId="164" fontId="6" fillId="0" borderId="35" xfId="0" applyNumberFormat="1" applyFont="1" applyFill="1" applyBorder="1" applyAlignment="1">
      <alignment horizontal="center" vertical="top"/>
    </xf>
    <xf numFmtId="0" fontId="11" fillId="0" borderId="39" xfId="0" applyFont="1" applyFill="1" applyBorder="1" applyAlignment="1">
      <alignment horizontal="center" vertical="top" wrapText="1"/>
    </xf>
    <xf numFmtId="0" fontId="11" fillId="0" borderId="40" xfId="0" applyFont="1" applyFill="1" applyBorder="1" applyAlignment="1">
      <alignment horizontal="center" vertical="top" wrapText="1"/>
    </xf>
    <xf numFmtId="164" fontId="6" fillId="6" borderId="31" xfId="0" applyNumberFormat="1" applyFont="1" applyFill="1" applyBorder="1" applyAlignment="1">
      <alignment horizontal="center" vertical="top"/>
    </xf>
    <xf numFmtId="164" fontId="15" fillId="8" borderId="11" xfId="0" applyNumberFormat="1" applyFont="1" applyFill="1" applyBorder="1" applyAlignment="1">
      <alignment horizontal="center" vertical="top"/>
    </xf>
    <xf numFmtId="164" fontId="15" fillId="8" borderId="12" xfId="0" applyNumberFormat="1" applyFont="1" applyFill="1" applyBorder="1" applyAlignment="1">
      <alignment horizontal="center" vertical="top"/>
    </xf>
    <xf numFmtId="164" fontId="6" fillId="8" borderId="32" xfId="0" applyNumberFormat="1" applyFont="1" applyFill="1" applyBorder="1" applyAlignment="1">
      <alignment horizontal="center" vertical="top"/>
    </xf>
    <xf numFmtId="164" fontId="5" fillId="8" borderId="64" xfId="0" applyNumberFormat="1" applyFont="1" applyFill="1" applyBorder="1" applyAlignment="1">
      <alignment horizontal="center" vertical="top"/>
    </xf>
    <xf numFmtId="164" fontId="6" fillId="8" borderId="33" xfId="0" applyNumberFormat="1" applyFont="1" applyFill="1" applyBorder="1" applyAlignment="1">
      <alignment horizontal="center" vertical="top"/>
    </xf>
    <xf numFmtId="49" fontId="3" fillId="3" borderId="57" xfId="0" applyNumberFormat="1" applyFont="1" applyFill="1" applyBorder="1" applyAlignment="1">
      <alignment horizontal="center" vertical="top"/>
    </xf>
    <xf numFmtId="49" fontId="3" fillId="6" borderId="10" xfId="0" applyNumberFormat="1" applyFont="1" applyFill="1" applyBorder="1" applyAlignment="1">
      <alignment horizontal="center" vertical="top"/>
    </xf>
    <xf numFmtId="0" fontId="7" fillId="0" borderId="53" xfId="0" applyFont="1" applyFill="1" applyBorder="1" applyAlignment="1">
      <alignment horizontal="center" vertical="top" wrapText="1"/>
    </xf>
    <xf numFmtId="0" fontId="7" fillId="0" borderId="25" xfId="0" applyFont="1" applyFill="1" applyBorder="1" applyAlignment="1">
      <alignment horizontal="center" vertical="top" wrapText="1"/>
    </xf>
    <xf numFmtId="164" fontId="5" fillId="0" borderId="25" xfId="0" applyNumberFormat="1" applyFont="1" applyFill="1" applyBorder="1" applyAlignment="1">
      <alignment horizontal="center" vertical="top"/>
    </xf>
    <xf numFmtId="164" fontId="5" fillId="8" borderId="65" xfId="0" applyNumberFormat="1" applyFont="1" applyFill="1" applyBorder="1" applyAlignment="1">
      <alignment horizontal="center" vertical="top"/>
    </xf>
    <xf numFmtId="164" fontId="5" fillId="8" borderId="66" xfId="0" applyNumberFormat="1" applyFont="1" applyFill="1" applyBorder="1" applyAlignment="1">
      <alignment horizontal="center" vertical="top"/>
    </xf>
    <xf numFmtId="164" fontId="5" fillId="0" borderId="74" xfId="0" applyNumberFormat="1" applyFont="1" applyFill="1" applyBorder="1" applyAlignment="1">
      <alignment horizontal="center" vertical="top"/>
    </xf>
    <xf numFmtId="164" fontId="5" fillId="0" borderId="63" xfId="0" applyNumberFormat="1" applyFont="1" applyFill="1" applyBorder="1" applyAlignment="1">
      <alignment horizontal="center" vertical="top"/>
    </xf>
    <xf numFmtId="164" fontId="6" fillId="0" borderId="21" xfId="0" applyNumberFormat="1" applyFont="1" applyFill="1" applyBorder="1" applyAlignment="1">
      <alignment horizontal="center" vertical="top"/>
    </xf>
    <xf numFmtId="164" fontId="6" fillId="8" borderId="9" xfId="0" applyNumberFormat="1" applyFont="1" applyFill="1" applyBorder="1" applyAlignment="1">
      <alignment horizontal="center" vertical="top"/>
    </xf>
    <xf numFmtId="164" fontId="6" fillId="8" borderId="10" xfId="0" applyNumberFormat="1" applyFont="1" applyFill="1" applyBorder="1" applyAlignment="1">
      <alignment horizontal="center" vertical="top"/>
    </xf>
    <xf numFmtId="164" fontId="6" fillId="8" borderId="18" xfId="0" applyNumberFormat="1" applyFont="1" applyFill="1" applyBorder="1" applyAlignment="1">
      <alignment horizontal="center" vertical="top"/>
    </xf>
    <xf numFmtId="164" fontId="8" fillId="8" borderId="29" xfId="0" applyNumberFormat="1" applyFont="1" applyFill="1" applyBorder="1" applyAlignment="1">
      <alignment horizontal="center" vertical="top" wrapText="1"/>
    </xf>
    <xf numFmtId="164" fontId="8" fillId="8" borderId="30" xfId="0" applyNumberFormat="1" applyFont="1" applyFill="1" applyBorder="1" applyAlignment="1">
      <alignment horizontal="center" vertical="top" wrapText="1"/>
    </xf>
    <xf numFmtId="164" fontId="5" fillId="8" borderId="18" xfId="0" applyNumberFormat="1" applyFont="1" applyFill="1" applyBorder="1" applyAlignment="1">
      <alignment horizontal="center" vertical="top"/>
    </xf>
    <xf numFmtId="0" fontId="2" fillId="0" borderId="49" xfId="0" applyFont="1" applyFill="1" applyBorder="1" applyAlignment="1">
      <alignment vertical="top" wrapText="1"/>
    </xf>
    <xf numFmtId="0" fontId="18" fillId="0" borderId="9" xfId="0" applyFont="1" applyFill="1" applyBorder="1" applyAlignment="1">
      <alignment vertical="center" textRotation="90" wrapText="1"/>
    </xf>
    <xf numFmtId="0" fontId="16" fillId="8" borderId="30" xfId="0" applyFont="1" applyFill="1" applyBorder="1" applyAlignment="1">
      <alignment horizontal="right" vertical="top" wrapText="1"/>
    </xf>
    <xf numFmtId="0" fontId="4" fillId="8" borderId="29" xfId="0" applyFont="1" applyFill="1" applyBorder="1" applyAlignment="1">
      <alignment horizontal="right" vertical="top" wrapText="1"/>
    </xf>
    <xf numFmtId="0" fontId="4" fillId="8" borderId="50" xfId="0" applyFont="1" applyFill="1" applyBorder="1" applyAlignment="1">
      <alignment horizontal="right" vertical="top" wrapText="1"/>
    </xf>
    <xf numFmtId="164" fontId="5" fillId="0" borderId="44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Fill="1" applyBorder="1" applyAlignment="1">
      <alignment horizontal="left" vertical="top" wrapText="1"/>
    </xf>
    <xf numFmtId="164" fontId="4" fillId="3" borderId="15" xfId="0" applyNumberFormat="1" applyFont="1" applyFill="1" applyBorder="1" applyAlignment="1">
      <alignment horizontal="center" vertical="top"/>
    </xf>
    <xf numFmtId="164" fontId="4" fillId="3" borderId="68" xfId="0" applyNumberFormat="1" applyFont="1" applyFill="1" applyBorder="1" applyAlignment="1">
      <alignment horizontal="center" vertical="top"/>
    </xf>
    <xf numFmtId="49" fontId="3" fillId="2" borderId="11" xfId="0" applyNumberFormat="1" applyFont="1" applyFill="1" applyBorder="1" applyAlignment="1">
      <alignment horizontal="center" vertical="top"/>
    </xf>
    <xf numFmtId="49" fontId="3" fillId="3" borderId="43" xfId="0" applyNumberFormat="1" applyFont="1" applyFill="1" applyBorder="1" applyAlignment="1">
      <alignment horizontal="center" vertical="top"/>
    </xf>
    <xf numFmtId="0" fontId="3" fillId="8" borderId="29" xfId="0" applyFont="1" applyFill="1" applyBorder="1" applyAlignment="1">
      <alignment horizontal="right"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wrapText="1"/>
    </xf>
    <xf numFmtId="49" fontId="3" fillId="6" borderId="43" xfId="0" applyNumberFormat="1" applyFont="1" applyFill="1" applyBorder="1" applyAlignment="1">
      <alignment horizontal="center" vertical="top"/>
    </xf>
    <xf numFmtId="49" fontId="3" fillId="2" borderId="11" xfId="0" applyNumberFormat="1" applyFont="1" applyFill="1" applyBorder="1" applyAlignment="1">
      <alignment horizontal="center" vertical="top"/>
    </xf>
    <xf numFmtId="49" fontId="3" fillId="3" borderId="69" xfId="0" applyNumberFormat="1" applyFont="1" applyFill="1" applyBorder="1" applyAlignment="1">
      <alignment horizontal="center" vertical="top"/>
    </xf>
    <xf numFmtId="164" fontId="7" fillId="0" borderId="28" xfId="0" applyNumberFormat="1" applyFont="1" applyBorder="1" applyAlignment="1">
      <alignment horizontal="center" vertical="top" wrapText="1"/>
    </xf>
    <xf numFmtId="164" fontId="6" fillId="6" borderId="0" xfId="0" applyNumberFormat="1" applyFont="1" applyFill="1" applyBorder="1" applyAlignment="1">
      <alignment horizontal="center" vertical="top" wrapText="1"/>
    </xf>
    <xf numFmtId="49" fontId="3" fillId="3" borderId="0" xfId="0" applyNumberFormat="1" applyFont="1" applyFill="1" applyBorder="1" applyAlignment="1">
      <alignment horizontal="left" vertical="top"/>
    </xf>
    <xf numFmtId="164" fontId="5" fillId="9" borderId="34" xfId="0" applyNumberFormat="1" applyFont="1" applyFill="1" applyBorder="1" applyAlignment="1">
      <alignment horizontal="center" vertical="top"/>
    </xf>
    <xf numFmtId="164" fontId="5" fillId="9" borderId="35" xfId="0" applyNumberFormat="1" applyFont="1" applyFill="1" applyBorder="1" applyAlignment="1">
      <alignment horizontal="center" vertical="top"/>
    </xf>
    <xf numFmtId="164" fontId="5" fillId="9" borderId="36" xfId="0" applyNumberFormat="1" applyFont="1" applyFill="1" applyBorder="1" applyAlignment="1">
      <alignment horizontal="center" vertical="top"/>
    </xf>
    <xf numFmtId="164" fontId="5" fillId="9" borderId="11" xfId="0" applyNumberFormat="1" applyFont="1" applyFill="1" applyBorder="1" applyAlignment="1">
      <alignment horizontal="center" vertical="top"/>
    </xf>
    <xf numFmtId="164" fontId="5" fillId="9" borderId="12" xfId="0" applyNumberFormat="1" applyFont="1" applyFill="1" applyBorder="1" applyAlignment="1">
      <alignment horizontal="center" vertical="top"/>
    </xf>
    <xf numFmtId="164" fontId="5" fillId="9" borderId="37" xfId="0" applyNumberFormat="1" applyFont="1" applyFill="1" applyBorder="1" applyAlignment="1">
      <alignment horizontal="center" vertical="top"/>
    </xf>
    <xf numFmtId="164" fontId="5" fillId="9" borderId="38" xfId="0" applyNumberFormat="1" applyFont="1" applyFill="1" applyBorder="1" applyAlignment="1">
      <alignment horizontal="center" vertical="top"/>
    </xf>
    <xf numFmtId="164" fontId="5" fillId="9" borderId="39" xfId="0" applyNumberFormat="1" applyFont="1" applyFill="1" applyBorder="1" applyAlignment="1">
      <alignment horizontal="center" vertical="top"/>
    </xf>
    <xf numFmtId="164" fontId="5" fillId="9" borderId="40" xfId="0" applyNumberFormat="1" applyFont="1" applyFill="1" applyBorder="1" applyAlignment="1">
      <alignment horizontal="center" vertical="top"/>
    </xf>
    <xf numFmtId="164" fontId="5" fillId="9" borderId="9" xfId="0" applyNumberFormat="1" applyFont="1" applyFill="1" applyBorder="1" applyAlignment="1">
      <alignment horizontal="center" vertical="top"/>
    </xf>
    <xf numFmtId="164" fontId="5" fillId="9" borderId="10" xfId="0" applyNumberFormat="1" applyFont="1" applyFill="1" applyBorder="1" applyAlignment="1">
      <alignment horizontal="center" vertical="top"/>
    </xf>
    <xf numFmtId="164" fontId="5" fillId="9" borderId="22" xfId="0" applyNumberFormat="1" applyFont="1" applyFill="1" applyBorder="1" applyAlignment="1">
      <alignment horizontal="center" vertical="top"/>
    </xf>
    <xf numFmtId="164" fontId="5" fillId="9" borderId="64" xfId="0" applyNumberFormat="1" applyFont="1" applyFill="1" applyBorder="1" applyAlignment="1">
      <alignment horizontal="center" vertical="top"/>
    </xf>
    <xf numFmtId="164" fontId="5" fillId="9" borderId="65" xfId="0" applyNumberFormat="1" applyFont="1" applyFill="1" applyBorder="1" applyAlignment="1">
      <alignment horizontal="center" vertical="top"/>
    </xf>
    <xf numFmtId="164" fontId="5" fillId="9" borderId="66" xfId="0" applyNumberFormat="1" applyFont="1" applyFill="1" applyBorder="1" applyAlignment="1">
      <alignment horizontal="center" vertical="top"/>
    </xf>
    <xf numFmtId="164" fontId="6" fillId="9" borderId="36" xfId="0" applyNumberFormat="1" applyFont="1" applyFill="1" applyBorder="1" applyAlignment="1">
      <alignment horizontal="center" vertical="center"/>
    </xf>
    <xf numFmtId="164" fontId="6" fillId="9" borderId="9" xfId="0" applyNumberFormat="1" applyFont="1" applyFill="1" applyBorder="1" applyAlignment="1">
      <alignment horizontal="center" vertical="top"/>
    </xf>
    <xf numFmtId="164" fontId="6" fillId="9" borderId="10" xfId="0" applyNumberFormat="1" applyFont="1" applyFill="1" applyBorder="1" applyAlignment="1">
      <alignment horizontal="center" vertical="top"/>
    </xf>
    <xf numFmtId="164" fontId="2" fillId="9" borderId="34" xfId="0" applyNumberFormat="1" applyFont="1" applyFill="1" applyBorder="1" applyAlignment="1">
      <alignment horizontal="center" vertical="top"/>
    </xf>
    <xf numFmtId="164" fontId="3" fillId="9" borderId="35" xfId="0" applyNumberFormat="1" applyFont="1" applyFill="1" applyBorder="1" applyAlignment="1">
      <alignment horizontal="center" vertical="top"/>
    </xf>
    <xf numFmtId="164" fontId="2" fillId="9" borderId="35" xfId="0" applyNumberFormat="1" applyFont="1" applyFill="1" applyBorder="1" applyAlignment="1">
      <alignment horizontal="center" vertical="top"/>
    </xf>
    <xf numFmtId="164" fontId="2" fillId="9" borderId="9" xfId="0" applyNumberFormat="1" applyFont="1" applyFill="1" applyBorder="1" applyAlignment="1">
      <alignment horizontal="center" vertical="top" wrapText="1"/>
    </xf>
    <xf numFmtId="164" fontId="2" fillId="9" borderId="10" xfId="0" applyNumberFormat="1" applyFont="1" applyFill="1" applyBorder="1" applyAlignment="1">
      <alignment horizontal="center" vertical="top" wrapText="1"/>
    </xf>
    <xf numFmtId="164" fontId="2" fillId="9" borderId="22" xfId="0" applyNumberFormat="1" applyFont="1" applyFill="1" applyBorder="1" applyAlignment="1">
      <alignment horizontal="center" vertical="top" wrapText="1"/>
    </xf>
    <xf numFmtId="164" fontId="2" fillId="9" borderId="31" xfId="0" applyNumberFormat="1" applyFont="1" applyFill="1" applyBorder="1" applyAlignment="1">
      <alignment horizontal="center" vertical="top" wrapText="1"/>
    </xf>
    <xf numFmtId="164" fontId="2" fillId="9" borderId="32" xfId="0" applyNumberFormat="1" applyFont="1" applyFill="1" applyBorder="1" applyAlignment="1">
      <alignment horizontal="center" vertical="top" wrapText="1"/>
    </xf>
    <xf numFmtId="164" fontId="2" fillId="9" borderId="33" xfId="0" applyNumberFormat="1" applyFont="1" applyFill="1" applyBorder="1" applyAlignment="1">
      <alignment horizontal="center" vertical="top" wrapText="1"/>
    </xf>
    <xf numFmtId="164" fontId="5" fillId="8" borderId="42" xfId="0" applyNumberFormat="1" applyFont="1" applyFill="1" applyBorder="1" applyAlignment="1">
      <alignment horizontal="center" vertical="top"/>
    </xf>
    <xf numFmtId="164" fontId="5" fillId="8" borderId="67" xfId="0" applyNumberFormat="1" applyFont="1" applyFill="1" applyBorder="1" applyAlignment="1">
      <alignment horizontal="center" vertical="top"/>
    </xf>
    <xf numFmtId="164" fontId="6" fillId="8" borderId="42" xfId="0" applyNumberFormat="1" applyFont="1" applyFill="1" applyBorder="1" applyAlignment="1">
      <alignment horizontal="center" vertical="center"/>
    </xf>
    <xf numFmtId="164" fontId="16" fillId="3" borderId="24" xfId="0" applyNumberFormat="1" applyFont="1" applyFill="1" applyBorder="1" applyAlignment="1">
      <alignment horizontal="center" vertical="center"/>
    </xf>
    <xf numFmtId="164" fontId="2" fillId="8" borderId="18" xfId="0" applyNumberFormat="1" applyFont="1" applyFill="1" applyBorder="1" applyAlignment="1">
      <alignment horizontal="center" vertical="top" wrapText="1"/>
    </xf>
    <xf numFmtId="164" fontId="2" fillId="8" borderId="61" xfId="0" applyNumberFormat="1" applyFont="1" applyFill="1" applyBorder="1" applyAlignment="1">
      <alignment horizontal="center" vertical="top" wrapText="1"/>
    </xf>
    <xf numFmtId="164" fontId="3" fillId="8" borderId="62" xfId="0" applyNumberFormat="1" applyFont="1" applyFill="1" applyBorder="1" applyAlignment="1">
      <alignment horizontal="center" vertical="top" wrapText="1"/>
    </xf>
    <xf numFmtId="164" fontId="3" fillId="2" borderId="24" xfId="0" applyNumberFormat="1" applyFont="1" applyFill="1" applyBorder="1" applyAlignment="1">
      <alignment horizontal="center" vertical="top"/>
    </xf>
    <xf numFmtId="164" fontId="3" fillId="4" borderId="24" xfId="0" applyNumberFormat="1" applyFont="1" applyFill="1" applyBorder="1" applyAlignment="1">
      <alignment horizontal="center" vertical="top"/>
    </xf>
    <xf numFmtId="49" fontId="3" fillId="3" borderId="53" xfId="0" applyNumberFormat="1" applyFont="1" applyFill="1" applyBorder="1" applyAlignment="1">
      <alignment horizontal="left" vertical="top"/>
    </xf>
    <xf numFmtId="49" fontId="3" fillId="3" borderId="72" xfId="0" applyNumberFormat="1" applyFont="1" applyFill="1" applyBorder="1" applyAlignment="1">
      <alignment horizontal="left" vertical="top"/>
    </xf>
    <xf numFmtId="164" fontId="6" fillId="9" borderId="22" xfId="0" applyNumberFormat="1" applyFont="1" applyFill="1" applyBorder="1" applyAlignment="1">
      <alignment horizontal="center" vertical="top"/>
    </xf>
    <xf numFmtId="164" fontId="2" fillId="9" borderId="36" xfId="0" applyNumberFormat="1" applyFont="1" applyFill="1" applyBorder="1" applyAlignment="1">
      <alignment horizontal="center" vertical="top"/>
    </xf>
    <xf numFmtId="164" fontId="5" fillId="8" borderId="53" xfId="0" applyNumberFormat="1" applyFont="1" applyFill="1" applyBorder="1" applyAlignment="1">
      <alignment horizontal="center" vertical="top"/>
    </xf>
    <xf numFmtId="164" fontId="5" fillId="8" borderId="0" xfId="0" applyNumberFormat="1" applyFont="1" applyFill="1" applyBorder="1" applyAlignment="1">
      <alignment horizontal="center" vertical="top"/>
    </xf>
    <xf numFmtId="0" fontId="7" fillId="0" borderId="39" xfId="0" applyFont="1" applyFill="1" applyBorder="1" applyAlignment="1">
      <alignment horizontal="center" vertical="top" wrapText="1"/>
    </xf>
    <xf numFmtId="0" fontId="7" fillId="0" borderId="40" xfId="0" applyFont="1" applyFill="1" applyBorder="1" applyAlignment="1">
      <alignment horizontal="center" vertical="top" wrapText="1"/>
    </xf>
    <xf numFmtId="164" fontId="6" fillId="8" borderId="43" xfId="0" applyNumberFormat="1" applyFont="1" applyFill="1" applyBorder="1" applyAlignment="1">
      <alignment horizontal="center" vertical="center"/>
    </xf>
    <xf numFmtId="164" fontId="6" fillId="9" borderId="37" xfId="0" applyNumberFormat="1" applyFont="1" applyFill="1" applyBorder="1" applyAlignment="1">
      <alignment horizontal="center" vertical="center"/>
    </xf>
    <xf numFmtId="164" fontId="19" fillId="9" borderId="53" xfId="0" applyNumberFormat="1" applyFont="1" applyFill="1" applyBorder="1" applyAlignment="1">
      <alignment horizontal="center" vertical="top"/>
    </xf>
    <xf numFmtId="164" fontId="19" fillId="9" borderId="12" xfId="0" applyNumberFormat="1" applyFont="1" applyFill="1" applyBorder="1" applyAlignment="1">
      <alignment horizontal="center" vertical="top"/>
    </xf>
    <xf numFmtId="164" fontId="19" fillId="9" borderId="0" xfId="0" applyNumberFormat="1" applyFont="1" applyFill="1" applyBorder="1" applyAlignment="1">
      <alignment horizontal="center" vertical="top"/>
    </xf>
    <xf numFmtId="164" fontId="19" fillId="9" borderId="37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top" wrapText="1"/>
    </xf>
    <xf numFmtId="0" fontId="7" fillId="0" borderId="37" xfId="0" applyFont="1" applyFill="1" applyBorder="1" applyAlignment="1">
      <alignment horizontal="center" vertical="top" wrapText="1"/>
    </xf>
    <xf numFmtId="0" fontId="7" fillId="0" borderId="47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top" wrapText="1"/>
    </xf>
    <xf numFmtId="0" fontId="11" fillId="0" borderId="59" xfId="0" applyFont="1" applyFill="1" applyBorder="1" applyAlignment="1">
      <alignment horizontal="center" vertical="top" wrapText="1"/>
    </xf>
    <xf numFmtId="0" fontId="7" fillId="0" borderId="38" xfId="0" applyFont="1" applyFill="1" applyBorder="1" applyAlignment="1">
      <alignment horizontal="left" vertical="top" wrapText="1"/>
    </xf>
    <xf numFmtId="49" fontId="3" fillId="6" borderId="43" xfId="0" applyNumberFormat="1" applyFont="1" applyFill="1" applyBorder="1" applyAlignment="1">
      <alignment horizontal="center" vertical="top"/>
    </xf>
    <xf numFmtId="49" fontId="3" fillId="2" borderId="11" xfId="0" applyNumberFormat="1" applyFont="1" applyFill="1" applyBorder="1" applyAlignment="1">
      <alignment horizontal="center" vertical="top"/>
    </xf>
    <xf numFmtId="49" fontId="3" fillId="3" borderId="69" xfId="0" applyNumberFormat="1" applyFont="1" applyFill="1" applyBorder="1" applyAlignment="1">
      <alignment horizontal="center" vertical="top"/>
    </xf>
    <xf numFmtId="49" fontId="3" fillId="3" borderId="69" xfId="0" applyNumberFormat="1" applyFont="1" applyFill="1" applyBorder="1" applyAlignment="1">
      <alignment horizontal="center" vertical="top"/>
    </xf>
    <xf numFmtId="49" fontId="2" fillId="0" borderId="10" xfId="0" applyNumberFormat="1" applyFont="1" applyBorder="1" applyAlignment="1">
      <alignment horizontal="center" vertical="top" wrapText="1"/>
    </xf>
    <xf numFmtId="49" fontId="8" fillId="0" borderId="22" xfId="0" applyNumberFormat="1" applyFont="1" applyBorder="1" applyAlignment="1">
      <alignment horizontal="center" vertical="top"/>
    </xf>
    <xf numFmtId="49" fontId="3" fillId="6" borderId="43" xfId="0" applyNumberFormat="1" applyFont="1" applyFill="1" applyBorder="1" applyAlignment="1">
      <alignment horizontal="center" vertical="top"/>
    </xf>
    <xf numFmtId="49" fontId="3" fillId="2" borderId="11" xfId="0" applyNumberFormat="1" applyFont="1" applyFill="1" applyBorder="1" applyAlignment="1">
      <alignment horizontal="center" vertical="top"/>
    </xf>
    <xf numFmtId="0" fontId="7" fillId="0" borderId="38" xfId="0" applyFont="1" applyFill="1" applyBorder="1" applyAlignment="1">
      <alignment horizontal="left" vertical="top" wrapText="1"/>
    </xf>
    <xf numFmtId="0" fontId="3" fillId="8" borderId="56" xfId="0" applyFont="1" applyFill="1" applyBorder="1" applyAlignment="1">
      <alignment horizontal="right" vertical="top" wrapText="1"/>
    </xf>
    <xf numFmtId="164" fontId="19" fillId="9" borderId="35" xfId="0" applyNumberFormat="1" applyFont="1" applyFill="1" applyBorder="1" applyAlignment="1">
      <alignment horizontal="center" vertical="top"/>
    </xf>
    <xf numFmtId="164" fontId="19" fillId="9" borderId="36" xfId="0" applyNumberFormat="1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left" vertical="top" wrapText="1"/>
    </xf>
    <xf numFmtId="0" fontId="7" fillId="0" borderId="32" xfId="0" applyFont="1" applyFill="1" applyBorder="1" applyAlignment="1">
      <alignment horizontal="center" vertical="top" wrapText="1"/>
    </xf>
    <xf numFmtId="0" fontId="2" fillId="9" borderId="37" xfId="0" applyFont="1" applyFill="1" applyBorder="1" applyAlignment="1">
      <alignment vertical="top" wrapText="1"/>
    </xf>
    <xf numFmtId="0" fontId="2" fillId="9" borderId="60" xfId="0" applyFont="1" applyFill="1" applyBorder="1" applyAlignment="1">
      <alignment vertical="top" wrapText="1"/>
    </xf>
    <xf numFmtId="0" fontId="7" fillId="0" borderId="9" xfId="0" applyFont="1" applyFill="1" applyBorder="1" applyAlignment="1">
      <alignment vertical="center" textRotation="90" wrapText="1"/>
    </xf>
    <xf numFmtId="0" fontId="7" fillId="0" borderId="11" xfId="0" applyFont="1" applyFill="1" applyBorder="1" applyAlignment="1">
      <alignment vertical="center" textRotation="90" wrapText="1"/>
    </xf>
    <xf numFmtId="0" fontId="7" fillId="0" borderId="13" xfId="0" applyFont="1" applyFill="1" applyBorder="1" applyAlignment="1">
      <alignment vertical="center" textRotation="90" wrapText="1"/>
    </xf>
    <xf numFmtId="49" fontId="2" fillId="0" borderId="12" xfId="0" applyNumberFormat="1" applyFont="1" applyBorder="1" applyAlignment="1">
      <alignment vertical="top" wrapText="1"/>
    </xf>
    <xf numFmtId="49" fontId="2" fillId="0" borderId="14" xfId="0" applyNumberFormat="1" applyFont="1" applyBorder="1" applyAlignment="1">
      <alignment vertical="top" wrapText="1"/>
    </xf>
    <xf numFmtId="49" fontId="8" fillId="0" borderId="37" xfId="0" applyNumberFormat="1" applyFont="1" applyBorder="1" applyAlignment="1">
      <alignment vertical="top"/>
    </xf>
    <xf numFmtId="49" fontId="8" fillId="0" borderId="60" xfId="0" applyNumberFormat="1" applyFont="1" applyBorder="1" applyAlignment="1">
      <alignment vertical="top"/>
    </xf>
    <xf numFmtId="164" fontId="3" fillId="8" borderId="30" xfId="0" applyNumberFormat="1" applyFont="1" applyFill="1" applyBorder="1" applyAlignment="1">
      <alignment horizontal="center" vertical="top" wrapText="1"/>
    </xf>
    <xf numFmtId="164" fontId="3" fillId="8" borderId="29" xfId="0" applyNumberFormat="1" applyFont="1" applyFill="1" applyBorder="1" applyAlignment="1">
      <alignment horizontal="center" vertical="top" wrapText="1"/>
    </xf>
    <xf numFmtId="164" fontId="3" fillId="0" borderId="14" xfId="0" applyNumberFormat="1" applyFont="1" applyFill="1" applyBorder="1" applyAlignment="1">
      <alignment horizontal="center" vertical="top" wrapText="1"/>
    </xf>
    <xf numFmtId="164" fontId="3" fillId="0" borderId="20" xfId="0" applyNumberFormat="1" applyFont="1" applyFill="1" applyBorder="1" applyAlignment="1">
      <alignment horizontal="center" vertical="top" wrapText="1"/>
    </xf>
    <xf numFmtId="0" fontId="1" fillId="0" borderId="60" xfId="0" applyFont="1" applyBorder="1"/>
    <xf numFmtId="0" fontId="7" fillId="0" borderId="0" xfId="0" applyFont="1" applyAlignment="1">
      <alignment vertical="center"/>
    </xf>
    <xf numFmtId="0" fontId="7" fillId="0" borderId="0" xfId="0" applyNumberFormat="1" applyFont="1" applyAlignment="1">
      <alignment vertical="top"/>
    </xf>
    <xf numFmtId="164" fontId="4" fillId="3" borderId="15" xfId="0" applyNumberFormat="1" applyFont="1" applyFill="1" applyBorder="1" applyAlignment="1">
      <alignment horizontal="center" vertical="top"/>
    </xf>
    <xf numFmtId="164" fontId="5" fillId="9" borderId="53" xfId="0" applyNumberFormat="1" applyFont="1" applyFill="1" applyBorder="1" applyAlignment="1">
      <alignment horizontal="center" vertical="top"/>
    </xf>
    <xf numFmtId="0" fontId="24" fillId="0" borderId="0" xfId="0" applyFont="1"/>
    <xf numFmtId="0" fontId="2" fillId="0" borderId="31" xfId="0" applyFont="1" applyBorder="1" applyAlignment="1">
      <alignment horizontal="left" vertical="top" wrapText="1"/>
    </xf>
    <xf numFmtId="0" fontId="2" fillId="0" borderId="32" xfId="0" applyFont="1" applyBorder="1" applyAlignment="1">
      <alignment horizontal="left" vertical="top" wrapText="1"/>
    </xf>
    <xf numFmtId="0" fontId="2" fillId="0" borderId="33" xfId="0" applyFont="1" applyBorder="1" applyAlignment="1">
      <alignment horizontal="left" vertical="top" wrapText="1"/>
    </xf>
    <xf numFmtId="0" fontId="3" fillId="4" borderId="31" xfId="0" applyFont="1" applyFill="1" applyBorder="1" applyAlignment="1">
      <alignment horizontal="left" vertical="top" wrapText="1"/>
    </xf>
    <xf numFmtId="0" fontId="3" fillId="4" borderId="32" xfId="0" applyFont="1" applyFill="1" applyBorder="1" applyAlignment="1">
      <alignment horizontal="left" vertical="top" wrapText="1"/>
    </xf>
    <xf numFmtId="0" fontId="3" fillId="4" borderId="33" xfId="0" applyFont="1" applyFill="1" applyBorder="1" applyAlignment="1">
      <alignment horizontal="left" vertical="top" wrapText="1"/>
    </xf>
    <xf numFmtId="164" fontId="8" fillId="8" borderId="56" xfId="0" applyNumberFormat="1" applyFont="1" applyFill="1" applyBorder="1" applyAlignment="1">
      <alignment horizontal="center" vertical="top" wrapText="1"/>
    </xf>
    <xf numFmtId="164" fontId="8" fillId="8" borderId="29" xfId="0" applyNumberFormat="1" applyFont="1" applyFill="1" applyBorder="1" applyAlignment="1">
      <alignment horizontal="center" vertical="top" wrapText="1"/>
    </xf>
    <xf numFmtId="164" fontId="8" fillId="6" borderId="0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Fill="1" applyBorder="1" applyAlignment="1">
      <alignment horizontal="left" vertical="top" wrapText="1"/>
    </xf>
    <xf numFmtId="164" fontId="7" fillId="0" borderId="46" xfId="0" applyNumberFormat="1" applyFont="1" applyBorder="1" applyAlignment="1">
      <alignment horizontal="center" vertical="top" wrapText="1"/>
    </xf>
    <xf numFmtId="164" fontId="7" fillId="0" borderId="28" xfId="0" applyNumberFormat="1" applyFont="1" applyBorder="1" applyAlignment="1">
      <alignment horizontal="center" vertical="top" wrapText="1"/>
    </xf>
    <xf numFmtId="164" fontId="7" fillId="6" borderId="0" xfId="0" applyNumberFormat="1" applyFont="1" applyFill="1" applyBorder="1" applyAlignment="1">
      <alignment horizontal="center" vertical="top" wrapText="1"/>
    </xf>
    <xf numFmtId="164" fontId="7" fillId="8" borderId="46" xfId="0" applyNumberFormat="1" applyFont="1" applyFill="1" applyBorder="1" applyAlignment="1">
      <alignment horizontal="center" vertical="top" wrapText="1"/>
    </xf>
    <xf numFmtId="164" fontId="7" fillId="8" borderId="28" xfId="0" applyNumberFormat="1" applyFont="1" applyFill="1" applyBorder="1" applyAlignment="1">
      <alignment horizontal="center" vertical="top" wrapText="1"/>
    </xf>
    <xf numFmtId="164" fontId="8" fillId="4" borderId="46" xfId="0" applyNumberFormat="1" applyFont="1" applyFill="1" applyBorder="1" applyAlignment="1">
      <alignment horizontal="center" vertical="top" wrapText="1"/>
    </xf>
    <xf numFmtId="164" fontId="8" fillId="4" borderId="28" xfId="0" applyNumberFormat="1" applyFont="1" applyFill="1" applyBorder="1" applyAlignment="1">
      <alignment horizontal="center" vertical="top" wrapText="1"/>
    </xf>
    <xf numFmtId="164" fontId="6" fillId="6" borderId="0" xfId="0" applyNumberFormat="1" applyFont="1" applyFill="1" applyBorder="1" applyAlignment="1">
      <alignment horizontal="center" vertical="top" wrapText="1"/>
    </xf>
    <xf numFmtId="164" fontId="8" fillId="0" borderId="46" xfId="0" applyNumberFormat="1" applyFont="1" applyBorder="1" applyAlignment="1">
      <alignment horizontal="center" vertical="top" wrapText="1"/>
    </xf>
    <xf numFmtId="164" fontId="8" fillId="0" borderId="28" xfId="0" applyNumberFormat="1" applyFont="1" applyBorder="1" applyAlignment="1">
      <alignment horizontal="center" vertical="top" wrapText="1"/>
    </xf>
    <xf numFmtId="49" fontId="3" fillId="4" borderId="24" xfId="0" applyNumberFormat="1" applyFont="1" applyFill="1" applyBorder="1" applyAlignment="1">
      <alignment horizontal="right" vertical="top"/>
    </xf>
    <xf numFmtId="49" fontId="3" fillId="4" borderId="15" xfId="0" applyNumberFormat="1" applyFont="1" applyFill="1" applyBorder="1" applyAlignment="1">
      <alignment horizontal="right" vertical="top"/>
    </xf>
    <xf numFmtId="49" fontId="3" fillId="4" borderId="68" xfId="0" applyNumberFormat="1" applyFont="1" applyFill="1" applyBorder="1" applyAlignment="1">
      <alignment horizontal="right" vertical="top"/>
    </xf>
    <xf numFmtId="164" fontId="4" fillId="4" borderId="26" xfId="0" applyNumberFormat="1" applyFont="1" applyFill="1" applyBorder="1" applyAlignment="1">
      <alignment horizontal="center" vertical="top"/>
    </xf>
    <xf numFmtId="164" fontId="4" fillId="4" borderId="76" xfId="0" applyNumberFormat="1" applyFont="1" applyFill="1" applyBorder="1" applyAlignment="1">
      <alignment horizontal="center" vertical="top"/>
    </xf>
    <xf numFmtId="164" fontId="4" fillId="4" borderId="54" xfId="0" applyNumberFormat="1" applyFont="1" applyFill="1" applyBorder="1" applyAlignment="1">
      <alignment horizontal="center" vertical="top"/>
    </xf>
    <xf numFmtId="164" fontId="14" fillId="0" borderId="23" xfId="0" applyNumberFormat="1" applyFont="1" applyFill="1" applyBorder="1" applyAlignment="1">
      <alignment horizontal="center"/>
    </xf>
    <xf numFmtId="164" fontId="14" fillId="0" borderId="15" xfId="0" applyNumberFormat="1" applyFont="1" applyFill="1" applyBorder="1" applyAlignment="1">
      <alignment horizontal="center"/>
    </xf>
    <xf numFmtId="0" fontId="3" fillId="0" borderId="7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top"/>
    </xf>
    <xf numFmtId="49" fontId="3" fillId="0" borderId="59" xfId="0" applyNumberFormat="1" applyFont="1" applyBorder="1" applyAlignment="1">
      <alignment horizontal="center" vertical="top"/>
    </xf>
    <xf numFmtId="49" fontId="3" fillId="3" borderId="24" xfId="0" applyNumberFormat="1" applyFont="1" applyFill="1" applyBorder="1" applyAlignment="1">
      <alignment horizontal="right" vertical="top" wrapText="1"/>
    </xf>
    <xf numFmtId="49" fontId="3" fillId="3" borderId="15" xfId="0" applyNumberFormat="1" applyFont="1" applyFill="1" applyBorder="1" applyAlignment="1">
      <alignment horizontal="right" vertical="top" wrapText="1"/>
    </xf>
    <xf numFmtId="49" fontId="3" fillId="3" borderId="68" xfId="0" applyNumberFormat="1" applyFont="1" applyFill="1" applyBorder="1" applyAlignment="1">
      <alignment horizontal="right" vertical="top" wrapText="1"/>
    </xf>
    <xf numFmtId="164" fontId="4" fillId="3" borderId="25" xfId="0" applyNumberFormat="1" applyFont="1" applyFill="1" applyBorder="1" applyAlignment="1">
      <alignment horizontal="center" vertical="center" wrapText="1"/>
    </xf>
    <xf numFmtId="164" fontId="4" fillId="3" borderId="23" xfId="0" applyNumberFormat="1" applyFont="1" applyFill="1" applyBorder="1" applyAlignment="1">
      <alignment horizontal="center" vertical="center" wrapText="1"/>
    </xf>
    <xf numFmtId="164" fontId="4" fillId="3" borderId="45" xfId="0" applyNumberFormat="1" applyFont="1" applyFill="1" applyBorder="1" applyAlignment="1">
      <alignment horizontal="center" vertical="center" wrapText="1"/>
    </xf>
    <xf numFmtId="164" fontId="3" fillId="2" borderId="24" xfId="0" applyNumberFormat="1" applyFont="1" applyFill="1" applyBorder="1" applyAlignment="1">
      <alignment horizontal="right" vertical="top"/>
    </xf>
    <xf numFmtId="164" fontId="3" fillId="2" borderId="15" xfId="0" applyNumberFormat="1" applyFont="1" applyFill="1" applyBorder="1" applyAlignment="1">
      <alignment horizontal="right" vertical="top"/>
    </xf>
    <xf numFmtId="164" fontId="3" fillId="2" borderId="68" xfId="0" applyNumberFormat="1" applyFont="1" applyFill="1" applyBorder="1" applyAlignment="1">
      <alignment horizontal="right" vertical="top"/>
    </xf>
    <xf numFmtId="164" fontId="4" fillId="2" borderId="7" xfId="0" applyNumberFormat="1" applyFont="1" applyFill="1" applyBorder="1" applyAlignment="1">
      <alignment horizontal="center" vertical="top"/>
    </xf>
    <xf numFmtId="164" fontId="4" fillId="2" borderId="15" xfId="0" applyNumberFormat="1" applyFont="1" applyFill="1" applyBorder="1" applyAlignment="1">
      <alignment horizontal="center" vertical="top"/>
    </xf>
    <xf numFmtId="164" fontId="4" fillId="2" borderId="68" xfId="0" applyNumberFormat="1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49" fontId="3" fillId="2" borderId="34" xfId="0" applyNumberFormat="1" applyFont="1" applyFill="1" applyBorder="1" applyAlignment="1">
      <alignment horizontal="center" vertical="top" wrapText="1"/>
    </xf>
    <xf numFmtId="49" fontId="3" fillId="2" borderId="47" xfId="0" applyNumberFormat="1" applyFont="1" applyFill="1" applyBorder="1" applyAlignment="1">
      <alignment horizontal="center" vertical="top" wrapText="1"/>
    </xf>
    <xf numFmtId="49" fontId="3" fillId="3" borderId="75" xfId="0" applyNumberFormat="1" applyFont="1" applyFill="1" applyBorder="1" applyAlignment="1">
      <alignment horizontal="center" vertical="top"/>
    </xf>
    <xf numFmtId="49" fontId="3" fillId="3" borderId="55" xfId="0" applyNumberFormat="1" applyFont="1" applyFill="1" applyBorder="1" applyAlignment="1">
      <alignment horizontal="center" vertical="top"/>
    </xf>
    <xf numFmtId="49" fontId="3" fillId="6" borderId="42" xfId="0" applyNumberFormat="1" applyFont="1" applyFill="1" applyBorder="1" applyAlignment="1">
      <alignment horizontal="center" vertical="top"/>
    </xf>
    <xf numFmtId="49" fontId="3" fillId="6" borderId="48" xfId="0" applyNumberFormat="1" applyFont="1" applyFill="1" applyBorder="1" applyAlignment="1">
      <alignment horizontal="center" vertical="top"/>
    </xf>
    <xf numFmtId="164" fontId="3" fillId="6" borderId="42" xfId="0" applyNumberFormat="1" applyFont="1" applyFill="1" applyBorder="1" applyAlignment="1">
      <alignment horizontal="left" vertical="top" wrapText="1"/>
    </xf>
    <xf numFmtId="164" fontId="3" fillId="6" borderId="48" xfId="0" applyNumberFormat="1" applyFont="1" applyFill="1" applyBorder="1" applyAlignment="1">
      <alignment horizontal="left" vertical="top" wrapText="1"/>
    </xf>
    <xf numFmtId="164" fontId="3" fillId="0" borderId="34" xfId="0" applyNumberFormat="1" applyFont="1" applyFill="1" applyBorder="1" applyAlignment="1">
      <alignment horizontal="center" vertical="top" wrapText="1"/>
    </xf>
    <xf numFmtId="164" fontId="3" fillId="0" borderId="47" xfId="0" applyNumberFormat="1" applyFont="1" applyFill="1" applyBorder="1" applyAlignment="1">
      <alignment horizontal="center" vertical="top" wrapText="1"/>
    </xf>
    <xf numFmtId="49" fontId="2" fillId="0" borderId="35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164" fontId="2" fillId="0" borderId="9" xfId="0" applyNumberFormat="1" applyFont="1" applyFill="1" applyBorder="1" applyAlignment="1">
      <alignment horizontal="left" vertical="top" wrapText="1"/>
    </xf>
    <xf numFmtId="164" fontId="2" fillId="0" borderId="11" xfId="0" applyNumberFormat="1" applyFont="1" applyFill="1" applyBorder="1" applyAlignment="1">
      <alignment horizontal="left" vertical="top" wrapText="1"/>
    </xf>
    <xf numFmtId="164" fontId="2" fillId="0" borderId="13" xfId="0" applyNumberFormat="1" applyFont="1" applyFill="1" applyBorder="1" applyAlignment="1">
      <alignment horizontal="left" vertical="top" wrapText="1"/>
    </xf>
    <xf numFmtId="49" fontId="3" fillId="9" borderId="36" xfId="0" applyNumberFormat="1" applyFont="1" applyFill="1" applyBorder="1" applyAlignment="1">
      <alignment horizontal="center" vertical="top"/>
    </xf>
    <xf numFmtId="49" fontId="3" fillId="9" borderId="59" xfId="0" applyNumberFormat="1" applyFont="1" applyFill="1" applyBorder="1" applyAlignment="1">
      <alignment horizontal="center" vertical="top"/>
    </xf>
    <xf numFmtId="49" fontId="3" fillId="2" borderId="11" xfId="0" applyNumberFormat="1" applyFont="1" applyFill="1" applyBorder="1" applyAlignment="1">
      <alignment horizontal="center" vertical="top" wrapText="1"/>
    </xf>
    <xf numFmtId="49" fontId="3" fillId="3" borderId="69" xfId="0" applyNumberFormat="1" applyFont="1" applyFill="1" applyBorder="1" applyAlignment="1">
      <alignment horizontal="center" vertical="top"/>
    </xf>
    <xf numFmtId="49" fontId="3" fillId="6" borderId="35" xfId="0" applyNumberFormat="1" applyFont="1" applyFill="1" applyBorder="1" applyAlignment="1">
      <alignment horizontal="center" vertical="top"/>
    </xf>
    <xf numFmtId="49" fontId="3" fillId="6" borderId="12" xfId="0" applyNumberFormat="1" applyFont="1" applyFill="1" applyBorder="1" applyAlignment="1">
      <alignment horizontal="center" vertical="top"/>
    </xf>
    <xf numFmtId="49" fontId="3" fillId="6" borderId="1" xfId="0" applyNumberFormat="1" applyFont="1" applyFill="1" applyBorder="1" applyAlignment="1">
      <alignment horizontal="center" vertical="top"/>
    </xf>
    <xf numFmtId="164" fontId="3" fillId="0" borderId="42" xfId="0" applyNumberFormat="1" applyFont="1" applyBorder="1" applyAlignment="1">
      <alignment horizontal="left" vertical="top" wrapText="1"/>
    </xf>
    <xf numFmtId="164" fontId="3" fillId="0" borderId="61" xfId="0" applyNumberFormat="1" applyFont="1" applyBorder="1" applyAlignment="1">
      <alignment horizontal="left" vertical="top" wrapText="1"/>
    </xf>
    <xf numFmtId="164" fontId="3" fillId="0" borderId="48" xfId="0" applyNumberFormat="1" applyFont="1" applyBorder="1" applyAlignment="1">
      <alignment horizontal="left" vertical="top" wrapText="1"/>
    </xf>
    <xf numFmtId="164" fontId="3" fillId="0" borderId="34" xfId="0" applyNumberFormat="1" applyFont="1" applyBorder="1" applyAlignment="1">
      <alignment horizontal="center" vertical="top" wrapText="1"/>
    </xf>
    <xf numFmtId="164" fontId="3" fillId="0" borderId="31" xfId="0" applyNumberFormat="1" applyFont="1" applyBorder="1" applyAlignment="1">
      <alignment horizontal="center" vertical="top" wrapText="1"/>
    </xf>
    <xf numFmtId="164" fontId="3" fillId="0" borderId="47" xfId="0" applyNumberFormat="1" applyFont="1" applyBorder="1" applyAlignment="1">
      <alignment horizontal="center" vertical="top" wrapText="1"/>
    </xf>
    <xf numFmtId="49" fontId="2" fillId="0" borderId="32" xfId="0" applyNumberFormat="1" applyFont="1" applyBorder="1" applyAlignment="1">
      <alignment horizontal="center" vertical="top" wrapText="1"/>
    </xf>
    <xf numFmtId="49" fontId="3" fillId="0" borderId="33" xfId="0" applyNumberFormat="1" applyFont="1" applyBorder="1" applyAlignment="1">
      <alignment horizontal="center" vertical="top"/>
    </xf>
    <xf numFmtId="49" fontId="3" fillId="3" borderId="25" xfId="0" applyNumberFormat="1" applyFont="1" applyFill="1" applyBorder="1" applyAlignment="1">
      <alignment horizontal="left" vertical="top" wrapText="1"/>
    </xf>
    <xf numFmtId="49" fontId="3" fillId="3" borderId="23" xfId="0" applyNumberFormat="1" applyFont="1" applyFill="1" applyBorder="1" applyAlignment="1">
      <alignment horizontal="left" vertical="top" wrapText="1"/>
    </xf>
    <xf numFmtId="49" fontId="3" fillId="3" borderId="15" xfId="0" applyNumberFormat="1" applyFont="1" applyFill="1" applyBorder="1" applyAlignment="1">
      <alignment horizontal="left" vertical="top" wrapText="1"/>
    </xf>
    <xf numFmtId="49" fontId="3" fillId="3" borderId="68" xfId="0" applyNumberFormat="1" applyFont="1" applyFill="1" applyBorder="1" applyAlignment="1">
      <alignment horizontal="left" vertical="top" wrapText="1"/>
    </xf>
    <xf numFmtId="49" fontId="3" fillId="3" borderId="7" xfId="0" applyNumberFormat="1" applyFont="1" applyFill="1" applyBorder="1" applyAlignment="1">
      <alignment horizontal="left" vertical="top"/>
    </xf>
    <xf numFmtId="49" fontId="3" fillId="3" borderId="15" xfId="0" applyNumberFormat="1" applyFont="1" applyFill="1" applyBorder="1" applyAlignment="1">
      <alignment horizontal="left" vertical="top"/>
    </xf>
    <xf numFmtId="49" fontId="3" fillId="3" borderId="68" xfId="0" applyNumberFormat="1" applyFont="1" applyFill="1" applyBorder="1" applyAlignment="1">
      <alignment horizontal="left" vertical="top"/>
    </xf>
    <xf numFmtId="0" fontId="2" fillId="0" borderId="18" xfId="0" applyFont="1" applyBorder="1" applyAlignment="1">
      <alignment horizontal="left" vertical="top" wrapText="1"/>
    </xf>
    <xf numFmtId="0" fontId="2" fillId="0" borderId="43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center" vertical="center" textRotation="90"/>
    </xf>
    <xf numFmtId="0" fontId="3" fillId="0" borderId="11" xfId="0" applyFont="1" applyBorder="1" applyAlignment="1">
      <alignment horizontal="center" vertical="center" textRotation="90"/>
    </xf>
    <xf numFmtId="0" fontId="3" fillId="0" borderId="13" xfId="0" applyFont="1" applyBorder="1" applyAlignment="1">
      <alignment horizontal="center" vertical="center" textRotation="90"/>
    </xf>
    <xf numFmtId="49" fontId="2" fillId="0" borderId="23" xfId="0" applyNumberFormat="1" applyFont="1" applyBorder="1" applyAlignment="1">
      <alignment horizontal="center" vertical="top"/>
    </xf>
    <xf numFmtId="49" fontId="2" fillId="0" borderId="0" xfId="0" applyNumberFormat="1" applyFont="1" applyBorder="1" applyAlignment="1">
      <alignment horizontal="center" vertical="top"/>
    </xf>
    <xf numFmtId="49" fontId="2" fillId="0" borderId="76" xfId="0" applyNumberFormat="1" applyFont="1" applyBorder="1" applyAlignment="1">
      <alignment horizontal="center" vertical="top"/>
    </xf>
    <xf numFmtId="49" fontId="8" fillId="0" borderId="22" xfId="0" applyNumberFormat="1" applyFont="1" applyBorder="1" applyAlignment="1">
      <alignment horizontal="center" vertical="top"/>
    </xf>
    <xf numFmtId="49" fontId="8" fillId="0" borderId="37" xfId="0" applyNumberFormat="1" applyFont="1" applyBorder="1" applyAlignment="1">
      <alignment horizontal="center" vertical="top"/>
    </xf>
    <xf numFmtId="49" fontId="8" fillId="0" borderId="60" xfId="0" applyNumberFormat="1" applyFont="1" applyBorder="1" applyAlignment="1">
      <alignment horizontal="center" vertical="top"/>
    </xf>
    <xf numFmtId="49" fontId="3" fillId="3" borderId="24" xfId="0" applyNumberFormat="1" applyFont="1" applyFill="1" applyBorder="1" applyAlignment="1">
      <alignment horizontal="right" vertical="top"/>
    </xf>
    <xf numFmtId="49" fontId="3" fillId="3" borderId="15" xfId="0" applyNumberFormat="1" applyFont="1" applyFill="1" applyBorder="1" applyAlignment="1">
      <alignment horizontal="right" vertical="top"/>
    </xf>
    <xf numFmtId="49" fontId="3" fillId="3" borderId="68" xfId="0" applyNumberFormat="1" applyFont="1" applyFill="1" applyBorder="1" applyAlignment="1">
      <alignment horizontal="right" vertical="top"/>
    </xf>
    <xf numFmtId="164" fontId="4" fillId="3" borderId="7" xfId="0" applyNumberFormat="1" applyFont="1" applyFill="1" applyBorder="1" applyAlignment="1">
      <alignment horizontal="center" vertical="top"/>
    </xf>
    <xf numFmtId="164" fontId="4" fillId="3" borderId="15" xfId="0" applyNumberFormat="1" applyFont="1" applyFill="1" applyBorder="1" applyAlignment="1">
      <alignment horizontal="center" vertical="top"/>
    </xf>
    <xf numFmtId="164" fontId="4" fillId="3" borderId="68" xfId="0" applyNumberFormat="1" applyFont="1" applyFill="1" applyBorder="1" applyAlignment="1">
      <alignment horizontal="center" vertical="top"/>
    </xf>
    <xf numFmtId="0" fontId="2" fillId="0" borderId="9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15" xfId="0" applyNumberFormat="1" applyFont="1" applyFill="1" applyBorder="1" applyAlignment="1">
      <alignment horizontal="center" vertical="center"/>
    </xf>
    <xf numFmtId="164" fontId="4" fillId="3" borderId="68" xfId="0" applyNumberFormat="1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left" vertical="top" wrapText="1"/>
    </xf>
    <xf numFmtId="0" fontId="2" fillId="9" borderId="37" xfId="0" applyFont="1" applyFill="1" applyBorder="1" applyAlignment="1">
      <alignment horizontal="left" vertical="top" wrapText="1"/>
    </xf>
    <xf numFmtId="0" fontId="2" fillId="9" borderId="60" xfId="0" applyFont="1" applyFill="1" applyBorder="1" applyAlignment="1">
      <alignment horizontal="left" vertical="top" wrapText="1"/>
    </xf>
    <xf numFmtId="0" fontId="7" fillId="0" borderId="25" xfId="0" applyFont="1" applyFill="1" applyBorder="1" applyAlignment="1">
      <alignment horizontal="center" vertical="center" textRotation="90" wrapText="1"/>
    </xf>
    <xf numFmtId="0" fontId="7" fillId="0" borderId="53" xfId="0" applyFont="1" applyFill="1" applyBorder="1" applyAlignment="1">
      <alignment horizontal="center" vertical="center" textRotation="90" wrapText="1"/>
    </xf>
    <xf numFmtId="0" fontId="7" fillId="0" borderId="26" xfId="0" applyFont="1" applyFill="1" applyBorder="1" applyAlignment="1">
      <alignment horizontal="center" vertical="center" textRotation="90" wrapText="1"/>
    </xf>
    <xf numFmtId="49" fontId="2" fillId="0" borderId="10" xfId="0" applyNumberFormat="1" applyFont="1" applyBorder="1" applyAlignment="1">
      <alignment horizontal="center" vertical="top" wrapText="1"/>
    </xf>
    <xf numFmtId="49" fontId="2" fillId="0" borderId="12" xfId="0" applyNumberFormat="1" applyFont="1" applyBorder="1" applyAlignment="1">
      <alignment horizontal="center" vertical="top" wrapText="1"/>
    </xf>
    <xf numFmtId="49" fontId="2" fillId="0" borderId="14" xfId="0" applyNumberFormat="1" applyFont="1" applyBorder="1" applyAlignment="1">
      <alignment horizontal="center" vertical="top" wrapText="1"/>
    </xf>
    <xf numFmtId="49" fontId="8" fillId="0" borderId="45" xfId="0" applyNumberFormat="1" applyFont="1" applyBorder="1" applyAlignment="1">
      <alignment horizontal="center" vertical="top"/>
    </xf>
    <xf numFmtId="49" fontId="8" fillId="0" borderId="72" xfId="0" applyNumberFormat="1" applyFont="1" applyBorder="1" applyAlignment="1">
      <alignment horizontal="center" vertical="top"/>
    </xf>
    <xf numFmtId="49" fontId="8" fillId="0" borderId="54" xfId="0" applyNumberFormat="1" applyFont="1" applyBorder="1" applyAlignment="1">
      <alignment horizontal="center" vertical="top"/>
    </xf>
    <xf numFmtId="0" fontId="3" fillId="8" borderId="49" xfId="0" applyFont="1" applyFill="1" applyBorder="1" applyAlignment="1">
      <alignment horizontal="right" vertical="top" wrapText="1"/>
    </xf>
    <xf numFmtId="0" fontId="3" fillId="8" borderId="56" xfId="0" applyFont="1" applyFill="1" applyBorder="1" applyAlignment="1">
      <alignment horizontal="right" vertical="top" wrapText="1"/>
    </xf>
    <xf numFmtId="0" fontId="3" fillId="8" borderId="29" xfId="0" applyFont="1" applyFill="1" applyBorder="1" applyAlignment="1">
      <alignment horizontal="right" vertical="top" wrapText="1"/>
    </xf>
    <xf numFmtId="0" fontId="1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7" fillId="0" borderId="76" xfId="0" applyFont="1" applyBorder="1" applyAlignment="1">
      <alignment horizontal="right" vertical="top"/>
    </xf>
    <xf numFmtId="0" fontId="2" fillId="0" borderId="34" xfId="0" applyFont="1" applyBorder="1" applyAlignment="1">
      <alignment horizontal="center" vertical="center" textRotation="90" wrapText="1"/>
    </xf>
    <xf numFmtId="0" fontId="2" fillId="0" borderId="31" xfId="0" applyFont="1" applyBorder="1" applyAlignment="1">
      <alignment horizontal="center" vertical="center" textRotation="90" wrapText="1"/>
    </xf>
    <xf numFmtId="0" fontId="2" fillId="0" borderId="47" xfId="0" applyFont="1" applyBorder="1" applyAlignment="1">
      <alignment horizontal="center" vertical="center" textRotation="90" wrapText="1"/>
    </xf>
    <xf numFmtId="0" fontId="2" fillId="0" borderId="35" xfId="0" applyFont="1" applyBorder="1" applyAlignment="1">
      <alignment horizontal="center" vertical="center" textRotation="90" wrapText="1"/>
    </xf>
    <xf numFmtId="0" fontId="2" fillId="0" borderId="32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31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7" fillId="0" borderId="33" xfId="0" applyNumberFormat="1" applyFont="1" applyBorder="1" applyAlignment="1">
      <alignment horizontal="center" vertical="center" textRotation="90"/>
    </xf>
    <xf numFmtId="0" fontId="7" fillId="0" borderId="59" xfId="0" applyNumberFormat="1" applyFont="1" applyBorder="1" applyAlignment="1">
      <alignment horizontal="center" vertical="center" textRotation="90"/>
    </xf>
    <xf numFmtId="0" fontId="8" fillId="0" borderId="0" xfId="0" applyFont="1" applyAlignment="1">
      <alignment horizontal="center" vertical="center" wrapText="1"/>
    </xf>
    <xf numFmtId="49" fontId="3" fillId="7" borderId="7" xfId="0" applyNumberFormat="1" applyFont="1" applyFill="1" applyBorder="1" applyAlignment="1">
      <alignment horizontal="left" vertical="top" wrapText="1"/>
    </xf>
    <xf numFmtId="49" fontId="3" fillId="7" borderId="15" xfId="0" applyNumberFormat="1" applyFont="1" applyFill="1" applyBorder="1" applyAlignment="1">
      <alignment horizontal="left" vertical="top" wrapText="1"/>
    </xf>
    <xf numFmtId="49" fontId="3" fillId="7" borderId="68" xfId="0" applyNumberFormat="1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9" fillId="4" borderId="15" xfId="0" applyFont="1" applyFill="1" applyBorder="1" applyAlignment="1">
      <alignment horizontal="left" vertical="top" wrapText="1"/>
    </xf>
    <xf numFmtId="0" fontId="9" fillId="4" borderId="68" xfId="0" applyFont="1" applyFill="1" applyBorder="1" applyAlignment="1">
      <alignment horizontal="left" vertical="top" wrapText="1"/>
    </xf>
    <xf numFmtId="0" fontId="2" fillId="0" borderId="21" xfId="0" applyFont="1" applyBorder="1" applyAlignment="1">
      <alignment horizontal="center" vertical="center" textRotation="90" wrapText="1"/>
    </xf>
    <xf numFmtId="0" fontId="2" fillId="0" borderId="52" xfId="0" applyFont="1" applyBorder="1" applyAlignment="1">
      <alignment horizontal="center" vertical="center" textRotation="90" wrapText="1"/>
    </xf>
    <xf numFmtId="0" fontId="2" fillId="0" borderId="77" xfId="0" applyFont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53" xfId="0" applyFont="1" applyBorder="1" applyAlignment="1">
      <alignment horizontal="center" vertical="center" textRotation="90" wrapText="1"/>
    </xf>
    <xf numFmtId="0" fontId="2" fillId="0" borderId="26" xfId="0" applyFont="1" applyBorder="1" applyAlignment="1">
      <alignment horizontal="center" vertical="center" textRotation="90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textRotation="90" wrapText="1"/>
    </xf>
    <xf numFmtId="0" fontId="2" fillId="0" borderId="58" xfId="0" applyFont="1" applyBorder="1" applyAlignment="1">
      <alignment horizontal="center" vertical="center" textRotation="90" wrapText="1"/>
    </xf>
    <xf numFmtId="0" fontId="2" fillId="0" borderId="70" xfId="0" applyFont="1" applyBorder="1" applyAlignment="1">
      <alignment horizontal="left" vertical="top" wrapText="1"/>
    </xf>
    <xf numFmtId="0" fontId="2" fillId="0" borderId="46" xfId="0" applyFont="1" applyBorder="1" applyAlignment="1">
      <alignment horizontal="left" vertical="top" wrapText="1"/>
    </xf>
    <xf numFmtId="0" fontId="2" fillId="0" borderId="28" xfId="0" applyFont="1" applyBorder="1" applyAlignment="1">
      <alignment horizontal="left" vertical="top" wrapText="1"/>
    </xf>
    <xf numFmtId="164" fontId="7" fillId="0" borderId="70" xfId="0" applyNumberFormat="1" applyFont="1" applyBorder="1" applyAlignment="1">
      <alignment horizontal="center" vertical="top" wrapText="1"/>
    </xf>
    <xf numFmtId="0" fontId="7" fillId="0" borderId="38" xfId="0" applyFont="1" applyFill="1" applyBorder="1" applyAlignment="1">
      <alignment horizontal="left" vertical="top" wrapText="1"/>
    </xf>
    <xf numFmtId="0" fontId="7" fillId="0" borderId="11" xfId="0" applyFont="1" applyFill="1" applyBorder="1" applyAlignment="1">
      <alignment horizontal="left" vertical="top" wrapText="1"/>
    </xf>
    <xf numFmtId="0" fontId="2" fillId="8" borderId="31" xfId="0" applyFont="1" applyFill="1" applyBorder="1" applyAlignment="1">
      <alignment horizontal="left" vertical="top" wrapText="1"/>
    </xf>
    <xf numFmtId="0" fontId="2" fillId="8" borderId="32" xfId="0" applyFont="1" applyFill="1" applyBorder="1" applyAlignment="1">
      <alignment horizontal="left" vertical="top" wrapText="1"/>
    </xf>
    <xf numFmtId="0" fontId="2" fillId="8" borderId="33" xfId="0" applyFont="1" applyFill="1" applyBorder="1" applyAlignment="1">
      <alignment horizontal="left" vertical="top" wrapText="1"/>
    </xf>
    <xf numFmtId="0" fontId="2" fillId="0" borderId="22" xfId="0" applyNumberFormat="1" applyFont="1" applyBorder="1" applyAlignment="1">
      <alignment horizontal="center" vertical="center" textRotation="90" wrapText="1"/>
    </xf>
    <xf numFmtId="0" fontId="2" fillId="0" borderId="37" xfId="0" applyNumberFormat="1" applyFont="1" applyBorder="1" applyAlignment="1">
      <alignment horizontal="center" vertical="center" textRotation="90" wrapText="1"/>
    </xf>
    <xf numFmtId="0" fontId="2" fillId="0" borderId="60" xfId="0" applyNumberFormat="1" applyFont="1" applyBorder="1" applyAlignment="1">
      <alignment horizontal="center" vertical="center" textRotation="90" wrapText="1"/>
    </xf>
    <xf numFmtId="0" fontId="7" fillId="0" borderId="21" xfId="0" applyFont="1" applyBorder="1" applyAlignment="1">
      <alignment horizontal="center" vertical="center" textRotation="90" wrapText="1"/>
    </xf>
    <xf numFmtId="0" fontId="7" fillId="0" borderId="52" xfId="0" applyFont="1" applyBorder="1" applyAlignment="1">
      <alignment horizontal="center" vertical="center" textRotation="90" wrapText="1"/>
    </xf>
    <xf numFmtId="0" fontId="7" fillId="0" borderId="77" xfId="0" applyFont="1" applyBorder="1" applyAlignment="1">
      <alignment horizontal="center" vertical="center" textRotation="90" wrapText="1"/>
    </xf>
    <xf numFmtId="0" fontId="3" fillId="0" borderId="42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 textRotation="90" wrapText="1"/>
    </xf>
    <xf numFmtId="0" fontId="5" fillId="0" borderId="20" xfId="0" applyFont="1" applyFill="1" applyBorder="1" applyAlignment="1">
      <alignment horizontal="center" vertical="center" textRotation="90" wrapText="1"/>
    </xf>
    <xf numFmtId="0" fontId="18" fillId="0" borderId="38" xfId="0" applyFont="1" applyFill="1" applyBorder="1" applyAlignment="1">
      <alignment vertical="center" textRotation="90" wrapText="1"/>
    </xf>
    <xf numFmtId="0" fontId="18" fillId="0" borderId="64" xfId="0" applyFont="1" applyFill="1" applyBorder="1" applyAlignment="1">
      <alignment vertical="center" textRotation="90" wrapText="1"/>
    </xf>
    <xf numFmtId="0" fontId="18" fillId="0" borderId="38" xfId="0" applyFont="1" applyFill="1" applyBorder="1" applyAlignment="1">
      <alignment horizontal="center" vertical="center" textRotation="90" wrapText="1"/>
    </xf>
    <xf numFmtId="0" fontId="18" fillId="0" borderId="13" xfId="0" applyFont="1" applyFill="1" applyBorder="1" applyAlignment="1">
      <alignment horizontal="center" vertical="center" textRotation="90" wrapText="1"/>
    </xf>
    <xf numFmtId="49" fontId="3" fillId="6" borderId="18" xfId="0" applyNumberFormat="1" applyFont="1" applyFill="1" applyBorder="1" applyAlignment="1">
      <alignment horizontal="center" vertical="top"/>
    </xf>
    <xf numFmtId="49" fontId="3" fillId="6" borderId="43" xfId="0" applyNumberFormat="1" applyFont="1" applyFill="1" applyBorder="1" applyAlignment="1">
      <alignment horizontal="center" vertical="top"/>
    </xf>
    <xf numFmtId="49" fontId="3" fillId="6" borderId="20" xfId="0" applyNumberFormat="1" applyFont="1" applyFill="1" applyBorder="1" applyAlignment="1">
      <alignment horizontal="center" vertical="top"/>
    </xf>
    <xf numFmtId="0" fontId="2" fillId="0" borderId="18" xfId="0" applyFont="1" applyFill="1" applyBorder="1" applyAlignment="1">
      <alignment horizontal="left" vertical="top" wrapText="1"/>
    </xf>
    <xf numFmtId="0" fontId="2" fillId="0" borderId="43" xfId="0" applyFont="1" applyFill="1" applyBorder="1" applyAlignment="1">
      <alignment horizontal="left" vertical="top" wrapText="1"/>
    </xf>
    <xf numFmtId="0" fontId="2" fillId="0" borderId="20" xfId="0" applyFont="1" applyFill="1" applyBorder="1" applyAlignment="1">
      <alignment horizontal="left" vertical="top" wrapText="1"/>
    </xf>
    <xf numFmtId="0" fontId="18" fillId="0" borderId="9" xfId="0" applyFont="1" applyFill="1" applyBorder="1" applyAlignment="1">
      <alignment horizontal="center" vertical="center" textRotation="90" wrapText="1"/>
    </xf>
    <xf numFmtId="0" fontId="18" fillId="0" borderId="11" xfId="0" applyFont="1" applyFill="1" applyBorder="1" applyAlignment="1">
      <alignment horizontal="center" vertical="center" textRotation="90" wrapText="1"/>
    </xf>
    <xf numFmtId="0" fontId="3" fillId="2" borderId="7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3" fillId="2" borderId="68" xfId="0" applyFont="1" applyFill="1" applyBorder="1" applyAlignment="1">
      <alignment horizontal="left" vertical="top"/>
    </xf>
    <xf numFmtId="0" fontId="8" fillId="3" borderId="7" xfId="0" applyFont="1" applyFill="1" applyBorder="1" applyAlignment="1">
      <alignment horizontal="left" vertical="top" wrapText="1"/>
    </xf>
    <xf numFmtId="0" fontId="8" fillId="3" borderId="15" xfId="0" applyFont="1" applyFill="1" applyBorder="1" applyAlignment="1">
      <alignment horizontal="left" vertical="top" wrapText="1"/>
    </xf>
    <xf numFmtId="0" fontId="8" fillId="3" borderId="68" xfId="0" applyFont="1" applyFill="1" applyBorder="1" applyAlignment="1">
      <alignment horizontal="left" vertical="top" wrapText="1"/>
    </xf>
    <xf numFmtId="49" fontId="3" fillId="2" borderId="34" xfId="0" applyNumberFormat="1" applyFont="1" applyFill="1" applyBorder="1" applyAlignment="1">
      <alignment horizontal="center" vertical="top"/>
    </xf>
    <xf numFmtId="49" fontId="3" fillId="2" borderId="11" xfId="0" applyNumberFormat="1" applyFont="1" applyFill="1" applyBorder="1" applyAlignment="1">
      <alignment horizontal="center" vertical="top"/>
    </xf>
    <xf numFmtId="49" fontId="3" fillId="2" borderId="38" xfId="0" applyNumberFormat="1" applyFont="1" applyFill="1" applyBorder="1" applyAlignment="1">
      <alignment horizontal="center" vertical="top"/>
    </xf>
    <xf numFmtId="49" fontId="3" fillId="2" borderId="47" xfId="0" applyNumberFormat="1" applyFont="1" applyFill="1" applyBorder="1" applyAlignment="1">
      <alignment horizontal="center" vertical="top"/>
    </xf>
    <xf numFmtId="49" fontId="3" fillId="3" borderId="42" xfId="0" applyNumberFormat="1" applyFont="1" applyFill="1" applyBorder="1" applyAlignment="1">
      <alignment horizontal="center" vertical="top"/>
    </xf>
    <xf numFmtId="49" fontId="3" fillId="3" borderId="43" xfId="0" applyNumberFormat="1" applyFont="1" applyFill="1" applyBorder="1" applyAlignment="1">
      <alignment horizontal="center" vertical="top"/>
    </xf>
    <xf numFmtId="49" fontId="3" fillId="3" borderId="62" xfId="0" applyNumberFormat="1" applyFont="1" applyFill="1" applyBorder="1" applyAlignment="1">
      <alignment horizontal="center" vertical="top"/>
    </xf>
    <xf numFmtId="49" fontId="3" fillId="3" borderId="48" xfId="0" applyNumberFormat="1" applyFont="1" applyFill="1" applyBorder="1" applyAlignment="1">
      <alignment horizontal="center" vertical="top"/>
    </xf>
    <xf numFmtId="49" fontId="3" fillId="6" borderId="62" xfId="0" applyNumberFormat="1" applyFont="1" applyFill="1" applyBorder="1" applyAlignment="1">
      <alignment horizontal="center" vertical="top"/>
    </xf>
    <xf numFmtId="49" fontId="2" fillId="0" borderId="23" xfId="0" applyNumberFormat="1" applyFont="1" applyBorder="1" applyAlignment="1">
      <alignment horizontal="center" vertical="top" wrapText="1"/>
    </xf>
    <xf numFmtId="49" fontId="2" fillId="0" borderId="0" xfId="0" applyNumberFormat="1" applyFont="1" applyBorder="1" applyAlignment="1">
      <alignment horizontal="center" vertical="top" wrapText="1"/>
    </xf>
    <xf numFmtId="49" fontId="2" fillId="0" borderId="76" xfId="0" applyNumberFormat="1" applyFont="1" applyBorder="1" applyAlignment="1">
      <alignment horizontal="center" vertical="top" wrapText="1"/>
    </xf>
    <xf numFmtId="0" fontId="7" fillId="6" borderId="9" xfId="0" applyFont="1" applyFill="1" applyBorder="1" applyAlignment="1">
      <alignment horizontal="left" vertical="top" wrapText="1"/>
    </xf>
    <xf numFmtId="0" fontId="7" fillId="6" borderId="11" xfId="0" applyFont="1" applyFill="1" applyBorder="1" applyAlignment="1">
      <alignment horizontal="left" vertical="top" wrapText="1"/>
    </xf>
    <xf numFmtId="0" fontId="7" fillId="6" borderId="13" xfId="0" applyFont="1" applyFill="1" applyBorder="1" applyAlignment="1">
      <alignment horizontal="left" vertical="top" wrapText="1"/>
    </xf>
    <xf numFmtId="49" fontId="2" fillId="9" borderId="21" xfId="0" applyNumberFormat="1" applyFont="1" applyFill="1" applyBorder="1" applyAlignment="1">
      <alignment horizontal="center" vertical="top" wrapText="1"/>
    </xf>
    <xf numFmtId="49" fontId="2" fillId="9" borderId="77" xfId="0" applyNumberFormat="1" applyFont="1" applyFill="1" applyBorder="1" applyAlignment="1">
      <alignment horizontal="center" vertical="top" wrapText="1"/>
    </xf>
    <xf numFmtId="49" fontId="2" fillId="0" borderId="21" xfId="0" applyNumberFormat="1" applyFont="1" applyBorder="1" applyAlignment="1">
      <alignment horizontal="center" vertical="top" wrapText="1"/>
    </xf>
    <xf numFmtId="49" fontId="2" fillId="0" borderId="77" xfId="0" applyNumberFormat="1" applyFont="1" applyBorder="1" applyAlignment="1">
      <alignment horizontal="center" vertical="top" wrapText="1"/>
    </xf>
    <xf numFmtId="49" fontId="2" fillId="0" borderId="52" xfId="0" applyNumberFormat="1" applyFont="1" applyBorder="1" applyAlignment="1">
      <alignment horizontal="center" vertical="top" wrapText="1"/>
    </xf>
    <xf numFmtId="0" fontId="3" fillId="4" borderId="61" xfId="0" applyFont="1" applyFill="1" applyBorder="1" applyAlignment="1">
      <alignment horizontal="left" vertical="top" wrapText="1"/>
    </xf>
    <xf numFmtId="164" fontId="8" fillId="4" borderId="70" xfId="0" applyNumberFormat="1" applyFont="1" applyFill="1" applyBorder="1" applyAlignment="1">
      <alignment horizontal="center" vertical="top" wrapText="1"/>
    </xf>
    <xf numFmtId="0" fontId="2" fillId="0" borderId="61" xfId="0" applyFont="1" applyBorder="1" applyAlignment="1">
      <alignment horizontal="left" vertical="top" wrapText="1"/>
    </xf>
    <xf numFmtId="49" fontId="3" fillId="0" borderId="40" xfId="0" applyNumberFormat="1" applyFont="1" applyBorder="1" applyAlignment="1">
      <alignment horizontal="center" vertical="top"/>
    </xf>
    <xf numFmtId="0" fontId="2" fillId="8" borderId="70" xfId="0" applyFont="1" applyFill="1" applyBorder="1" applyAlignment="1">
      <alignment horizontal="left" vertical="top" wrapText="1"/>
    </xf>
    <xf numFmtId="0" fontId="2" fillId="8" borderId="46" xfId="0" applyFont="1" applyFill="1" applyBorder="1" applyAlignment="1">
      <alignment horizontal="left" vertical="top" wrapText="1"/>
    </xf>
    <xf numFmtId="0" fontId="2" fillId="8" borderId="28" xfId="0" applyFont="1" applyFill="1" applyBorder="1" applyAlignment="1">
      <alignment horizontal="left" vertical="top" wrapText="1"/>
    </xf>
    <xf numFmtId="164" fontId="7" fillId="8" borderId="70" xfId="0" applyNumberFormat="1" applyFont="1" applyFill="1" applyBorder="1" applyAlignment="1">
      <alignment horizontal="center" vertical="top" wrapText="1"/>
    </xf>
    <xf numFmtId="0" fontId="3" fillId="5" borderId="49" xfId="0" applyFont="1" applyFill="1" applyBorder="1" applyAlignment="1">
      <alignment horizontal="right" vertical="top" wrapText="1"/>
    </xf>
    <xf numFmtId="0" fontId="3" fillId="5" borderId="56" xfId="0" applyFont="1" applyFill="1" applyBorder="1" applyAlignment="1">
      <alignment horizontal="right" vertical="top" wrapText="1"/>
    </xf>
    <xf numFmtId="0" fontId="3" fillId="5" borderId="29" xfId="0" applyFont="1" applyFill="1" applyBorder="1" applyAlignment="1">
      <alignment horizontal="right" vertical="top" wrapText="1"/>
    </xf>
    <xf numFmtId="164" fontId="8" fillId="5" borderId="56" xfId="0" applyNumberFormat="1" applyFont="1" applyFill="1" applyBorder="1" applyAlignment="1">
      <alignment horizontal="center" vertical="top" wrapText="1"/>
    </xf>
    <xf numFmtId="164" fontId="8" fillId="5" borderId="29" xfId="0" applyNumberFormat="1" applyFont="1" applyFill="1" applyBorder="1" applyAlignment="1">
      <alignment horizontal="center" vertical="top" wrapText="1"/>
    </xf>
    <xf numFmtId="164" fontId="8" fillId="5" borderId="49" xfId="0" applyNumberFormat="1" applyFont="1" applyFill="1" applyBorder="1" applyAlignment="1">
      <alignment horizontal="center" vertical="top" wrapText="1"/>
    </xf>
    <xf numFmtId="0" fontId="6" fillId="0" borderId="23" xfId="0" applyNumberFormat="1" applyFont="1" applyBorder="1" applyAlignment="1">
      <alignment vertical="top" wrapText="1"/>
    </xf>
    <xf numFmtId="0" fontId="6" fillId="0" borderId="0" xfId="0" applyNumberFormat="1" applyFont="1" applyFill="1" applyBorder="1" applyAlignment="1">
      <alignment horizontal="left" vertical="top" wrapText="1"/>
    </xf>
    <xf numFmtId="0" fontId="3" fillId="0" borderId="34" xfId="0" applyFont="1" applyBorder="1" applyAlignment="1">
      <alignment horizontal="center" vertical="center" wrapText="1"/>
    </xf>
    <xf numFmtId="0" fontId="8" fillId="0" borderId="75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164" fontId="14" fillId="0" borderId="76" xfId="0" applyNumberFormat="1" applyFont="1" applyFill="1" applyBorder="1" applyAlignment="1">
      <alignment horizontal="center" vertical="top"/>
    </xf>
    <xf numFmtId="164" fontId="3" fillId="0" borderId="38" xfId="0" applyNumberFormat="1" applyFont="1" applyBorder="1" applyAlignment="1">
      <alignment horizontal="center" vertical="top" wrapText="1"/>
    </xf>
    <xf numFmtId="49" fontId="2" fillId="0" borderId="39" xfId="0" applyNumberFormat="1" applyFont="1" applyBorder="1" applyAlignment="1">
      <alignment horizontal="center" vertical="top" wrapText="1"/>
    </xf>
    <xf numFmtId="49" fontId="3" fillId="3" borderId="18" xfId="0" applyNumberFormat="1" applyFont="1" applyFill="1" applyBorder="1" applyAlignment="1">
      <alignment horizontal="right" vertical="top"/>
    </xf>
    <xf numFmtId="49" fontId="3" fillId="3" borderId="23" xfId="0" applyNumberFormat="1" applyFont="1" applyFill="1" applyBorder="1" applyAlignment="1">
      <alignment horizontal="right" vertical="top"/>
    </xf>
    <xf numFmtId="49" fontId="3" fillId="3" borderId="45" xfId="0" applyNumberFormat="1" applyFont="1" applyFill="1" applyBorder="1" applyAlignment="1">
      <alignment horizontal="right" vertical="top"/>
    </xf>
    <xf numFmtId="49" fontId="11" fillId="0" borderId="35" xfId="0" applyNumberFormat="1" applyFont="1" applyFill="1" applyBorder="1" applyAlignment="1">
      <alignment horizontal="center" vertical="top"/>
    </xf>
    <xf numFmtId="49" fontId="11" fillId="0" borderId="39" xfId="0" applyNumberFormat="1" applyFont="1" applyFill="1" applyBorder="1" applyAlignment="1">
      <alignment horizontal="center" vertical="top"/>
    </xf>
    <xf numFmtId="49" fontId="11" fillId="0" borderId="36" xfId="0" applyNumberFormat="1" applyFont="1" applyFill="1" applyBorder="1" applyAlignment="1">
      <alignment horizontal="center" vertical="top"/>
    </xf>
    <xf numFmtId="49" fontId="11" fillId="0" borderId="40" xfId="0" applyNumberFormat="1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49" fontId="7" fillId="0" borderId="21" xfId="0" applyNumberFormat="1" applyFont="1" applyBorder="1" applyAlignment="1">
      <alignment horizontal="center" vertical="top" wrapText="1"/>
    </xf>
    <xf numFmtId="49" fontId="7" fillId="0" borderId="52" xfId="0" applyNumberFormat="1" applyFont="1" applyBorder="1" applyAlignment="1">
      <alignment horizontal="center" vertical="top" wrapText="1"/>
    </xf>
    <xf numFmtId="49" fontId="7" fillId="0" borderId="77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textRotation="90" wrapText="1"/>
    </xf>
    <xf numFmtId="0" fontId="5" fillId="0" borderId="60" xfId="0" applyFont="1" applyFill="1" applyBorder="1" applyAlignment="1">
      <alignment horizontal="center" vertical="center" textRotation="90" wrapText="1"/>
    </xf>
    <xf numFmtId="0" fontId="8" fillId="0" borderId="34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32" xfId="0" applyFont="1" applyBorder="1" applyAlignment="1">
      <alignment horizontal="center" vertical="center"/>
    </xf>
    <xf numFmtId="0" fontId="6" fillId="0" borderId="62" xfId="0" applyFont="1" applyFill="1" applyBorder="1" applyAlignment="1">
      <alignment horizontal="center" vertical="center" textRotation="90" wrapText="1"/>
    </xf>
    <xf numFmtId="0" fontId="6" fillId="0" borderId="20" xfId="0" applyFont="1" applyFill="1" applyBorder="1" applyAlignment="1">
      <alignment horizontal="center" vertical="center" textRotation="90" wrapText="1"/>
    </xf>
    <xf numFmtId="0" fontId="2" fillId="0" borderId="38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7" fillId="0" borderId="9" xfId="0" applyFont="1" applyFill="1" applyBorder="1" applyAlignment="1">
      <alignment horizontal="center" vertical="center" textRotation="90" wrapText="1"/>
    </xf>
    <xf numFmtId="0" fontId="7" fillId="0" borderId="11" xfId="0" applyFont="1" applyFill="1" applyBorder="1" applyAlignment="1">
      <alignment horizontal="center" vertical="center" textRotation="90" wrapText="1"/>
    </xf>
    <xf numFmtId="0" fontId="7" fillId="0" borderId="13" xfId="0" applyFont="1" applyFill="1" applyBorder="1" applyAlignment="1">
      <alignment horizontal="center" vertical="center" textRotation="90" wrapText="1"/>
    </xf>
    <xf numFmtId="0" fontId="2" fillId="0" borderId="21" xfId="0" applyNumberFormat="1" applyFont="1" applyBorder="1" applyAlignment="1">
      <alignment horizontal="center" vertical="center" textRotation="90" wrapText="1"/>
    </xf>
    <xf numFmtId="0" fontId="2" fillId="0" borderId="52" xfId="0" applyNumberFormat="1" applyFont="1" applyBorder="1" applyAlignment="1">
      <alignment horizontal="center" vertical="center" textRotation="90" wrapText="1"/>
    </xf>
    <xf numFmtId="0" fontId="2" fillId="0" borderId="77" xfId="0" applyNumberFormat="1" applyFont="1" applyBorder="1" applyAlignment="1">
      <alignment horizontal="center" vertical="center" textRotation="90" wrapText="1"/>
    </xf>
    <xf numFmtId="0" fontId="5" fillId="0" borderId="9" xfId="0" applyFont="1" applyFill="1" applyBorder="1" applyAlignment="1">
      <alignment horizontal="left" vertical="top" wrapText="1"/>
    </xf>
    <xf numFmtId="0" fontId="11" fillId="0" borderId="10" xfId="0" applyFont="1" applyFill="1" applyBorder="1" applyAlignment="1">
      <alignment horizontal="center" vertical="top" wrapText="1"/>
    </xf>
    <xf numFmtId="0" fontId="11" fillId="0" borderId="12" xfId="0" applyFont="1" applyFill="1" applyBorder="1" applyAlignment="1">
      <alignment horizontal="center" vertical="top" wrapText="1"/>
    </xf>
    <xf numFmtId="0" fontId="11" fillId="0" borderId="22" xfId="0" applyFont="1" applyFill="1" applyBorder="1" applyAlignment="1">
      <alignment horizontal="center" vertical="top" wrapText="1"/>
    </xf>
    <xf numFmtId="0" fontId="11" fillId="0" borderId="37" xfId="0" applyFont="1" applyFill="1" applyBorder="1" applyAlignment="1">
      <alignment horizontal="center" vertical="top" wrapText="1"/>
    </xf>
    <xf numFmtId="0" fontId="5" fillId="0" borderId="38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left" vertical="top" wrapText="1"/>
    </xf>
    <xf numFmtId="49" fontId="3" fillId="3" borderId="7" xfId="0" applyNumberFormat="1" applyFont="1" applyFill="1" applyBorder="1" applyAlignment="1">
      <alignment horizontal="left" vertical="top" wrapText="1"/>
    </xf>
    <xf numFmtId="0" fontId="2" fillId="0" borderId="22" xfId="0" applyFont="1" applyFill="1" applyBorder="1" applyAlignment="1">
      <alignment horizontal="left" vertical="top" wrapText="1"/>
    </xf>
    <xf numFmtId="0" fontId="2" fillId="0" borderId="37" xfId="0" applyFont="1" applyFill="1" applyBorder="1" applyAlignment="1">
      <alignment horizontal="left" vertical="top" wrapText="1"/>
    </xf>
    <xf numFmtId="0" fontId="2" fillId="0" borderId="60" xfId="0" applyFont="1" applyFill="1" applyBorder="1" applyAlignment="1">
      <alignment horizontal="left" vertical="top" wrapText="1"/>
    </xf>
    <xf numFmtId="49" fontId="3" fillId="2" borderId="38" xfId="0" applyNumberFormat="1" applyFont="1" applyFill="1" applyBorder="1" applyAlignment="1">
      <alignment horizontal="center" vertical="top" wrapText="1"/>
    </xf>
    <xf numFmtId="49" fontId="3" fillId="3" borderId="73" xfId="0" applyNumberFormat="1" applyFont="1" applyFill="1" applyBorder="1" applyAlignment="1">
      <alignment horizontal="center" vertical="top"/>
    </xf>
    <xf numFmtId="49" fontId="3" fillId="6" borderId="39" xfId="0" applyNumberFormat="1" applyFont="1" applyFill="1" applyBorder="1" applyAlignment="1">
      <alignment horizontal="center" vertical="top"/>
    </xf>
    <xf numFmtId="164" fontId="3" fillId="0" borderId="62" xfId="0" applyNumberFormat="1" applyFont="1" applyBorder="1" applyAlignment="1">
      <alignment horizontal="left" vertical="top" wrapText="1"/>
    </xf>
    <xf numFmtId="0" fontId="12" fillId="0" borderId="38" xfId="0" applyFont="1" applyFill="1" applyBorder="1" applyAlignment="1">
      <alignment horizontal="center" vertical="center" textRotation="90" wrapText="1"/>
    </xf>
    <xf numFmtId="0" fontId="12" fillId="0" borderId="13" xfId="0" applyFont="1" applyFill="1" applyBorder="1" applyAlignment="1">
      <alignment horizontal="center" vertical="center" textRotation="90" wrapText="1"/>
    </xf>
    <xf numFmtId="0" fontId="12" fillId="0" borderId="64" xfId="0" applyFont="1" applyFill="1" applyBorder="1" applyAlignment="1">
      <alignment horizontal="center" vertical="center" textRotation="90" wrapText="1"/>
    </xf>
    <xf numFmtId="0" fontId="13" fillId="0" borderId="32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top" wrapText="1"/>
    </xf>
    <xf numFmtId="49" fontId="3" fillId="7" borderId="25" xfId="0" applyNumberFormat="1" applyFont="1" applyFill="1" applyBorder="1" applyAlignment="1">
      <alignment horizontal="left" vertical="top" wrapText="1"/>
    </xf>
    <xf numFmtId="49" fontId="3" fillId="7" borderId="23" xfId="0" applyNumberFormat="1" applyFont="1" applyFill="1" applyBorder="1" applyAlignment="1">
      <alignment horizontal="left" vertical="top" wrapText="1"/>
    </xf>
    <xf numFmtId="49" fontId="3" fillId="7" borderId="45" xfId="0" applyNumberFormat="1" applyFont="1" applyFill="1" applyBorder="1" applyAlignment="1">
      <alignment horizontal="left" vertical="top" wrapText="1"/>
    </xf>
    <xf numFmtId="0" fontId="3" fillId="2" borderId="26" xfId="0" applyFont="1" applyFill="1" applyBorder="1" applyAlignment="1">
      <alignment horizontal="left" vertical="top"/>
    </xf>
    <xf numFmtId="0" fontId="3" fillId="2" borderId="76" xfId="0" applyFont="1" applyFill="1" applyBorder="1" applyAlignment="1">
      <alignment horizontal="left" vertical="top"/>
    </xf>
    <xf numFmtId="0" fontId="3" fillId="2" borderId="54" xfId="0" applyFont="1" applyFill="1" applyBorder="1" applyAlignment="1">
      <alignment horizontal="left" vertical="top"/>
    </xf>
    <xf numFmtId="0" fontId="21" fillId="0" borderId="0" xfId="0" applyFont="1" applyAlignment="1">
      <alignment horizontal="right" vertical="top" wrapText="1"/>
    </xf>
    <xf numFmtId="0" fontId="22" fillId="0" borderId="0" xfId="0" applyFont="1" applyAlignment="1">
      <alignment horizontal="right" vertical="top" wrapText="1"/>
    </xf>
    <xf numFmtId="164" fontId="23" fillId="6" borderId="42" xfId="0" applyNumberFormat="1" applyFont="1" applyFill="1" applyBorder="1" applyAlignment="1">
      <alignment horizontal="left" vertical="top" wrapText="1"/>
    </xf>
    <xf numFmtId="164" fontId="23" fillId="6" borderId="48" xfId="0" applyNumberFormat="1" applyFont="1" applyFill="1" applyBorder="1" applyAlignment="1">
      <alignment horizontal="left" vertical="top" wrapText="1"/>
    </xf>
    <xf numFmtId="49" fontId="26" fillId="9" borderId="36" xfId="0" applyNumberFormat="1" applyFont="1" applyFill="1" applyBorder="1" applyAlignment="1">
      <alignment horizontal="center" vertical="top"/>
    </xf>
    <xf numFmtId="49" fontId="23" fillId="9" borderId="59" xfId="0" applyNumberFormat="1" applyFont="1" applyFill="1" applyBorder="1" applyAlignment="1">
      <alignment horizontal="center" vertical="top"/>
    </xf>
    <xf numFmtId="0" fontId="20" fillId="9" borderId="22" xfId="0" applyFont="1" applyFill="1" applyBorder="1" applyAlignment="1">
      <alignment horizontal="left" vertical="top" wrapText="1"/>
    </xf>
    <xf numFmtId="0" fontId="20" fillId="9" borderId="60" xfId="0" applyFont="1" applyFill="1" applyBorder="1" applyAlignment="1">
      <alignment horizontal="left" vertical="top" wrapText="1"/>
    </xf>
    <xf numFmtId="0" fontId="18" fillId="0" borderId="64" xfId="0" applyFont="1" applyFill="1" applyBorder="1" applyAlignment="1">
      <alignment horizontal="center" vertical="center" textRotation="90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4"/>
  <sheetViews>
    <sheetView tabSelected="1" zoomScaleNormal="100" zoomScaleSheetLayoutView="100" workbookViewId="0">
      <selection activeCell="X10" sqref="X10"/>
    </sheetView>
  </sheetViews>
  <sheetFormatPr defaultRowHeight="12.75" x14ac:dyDescent="0.2"/>
  <cols>
    <col min="1" max="3" width="2.7109375" style="1" customWidth="1"/>
    <col min="4" max="4" width="37.42578125" style="1" customWidth="1"/>
    <col min="5" max="6" width="3" style="1" customWidth="1"/>
    <col min="7" max="7" width="3" style="2" customWidth="1"/>
    <col min="8" max="8" width="6.85546875" style="212" customWidth="1"/>
    <col min="9" max="9" width="6.7109375" style="319" customWidth="1"/>
    <col min="10" max="10" width="6.42578125" style="319" customWidth="1"/>
    <col min="11" max="11" width="6.28515625" style="319" customWidth="1"/>
    <col min="12" max="12" width="6.140625" style="319" customWidth="1"/>
    <col min="13" max="14" width="7.5703125" style="1" customWidth="1"/>
    <col min="15" max="15" width="28.85546875" style="1" customWidth="1"/>
    <col min="16" max="17" width="5.5703125" style="319" customWidth="1"/>
    <col min="18" max="18" width="5.5703125" style="52" customWidth="1"/>
    <col min="19" max="19" width="9.140625" style="52"/>
    <col min="20" max="20" width="22.140625" style="52" customWidth="1"/>
    <col min="21" max="16384" width="9.140625" style="52"/>
  </cols>
  <sheetData>
    <row r="1" spans="1:22" ht="15.75" x14ac:dyDescent="0.2">
      <c r="A1" s="608" t="s">
        <v>112</v>
      </c>
      <c r="B1" s="608"/>
      <c r="C1" s="608"/>
      <c r="D1" s="608"/>
      <c r="E1" s="608"/>
      <c r="F1" s="608"/>
      <c r="G1" s="608"/>
      <c r="H1" s="608"/>
      <c r="I1" s="608"/>
      <c r="J1" s="608"/>
      <c r="K1" s="608"/>
      <c r="L1" s="608"/>
      <c r="M1" s="608"/>
      <c r="N1" s="608"/>
      <c r="O1" s="608"/>
      <c r="P1" s="608"/>
      <c r="Q1" s="608"/>
      <c r="R1" s="608"/>
    </row>
    <row r="2" spans="1:22" ht="12.75" customHeight="1" x14ac:dyDescent="0.2">
      <c r="A2" s="627" t="s">
        <v>64</v>
      </c>
      <c r="B2" s="627"/>
      <c r="C2" s="627"/>
      <c r="D2" s="627"/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627"/>
      <c r="P2" s="627"/>
      <c r="Q2" s="627"/>
      <c r="R2" s="627"/>
    </row>
    <row r="3" spans="1:22" x14ac:dyDescent="0.2">
      <c r="A3" s="609" t="s">
        <v>121</v>
      </c>
      <c r="B3" s="609"/>
      <c r="C3" s="609"/>
      <c r="D3" s="609"/>
      <c r="E3" s="609"/>
      <c r="F3" s="609"/>
      <c r="G3" s="609"/>
      <c r="H3" s="609"/>
      <c r="I3" s="609"/>
      <c r="J3" s="609"/>
      <c r="K3" s="609"/>
      <c r="L3" s="609"/>
      <c r="M3" s="609"/>
      <c r="N3" s="609"/>
      <c r="O3" s="609"/>
      <c r="P3" s="609"/>
      <c r="Q3" s="609"/>
      <c r="R3" s="609"/>
    </row>
    <row r="4" spans="1:22" ht="13.5" thickBot="1" x14ac:dyDescent="0.25">
      <c r="A4" s="610" t="s">
        <v>0</v>
      </c>
      <c r="B4" s="610"/>
      <c r="C4" s="610"/>
      <c r="D4" s="610"/>
      <c r="E4" s="610"/>
      <c r="F4" s="610"/>
      <c r="G4" s="610"/>
      <c r="H4" s="610"/>
      <c r="I4" s="610"/>
      <c r="J4" s="610"/>
      <c r="K4" s="610"/>
      <c r="L4" s="610"/>
      <c r="M4" s="610"/>
      <c r="N4" s="610"/>
      <c r="O4" s="610"/>
      <c r="P4" s="610"/>
      <c r="Q4" s="610"/>
      <c r="R4" s="610"/>
    </row>
    <row r="5" spans="1:22" ht="27" customHeight="1" x14ac:dyDescent="0.2">
      <c r="A5" s="611" t="s">
        <v>1</v>
      </c>
      <c r="B5" s="614" t="s">
        <v>2</v>
      </c>
      <c r="C5" s="614" t="s">
        <v>3</v>
      </c>
      <c r="D5" s="617" t="s">
        <v>16</v>
      </c>
      <c r="E5" s="620" t="s">
        <v>4</v>
      </c>
      <c r="F5" s="614" t="s">
        <v>127</v>
      </c>
      <c r="G5" s="654" t="s">
        <v>5</v>
      </c>
      <c r="H5" s="657" t="s">
        <v>6</v>
      </c>
      <c r="I5" s="510" t="s">
        <v>83</v>
      </c>
      <c r="J5" s="511"/>
      <c r="K5" s="511"/>
      <c r="L5" s="660"/>
      <c r="M5" s="634" t="s">
        <v>123</v>
      </c>
      <c r="N5" s="637" t="s">
        <v>124</v>
      </c>
      <c r="O5" s="640" t="s">
        <v>122</v>
      </c>
      <c r="P5" s="641"/>
      <c r="Q5" s="641"/>
      <c r="R5" s="642"/>
    </row>
    <row r="6" spans="1:22" ht="12.75" customHeight="1" x14ac:dyDescent="0.2">
      <c r="A6" s="612"/>
      <c r="B6" s="615"/>
      <c r="C6" s="615"/>
      <c r="D6" s="618"/>
      <c r="E6" s="621"/>
      <c r="F6" s="615"/>
      <c r="G6" s="655"/>
      <c r="H6" s="658"/>
      <c r="I6" s="643" t="s">
        <v>7</v>
      </c>
      <c r="J6" s="661" t="s">
        <v>8</v>
      </c>
      <c r="K6" s="661"/>
      <c r="L6" s="662" t="s">
        <v>22</v>
      </c>
      <c r="M6" s="635"/>
      <c r="N6" s="638"/>
      <c r="O6" s="623" t="s">
        <v>16</v>
      </c>
      <c r="P6" s="615" t="s">
        <v>58</v>
      </c>
      <c r="Q6" s="615" t="s">
        <v>59</v>
      </c>
      <c r="R6" s="625" t="s">
        <v>85</v>
      </c>
    </row>
    <row r="7" spans="1:22" ht="101.25" thickBot="1" x14ac:dyDescent="0.25">
      <c r="A7" s="613"/>
      <c r="B7" s="616"/>
      <c r="C7" s="616"/>
      <c r="D7" s="619"/>
      <c r="E7" s="622"/>
      <c r="F7" s="616"/>
      <c r="G7" s="656"/>
      <c r="H7" s="659"/>
      <c r="I7" s="644"/>
      <c r="J7" s="318" t="s">
        <v>7</v>
      </c>
      <c r="K7" s="3" t="s">
        <v>17</v>
      </c>
      <c r="L7" s="663"/>
      <c r="M7" s="636"/>
      <c r="N7" s="639"/>
      <c r="O7" s="624"/>
      <c r="P7" s="616"/>
      <c r="Q7" s="616"/>
      <c r="R7" s="626"/>
    </row>
    <row r="8" spans="1:22" ht="13.5" thickBot="1" x14ac:dyDescent="0.25">
      <c r="A8" s="628" t="s">
        <v>31</v>
      </c>
      <c r="B8" s="629"/>
      <c r="C8" s="629"/>
      <c r="D8" s="629"/>
      <c r="E8" s="629"/>
      <c r="F8" s="629"/>
      <c r="G8" s="629"/>
      <c r="H8" s="629"/>
      <c r="I8" s="629"/>
      <c r="J8" s="629"/>
      <c r="K8" s="629"/>
      <c r="L8" s="629"/>
      <c r="M8" s="629"/>
      <c r="N8" s="629"/>
      <c r="O8" s="629"/>
      <c r="P8" s="629"/>
      <c r="Q8" s="629"/>
      <c r="R8" s="630"/>
    </row>
    <row r="9" spans="1:22" ht="13.5" thickBot="1" x14ac:dyDescent="0.25">
      <c r="A9" s="631" t="s">
        <v>48</v>
      </c>
      <c r="B9" s="632"/>
      <c r="C9" s="632"/>
      <c r="D9" s="632"/>
      <c r="E9" s="632"/>
      <c r="F9" s="632"/>
      <c r="G9" s="632"/>
      <c r="H9" s="632"/>
      <c r="I9" s="632"/>
      <c r="J9" s="632"/>
      <c r="K9" s="632"/>
      <c r="L9" s="632"/>
      <c r="M9" s="632"/>
      <c r="N9" s="632"/>
      <c r="O9" s="632"/>
      <c r="P9" s="632"/>
      <c r="Q9" s="632"/>
      <c r="R9" s="633"/>
    </row>
    <row r="10" spans="1:22" ht="17.25" customHeight="1" thickBot="1" x14ac:dyDescent="0.25">
      <c r="A10" s="25" t="s">
        <v>9</v>
      </c>
      <c r="B10" s="676" t="s">
        <v>43</v>
      </c>
      <c r="C10" s="677"/>
      <c r="D10" s="677"/>
      <c r="E10" s="677"/>
      <c r="F10" s="677"/>
      <c r="G10" s="677"/>
      <c r="H10" s="677"/>
      <c r="I10" s="677"/>
      <c r="J10" s="677"/>
      <c r="K10" s="677"/>
      <c r="L10" s="677"/>
      <c r="M10" s="677"/>
      <c r="N10" s="677"/>
      <c r="O10" s="677"/>
      <c r="P10" s="677"/>
      <c r="Q10" s="677"/>
      <c r="R10" s="678"/>
    </row>
    <row r="11" spans="1:22" ht="13.5" thickBot="1" x14ac:dyDescent="0.25">
      <c r="A11" s="4" t="s">
        <v>9</v>
      </c>
      <c r="B11" s="18" t="s">
        <v>9</v>
      </c>
      <c r="C11" s="679" t="s">
        <v>33</v>
      </c>
      <c r="D11" s="680"/>
      <c r="E11" s="680"/>
      <c r="F11" s="680"/>
      <c r="G11" s="680"/>
      <c r="H11" s="680"/>
      <c r="I11" s="680"/>
      <c r="J11" s="680"/>
      <c r="K11" s="680"/>
      <c r="L11" s="680"/>
      <c r="M11" s="680"/>
      <c r="N11" s="680"/>
      <c r="O11" s="680"/>
      <c r="P11" s="680"/>
      <c r="Q11" s="680"/>
      <c r="R11" s="681"/>
    </row>
    <row r="12" spans="1:22" ht="34.5" customHeight="1" x14ac:dyDescent="0.2">
      <c r="A12" s="682" t="s">
        <v>9</v>
      </c>
      <c r="B12" s="686" t="s">
        <v>9</v>
      </c>
      <c r="C12" s="535" t="s">
        <v>9</v>
      </c>
      <c r="D12" s="671" t="s">
        <v>23</v>
      </c>
      <c r="E12" s="373" t="s">
        <v>100</v>
      </c>
      <c r="F12" s="691" t="s">
        <v>24</v>
      </c>
      <c r="G12" s="577" t="s">
        <v>40</v>
      </c>
      <c r="H12" s="195" t="s">
        <v>25</v>
      </c>
      <c r="I12" s="144">
        <f t="shared" ref="I12:I14" si="0">J12+L12</f>
        <v>36.799999999999997</v>
      </c>
      <c r="J12" s="145">
        <v>36.799999999999997</v>
      </c>
      <c r="K12" s="145"/>
      <c r="L12" s="146"/>
      <c r="M12" s="93">
        <v>36.799999999999997</v>
      </c>
      <c r="N12" s="36">
        <v>36.799999999999997</v>
      </c>
      <c r="O12" s="694" t="s">
        <v>119</v>
      </c>
      <c r="P12" s="237">
        <v>100</v>
      </c>
      <c r="Q12" s="237">
        <v>100</v>
      </c>
      <c r="R12" s="238">
        <v>100</v>
      </c>
    </row>
    <row r="13" spans="1:22" ht="15" customHeight="1" x14ac:dyDescent="0.2">
      <c r="A13" s="683"/>
      <c r="B13" s="687"/>
      <c r="C13" s="669"/>
      <c r="D13" s="672"/>
      <c r="E13" s="664" t="s">
        <v>101</v>
      </c>
      <c r="F13" s="692"/>
      <c r="G13" s="578"/>
      <c r="H13" s="196" t="s">
        <v>26</v>
      </c>
      <c r="I13" s="147">
        <f t="shared" si="0"/>
        <v>318</v>
      </c>
      <c r="J13" s="148">
        <v>318</v>
      </c>
      <c r="K13" s="148"/>
      <c r="L13" s="149"/>
      <c r="M13" s="115">
        <v>318</v>
      </c>
      <c r="N13" s="116">
        <v>318</v>
      </c>
      <c r="O13" s="695"/>
      <c r="P13" s="239"/>
      <c r="Q13" s="239"/>
      <c r="R13" s="240"/>
    </row>
    <row r="14" spans="1:22" ht="15" customHeight="1" x14ac:dyDescent="0.2">
      <c r="A14" s="684"/>
      <c r="B14" s="688"/>
      <c r="C14" s="690"/>
      <c r="D14" s="672"/>
      <c r="E14" s="665"/>
      <c r="F14" s="692"/>
      <c r="G14" s="578"/>
      <c r="H14" s="197" t="s">
        <v>45</v>
      </c>
      <c r="I14" s="153">
        <f t="shared" si="0"/>
        <v>127.7</v>
      </c>
      <c r="J14" s="154">
        <v>127.7</v>
      </c>
      <c r="K14" s="154"/>
      <c r="L14" s="155"/>
      <c r="M14" s="119"/>
      <c r="N14" s="120"/>
      <c r="O14" s="695"/>
      <c r="P14" s="239"/>
      <c r="Q14" s="239"/>
      <c r="R14" s="240"/>
    </row>
    <row r="15" spans="1:22" x14ac:dyDescent="0.2">
      <c r="A15" s="684"/>
      <c r="B15" s="688"/>
      <c r="C15" s="690"/>
      <c r="D15" s="672"/>
      <c r="E15" s="666" t="s">
        <v>77</v>
      </c>
      <c r="F15" s="692"/>
      <c r="G15" s="578"/>
      <c r="H15" s="358"/>
      <c r="I15" s="147"/>
      <c r="J15" s="148"/>
      <c r="K15" s="148"/>
      <c r="L15" s="149"/>
      <c r="M15" s="115"/>
      <c r="N15" s="116"/>
      <c r="O15" s="695"/>
      <c r="P15" s="241"/>
      <c r="Q15" s="241"/>
      <c r="R15" s="242"/>
      <c r="V15" s="53"/>
    </row>
    <row r="16" spans="1:22" ht="17.25" customHeight="1" thickBot="1" x14ac:dyDescent="0.25">
      <c r="A16" s="685"/>
      <c r="B16" s="689"/>
      <c r="C16" s="536"/>
      <c r="D16" s="673"/>
      <c r="E16" s="667"/>
      <c r="F16" s="693"/>
      <c r="G16" s="579"/>
      <c r="H16" s="206" t="s">
        <v>10</v>
      </c>
      <c r="I16" s="156">
        <f t="shared" ref="I16:I20" si="1">J16+L16</f>
        <v>482.5</v>
      </c>
      <c r="J16" s="157">
        <f>SUM(J12:J15)</f>
        <v>482.5</v>
      </c>
      <c r="K16" s="157"/>
      <c r="L16" s="158"/>
      <c r="M16" s="171">
        <f>SUM(M12:M15)</f>
        <v>354.8</v>
      </c>
      <c r="N16" s="172">
        <f>SUM(N12:N15)</f>
        <v>354.8</v>
      </c>
      <c r="O16" s="696"/>
      <c r="P16" s="243"/>
      <c r="Q16" s="243"/>
      <c r="R16" s="244"/>
    </row>
    <row r="17" spans="1:23" ht="12.75" customHeight="1" x14ac:dyDescent="0.2">
      <c r="A17" s="15" t="s">
        <v>9</v>
      </c>
      <c r="B17" s="16" t="s">
        <v>9</v>
      </c>
      <c r="C17" s="668" t="s">
        <v>11</v>
      </c>
      <c r="D17" s="671" t="s">
        <v>113</v>
      </c>
      <c r="E17" s="674" t="s">
        <v>77</v>
      </c>
      <c r="F17" s="574" t="s">
        <v>24</v>
      </c>
      <c r="G17" s="577" t="s">
        <v>40</v>
      </c>
      <c r="H17" s="359" t="s">
        <v>37</v>
      </c>
      <c r="I17" s="341">
        <v>871.8</v>
      </c>
      <c r="J17" s="342">
        <v>871.8</v>
      </c>
      <c r="K17" s="342">
        <v>532.6</v>
      </c>
      <c r="L17" s="343"/>
      <c r="M17" s="360">
        <v>1080</v>
      </c>
      <c r="N17" s="128">
        <v>1080</v>
      </c>
      <c r="O17" s="588" t="s">
        <v>49</v>
      </c>
      <c r="P17" s="345">
        <v>51</v>
      </c>
      <c r="Q17" s="345">
        <v>51</v>
      </c>
      <c r="R17" s="346">
        <v>51</v>
      </c>
    </row>
    <row r="18" spans="1:23" x14ac:dyDescent="0.2">
      <c r="A18" s="322"/>
      <c r="B18" s="324"/>
      <c r="C18" s="669"/>
      <c r="D18" s="672"/>
      <c r="E18" s="675"/>
      <c r="F18" s="575"/>
      <c r="G18" s="578"/>
      <c r="H18" s="358"/>
      <c r="I18" s="147"/>
      <c r="J18" s="148"/>
      <c r="K18" s="148"/>
      <c r="L18" s="149"/>
      <c r="M18" s="111"/>
      <c r="N18" s="116"/>
      <c r="O18" s="589"/>
      <c r="P18" s="345"/>
      <c r="Q18" s="345"/>
      <c r="R18" s="346"/>
      <c r="V18" s="53"/>
    </row>
    <row r="19" spans="1:23" x14ac:dyDescent="0.2">
      <c r="A19" s="322"/>
      <c r="B19" s="324"/>
      <c r="C19" s="669"/>
      <c r="D19" s="672"/>
      <c r="E19" s="675"/>
      <c r="F19" s="575"/>
      <c r="G19" s="578"/>
      <c r="H19" s="358"/>
      <c r="I19" s="354"/>
      <c r="J19" s="361"/>
      <c r="K19" s="361"/>
      <c r="L19" s="362"/>
      <c r="M19" s="363"/>
      <c r="N19" s="364"/>
      <c r="O19" s="589"/>
      <c r="P19" s="345"/>
      <c r="Q19" s="345"/>
      <c r="R19" s="346"/>
    </row>
    <row r="20" spans="1:23" ht="13.5" thickBot="1" x14ac:dyDescent="0.25">
      <c r="A20" s="17"/>
      <c r="B20" s="18"/>
      <c r="C20" s="670"/>
      <c r="D20" s="673"/>
      <c r="E20" s="667"/>
      <c r="F20" s="576"/>
      <c r="G20" s="579"/>
      <c r="H20" s="206" t="s">
        <v>10</v>
      </c>
      <c r="I20" s="160">
        <f t="shared" si="1"/>
        <v>871.8</v>
      </c>
      <c r="J20" s="161">
        <f>SUM(J17:J19)</f>
        <v>871.8</v>
      </c>
      <c r="K20" s="161">
        <f>SUM(K17:K19)</f>
        <v>532.6</v>
      </c>
      <c r="L20" s="167"/>
      <c r="M20" s="165">
        <f>SUM(M17:M19)</f>
        <v>1080</v>
      </c>
      <c r="N20" s="173">
        <f>SUM(N17:N19)</f>
        <v>1080</v>
      </c>
      <c r="O20" s="589"/>
      <c r="P20" s="345"/>
      <c r="Q20" s="345"/>
      <c r="R20" s="346"/>
    </row>
    <row r="21" spans="1:23" ht="20.25" customHeight="1" x14ac:dyDescent="0.2">
      <c r="A21" s="15" t="s">
        <v>9</v>
      </c>
      <c r="B21" s="356" t="s">
        <v>9</v>
      </c>
      <c r="C21" s="357" t="s">
        <v>27</v>
      </c>
      <c r="D21" s="593" t="s">
        <v>114</v>
      </c>
      <c r="E21" s="596"/>
      <c r="F21" s="599" t="s">
        <v>24</v>
      </c>
      <c r="G21" s="602" t="s">
        <v>40</v>
      </c>
      <c r="H21" s="203" t="s">
        <v>37</v>
      </c>
      <c r="I21" s="144">
        <f>J21</f>
        <v>557.79999999999995</v>
      </c>
      <c r="J21" s="145">
        <v>557.79999999999995</v>
      </c>
      <c r="K21" s="145">
        <v>232.3</v>
      </c>
      <c r="L21" s="163"/>
      <c r="M21" s="36">
        <v>532</v>
      </c>
      <c r="N21" s="36">
        <v>532</v>
      </c>
      <c r="O21" s="649" t="s">
        <v>115</v>
      </c>
      <c r="P21" s="435">
        <v>260</v>
      </c>
      <c r="Q21" s="435">
        <v>300</v>
      </c>
      <c r="R21" s="436">
        <v>340</v>
      </c>
    </row>
    <row r="22" spans="1:23" ht="20.25" customHeight="1" x14ac:dyDescent="0.2">
      <c r="A22" s="388"/>
      <c r="B22" s="389"/>
      <c r="C22" s="387"/>
      <c r="D22" s="594"/>
      <c r="E22" s="597"/>
      <c r="F22" s="600"/>
      <c r="G22" s="603"/>
      <c r="H22" s="204" t="s">
        <v>129</v>
      </c>
      <c r="I22" s="433">
        <f>J22+L22</f>
        <v>5</v>
      </c>
      <c r="J22" s="148">
        <v>5</v>
      </c>
      <c r="K22" s="434"/>
      <c r="L22" s="164"/>
      <c r="M22" s="111"/>
      <c r="N22" s="116"/>
      <c r="O22" s="650"/>
      <c r="P22" s="443"/>
      <c r="Q22" s="443"/>
      <c r="R22" s="444"/>
    </row>
    <row r="23" spans="1:23" ht="27" customHeight="1" thickBot="1" x14ac:dyDescent="0.25">
      <c r="A23" s="13"/>
      <c r="B23" s="14"/>
      <c r="C23" s="49"/>
      <c r="D23" s="595"/>
      <c r="E23" s="598"/>
      <c r="F23" s="601"/>
      <c r="G23" s="604"/>
      <c r="H23" s="206" t="s">
        <v>10</v>
      </c>
      <c r="I23" s="165">
        <f>SUM(I21:I22)</f>
        <v>562.79999999999995</v>
      </c>
      <c r="J23" s="161">
        <f>SUM(J21:J22)</f>
        <v>562.79999999999995</v>
      </c>
      <c r="K23" s="166">
        <f t="shared" ref="K23:N23" si="2">SUM(K21:K21)</f>
        <v>232.3</v>
      </c>
      <c r="L23" s="167"/>
      <c r="M23" s="165">
        <f t="shared" si="2"/>
        <v>532</v>
      </c>
      <c r="N23" s="173">
        <f t="shared" si="2"/>
        <v>532</v>
      </c>
      <c r="O23" s="445" t="s">
        <v>78</v>
      </c>
      <c r="P23" s="446">
        <v>85</v>
      </c>
      <c r="Q23" s="446">
        <v>92</v>
      </c>
      <c r="R23" s="447">
        <v>102</v>
      </c>
    </row>
    <row r="24" spans="1:23" ht="16.5" customHeight="1" x14ac:dyDescent="0.2">
      <c r="A24" s="15" t="s">
        <v>9</v>
      </c>
      <c r="B24" s="356" t="s">
        <v>9</v>
      </c>
      <c r="C24" s="357" t="s">
        <v>62</v>
      </c>
      <c r="D24" s="593" t="s">
        <v>134</v>
      </c>
      <c r="E24" s="465"/>
      <c r="F24" s="453" t="s">
        <v>24</v>
      </c>
      <c r="G24" s="454" t="s">
        <v>40</v>
      </c>
      <c r="H24" s="203" t="s">
        <v>96</v>
      </c>
      <c r="I24" s="144">
        <f>J24</f>
        <v>92.6</v>
      </c>
      <c r="J24" s="145">
        <v>92.6</v>
      </c>
      <c r="K24" s="145">
        <v>3</v>
      </c>
      <c r="L24" s="163"/>
      <c r="M24" s="36">
        <v>66.599999999999994</v>
      </c>
      <c r="N24" s="36"/>
      <c r="O24" s="448" t="s">
        <v>133</v>
      </c>
      <c r="P24" s="435">
        <v>1</v>
      </c>
      <c r="Q24" s="435"/>
      <c r="R24" s="436"/>
    </row>
    <row r="25" spans="1:23" ht="16.5" customHeight="1" x14ac:dyDescent="0.2">
      <c r="A25" s="450"/>
      <c r="B25" s="451"/>
      <c r="C25" s="449"/>
      <c r="D25" s="594"/>
      <c r="E25" s="466"/>
      <c r="F25" s="468"/>
      <c r="G25" s="470"/>
      <c r="H25" s="204"/>
      <c r="I25" s="433"/>
      <c r="J25" s="148"/>
      <c r="K25" s="434"/>
      <c r="L25" s="164"/>
      <c r="M25" s="111"/>
      <c r="N25" s="116"/>
      <c r="O25" s="448" t="s">
        <v>135</v>
      </c>
      <c r="P25" s="435">
        <v>3</v>
      </c>
      <c r="Q25" s="435"/>
      <c r="R25" s="436"/>
    </row>
    <row r="26" spans="1:23" ht="30" customHeight="1" x14ac:dyDescent="0.2">
      <c r="A26" s="456"/>
      <c r="B26" s="452"/>
      <c r="C26" s="455"/>
      <c r="D26" s="594"/>
      <c r="E26" s="466"/>
      <c r="F26" s="468"/>
      <c r="G26" s="470"/>
      <c r="H26" s="204"/>
      <c r="I26" s="433"/>
      <c r="J26" s="148"/>
      <c r="K26" s="434"/>
      <c r="L26" s="164"/>
      <c r="M26" s="111"/>
      <c r="N26" s="116"/>
      <c r="O26" s="457" t="s">
        <v>132</v>
      </c>
      <c r="P26" s="348">
        <v>1</v>
      </c>
      <c r="Q26" s="435"/>
      <c r="R26" s="436"/>
    </row>
    <row r="27" spans="1:23" ht="15.75" customHeight="1" x14ac:dyDescent="0.2">
      <c r="A27" s="450"/>
      <c r="B27" s="451"/>
      <c r="C27" s="449"/>
      <c r="D27" s="463"/>
      <c r="E27" s="466"/>
      <c r="F27" s="468"/>
      <c r="G27" s="470"/>
      <c r="H27" s="204"/>
      <c r="I27" s="433"/>
      <c r="J27" s="148"/>
      <c r="K27" s="434"/>
      <c r="L27" s="164"/>
      <c r="M27" s="111"/>
      <c r="N27" s="116"/>
      <c r="O27" s="461" t="s">
        <v>137</v>
      </c>
      <c r="P27" s="462"/>
      <c r="Q27" s="462">
        <v>1</v>
      </c>
      <c r="R27" s="436"/>
    </row>
    <row r="28" spans="1:23" ht="25.5" customHeight="1" thickBot="1" x14ac:dyDescent="0.25">
      <c r="A28" s="13"/>
      <c r="B28" s="14"/>
      <c r="C28" s="49"/>
      <c r="D28" s="464"/>
      <c r="E28" s="467"/>
      <c r="F28" s="469"/>
      <c r="G28" s="471"/>
      <c r="H28" s="206" t="s">
        <v>10</v>
      </c>
      <c r="I28" s="165">
        <f>SUM(I24:I24)</f>
        <v>92.6</v>
      </c>
      <c r="J28" s="161">
        <f>SUM(J24:J24)</f>
        <v>92.6</v>
      </c>
      <c r="K28" s="166">
        <f>SUM(K24:K27)</f>
        <v>3</v>
      </c>
      <c r="L28" s="167"/>
      <c r="M28" s="165">
        <f>SUM(M24:M24)</f>
        <v>66.599999999999994</v>
      </c>
      <c r="N28" s="173"/>
      <c r="O28" s="457" t="s">
        <v>136</v>
      </c>
      <c r="P28" s="435"/>
      <c r="Q28" s="435">
        <v>1</v>
      </c>
      <c r="R28" s="447"/>
    </row>
    <row r="29" spans="1:23" ht="13.5" thickBot="1" x14ac:dyDescent="0.25">
      <c r="A29" s="6" t="s">
        <v>9</v>
      </c>
      <c r="B29" s="5" t="s">
        <v>9</v>
      </c>
      <c r="C29" s="580" t="s">
        <v>12</v>
      </c>
      <c r="D29" s="581"/>
      <c r="E29" s="581"/>
      <c r="F29" s="581"/>
      <c r="G29" s="581"/>
      <c r="H29" s="582"/>
      <c r="I29" s="26">
        <f>I23+I20+I16+I28</f>
        <v>2009.6999999999998</v>
      </c>
      <c r="J29" s="26">
        <f>J23+J20+J16+J28</f>
        <v>2009.6999999999998</v>
      </c>
      <c r="K29" s="26">
        <f>K23+K20+K16+K28</f>
        <v>767.90000000000009</v>
      </c>
      <c r="L29" s="479">
        <f>L23+L20+L16</f>
        <v>0</v>
      </c>
      <c r="M29" s="47">
        <f>M23+M20+M16+M28</f>
        <v>2033.3999999999999</v>
      </c>
      <c r="N29" s="26">
        <f>N23+N20+N16</f>
        <v>1966.8</v>
      </c>
      <c r="O29" s="583"/>
      <c r="P29" s="584"/>
      <c r="Q29" s="584"/>
      <c r="R29" s="585"/>
    </row>
    <row r="30" spans="1:23" ht="13.5" thickBot="1" x14ac:dyDescent="0.25">
      <c r="A30" s="4" t="s">
        <v>9</v>
      </c>
      <c r="B30" s="24" t="s">
        <v>11</v>
      </c>
      <c r="C30" s="565" t="s">
        <v>47</v>
      </c>
      <c r="D30" s="566"/>
      <c r="E30" s="566"/>
      <c r="F30" s="566"/>
      <c r="G30" s="566"/>
      <c r="H30" s="566"/>
      <c r="I30" s="566"/>
      <c r="J30" s="566"/>
      <c r="K30" s="566"/>
      <c r="L30" s="566"/>
      <c r="M30" s="566"/>
      <c r="N30" s="566"/>
      <c r="O30" s="566"/>
      <c r="P30" s="566"/>
      <c r="Q30" s="566"/>
      <c r="R30" s="567"/>
    </row>
    <row r="31" spans="1:23" ht="15" customHeight="1" x14ac:dyDescent="0.2">
      <c r="A31" s="9" t="s">
        <v>9</v>
      </c>
      <c r="B31" s="10" t="s">
        <v>11</v>
      </c>
      <c r="C31" s="50" t="s">
        <v>9</v>
      </c>
      <c r="D31" s="568" t="s">
        <v>35</v>
      </c>
      <c r="E31" s="571"/>
      <c r="F31" s="574" t="s">
        <v>24</v>
      </c>
      <c r="G31" s="577" t="s">
        <v>40</v>
      </c>
      <c r="H31" s="207" t="s">
        <v>37</v>
      </c>
      <c r="I31" s="366">
        <f>J31+L31</f>
        <v>2910.2999999999997</v>
      </c>
      <c r="J31" s="367">
        <v>2857.1</v>
      </c>
      <c r="K31" s="367">
        <v>1776.1</v>
      </c>
      <c r="L31" s="368">
        <v>53.2</v>
      </c>
      <c r="M31" s="68">
        <v>2922.7</v>
      </c>
      <c r="N31" s="365">
        <v>2922.7</v>
      </c>
      <c r="O31" s="246" t="s">
        <v>52</v>
      </c>
      <c r="P31" s="247">
        <v>55</v>
      </c>
      <c r="Q31" s="248" t="s">
        <v>53</v>
      </c>
      <c r="R31" s="249">
        <v>55</v>
      </c>
      <c r="T31" s="325"/>
      <c r="U31" s="326"/>
      <c r="V31" s="327"/>
      <c r="W31" s="326"/>
    </row>
    <row r="32" spans="1:23" ht="15" customHeight="1" x14ac:dyDescent="0.2">
      <c r="A32" s="11"/>
      <c r="B32" s="12"/>
      <c r="C32" s="48"/>
      <c r="D32" s="569"/>
      <c r="E32" s="572"/>
      <c r="F32" s="575"/>
      <c r="G32" s="578"/>
      <c r="H32" s="209"/>
      <c r="I32" s="147"/>
      <c r="J32" s="148"/>
      <c r="K32" s="148"/>
      <c r="L32" s="159"/>
      <c r="M32" s="97"/>
      <c r="N32" s="98"/>
      <c r="O32" s="250" t="s">
        <v>87</v>
      </c>
      <c r="P32" s="251" t="s">
        <v>86</v>
      </c>
      <c r="Q32" s="252" t="s">
        <v>86</v>
      </c>
      <c r="R32" s="253" t="s">
        <v>86</v>
      </c>
      <c r="T32" s="328"/>
      <c r="U32" s="329"/>
      <c r="V32" s="329"/>
      <c r="W32" s="329"/>
    </row>
    <row r="33" spans="1:23" ht="54.75" customHeight="1" x14ac:dyDescent="0.2">
      <c r="A33" s="11"/>
      <c r="B33" s="12"/>
      <c r="C33" s="48"/>
      <c r="D33" s="569"/>
      <c r="E33" s="572"/>
      <c r="F33" s="575"/>
      <c r="G33" s="578"/>
      <c r="H33" s="209"/>
      <c r="I33" s="147"/>
      <c r="J33" s="148"/>
      <c r="K33" s="148"/>
      <c r="L33" s="159"/>
      <c r="M33" s="97"/>
      <c r="N33" s="98"/>
      <c r="O33" s="254" t="s">
        <v>54</v>
      </c>
      <c r="P33" s="255" t="s">
        <v>55</v>
      </c>
      <c r="Q33" s="255" t="s">
        <v>55</v>
      </c>
      <c r="R33" s="256" t="s">
        <v>56</v>
      </c>
      <c r="T33" s="325"/>
      <c r="U33" s="327"/>
      <c r="V33" s="327"/>
      <c r="W33" s="327"/>
    </row>
    <row r="34" spans="1:23" ht="16.5" customHeight="1" thickBot="1" x14ac:dyDescent="0.25">
      <c r="A34" s="13"/>
      <c r="B34" s="14"/>
      <c r="C34" s="49"/>
      <c r="D34" s="570"/>
      <c r="E34" s="573"/>
      <c r="F34" s="576"/>
      <c r="G34" s="579"/>
      <c r="H34" s="210" t="s">
        <v>10</v>
      </c>
      <c r="I34" s="156">
        <f>J34+L34</f>
        <v>2910.2999999999997</v>
      </c>
      <c r="J34" s="178">
        <f>SUM(J31:J33)</f>
        <v>2857.1</v>
      </c>
      <c r="K34" s="178">
        <f>SUM(K31:K33)</f>
        <v>1776.1</v>
      </c>
      <c r="L34" s="179">
        <f>SUM(L31:L33)</f>
        <v>53.2</v>
      </c>
      <c r="M34" s="184">
        <f>SUM(M31:M33)</f>
        <v>2922.7</v>
      </c>
      <c r="N34" s="172">
        <f>SUM(N31:N33)</f>
        <v>2922.7</v>
      </c>
      <c r="O34" s="372" t="s">
        <v>118</v>
      </c>
      <c r="P34" s="261" t="s">
        <v>57</v>
      </c>
      <c r="Q34" s="261" t="s">
        <v>57</v>
      </c>
      <c r="R34" s="262" t="s">
        <v>57</v>
      </c>
    </row>
    <row r="35" spans="1:23" ht="13.5" thickBot="1" x14ac:dyDescent="0.25">
      <c r="A35" s="4" t="s">
        <v>9</v>
      </c>
      <c r="B35" s="5" t="s">
        <v>11</v>
      </c>
      <c r="C35" s="516" t="s">
        <v>12</v>
      </c>
      <c r="D35" s="517"/>
      <c r="E35" s="517"/>
      <c r="F35" s="517"/>
      <c r="G35" s="517"/>
      <c r="H35" s="518"/>
      <c r="I35" s="139">
        <f>I34</f>
        <v>2910.2999999999997</v>
      </c>
      <c r="J35" s="332">
        <f t="shared" ref="J35:N35" si="3">J34</f>
        <v>2857.1</v>
      </c>
      <c r="K35" s="331">
        <f t="shared" si="3"/>
        <v>1776.1</v>
      </c>
      <c r="L35" s="330">
        <f t="shared" si="3"/>
        <v>53.2</v>
      </c>
      <c r="M35" s="139">
        <f t="shared" si="3"/>
        <v>2922.7</v>
      </c>
      <c r="N35" s="139">
        <f t="shared" si="3"/>
        <v>2922.7</v>
      </c>
      <c r="O35" s="590"/>
      <c r="P35" s="591"/>
      <c r="Q35" s="591"/>
      <c r="R35" s="592"/>
      <c r="S35" s="53"/>
    </row>
    <row r="36" spans="1:23" ht="13.5" thickBot="1" x14ac:dyDescent="0.25">
      <c r="A36" s="15" t="s">
        <v>9</v>
      </c>
      <c r="B36" s="16" t="s">
        <v>27</v>
      </c>
      <c r="C36" s="561" t="s">
        <v>32</v>
      </c>
      <c r="D36" s="562"/>
      <c r="E36" s="562"/>
      <c r="F36" s="562"/>
      <c r="G36" s="562"/>
      <c r="H36" s="563"/>
      <c r="I36" s="563"/>
      <c r="J36" s="563"/>
      <c r="K36" s="563"/>
      <c r="L36" s="563"/>
      <c r="M36" s="563"/>
      <c r="N36" s="563"/>
      <c r="O36" s="563"/>
      <c r="P36" s="563"/>
      <c r="Q36" s="563"/>
      <c r="R36" s="564"/>
      <c r="S36" s="53"/>
    </row>
    <row r="37" spans="1:23" ht="27.75" customHeight="1" x14ac:dyDescent="0.2">
      <c r="A37" s="531" t="s">
        <v>9</v>
      </c>
      <c r="B37" s="533" t="s">
        <v>27</v>
      </c>
      <c r="C37" s="535" t="s">
        <v>9</v>
      </c>
      <c r="D37" s="537" t="s">
        <v>97</v>
      </c>
      <c r="E37" s="539" t="s">
        <v>30</v>
      </c>
      <c r="F37" s="541" t="s">
        <v>24</v>
      </c>
      <c r="G37" s="546" t="s">
        <v>41</v>
      </c>
      <c r="H37" s="55" t="s">
        <v>102</v>
      </c>
      <c r="I37" s="281">
        <f>J37+L37</f>
        <v>96.4</v>
      </c>
      <c r="J37" s="282"/>
      <c r="K37" s="282"/>
      <c r="L37" s="283">
        <v>96.4</v>
      </c>
      <c r="M37" s="284"/>
      <c r="N37" s="285"/>
      <c r="O37" s="586" t="s">
        <v>110</v>
      </c>
      <c r="P37" s="263">
        <v>100</v>
      </c>
      <c r="Q37" s="320"/>
      <c r="R37" s="321"/>
      <c r="T37" s="333"/>
      <c r="U37" s="334"/>
      <c r="V37" s="335"/>
      <c r="W37" s="335"/>
    </row>
    <row r="38" spans="1:23" ht="13.5" thickBot="1" x14ac:dyDescent="0.25">
      <c r="A38" s="532"/>
      <c r="B38" s="534"/>
      <c r="C38" s="536"/>
      <c r="D38" s="538"/>
      <c r="E38" s="540"/>
      <c r="F38" s="542"/>
      <c r="G38" s="547"/>
      <c r="H38" s="286" t="s">
        <v>10</v>
      </c>
      <c r="I38" s="160">
        <f>J38+L38</f>
        <v>96.4</v>
      </c>
      <c r="J38" s="161"/>
      <c r="K38" s="161"/>
      <c r="L38" s="162">
        <f>L37</f>
        <v>96.4</v>
      </c>
      <c r="M38" s="165"/>
      <c r="N38" s="173"/>
      <c r="O38" s="587"/>
      <c r="P38" s="266"/>
      <c r="Q38" s="245"/>
      <c r="R38" s="267"/>
      <c r="T38" s="336"/>
      <c r="U38" s="334"/>
      <c r="V38" s="335"/>
      <c r="W38" s="335"/>
    </row>
    <row r="39" spans="1:23" ht="17.25" customHeight="1" x14ac:dyDescent="0.2">
      <c r="A39" s="531" t="s">
        <v>9</v>
      </c>
      <c r="B39" s="533" t="s">
        <v>27</v>
      </c>
      <c r="C39" s="535" t="s">
        <v>11</v>
      </c>
      <c r="D39" s="537" t="s">
        <v>75</v>
      </c>
      <c r="E39" s="539" t="s">
        <v>30</v>
      </c>
      <c r="F39" s="541" t="s">
        <v>24</v>
      </c>
      <c r="G39" s="514" t="s">
        <v>41</v>
      </c>
      <c r="H39" s="40" t="s">
        <v>102</v>
      </c>
      <c r="I39" s="281">
        <f>J39+L39</f>
        <v>200</v>
      </c>
      <c r="J39" s="287"/>
      <c r="K39" s="287"/>
      <c r="L39" s="283">
        <v>200</v>
      </c>
      <c r="M39" s="284"/>
      <c r="N39" s="288"/>
      <c r="O39" s="268" t="s">
        <v>104</v>
      </c>
      <c r="P39" s="263">
        <v>1</v>
      </c>
      <c r="Q39" s="320"/>
      <c r="R39" s="321"/>
      <c r="T39" s="333"/>
      <c r="U39" s="334"/>
      <c r="V39" s="335"/>
      <c r="W39" s="335"/>
    </row>
    <row r="40" spans="1:23" ht="13.5" thickBot="1" x14ac:dyDescent="0.25">
      <c r="A40" s="532"/>
      <c r="B40" s="534"/>
      <c r="C40" s="536"/>
      <c r="D40" s="538"/>
      <c r="E40" s="540"/>
      <c r="F40" s="542"/>
      <c r="G40" s="515"/>
      <c r="H40" s="286" t="s">
        <v>10</v>
      </c>
      <c r="I40" s="160">
        <f>J40+L40</f>
        <v>200</v>
      </c>
      <c r="J40" s="161"/>
      <c r="K40" s="161"/>
      <c r="L40" s="162">
        <f>L39</f>
        <v>200</v>
      </c>
      <c r="M40" s="165"/>
      <c r="N40" s="165"/>
      <c r="O40" s="323"/>
      <c r="P40" s="266"/>
      <c r="Q40" s="245"/>
      <c r="R40" s="267"/>
      <c r="T40" s="336"/>
      <c r="U40" s="334"/>
      <c r="V40" s="335"/>
      <c r="W40" s="335"/>
    </row>
    <row r="41" spans="1:23" ht="28.5" customHeight="1" x14ac:dyDescent="0.2">
      <c r="A41" s="531" t="s">
        <v>9</v>
      </c>
      <c r="B41" s="533" t="s">
        <v>27</v>
      </c>
      <c r="C41" s="550" t="s">
        <v>27</v>
      </c>
      <c r="D41" s="553" t="s">
        <v>42</v>
      </c>
      <c r="E41" s="556" t="s">
        <v>30</v>
      </c>
      <c r="F41" s="541" t="s">
        <v>24</v>
      </c>
      <c r="G41" s="514" t="s">
        <v>41</v>
      </c>
      <c r="H41" s="41" t="s">
        <v>29</v>
      </c>
      <c r="I41" s="231">
        <f t="shared" ref="I41:I43" si="4">J41+L41</f>
        <v>285</v>
      </c>
      <c r="J41" s="232"/>
      <c r="K41" s="232"/>
      <c r="L41" s="233">
        <v>285</v>
      </c>
      <c r="M41" s="23"/>
      <c r="N41" s="22"/>
      <c r="O41" s="543" t="s">
        <v>117</v>
      </c>
      <c r="P41" s="56">
        <v>100</v>
      </c>
      <c r="Q41" s="104"/>
      <c r="R41" s="105"/>
      <c r="T41" s="491"/>
      <c r="U41" s="337"/>
      <c r="V41" s="338"/>
      <c r="W41" s="53"/>
    </row>
    <row r="42" spans="1:23" x14ac:dyDescent="0.2">
      <c r="A42" s="548"/>
      <c r="B42" s="549"/>
      <c r="C42" s="551"/>
      <c r="D42" s="554"/>
      <c r="E42" s="557"/>
      <c r="F42" s="559"/>
      <c r="G42" s="560"/>
      <c r="H42" s="42" t="s">
        <v>37</v>
      </c>
      <c r="I42" s="234">
        <f t="shared" si="4"/>
        <v>1000</v>
      </c>
      <c r="J42" s="235"/>
      <c r="K42" s="235"/>
      <c r="L42" s="236">
        <v>1000</v>
      </c>
      <c r="M42" s="27"/>
      <c r="N42" s="28"/>
      <c r="O42" s="544"/>
      <c r="P42" s="57"/>
      <c r="Q42" s="39"/>
      <c r="R42" s="106"/>
      <c r="T42" s="491"/>
      <c r="U42" s="337"/>
      <c r="V42" s="337"/>
      <c r="W42" s="53"/>
    </row>
    <row r="43" spans="1:23" ht="13.5" thickBot="1" x14ac:dyDescent="0.25">
      <c r="A43" s="532"/>
      <c r="B43" s="534"/>
      <c r="C43" s="552"/>
      <c r="D43" s="555"/>
      <c r="E43" s="558"/>
      <c r="F43" s="542"/>
      <c r="G43" s="515"/>
      <c r="H43" s="458" t="s">
        <v>10</v>
      </c>
      <c r="I43" s="289">
        <f t="shared" si="4"/>
        <v>1285</v>
      </c>
      <c r="J43" s="290"/>
      <c r="K43" s="290"/>
      <c r="L43" s="291">
        <f>SUM(L41:L42)</f>
        <v>1285</v>
      </c>
      <c r="M43" s="472"/>
      <c r="N43" s="473"/>
      <c r="O43" s="545"/>
      <c r="P43" s="474"/>
      <c r="Q43" s="475"/>
      <c r="R43" s="476"/>
      <c r="T43" s="339"/>
      <c r="U43" s="339"/>
      <c r="V43" s="339"/>
      <c r="W43" s="53"/>
    </row>
    <row r="44" spans="1:23" ht="16.5" customHeight="1" x14ac:dyDescent="0.2">
      <c r="A44" s="531" t="s">
        <v>9</v>
      </c>
      <c r="B44" s="533" t="s">
        <v>27</v>
      </c>
      <c r="C44" s="535" t="s">
        <v>62</v>
      </c>
      <c r="D44" s="537" t="s">
        <v>139</v>
      </c>
      <c r="E44" s="539" t="s">
        <v>30</v>
      </c>
      <c r="F44" s="541" t="s">
        <v>24</v>
      </c>
      <c r="G44" s="546" t="s">
        <v>41</v>
      </c>
      <c r="H44" s="55" t="s">
        <v>29</v>
      </c>
      <c r="I44" s="281">
        <f>J44+L44</f>
        <v>8</v>
      </c>
      <c r="J44" s="287"/>
      <c r="K44" s="287"/>
      <c r="L44" s="283">
        <v>8</v>
      </c>
      <c r="M44" s="284">
        <v>393.1</v>
      </c>
      <c r="N44" s="288"/>
      <c r="O44" s="268" t="s">
        <v>93</v>
      </c>
      <c r="P44" s="263">
        <v>1</v>
      </c>
      <c r="Q44" s="320"/>
      <c r="R44" s="321"/>
      <c r="T44" s="340"/>
      <c r="U44" s="337"/>
      <c r="V44" s="338"/>
      <c r="W44" s="53"/>
    </row>
    <row r="45" spans="1:23" ht="18" customHeight="1" thickBot="1" x14ac:dyDescent="0.25">
      <c r="A45" s="532"/>
      <c r="B45" s="534"/>
      <c r="C45" s="536"/>
      <c r="D45" s="538"/>
      <c r="E45" s="540"/>
      <c r="F45" s="542"/>
      <c r="G45" s="547"/>
      <c r="H45" s="286" t="s">
        <v>10</v>
      </c>
      <c r="I45" s="160">
        <f>J45+L45</f>
        <v>8</v>
      </c>
      <c r="J45" s="161"/>
      <c r="K45" s="161"/>
      <c r="L45" s="162">
        <f>L44</f>
        <v>8</v>
      </c>
      <c r="M45" s="165">
        <f>+M44</f>
        <v>393.1</v>
      </c>
      <c r="N45" s="165"/>
      <c r="O45" s="270" t="s">
        <v>109</v>
      </c>
      <c r="P45" s="271"/>
      <c r="Q45" s="272">
        <v>1</v>
      </c>
      <c r="R45" s="273"/>
      <c r="T45" s="339"/>
      <c r="U45" s="339"/>
      <c r="V45" s="339"/>
      <c r="W45" s="53"/>
    </row>
    <row r="46" spans="1:23" ht="28.5" customHeight="1" x14ac:dyDescent="0.2">
      <c r="A46" s="531" t="s">
        <v>9</v>
      </c>
      <c r="B46" s="533" t="s">
        <v>27</v>
      </c>
      <c r="C46" s="535" t="s">
        <v>94</v>
      </c>
      <c r="D46" s="537" t="s">
        <v>95</v>
      </c>
      <c r="E46" s="539" t="s">
        <v>30</v>
      </c>
      <c r="F46" s="541" t="s">
        <v>24</v>
      </c>
      <c r="G46" s="514" t="s">
        <v>40</v>
      </c>
      <c r="H46" s="40" t="s">
        <v>96</v>
      </c>
      <c r="I46" s="281">
        <f t="shared" ref="I46" si="5">J46+L46</f>
        <v>1076.9000000000001</v>
      </c>
      <c r="J46" s="287"/>
      <c r="K46" s="287"/>
      <c r="L46" s="283">
        <v>1076.9000000000001</v>
      </c>
      <c r="M46" s="284">
        <v>1076.9000000000001</v>
      </c>
      <c r="N46" s="288"/>
      <c r="O46" s="268" t="s">
        <v>108</v>
      </c>
      <c r="P46" s="263"/>
      <c r="Q46" s="320">
        <v>100</v>
      </c>
      <c r="R46" s="321"/>
    </row>
    <row r="47" spans="1:23" ht="13.5" thickBot="1" x14ac:dyDescent="0.25">
      <c r="A47" s="532"/>
      <c r="B47" s="534"/>
      <c r="C47" s="536"/>
      <c r="D47" s="538"/>
      <c r="E47" s="540"/>
      <c r="F47" s="542"/>
      <c r="G47" s="515"/>
      <c r="H47" s="286" t="s">
        <v>10</v>
      </c>
      <c r="I47" s="160">
        <f>J47+L47</f>
        <v>1076.9000000000001</v>
      </c>
      <c r="J47" s="161"/>
      <c r="K47" s="161"/>
      <c r="L47" s="162">
        <f>L46</f>
        <v>1076.9000000000001</v>
      </c>
      <c r="M47" s="165">
        <f>+M46</f>
        <v>1076.9000000000001</v>
      </c>
      <c r="N47" s="165"/>
      <c r="O47" s="323"/>
      <c r="P47" s="266"/>
      <c r="Q47" s="245"/>
      <c r="R47" s="267"/>
    </row>
    <row r="48" spans="1:23" ht="13.5" customHeight="1" thickBot="1" x14ac:dyDescent="0.25">
      <c r="A48" s="51" t="s">
        <v>9</v>
      </c>
      <c r="B48" s="5" t="s">
        <v>27</v>
      </c>
      <c r="C48" s="516" t="s">
        <v>12</v>
      </c>
      <c r="D48" s="517"/>
      <c r="E48" s="517"/>
      <c r="F48" s="517"/>
      <c r="G48" s="517"/>
      <c r="H48" s="518"/>
      <c r="I48" s="298">
        <f>I43+I40+I38+I47</f>
        <v>2658.3</v>
      </c>
      <c r="J48" s="295"/>
      <c r="K48" s="294"/>
      <c r="L48" s="299">
        <f>L43+L40+L38+L47+L45</f>
        <v>2666.3</v>
      </c>
      <c r="M48" s="295">
        <f>M43+M40+M38+M47+M45</f>
        <v>1470</v>
      </c>
      <c r="N48" s="300"/>
      <c r="O48" s="519"/>
      <c r="P48" s="520"/>
      <c r="Q48" s="520"/>
      <c r="R48" s="521"/>
    </row>
    <row r="49" spans="1:18" ht="13.5" thickBot="1" x14ac:dyDescent="0.25">
      <c r="A49" s="322" t="s">
        <v>9</v>
      </c>
      <c r="B49" s="522" t="s">
        <v>13</v>
      </c>
      <c r="C49" s="523"/>
      <c r="D49" s="523"/>
      <c r="E49" s="523"/>
      <c r="F49" s="523"/>
      <c r="G49" s="523"/>
      <c r="H49" s="524"/>
      <c r="I49" s="301">
        <f>J49+L49</f>
        <v>7586.2999999999993</v>
      </c>
      <c r="J49" s="302">
        <f>SUM(J48,J35,J29)</f>
        <v>4866.7999999999993</v>
      </c>
      <c r="K49" s="303">
        <f>SUM(K48,K35,K29)</f>
        <v>2544</v>
      </c>
      <c r="L49" s="304">
        <f>SUM(L48,L35,L29)</f>
        <v>2719.5</v>
      </c>
      <c r="M49" s="305">
        <f>M48+M35+M29</f>
        <v>6426.0999999999995</v>
      </c>
      <c r="N49" s="303">
        <f>N48+N35+N29</f>
        <v>4889.5</v>
      </c>
      <c r="O49" s="525"/>
      <c r="P49" s="526"/>
      <c r="Q49" s="526"/>
      <c r="R49" s="527"/>
    </row>
    <row r="50" spans="1:18" ht="13.5" thickBot="1" x14ac:dyDescent="0.25">
      <c r="A50" s="7" t="s">
        <v>28</v>
      </c>
      <c r="B50" s="502" t="s">
        <v>14</v>
      </c>
      <c r="C50" s="503"/>
      <c r="D50" s="503"/>
      <c r="E50" s="503"/>
      <c r="F50" s="503"/>
      <c r="G50" s="503"/>
      <c r="H50" s="504"/>
      <c r="I50" s="306">
        <f>J50+L50</f>
        <v>7586.2999999999993</v>
      </c>
      <c r="J50" s="307">
        <f>J49</f>
        <v>4866.7999999999993</v>
      </c>
      <c r="K50" s="308">
        <f>K49</f>
        <v>2544</v>
      </c>
      <c r="L50" s="309">
        <f>L49</f>
        <v>2719.5</v>
      </c>
      <c r="M50" s="310">
        <f>M49</f>
        <v>6426.0999999999995</v>
      </c>
      <c r="N50" s="308">
        <f>N49</f>
        <v>4889.5</v>
      </c>
      <c r="O50" s="505"/>
      <c r="P50" s="506"/>
      <c r="Q50" s="506"/>
      <c r="R50" s="507"/>
    </row>
    <row r="51" spans="1:18" ht="29.25" customHeight="1" thickBot="1" x14ac:dyDescent="0.3">
      <c r="A51" s="8"/>
      <c r="B51" s="508" t="s">
        <v>18</v>
      </c>
      <c r="C51" s="508"/>
      <c r="D51" s="508"/>
      <c r="E51" s="508"/>
      <c r="F51" s="508"/>
      <c r="G51" s="508"/>
      <c r="H51" s="508"/>
      <c r="I51" s="509"/>
      <c r="J51" s="509"/>
      <c r="K51" s="509"/>
      <c r="L51" s="509"/>
      <c r="M51" s="509"/>
      <c r="N51" s="509"/>
      <c r="O51" s="45"/>
      <c r="P51" s="45"/>
      <c r="Q51" s="45"/>
    </row>
    <row r="52" spans="1:18" ht="25.5" customHeight="1" x14ac:dyDescent="0.2">
      <c r="A52" s="528" t="s">
        <v>15</v>
      </c>
      <c r="B52" s="529"/>
      <c r="C52" s="529"/>
      <c r="D52" s="529"/>
      <c r="E52" s="529"/>
      <c r="F52" s="529"/>
      <c r="G52" s="529"/>
      <c r="H52" s="530"/>
      <c r="I52" s="510" t="s">
        <v>91</v>
      </c>
      <c r="J52" s="511"/>
      <c r="K52" s="511"/>
      <c r="L52" s="512"/>
      <c r="M52" s="61" t="s">
        <v>125</v>
      </c>
      <c r="N52" s="386" t="s">
        <v>126</v>
      </c>
      <c r="O52" s="317"/>
      <c r="P52" s="513"/>
      <c r="Q52" s="513"/>
    </row>
    <row r="53" spans="1:18" ht="13.5" customHeight="1" x14ac:dyDescent="0.2">
      <c r="A53" s="485" t="s">
        <v>19</v>
      </c>
      <c r="B53" s="486"/>
      <c r="C53" s="486"/>
      <c r="D53" s="486"/>
      <c r="E53" s="486"/>
      <c r="F53" s="486"/>
      <c r="G53" s="486"/>
      <c r="H53" s="487"/>
      <c r="I53" s="497">
        <f>SUM(I54:L59)</f>
        <v>6123.7999999999993</v>
      </c>
      <c r="J53" s="497"/>
      <c r="K53" s="497"/>
      <c r="L53" s="498"/>
      <c r="M53" s="313">
        <f>SUM(M54:M58)</f>
        <v>4889.5</v>
      </c>
      <c r="N53" s="213">
        <f>SUM(N54:N58)</f>
        <v>4889.5</v>
      </c>
      <c r="O53" s="315"/>
      <c r="P53" s="490"/>
      <c r="Q53" s="490"/>
    </row>
    <row r="54" spans="1:18" ht="13.5" customHeight="1" x14ac:dyDescent="0.2">
      <c r="A54" s="482" t="s">
        <v>38</v>
      </c>
      <c r="B54" s="483"/>
      <c r="C54" s="483"/>
      <c r="D54" s="483"/>
      <c r="E54" s="483"/>
      <c r="F54" s="483"/>
      <c r="G54" s="483"/>
      <c r="H54" s="484"/>
      <c r="I54" s="492">
        <f>SUMIF(H12:H43,"SB",I12:I43)</f>
        <v>36.799999999999997</v>
      </c>
      <c r="J54" s="492"/>
      <c r="K54" s="492"/>
      <c r="L54" s="493"/>
      <c r="M54" s="312">
        <f>SUMIF(H12:H47,"SB",M12:M47)</f>
        <v>36.799999999999997</v>
      </c>
      <c r="N54" s="214">
        <f>SUMIF(H12:H43,H12,N12:N43)</f>
        <v>36.799999999999997</v>
      </c>
      <c r="O54" s="311"/>
      <c r="P54" s="499"/>
      <c r="Q54" s="499"/>
    </row>
    <row r="55" spans="1:18" ht="13.5" customHeight="1" x14ac:dyDescent="0.2">
      <c r="A55" s="482" t="s">
        <v>39</v>
      </c>
      <c r="B55" s="483"/>
      <c r="C55" s="483"/>
      <c r="D55" s="483"/>
      <c r="E55" s="483"/>
      <c r="F55" s="483"/>
      <c r="G55" s="483"/>
      <c r="H55" s="484"/>
      <c r="I55" s="492">
        <f>SUMIF(H12:H48,"SB(AA)",I12:I48)</f>
        <v>318</v>
      </c>
      <c r="J55" s="492"/>
      <c r="K55" s="492"/>
      <c r="L55" s="493"/>
      <c r="M55" s="312">
        <f>SUMIF(H12:H47,H13,M12:M47)</f>
        <v>318</v>
      </c>
      <c r="N55" s="214">
        <f>SUMIF(H12:H43,H13,N12:N43)</f>
        <v>318</v>
      </c>
      <c r="O55" s="311"/>
      <c r="P55" s="499"/>
      <c r="Q55" s="499"/>
    </row>
    <row r="56" spans="1:18" ht="28.5" customHeight="1" x14ac:dyDescent="0.2">
      <c r="A56" s="482" t="s">
        <v>46</v>
      </c>
      <c r="B56" s="483"/>
      <c r="C56" s="483"/>
      <c r="D56" s="483"/>
      <c r="E56" s="483"/>
      <c r="F56" s="483"/>
      <c r="G56" s="483"/>
      <c r="H56" s="484"/>
      <c r="I56" s="500">
        <f>SUMIF(H12:H43,"SB(AAL)",I12:I43)</f>
        <v>127.7</v>
      </c>
      <c r="J56" s="500"/>
      <c r="K56" s="500"/>
      <c r="L56" s="501"/>
      <c r="M56" s="312">
        <f>SUMIF(H12:H46,H14,M12:M46)</f>
        <v>0</v>
      </c>
      <c r="N56" s="214">
        <f>SUMIF(H12:H43,H14,N12:N43)</f>
        <v>0</v>
      </c>
      <c r="O56" s="311"/>
      <c r="P56" s="499"/>
      <c r="Q56" s="499"/>
    </row>
    <row r="57" spans="1:18" ht="13.5" customHeight="1" x14ac:dyDescent="0.2">
      <c r="A57" s="645" t="s">
        <v>130</v>
      </c>
      <c r="B57" s="646"/>
      <c r="C57" s="646"/>
      <c r="D57" s="646"/>
      <c r="E57" s="646"/>
      <c r="F57" s="646"/>
      <c r="G57" s="646"/>
      <c r="H57" s="647"/>
      <c r="I57" s="648">
        <f>SUMIF(H12:H46,"sb(l)",I12:I46)</f>
        <v>5</v>
      </c>
      <c r="J57" s="492"/>
      <c r="K57" s="492"/>
      <c r="L57" s="493"/>
      <c r="M57" s="390"/>
      <c r="N57" s="214"/>
      <c r="O57" s="391"/>
      <c r="P57" s="391"/>
      <c r="Q57" s="391"/>
    </row>
    <row r="58" spans="1:18" ht="15.75" customHeight="1" x14ac:dyDescent="0.2">
      <c r="A58" s="482" t="s">
        <v>120</v>
      </c>
      <c r="B58" s="483"/>
      <c r="C58" s="483"/>
      <c r="D58" s="483"/>
      <c r="E58" s="483"/>
      <c r="F58" s="483"/>
      <c r="G58" s="483"/>
      <c r="H58" s="484"/>
      <c r="I58" s="492">
        <f>SUMIF(H12:H43,"SB(VB)",I12:I43)</f>
        <v>5339.9</v>
      </c>
      <c r="J58" s="492"/>
      <c r="K58" s="492"/>
      <c r="L58" s="493"/>
      <c r="M58" s="312">
        <f>SUMIF(H12:H46,H31,M12:M46)</f>
        <v>4534.7</v>
      </c>
      <c r="N58" s="214">
        <f>SUMIF(H12:H43,H31,N12:N43)</f>
        <v>4534.7</v>
      </c>
      <c r="O58" s="316"/>
      <c r="P58" s="499"/>
      <c r="Q58" s="499"/>
    </row>
    <row r="59" spans="1:18" ht="13.5" customHeight="1" x14ac:dyDescent="0.2">
      <c r="A59" s="651" t="s">
        <v>103</v>
      </c>
      <c r="B59" s="652"/>
      <c r="C59" s="652"/>
      <c r="D59" s="652"/>
      <c r="E59" s="652"/>
      <c r="F59" s="652"/>
      <c r="G59" s="652"/>
      <c r="H59" s="653"/>
      <c r="I59" s="495">
        <f>SUMIF(H12:H46,"pf",I12:I46)</f>
        <v>296.39999999999998</v>
      </c>
      <c r="J59" s="495"/>
      <c r="K59" s="495"/>
      <c r="L59" s="496"/>
      <c r="M59" s="314"/>
      <c r="N59" s="215"/>
      <c r="O59" s="316"/>
      <c r="P59" s="311"/>
      <c r="Q59" s="311"/>
    </row>
    <row r="60" spans="1:18" ht="13.5" customHeight="1" x14ac:dyDescent="0.2">
      <c r="A60" s="485" t="s">
        <v>20</v>
      </c>
      <c r="B60" s="486"/>
      <c r="C60" s="486"/>
      <c r="D60" s="486"/>
      <c r="E60" s="486"/>
      <c r="F60" s="486"/>
      <c r="G60" s="486"/>
      <c r="H60" s="487"/>
      <c r="I60" s="497">
        <f>SUM(I61:I62)</f>
        <v>1462.5</v>
      </c>
      <c r="J60" s="497"/>
      <c r="K60" s="497"/>
      <c r="L60" s="498"/>
      <c r="M60" s="313">
        <f>SUM(M61:M62)</f>
        <v>1536.6</v>
      </c>
      <c r="N60" s="213">
        <f>SUM(N61:N62)</f>
        <v>0</v>
      </c>
      <c r="O60" s="315"/>
      <c r="P60" s="490"/>
      <c r="Q60" s="490"/>
    </row>
    <row r="61" spans="1:18" ht="13.5" customHeight="1" x14ac:dyDescent="0.2">
      <c r="A61" s="482" t="s">
        <v>98</v>
      </c>
      <c r="B61" s="483"/>
      <c r="C61" s="483"/>
      <c r="D61" s="483"/>
      <c r="E61" s="483"/>
      <c r="F61" s="483"/>
      <c r="G61" s="483"/>
      <c r="H61" s="484"/>
      <c r="I61" s="492">
        <f>SUMIF(H12:H46,"es",I12:I46)</f>
        <v>1169.5</v>
      </c>
      <c r="J61" s="492"/>
      <c r="K61" s="492"/>
      <c r="L61" s="493"/>
      <c r="M61" s="312">
        <f>SUMIF(H12:H46,"es",M12:M46)</f>
        <v>1143.5</v>
      </c>
      <c r="N61" s="214">
        <f>SUMIF(H12:H46,"es",N12:N46)</f>
        <v>0</v>
      </c>
      <c r="O61" s="316"/>
      <c r="P61" s="316"/>
      <c r="Q61" s="316"/>
    </row>
    <row r="62" spans="1:18" ht="13.5" customHeight="1" x14ac:dyDescent="0.2">
      <c r="A62" s="482" t="s">
        <v>79</v>
      </c>
      <c r="B62" s="483"/>
      <c r="C62" s="483"/>
      <c r="D62" s="483"/>
      <c r="E62" s="483"/>
      <c r="F62" s="483"/>
      <c r="G62" s="483"/>
      <c r="H62" s="484"/>
      <c r="I62" s="492">
        <f>SUMIF(H12:H48,"KT",I12:I48)</f>
        <v>293</v>
      </c>
      <c r="J62" s="492"/>
      <c r="K62" s="492"/>
      <c r="L62" s="493"/>
      <c r="M62" s="312">
        <f>SUMIF(H12:H46,H41,M12:M46)</f>
        <v>393.1</v>
      </c>
      <c r="N62" s="214">
        <f>SUMIF(H12:H43,H41,N12:N43)</f>
        <v>0</v>
      </c>
      <c r="O62" s="316"/>
      <c r="P62" s="494"/>
      <c r="Q62" s="494"/>
    </row>
    <row r="63" spans="1:18" ht="13.5" customHeight="1" thickBot="1" x14ac:dyDescent="0.25">
      <c r="A63" s="605" t="s">
        <v>21</v>
      </c>
      <c r="B63" s="606"/>
      <c r="C63" s="606"/>
      <c r="D63" s="606"/>
      <c r="E63" s="606"/>
      <c r="F63" s="606"/>
      <c r="G63" s="606"/>
      <c r="H63" s="607"/>
      <c r="I63" s="488">
        <f>SUM(I53,I60)</f>
        <v>7586.2999999999993</v>
      </c>
      <c r="J63" s="488"/>
      <c r="K63" s="488"/>
      <c r="L63" s="489"/>
      <c r="M63" s="369">
        <f>M53+M60</f>
        <v>6426.1</v>
      </c>
      <c r="N63" s="370">
        <f>N60+N53</f>
        <v>4889.5</v>
      </c>
      <c r="O63" s="315"/>
      <c r="P63" s="490"/>
      <c r="Q63" s="490"/>
    </row>
    <row r="64" spans="1:18" x14ac:dyDescent="0.2">
      <c r="A64" s="31"/>
      <c r="B64" s="30"/>
      <c r="C64" s="30"/>
      <c r="D64" s="30"/>
      <c r="E64" s="30"/>
      <c r="F64" s="30"/>
      <c r="J64" s="230"/>
      <c r="M64" s="194"/>
    </row>
  </sheetData>
  <mergeCells count="136">
    <mergeCell ref="A57:H57"/>
    <mergeCell ref="I57:L57"/>
    <mergeCell ref="O21:O22"/>
    <mergeCell ref="A59:H59"/>
    <mergeCell ref="G5:G7"/>
    <mergeCell ref="H5:H7"/>
    <mergeCell ref="I5:L5"/>
    <mergeCell ref="J6:K6"/>
    <mergeCell ref="L6:L7"/>
    <mergeCell ref="E13:E14"/>
    <mergeCell ref="E15:E16"/>
    <mergeCell ref="C17:C20"/>
    <mergeCell ref="D17:D20"/>
    <mergeCell ref="E17:E20"/>
    <mergeCell ref="F17:F20"/>
    <mergeCell ref="B10:R10"/>
    <mergeCell ref="C11:R11"/>
    <mergeCell ref="A12:A16"/>
    <mergeCell ref="B12:B16"/>
    <mergeCell ref="C12:C16"/>
    <mergeCell ref="D12:D16"/>
    <mergeCell ref="F12:F16"/>
    <mergeCell ref="G12:G16"/>
    <mergeCell ref="O12:O16"/>
    <mergeCell ref="A60:H60"/>
    <mergeCell ref="A61:H61"/>
    <mergeCell ref="A62:H62"/>
    <mergeCell ref="A63:H63"/>
    <mergeCell ref="A1:R1"/>
    <mergeCell ref="A3:R3"/>
    <mergeCell ref="A4:R4"/>
    <mergeCell ref="A5:A7"/>
    <mergeCell ref="B5:B7"/>
    <mergeCell ref="C5:C7"/>
    <mergeCell ref="D5:D7"/>
    <mergeCell ref="E5:E7"/>
    <mergeCell ref="F5:F7"/>
    <mergeCell ref="O6:O7"/>
    <mergeCell ref="P6:P7"/>
    <mergeCell ref="Q6:Q7"/>
    <mergeCell ref="R6:R7"/>
    <mergeCell ref="A2:R2"/>
    <mergeCell ref="A8:R8"/>
    <mergeCell ref="A9:R9"/>
    <mergeCell ref="M5:M7"/>
    <mergeCell ref="N5:N7"/>
    <mergeCell ref="O5:R5"/>
    <mergeCell ref="I6:I7"/>
    <mergeCell ref="G17:G20"/>
    <mergeCell ref="O17:O20"/>
    <mergeCell ref="C35:H35"/>
    <mergeCell ref="O35:R35"/>
    <mergeCell ref="D21:D23"/>
    <mergeCell ref="E21:E23"/>
    <mergeCell ref="F21:F23"/>
    <mergeCell ref="G21:G23"/>
    <mergeCell ref="D24:D26"/>
    <mergeCell ref="C36:R36"/>
    <mergeCell ref="C30:R30"/>
    <mergeCell ref="D31:D34"/>
    <mergeCell ref="E31:E34"/>
    <mergeCell ref="F31:F34"/>
    <mergeCell ref="G31:G34"/>
    <mergeCell ref="C29:H29"/>
    <mergeCell ref="O29:R29"/>
    <mergeCell ref="G37:G38"/>
    <mergeCell ref="O37:O38"/>
    <mergeCell ref="A39:A40"/>
    <mergeCell ref="B39:B40"/>
    <mergeCell ref="C39:C40"/>
    <mergeCell ref="D39:D40"/>
    <mergeCell ref="E39:E40"/>
    <mergeCell ref="F39:F40"/>
    <mergeCell ref="G39:G40"/>
    <mergeCell ref="A37:A38"/>
    <mergeCell ref="B37:B38"/>
    <mergeCell ref="C37:C38"/>
    <mergeCell ref="D37:D38"/>
    <mergeCell ref="E37:E38"/>
    <mergeCell ref="F37:F38"/>
    <mergeCell ref="O41:O43"/>
    <mergeCell ref="A44:A45"/>
    <mergeCell ref="B44:B45"/>
    <mergeCell ref="C44:C45"/>
    <mergeCell ref="D44:D45"/>
    <mergeCell ref="E44:E45"/>
    <mergeCell ref="F44:F45"/>
    <mergeCell ref="G44:G45"/>
    <mergeCell ref="A41:A43"/>
    <mergeCell ref="B41:B43"/>
    <mergeCell ref="C41:C43"/>
    <mergeCell ref="D41:D43"/>
    <mergeCell ref="E41:E43"/>
    <mergeCell ref="F41:F43"/>
    <mergeCell ref="G41:G43"/>
    <mergeCell ref="B50:H50"/>
    <mergeCell ref="O50:R50"/>
    <mergeCell ref="B51:N51"/>
    <mergeCell ref="I52:L52"/>
    <mergeCell ref="P52:Q52"/>
    <mergeCell ref="G46:G47"/>
    <mergeCell ref="C48:H48"/>
    <mergeCell ref="O48:R48"/>
    <mergeCell ref="B49:H49"/>
    <mergeCell ref="O49:R49"/>
    <mergeCell ref="A52:H52"/>
    <mergeCell ref="A46:A47"/>
    <mergeCell ref="B46:B47"/>
    <mergeCell ref="C46:C47"/>
    <mergeCell ref="D46:D47"/>
    <mergeCell ref="E46:E47"/>
    <mergeCell ref="F46:F47"/>
    <mergeCell ref="A56:H56"/>
    <mergeCell ref="A55:H55"/>
    <mergeCell ref="A54:H54"/>
    <mergeCell ref="A53:H53"/>
    <mergeCell ref="A58:H58"/>
    <mergeCell ref="I63:L63"/>
    <mergeCell ref="P63:Q63"/>
    <mergeCell ref="T41:T42"/>
    <mergeCell ref="I62:L62"/>
    <mergeCell ref="P62:Q62"/>
    <mergeCell ref="I61:L61"/>
    <mergeCell ref="P60:Q60"/>
    <mergeCell ref="I59:L59"/>
    <mergeCell ref="I60:L60"/>
    <mergeCell ref="I58:L58"/>
    <mergeCell ref="P58:Q58"/>
    <mergeCell ref="I55:L55"/>
    <mergeCell ref="P55:Q55"/>
    <mergeCell ref="I56:L56"/>
    <mergeCell ref="P56:Q56"/>
    <mergeCell ref="I53:L53"/>
    <mergeCell ref="P53:Q53"/>
    <mergeCell ref="I54:L54"/>
    <mergeCell ref="P54:Q54"/>
  </mergeCells>
  <printOptions horizontalCentered="1"/>
  <pageMargins left="0" right="0" top="0.39370078740157483" bottom="0.39370078740157483" header="0.31496062992125984" footer="0.31496062992125984"/>
  <pageSetup paperSize="9" orientation="landscape" r:id="rId1"/>
  <rowBreaks count="2" manualBreakCount="2">
    <brk id="23" max="17" man="1"/>
    <brk id="43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67"/>
  <sheetViews>
    <sheetView zoomScale="110" zoomScaleNormal="110" zoomScaleSheetLayoutView="80" workbookViewId="0">
      <selection activeCell="X12" sqref="X12:X16"/>
    </sheetView>
  </sheetViews>
  <sheetFormatPr defaultRowHeight="12.75" x14ac:dyDescent="0.2"/>
  <cols>
    <col min="1" max="3" width="2.7109375" style="1" customWidth="1"/>
    <col min="4" max="4" width="40.7109375" style="1" customWidth="1"/>
    <col min="5" max="6" width="3" style="1" customWidth="1"/>
    <col min="7" max="7" width="3" style="2" customWidth="1"/>
    <col min="8" max="8" width="11.140625" style="2" customWidth="1"/>
    <col min="9" max="9" width="7.28515625" style="212" customWidth="1"/>
    <col min="10" max="10" width="6.5703125" style="140" customWidth="1"/>
    <col min="11" max="12" width="6.140625" style="140" customWidth="1"/>
    <col min="13" max="13" width="6.42578125" style="140" customWidth="1"/>
    <col min="14" max="14" width="6.85546875" style="1" customWidth="1"/>
    <col min="15" max="15" width="7.28515625" style="1" customWidth="1"/>
    <col min="16" max="17" width="6.42578125" style="1" customWidth="1"/>
    <col min="18" max="18" width="6.7109375" style="227" customWidth="1"/>
    <col min="19" max="21" width="6.5703125" style="227" customWidth="1"/>
    <col min="22" max="23" width="7.5703125" style="1" customWidth="1"/>
    <col min="24" max="24" width="26.28515625" style="1" customWidth="1"/>
    <col min="25" max="26" width="5.5703125" style="227" customWidth="1"/>
    <col min="27" max="27" width="5.5703125" style="52" customWidth="1"/>
    <col min="28" max="16384" width="9.140625" style="52"/>
  </cols>
  <sheetData>
    <row r="1" spans="1:27" ht="15.75" x14ac:dyDescent="0.2">
      <c r="A1" s="608" t="s">
        <v>80</v>
      </c>
      <c r="B1" s="608"/>
      <c r="C1" s="608"/>
      <c r="D1" s="608"/>
      <c r="E1" s="608"/>
      <c r="F1" s="608"/>
      <c r="G1" s="608"/>
      <c r="H1" s="608"/>
      <c r="I1" s="608"/>
      <c r="J1" s="608"/>
      <c r="K1" s="608"/>
      <c r="L1" s="608"/>
      <c r="M1" s="608"/>
      <c r="N1" s="608"/>
      <c r="O1" s="608"/>
      <c r="P1" s="608"/>
      <c r="Q1" s="608"/>
      <c r="R1" s="608"/>
      <c r="S1" s="608"/>
      <c r="T1" s="608"/>
      <c r="U1" s="608"/>
      <c r="V1" s="608"/>
      <c r="W1" s="608"/>
      <c r="X1" s="608"/>
      <c r="Y1" s="608"/>
      <c r="Z1" s="608"/>
      <c r="AA1" s="608"/>
    </row>
    <row r="2" spans="1:27" x14ac:dyDescent="0.2">
      <c r="A2" s="627" t="s">
        <v>64</v>
      </c>
      <c r="B2" s="737"/>
      <c r="C2" s="737"/>
      <c r="D2" s="737"/>
      <c r="E2" s="737"/>
      <c r="F2" s="737"/>
      <c r="G2" s="737"/>
      <c r="H2" s="737"/>
      <c r="I2" s="737"/>
      <c r="J2" s="737"/>
      <c r="K2" s="737"/>
      <c r="L2" s="737"/>
      <c r="M2" s="737"/>
      <c r="N2" s="737"/>
      <c r="O2" s="737"/>
      <c r="P2" s="737"/>
      <c r="Q2" s="737"/>
      <c r="R2" s="737"/>
      <c r="S2" s="737"/>
      <c r="T2" s="737"/>
      <c r="U2" s="737"/>
      <c r="V2" s="737"/>
      <c r="W2" s="737"/>
      <c r="X2" s="737"/>
      <c r="Y2" s="737"/>
      <c r="Z2" s="737"/>
    </row>
    <row r="3" spans="1:27" x14ac:dyDescent="0.2">
      <c r="A3" s="609" t="s">
        <v>121</v>
      </c>
      <c r="B3" s="609"/>
      <c r="C3" s="609"/>
      <c r="D3" s="609"/>
      <c r="E3" s="609"/>
      <c r="F3" s="609"/>
      <c r="G3" s="609"/>
      <c r="H3" s="609"/>
      <c r="I3" s="609"/>
      <c r="J3" s="609"/>
      <c r="K3" s="609"/>
      <c r="L3" s="609"/>
      <c r="M3" s="609"/>
      <c r="N3" s="609"/>
      <c r="O3" s="609"/>
      <c r="P3" s="609"/>
      <c r="Q3" s="609"/>
      <c r="R3" s="609"/>
      <c r="S3" s="609"/>
      <c r="T3" s="609"/>
      <c r="U3" s="609"/>
      <c r="V3" s="609"/>
      <c r="W3" s="609"/>
      <c r="X3" s="609"/>
      <c r="Y3" s="609"/>
      <c r="Z3" s="609"/>
      <c r="AA3" s="609"/>
    </row>
    <row r="4" spans="1:27" ht="13.5" thickBot="1" x14ac:dyDescent="0.25">
      <c r="A4" s="610" t="s">
        <v>0</v>
      </c>
      <c r="B4" s="610"/>
      <c r="C4" s="610"/>
      <c r="D4" s="610"/>
      <c r="E4" s="610"/>
      <c r="F4" s="610"/>
      <c r="G4" s="610"/>
      <c r="H4" s="610"/>
      <c r="I4" s="610"/>
      <c r="J4" s="610"/>
      <c r="K4" s="610"/>
      <c r="L4" s="610"/>
      <c r="M4" s="610"/>
      <c r="N4" s="610"/>
      <c r="O4" s="610"/>
      <c r="P4" s="610"/>
      <c r="Q4" s="610"/>
      <c r="R4" s="610"/>
      <c r="S4" s="610"/>
      <c r="T4" s="610"/>
      <c r="U4" s="610"/>
      <c r="V4" s="610"/>
      <c r="W4" s="610"/>
      <c r="X4" s="610"/>
      <c r="Y4" s="610"/>
      <c r="Z4" s="610"/>
      <c r="AA4" s="610"/>
    </row>
    <row r="5" spans="1:27" ht="33" customHeight="1" x14ac:dyDescent="0.2">
      <c r="A5" s="611" t="s">
        <v>1</v>
      </c>
      <c r="B5" s="614" t="s">
        <v>2</v>
      </c>
      <c r="C5" s="614" t="s">
        <v>3</v>
      </c>
      <c r="D5" s="617" t="s">
        <v>16</v>
      </c>
      <c r="E5" s="620" t="s">
        <v>4</v>
      </c>
      <c r="F5" s="614" t="s">
        <v>61</v>
      </c>
      <c r="G5" s="654" t="s">
        <v>5</v>
      </c>
      <c r="H5" s="752" t="s">
        <v>105</v>
      </c>
      <c r="I5" s="657" t="s">
        <v>6</v>
      </c>
      <c r="J5" s="740" t="s">
        <v>81</v>
      </c>
      <c r="K5" s="720"/>
      <c r="L5" s="720"/>
      <c r="M5" s="741"/>
      <c r="N5" s="718" t="s">
        <v>82</v>
      </c>
      <c r="O5" s="511"/>
      <c r="P5" s="511"/>
      <c r="Q5" s="512"/>
      <c r="R5" s="510" t="s">
        <v>83</v>
      </c>
      <c r="S5" s="511"/>
      <c r="T5" s="511"/>
      <c r="U5" s="660"/>
      <c r="V5" s="634" t="s">
        <v>50</v>
      </c>
      <c r="W5" s="637" t="s">
        <v>84</v>
      </c>
      <c r="X5" s="640" t="s">
        <v>122</v>
      </c>
      <c r="Y5" s="641"/>
      <c r="Z5" s="641"/>
      <c r="AA5" s="642"/>
    </row>
    <row r="6" spans="1:27" x14ac:dyDescent="0.2">
      <c r="A6" s="612"/>
      <c r="B6" s="615"/>
      <c r="C6" s="615"/>
      <c r="D6" s="618"/>
      <c r="E6" s="621"/>
      <c r="F6" s="615"/>
      <c r="G6" s="655"/>
      <c r="H6" s="753"/>
      <c r="I6" s="658"/>
      <c r="J6" s="742" t="s">
        <v>7</v>
      </c>
      <c r="K6" s="744" t="s">
        <v>8</v>
      </c>
      <c r="L6" s="744"/>
      <c r="M6" s="745" t="s">
        <v>22</v>
      </c>
      <c r="N6" s="747" t="s">
        <v>7</v>
      </c>
      <c r="O6" s="661" t="s">
        <v>8</v>
      </c>
      <c r="P6" s="661"/>
      <c r="Q6" s="738" t="s">
        <v>22</v>
      </c>
      <c r="R6" s="643" t="s">
        <v>7</v>
      </c>
      <c r="S6" s="661" t="s">
        <v>8</v>
      </c>
      <c r="T6" s="661"/>
      <c r="U6" s="662" t="s">
        <v>22</v>
      </c>
      <c r="V6" s="635"/>
      <c r="W6" s="638"/>
      <c r="X6" s="623" t="s">
        <v>16</v>
      </c>
      <c r="Y6" s="615" t="s">
        <v>58</v>
      </c>
      <c r="Z6" s="615" t="s">
        <v>59</v>
      </c>
      <c r="AA6" s="625" t="s">
        <v>85</v>
      </c>
    </row>
    <row r="7" spans="1:27" ht="104.25" customHeight="1" thickBot="1" x14ac:dyDescent="0.25">
      <c r="A7" s="613"/>
      <c r="B7" s="616"/>
      <c r="C7" s="616"/>
      <c r="D7" s="619"/>
      <c r="E7" s="622"/>
      <c r="F7" s="616"/>
      <c r="G7" s="656"/>
      <c r="H7" s="754"/>
      <c r="I7" s="659"/>
      <c r="J7" s="743"/>
      <c r="K7" s="112" t="s">
        <v>7</v>
      </c>
      <c r="L7" s="69" t="s">
        <v>17</v>
      </c>
      <c r="M7" s="746"/>
      <c r="N7" s="748"/>
      <c r="O7" s="226" t="s">
        <v>7</v>
      </c>
      <c r="P7" s="3" t="s">
        <v>17</v>
      </c>
      <c r="Q7" s="739"/>
      <c r="R7" s="644"/>
      <c r="S7" s="226" t="s">
        <v>7</v>
      </c>
      <c r="T7" s="3" t="s">
        <v>17</v>
      </c>
      <c r="U7" s="663"/>
      <c r="V7" s="636"/>
      <c r="W7" s="639"/>
      <c r="X7" s="624"/>
      <c r="Y7" s="616"/>
      <c r="Z7" s="616"/>
      <c r="AA7" s="626"/>
    </row>
    <row r="8" spans="1:27" ht="13.5" thickBot="1" x14ac:dyDescent="0.25">
      <c r="A8" s="628" t="s">
        <v>31</v>
      </c>
      <c r="B8" s="629"/>
      <c r="C8" s="629"/>
      <c r="D8" s="629"/>
      <c r="E8" s="629"/>
      <c r="F8" s="629"/>
      <c r="G8" s="629"/>
      <c r="H8" s="629"/>
      <c r="I8" s="629"/>
      <c r="J8" s="629"/>
      <c r="K8" s="629"/>
      <c r="L8" s="629"/>
      <c r="M8" s="629"/>
      <c r="N8" s="629"/>
      <c r="O8" s="629"/>
      <c r="P8" s="629"/>
      <c r="Q8" s="629"/>
      <c r="R8" s="629"/>
      <c r="S8" s="629"/>
      <c r="T8" s="629"/>
      <c r="U8" s="629"/>
      <c r="V8" s="629"/>
      <c r="W8" s="629"/>
      <c r="X8" s="629"/>
      <c r="Y8" s="629"/>
      <c r="Z8" s="629"/>
      <c r="AA8" s="630"/>
    </row>
    <row r="9" spans="1:27" ht="13.5" thickBot="1" x14ac:dyDescent="0.25">
      <c r="A9" s="631" t="s">
        <v>48</v>
      </c>
      <c r="B9" s="632"/>
      <c r="C9" s="632"/>
      <c r="D9" s="632"/>
      <c r="E9" s="632"/>
      <c r="F9" s="632"/>
      <c r="G9" s="632"/>
      <c r="H9" s="632"/>
      <c r="I9" s="632"/>
      <c r="J9" s="632"/>
      <c r="K9" s="632"/>
      <c r="L9" s="632"/>
      <c r="M9" s="632"/>
      <c r="N9" s="632"/>
      <c r="O9" s="632"/>
      <c r="P9" s="632"/>
      <c r="Q9" s="632"/>
      <c r="R9" s="632"/>
      <c r="S9" s="632"/>
      <c r="T9" s="632"/>
      <c r="U9" s="632"/>
      <c r="V9" s="632"/>
      <c r="W9" s="632"/>
      <c r="X9" s="632"/>
      <c r="Y9" s="632"/>
      <c r="Z9" s="632"/>
      <c r="AA9" s="633"/>
    </row>
    <row r="10" spans="1:27" ht="16.5" customHeight="1" thickBot="1" x14ac:dyDescent="0.25">
      <c r="A10" s="25" t="s">
        <v>9</v>
      </c>
      <c r="B10" s="676" t="s">
        <v>43</v>
      </c>
      <c r="C10" s="677"/>
      <c r="D10" s="677"/>
      <c r="E10" s="677"/>
      <c r="F10" s="677"/>
      <c r="G10" s="677"/>
      <c r="H10" s="677"/>
      <c r="I10" s="677"/>
      <c r="J10" s="677"/>
      <c r="K10" s="677"/>
      <c r="L10" s="677"/>
      <c r="M10" s="677"/>
      <c r="N10" s="677"/>
      <c r="O10" s="677"/>
      <c r="P10" s="677"/>
      <c r="Q10" s="677"/>
      <c r="R10" s="677"/>
      <c r="S10" s="677"/>
      <c r="T10" s="677"/>
      <c r="U10" s="677"/>
      <c r="V10" s="677"/>
      <c r="W10" s="677"/>
      <c r="X10" s="677"/>
      <c r="Y10" s="677"/>
      <c r="Z10" s="677"/>
      <c r="AA10" s="678"/>
    </row>
    <row r="11" spans="1:27" ht="13.5" thickBot="1" x14ac:dyDescent="0.25">
      <c r="A11" s="4" t="s">
        <v>9</v>
      </c>
      <c r="B11" s="18" t="s">
        <v>9</v>
      </c>
      <c r="C11" s="679" t="s">
        <v>33</v>
      </c>
      <c r="D11" s="680"/>
      <c r="E11" s="680"/>
      <c r="F11" s="680"/>
      <c r="G11" s="680"/>
      <c r="H11" s="680"/>
      <c r="I11" s="680"/>
      <c r="J11" s="680"/>
      <c r="K11" s="680"/>
      <c r="L11" s="680"/>
      <c r="M11" s="680"/>
      <c r="N11" s="680"/>
      <c r="O11" s="680"/>
      <c r="P11" s="680"/>
      <c r="Q11" s="680"/>
      <c r="R11" s="680"/>
      <c r="S11" s="680"/>
      <c r="T11" s="680"/>
      <c r="U11" s="680"/>
      <c r="V11" s="680"/>
      <c r="W11" s="680"/>
      <c r="X11" s="680"/>
      <c r="Y11" s="680"/>
      <c r="Z11" s="680"/>
      <c r="AA11" s="681"/>
    </row>
    <row r="12" spans="1:27" ht="34.5" customHeight="1" x14ac:dyDescent="0.2">
      <c r="A12" s="682" t="s">
        <v>9</v>
      </c>
      <c r="B12" s="686" t="s">
        <v>9</v>
      </c>
      <c r="C12" s="535" t="s">
        <v>9</v>
      </c>
      <c r="D12" s="763" t="s">
        <v>23</v>
      </c>
      <c r="E12" s="143" t="s">
        <v>100</v>
      </c>
      <c r="F12" s="599" t="s">
        <v>24</v>
      </c>
      <c r="G12" s="577" t="s">
        <v>40</v>
      </c>
      <c r="H12" s="734" t="s">
        <v>111</v>
      </c>
      <c r="I12" s="195" t="s">
        <v>25</v>
      </c>
      <c r="J12" s="75">
        <f t="shared" ref="J12:J13" si="0">K12+M12</f>
        <v>36.799999999999997</v>
      </c>
      <c r="K12" s="76">
        <v>36.799999999999997</v>
      </c>
      <c r="L12" s="65"/>
      <c r="M12" s="113"/>
      <c r="N12" s="81">
        <f>O12+Q12</f>
        <v>36.799999999999997</v>
      </c>
      <c r="O12" s="82">
        <v>36.799999999999997</v>
      </c>
      <c r="P12" s="82"/>
      <c r="Q12" s="83"/>
      <c r="R12" s="144">
        <f t="shared" ref="R12:R14" si="1">S12+U12</f>
        <v>36.799999999999997</v>
      </c>
      <c r="S12" s="145">
        <v>36.799999999999997</v>
      </c>
      <c r="T12" s="145"/>
      <c r="U12" s="146"/>
      <c r="V12" s="93">
        <v>36.799999999999997</v>
      </c>
      <c r="W12" s="36">
        <v>36.799999999999997</v>
      </c>
      <c r="X12" s="694" t="s">
        <v>119</v>
      </c>
      <c r="Y12" s="237">
        <v>100</v>
      </c>
      <c r="Z12" s="237">
        <v>100</v>
      </c>
      <c r="AA12" s="238">
        <v>100</v>
      </c>
    </row>
    <row r="13" spans="1:27" ht="18" customHeight="1" x14ac:dyDescent="0.2">
      <c r="A13" s="683"/>
      <c r="B13" s="687"/>
      <c r="C13" s="669"/>
      <c r="D13" s="764"/>
      <c r="E13" s="770" t="s">
        <v>101</v>
      </c>
      <c r="F13" s="600"/>
      <c r="G13" s="578"/>
      <c r="H13" s="735"/>
      <c r="I13" s="196" t="s">
        <v>26</v>
      </c>
      <c r="J13" s="66">
        <f t="shared" si="0"/>
        <v>298</v>
      </c>
      <c r="K13" s="67">
        <v>298</v>
      </c>
      <c r="L13" s="67"/>
      <c r="M13" s="114"/>
      <c r="N13" s="84">
        <f>O13+Q13</f>
        <v>318</v>
      </c>
      <c r="O13" s="85">
        <v>318</v>
      </c>
      <c r="P13" s="85"/>
      <c r="Q13" s="86"/>
      <c r="R13" s="147">
        <f t="shared" si="1"/>
        <v>318</v>
      </c>
      <c r="S13" s="148">
        <v>318</v>
      </c>
      <c r="T13" s="148"/>
      <c r="U13" s="149"/>
      <c r="V13" s="115">
        <v>318</v>
      </c>
      <c r="W13" s="116">
        <v>318</v>
      </c>
      <c r="X13" s="695"/>
      <c r="Y13" s="239"/>
      <c r="Z13" s="239"/>
      <c r="AA13" s="240"/>
    </row>
    <row r="14" spans="1:27" ht="18" customHeight="1" x14ac:dyDescent="0.2">
      <c r="A14" s="684"/>
      <c r="B14" s="688"/>
      <c r="C14" s="690"/>
      <c r="D14" s="764"/>
      <c r="E14" s="772"/>
      <c r="F14" s="600"/>
      <c r="G14" s="578"/>
      <c r="H14" s="735"/>
      <c r="I14" s="197" t="s">
        <v>45</v>
      </c>
      <c r="J14" s="117"/>
      <c r="K14" s="46"/>
      <c r="L14" s="46"/>
      <c r="M14" s="79"/>
      <c r="N14" s="87">
        <f>O14+Q14</f>
        <v>89</v>
      </c>
      <c r="O14" s="88">
        <v>89</v>
      </c>
      <c r="P14" s="88"/>
      <c r="Q14" s="89"/>
      <c r="R14" s="150">
        <f t="shared" si="1"/>
        <v>127.7</v>
      </c>
      <c r="S14" s="151">
        <v>127.7</v>
      </c>
      <c r="T14" s="151"/>
      <c r="U14" s="152"/>
      <c r="V14" s="102"/>
      <c r="W14" s="37"/>
      <c r="X14" s="695"/>
      <c r="Y14" s="239"/>
      <c r="Z14" s="239"/>
      <c r="AA14" s="240"/>
    </row>
    <row r="15" spans="1:27" ht="18" customHeight="1" x14ac:dyDescent="0.2">
      <c r="A15" s="684"/>
      <c r="B15" s="688"/>
      <c r="C15" s="690"/>
      <c r="D15" s="764"/>
      <c r="E15" s="770" t="s">
        <v>77</v>
      </c>
      <c r="F15" s="600"/>
      <c r="G15" s="578"/>
      <c r="H15" s="735"/>
      <c r="I15" s="198"/>
      <c r="J15" s="62"/>
      <c r="K15" s="63"/>
      <c r="L15" s="63"/>
      <c r="M15" s="118"/>
      <c r="N15" s="90"/>
      <c r="O15" s="91"/>
      <c r="P15" s="91"/>
      <c r="Q15" s="92"/>
      <c r="R15" s="153"/>
      <c r="S15" s="154"/>
      <c r="T15" s="154"/>
      <c r="U15" s="155"/>
      <c r="V15" s="119"/>
      <c r="W15" s="120"/>
      <c r="X15" s="695"/>
      <c r="Y15" s="241"/>
      <c r="Z15" s="241"/>
      <c r="AA15" s="242"/>
    </row>
    <row r="16" spans="1:27" ht="18" customHeight="1" thickBot="1" x14ac:dyDescent="0.25">
      <c r="A16" s="685"/>
      <c r="B16" s="689"/>
      <c r="C16" s="536"/>
      <c r="D16" s="765"/>
      <c r="E16" s="771"/>
      <c r="F16" s="601"/>
      <c r="G16" s="579"/>
      <c r="H16" s="736"/>
      <c r="I16" s="199" t="s">
        <v>10</v>
      </c>
      <c r="J16" s="168">
        <f t="shared" ref="J16:J20" si="2">K16+M16</f>
        <v>334.8</v>
      </c>
      <c r="K16" s="169">
        <f>SUM(K12:K15)</f>
        <v>334.8</v>
      </c>
      <c r="L16" s="169"/>
      <c r="M16" s="170"/>
      <c r="N16" s="168">
        <f t="shared" ref="N16" si="3">O16+Q16</f>
        <v>443.8</v>
      </c>
      <c r="O16" s="169">
        <f>SUM(O12:O15)</f>
        <v>443.8</v>
      </c>
      <c r="P16" s="169"/>
      <c r="Q16" s="170"/>
      <c r="R16" s="156">
        <f t="shared" ref="R16:R20" si="4">S16+U16</f>
        <v>482.5</v>
      </c>
      <c r="S16" s="157">
        <f>SUM(S12:S15)</f>
        <v>482.5</v>
      </c>
      <c r="T16" s="157"/>
      <c r="U16" s="158"/>
      <c r="V16" s="171">
        <f>SUM(V12:V15)</f>
        <v>354.8</v>
      </c>
      <c r="W16" s="172">
        <f>SUM(W12:W15)</f>
        <v>354.8</v>
      </c>
      <c r="X16" s="696"/>
      <c r="Y16" s="243"/>
      <c r="Z16" s="243"/>
      <c r="AA16" s="244"/>
    </row>
    <row r="17" spans="1:29" ht="19.5" customHeight="1" x14ac:dyDescent="0.2">
      <c r="A17" s="15" t="s">
        <v>9</v>
      </c>
      <c r="B17" s="16" t="s">
        <v>9</v>
      </c>
      <c r="C17" s="668" t="s">
        <v>11</v>
      </c>
      <c r="D17" s="671" t="s">
        <v>113</v>
      </c>
      <c r="E17" s="749" t="s">
        <v>77</v>
      </c>
      <c r="F17" s="574" t="s">
        <v>24</v>
      </c>
      <c r="G17" s="577" t="s">
        <v>40</v>
      </c>
      <c r="H17" s="734" t="s">
        <v>111</v>
      </c>
      <c r="I17" s="200" t="s">
        <v>37</v>
      </c>
      <c r="J17" s="64"/>
      <c r="K17" s="65"/>
      <c r="L17" s="65"/>
      <c r="M17" s="70"/>
      <c r="N17" s="81">
        <v>1079.8</v>
      </c>
      <c r="O17" s="82">
        <v>1079.8</v>
      </c>
      <c r="P17" s="82">
        <v>635.9</v>
      </c>
      <c r="Q17" s="83"/>
      <c r="R17" s="341">
        <v>871.8</v>
      </c>
      <c r="S17" s="342">
        <v>871.8</v>
      </c>
      <c r="T17" s="342">
        <v>532.6</v>
      </c>
      <c r="U17" s="371"/>
      <c r="V17" s="121">
        <v>1080</v>
      </c>
      <c r="W17" s="36">
        <v>1080</v>
      </c>
      <c r="X17" s="588" t="s">
        <v>49</v>
      </c>
      <c r="Y17" s="345">
        <v>51</v>
      </c>
      <c r="Z17" s="345">
        <v>51</v>
      </c>
      <c r="AA17" s="346">
        <v>51</v>
      </c>
    </row>
    <row r="18" spans="1:29" ht="15.75" customHeight="1" x14ac:dyDescent="0.2">
      <c r="A18" s="228"/>
      <c r="B18" s="229"/>
      <c r="C18" s="669"/>
      <c r="D18" s="672"/>
      <c r="E18" s="750"/>
      <c r="F18" s="575"/>
      <c r="G18" s="578"/>
      <c r="H18" s="735"/>
      <c r="I18" s="201" t="s">
        <v>25</v>
      </c>
      <c r="J18" s="117">
        <f>K18+M18</f>
        <v>7.4</v>
      </c>
      <c r="K18" s="46">
        <v>7.4</v>
      </c>
      <c r="L18" s="46">
        <v>5.6</v>
      </c>
      <c r="M18" s="71"/>
      <c r="N18" s="87"/>
      <c r="O18" s="88"/>
      <c r="P18" s="88"/>
      <c r="Q18" s="89"/>
      <c r="R18" s="150"/>
      <c r="S18" s="151"/>
      <c r="T18" s="151"/>
      <c r="U18" s="152"/>
      <c r="V18" s="111"/>
      <c r="W18" s="116"/>
      <c r="X18" s="589"/>
      <c r="Y18" s="345"/>
      <c r="Z18" s="345"/>
      <c r="AA18" s="346"/>
    </row>
    <row r="19" spans="1:29" ht="18" customHeight="1" x14ac:dyDescent="0.2">
      <c r="A19" s="228"/>
      <c r="B19" s="229"/>
      <c r="C19" s="669"/>
      <c r="D19" s="672"/>
      <c r="E19" s="750"/>
      <c r="F19" s="575"/>
      <c r="G19" s="578"/>
      <c r="H19" s="735"/>
      <c r="I19" s="202"/>
      <c r="J19" s="62"/>
      <c r="K19" s="63"/>
      <c r="L19" s="63"/>
      <c r="M19" s="72"/>
      <c r="N19" s="90"/>
      <c r="O19" s="91"/>
      <c r="P19" s="91"/>
      <c r="Q19" s="92"/>
      <c r="R19" s="150"/>
      <c r="S19" s="151"/>
      <c r="T19" s="151"/>
      <c r="U19" s="175"/>
      <c r="V19" s="176"/>
      <c r="W19" s="37"/>
      <c r="X19" s="589"/>
      <c r="Y19" s="345"/>
      <c r="Z19" s="345"/>
      <c r="AA19" s="346"/>
    </row>
    <row r="20" spans="1:29" ht="14.25" customHeight="1" thickBot="1" x14ac:dyDescent="0.25">
      <c r="A20" s="17"/>
      <c r="B20" s="18"/>
      <c r="C20" s="670"/>
      <c r="D20" s="673"/>
      <c r="E20" s="751"/>
      <c r="F20" s="576"/>
      <c r="G20" s="579"/>
      <c r="H20" s="736"/>
      <c r="I20" s="199" t="s">
        <v>10</v>
      </c>
      <c r="J20" s="160">
        <f t="shared" si="2"/>
        <v>7.4</v>
      </c>
      <c r="K20" s="161">
        <f>SUM(K17:K19)</f>
        <v>7.4</v>
      </c>
      <c r="L20" s="161">
        <f>SUM(L17:L19)</f>
        <v>5.6</v>
      </c>
      <c r="M20" s="162"/>
      <c r="N20" s="160">
        <f>O20+Q20</f>
        <v>1079.8</v>
      </c>
      <c r="O20" s="161">
        <f>SUM(O17:O19)</f>
        <v>1079.8</v>
      </c>
      <c r="P20" s="161">
        <f>SUM(P17:P19)</f>
        <v>635.9</v>
      </c>
      <c r="Q20" s="174"/>
      <c r="R20" s="160">
        <f t="shared" si="4"/>
        <v>871.8</v>
      </c>
      <c r="S20" s="161">
        <f>SUM(S17:S19)</f>
        <v>871.8</v>
      </c>
      <c r="T20" s="161">
        <f>SUM(T17:T19)</f>
        <v>532.6</v>
      </c>
      <c r="U20" s="162">
        <f>SUM(U17:U19)</f>
        <v>0</v>
      </c>
      <c r="V20" s="165">
        <f>SUM(V17:V19)</f>
        <v>1080</v>
      </c>
      <c r="W20" s="173">
        <f>SUM(W17:W19)</f>
        <v>1080</v>
      </c>
      <c r="X20" s="589"/>
      <c r="Y20" s="345"/>
      <c r="Z20" s="345"/>
      <c r="AA20" s="346"/>
    </row>
    <row r="21" spans="1:29" ht="15.75" customHeight="1" x14ac:dyDescent="0.2">
      <c r="A21" s="682" t="s">
        <v>9</v>
      </c>
      <c r="B21" s="533" t="s">
        <v>9</v>
      </c>
      <c r="C21" s="535" t="s">
        <v>27</v>
      </c>
      <c r="D21" s="593" t="s">
        <v>114</v>
      </c>
      <c r="E21" s="596"/>
      <c r="F21" s="599" t="s">
        <v>24</v>
      </c>
      <c r="G21" s="602" t="s">
        <v>40</v>
      </c>
      <c r="H21" s="734" t="s">
        <v>111</v>
      </c>
      <c r="I21" s="203" t="s">
        <v>37</v>
      </c>
      <c r="J21" s="64"/>
      <c r="K21" s="65"/>
      <c r="L21" s="65"/>
      <c r="M21" s="190"/>
      <c r="N21" s="81">
        <v>531.6</v>
      </c>
      <c r="O21" s="82">
        <v>531.6</v>
      </c>
      <c r="P21" s="347">
        <v>304.39999999999998</v>
      </c>
      <c r="Q21" s="103"/>
      <c r="R21" s="144">
        <f>S21</f>
        <v>557.79999999999995</v>
      </c>
      <c r="S21" s="145">
        <v>557.79999999999995</v>
      </c>
      <c r="T21" s="145">
        <v>232.3</v>
      </c>
      <c r="U21" s="163"/>
      <c r="V21" s="36">
        <v>532</v>
      </c>
      <c r="W21" s="36">
        <v>532</v>
      </c>
      <c r="X21" s="755" t="s">
        <v>115</v>
      </c>
      <c r="Y21" s="756">
        <v>260</v>
      </c>
      <c r="Z21" s="756">
        <v>300</v>
      </c>
      <c r="AA21" s="758">
        <v>340</v>
      </c>
    </row>
    <row r="22" spans="1:29" ht="15.75" customHeight="1" x14ac:dyDescent="0.2">
      <c r="A22" s="683"/>
      <c r="B22" s="549"/>
      <c r="C22" s="669"/>
      <c r="D22" s="594"/>
      <c r="E22" s="597"/>
      <c r="F22" s="600"/>
      <c r="G22" s="603"/>
      <c r="H22" s="735"/>
      <c r="I22" s="204" t="s">
        <v>25</v>
      </c>
      <c r="J22" s="75">
        <f>K22</f>
        <v>164.7</v>
      </c>
      <c r="K22" s="76">
        <v>164.7</v>
      </c>
      <c r="L22" s="76">
        <v>125.7</v>
      </c>
      <c r="M22" s="141"/>
      <c r="N22" s="84"/>
      <c r="O22" s="85"/>
      <c r="P22" s="85"/>
      <c r="Q22" s="142"/>
      <c r="R22" s="351"/>
      <c r="S22" s="352"/>
      <c r="T22" s="352"/>
      <c r="U22" s="164"/>
      <c r="V22" s="116"/>
      <c r="W22" s="116"/>
      <c r="X22" s="589" t="s">
        <v>51</v>
      </c>
      <c r="Y22" s="757">
        <v>260</v>
      </c>
      <c r="Z22" s="757">
        <v>300</v>
      </c>
      <c r="AA22" s="759">
        <v>340</v>
      </c>
    </row>
    <row r="23" spans="1:29" ht="15.75" customHeight="1" x14ac:dyDescent="0.2">
      <c r="A23" s="683"/>
      <c r="B23" s="549"/>
      <c r="C23" s="669"/>
      <c r="D23" s="594"/>
      <c r="E23" s="597"/>
      <c r="F23" s="600"/>
      <c r="G23" s="603"/>
      <c r="H23" s="735"/>
      <c r="I23" s="205" t="s">
        <v>25</v>
      </c>
      <c r="J23" s="350">
        <f>K23</f>
        <v>341.6</v>
      </c>
      <c r="K23" s="80">
        <v>341.6</v>
      </c>
      <c r="L23" s="80">
        <v>186.3</v>
      </c>
      <c r="M23" s="118"/>
      <c r="N23" s="62"/>
      <c r="O23" s="63"/>
      <c r="P23" s="63"/>
      <c r="Q23" s="73"/>
      <c r="R23" s="150"/>
      <c r="S23" s="353"/>
      <c r="T23" s="353"/>
      <c r="U23" s="355"/>
      <c r="V23" s="122"/>
      <c r="W23" s="122"/>
      <c r="X23" s="760" t="s">
        <v>78</v>
      </c>
      <c r="Y23" s="348">
        <v>85</v>
      </c>
      <c r="Z23" s="348">
        <v>92</v>
      </c>
      <c r="AA23" s="349">
        <v>102</v>
      </c>
    </row>
    <row r="24" spans="1:29" ht="15.75" customHeight="1" thickBot="1" x14ac:dyDescent="0.25">
      <c r="A24" s="13"/>
      <c r="B24" s="14"/>
      <c r="C24" s="49"/>
      <c r="D24" s="595"/>
      <c r="E24" s="598"/>
      <c r="F24" s="601"/>
      <c r="G24" s="604"/>
      <c r="H24" s="736"/>
      <c r="I24" s="206" t="s">
        <v>10</v>
      </c>
      <c r="J24" s="165">
        <f>SUM(J21:J23)</f>
        <v>506.3</v>
      </c>
      <c r="K24" s="161">
        <f>SUM(K21:K23)</f>
        <v>506.3</v>
      </c>
      <c r="L24" s="166">
        <f>SUM(L21:L23)</f>
        <v>312</v>
      </c>
      <c r="M24" s="167"/>
      <c r="N24" s="160">
        <f>SUM(N21:N23)</f>
        <v>531.6</v>
      </c>
      <c r="O24" s="166">
        <f>SUM(O21:O23)</f>
        <v>531.6</v>
      </c>
      <c r="P24" s="161">
        <f>SUM(P21:P23)</f>
        <v>304.39999999999998</v>
      </c>
      <c r="Q24" s="166"/>
      <c r="R24" s="165">
        <f t="shared" ref="R24:W24" si="5">SUM(R21:R23)</f>
        <v>557.79999999999995</v>
      </c>
      <c r="S24" s="161">
        <f t="shared" si="5"/>
        <v>557.79999999999995</v>
      </c>
      <c r="T24" s="166">
        <f t="shared" si="5"/>
        <v>232.3</v>
      </c>
      <c r="U24" s="167">
        <f t="shared" si="5"/>
        <v>0</v>
      </c>
      <c r="V24" s="165">
        <f t="shared" si="5"/>
        <v>532</v>
      </c>
      <c r="W24" s="173">
        <f t="shared" si="5"/>
        <v>532</v>
      </c>
      <c r="X24" s="761"/>
      <c r="Y24" s="345"/>
      <c r="Z24" s="345"/>
      <c r="AA24" s="346"/>
    </row>
    <row r="25" spans="1:29" ht="14.25" customHeight="1" thickBot="1" x14ac:dyDescent="0.25">
      <c r="A25" s="6" t="s">
        <v>9</v>
      </c>
      <c r="B25" s="5" t="s">
        <v>9</v>
      </c>
      <c r="C25" s="725" t="s">
        <v>12</v>
      </c>
      <c r="D25" s="726"/>
      <c r="E25" s="726"/>
      <c r="F25" s="726"/>
      <c r="G25" s="726"/>
      <c r="H25" s="726"/>
      <c r="I25" s="727"/>
      <c r="J25" s="94">
        <f t="shared" ref="J25:W25" si="6">J24+J20+J16</f>
        <v>848.5</v>
      </c>
      <c r="K25" s="94">
        <f t="shared" si="6"/>
        <v>848.5</v>
      </c>
      <c r="L25" s="94">
        <f t="shared" si="6"/>
        <v>317.60000000000002</v>
      </c>
      <c r="M25" s="95">
        <f t="shared" si="6"/>
        <v>0</v>
      </c>
      <c r="N25" s="96">
        <f t="shared" si="6"/>
        <v>2055.2000000000003</v>
      </c>
      <c r="O25" s="26">
        <f t="shared" si="6"/>
        <v>2055.2000000000003</v>
      </c>
      <c r="P25" s="26">
        <f t="shared" si="6"/>
        <v>940.3</v>
      </c>
      <c r="Q25" s="344">
        <f t="shared" si="6"/>
        <v>0</v>
      </c>
      <c r="R25" s="94">
        <f t="shared" si="6"/>
        <v>1912.1</v>
      </c>
      <c r="S25" s="94">
        <f t="shared" si="6"/>
        <v>1912.1</v>
      </c>
      <c r="T25" s="94">
        <f t="shared" si="6"/>
        <v>764.90000000000009</v>
      </c>
      <c r="U25" s="95">
        <f t="shared" si="6"/>
        <v>0</v>
      </c>
      <c r="V25" s="47">
        <f t="shared" si="6"/>
        <v>1966.8</v>
      </c>
      <c r="W25" s="94">
        <f t="shared" si="6"/>
        <v>1966.8</v>
      </c>
      <c r="X25" s="583"/>
      <c r="Y25" s="584"/>
      <c r="Z25" s="584"/>
      <c r="AA25" s="585"/>
    </row>
    <row r="26" spans="1:29" ht="14.25" customHeight="1" thickBot="1" x14ac:dyDescent="0.25">
      <c r="A26" s="4" t="s">
        <v>9</v>
      </c>
      <c r="B26" s="24" t="s">
        <v>11</v>
      </c>
      <c r="C26" s="565" t="s">
        <v>47</v>
      </c>
      <c r="D26" s="566"/>
      <c r="E26" s="566"/>
      <c r="F26" s="566"/>
      <c r="G26" s="566"/>
      <c r="H26" s="566"/>
      <c r="I26" s="566"/>
      <c r="J26" s="566"/>
      <c r="K26" s="566"/>
      <c r="L26" s="566"/>
      <c r="M26" s="566"/>
      <c r="N26" s="566"/>
      <c r="O26" s="566"/>
      <c r="P26" s="566"/>
      <c r="Q26" s="566"/>
      <c r="R26" s="566"/>
      <c r="S26" s="566"/>
      <c r="T26" s="566"/>
      <c r="U26" s="566"/>
      <c r="V26" s="566"/>
      <c r="W26" s="566"/>
      <c r="X26" s="566"/>
      <c r="Y26" s="566"/>
      <c r="Z26" s="566"/>
      <c r="AA26" s="567"/>
    </row>
    <row r="27" spans="1:29" ht="18.75" customHeight="1" x14ac:dyDescent="0.2">
      <c r="A27" s="9" t="s">
        <v>9</v>
      </c>
      <c r="B27" s="10" t="s">
        <v>11</v>
      </c>
      <c r="C27" s="50" t="s">
        <v>9</v>
      </c>
      <c r="D27" s="568" t="s">
        <v>35</v>
      </c>
      <c r="E27" s="571"/>
      <c r="F27" s="574" t="s">
        <v>24</v>
      </c>
      <c r="G27" s="577" t="s">
        <v>40</v>
      </c>
      <c r="H27" s="734" t="s">
        <v>111</v>
      </c>
      <c r="I27" s="207" t="s">
        <v>37</v>
      </c>
      <c r="J27" s="77">
        <v>2922.7</v>
      </c>
      <c r="K27" s="78">
        <v>2922.7</v>
      </c>
      <c r="L27" s="78">
        <v>1877.2</v>
      </c>
      <c r="M27" s="123"/>
      <c r="N27" s="124">
        <f>O27+Q27</f>
        <v>2922.7</v>
      </c>
      <c r="O27" s="125">
        <v>2869.5</v>
      </c>
      <c r="P27" s="126">
        <v>1776.1</v>
      </c>
      <c r="Q27" s="127">
        <v>53.2</v>
      </c>
      <c r="R27" s="366">
        <f>S27+U27</f>
        <v>2910.2999999999997</v>
      </c>
      <c r="S27" s="367">
        <v>2857.1</v>
      </c>
      <c r="T27" s="367">
        <v>1776.1</v>
      </c>
      <c r="U27" s="368">
        <v>53.2</v>
      </c>
      <c r="V27" s="68">
        <v>2922.7</v>
      </c>
      <c r="W27" s="365">
        <v>2922.7</v>
      </c>
      <c r="X27" s="246" t="s">
        <v>52</v>
      </c>
      <c r="Y27" s="247">
        <v>55</v>
      </c>
      <c r="Z27" s="248" t="s">
        <v>53</v>
      </c>
      <c r="AA27" s="249">
        <v>55</v>
      </c>
    </row>
    <row r="28" spans="1:29" ht="15.75" customHeight="1" x14ac:dyDescent="0.2">
      <c r="A28" s="11"/>
      <c r="B28" s="12"/>
      <c r="C28" s="48"/>
      <c r="D28" s="569"/>
      <c r="E28" s="572"/>
      <c r="F28" s="575"/>
      <c r="G28" s="578"/>
      <c r="H28" s="735"/>
      <c r="I28" s="208"/>
      <c r="J28" s="129"/>
      <c r="K28" s="130"/>
      <c r="L28" s="130"/>
      <c r="M28" s="131"/>
      <c r="N28" s="90"/>
      <c r="O28" s="91"/>
      <c r="P28" s="108"/>
      <c r="Q28" s="92"/>
      <c r="R28" s="153"/>
      <c r="S28" s="154"/>
      <c r="T28" s="154"/>
      <c r="U28" s="177"/>
      <c r="V28" s="109"/>
      <c r="W28" s="110"/>
      <c r="X28" s="250" t="s">
        <v>87</v>
      </c>
      <c r="Y28" s="251" t="s">
        <v>86</v>
      </c>
      <c r="Z28" s="252" t="s">
        <v>86</v>
      </c>
      <c r="AA28" s="253" t="s">
        <v>86</v>
      </c>
    </row>
    <row r="29" spans="1:29" ht="53.25" customHeight="1" x14ac:dyDescent="0.2">
      <c r="A29" s="11"/>
      <c r="B29" s="12"/>
      <c r="C29" s="48"/>
      <c r="D29" s="569"/>
      <c r="E29" s="572"/>
      <c r="F29" s="575"/>
      <c r="G29" s="578"/>
      <c r="H29" s="735"/>
      <c r="I29" s="209"/>
      <c r="J29" s="132"/>
      <c r="K29" s="133"/>
      <c r="L29" s="133"/>
      <c r="M29" s="134"/>
      <c r="N29" s="84"/>
      <c r="O29" s="99"/>
      <c r="P29" s="100"/>
      <c r="Q29" s="101"/>
      <c r="R29" s="147"/>
      <c r="S29" s="148"/>
      <c r="T29" s="148"/>
      <c r="U29" s="159"/>
      <c r="V29" s="97"/>
      <c r="W29" s="98"/>
      <c r="X29" s="254" t="s">
        <v>54</v>
      </c>
      <c r="Y29" s="255" t="s">
        <v>55</v>
      </c>
      <c r="Z29" s="255" t="s">
        <v>55</v>
      </c>
      <c r="AA29" s="256" t="s">
        <v>56</v>
      </c>
      <c r="AC29" s="53"/>
    </row>
    <row r="30" spans="1:29" ht="14.25" customHeight="1" x14ac:dyDescent="0.2">
      <c r="A30" s="11"/>
      <c r="B30" s="12"/>
      <c r="C30" s="48"/>
      <c r="D30" s="569"/>
      <c r="E30" s="572"/>
      <c r="F30" s="575"/>
      <c r="G30" s="578"/>
      <c r="H30" s="735"/>
      <c r="I30" s="209"/>
      <c r="J30" s="132"/>
      <c r="K30" s="133"/>
      <c r="L30" s="133"/>
      <c r="M30" s="134"/>
      <c r="N30" s="84"/>
      <c r="O30" s="99"/>
      <c r="P30" s="100"/>
      <c r="Q30" s="101"/>
      <c r="R30" s="147"/>
      <c r="S30" s="148"/>
      <c r="T30" s="148"/>
      <c r="U30" s="159"/>
      <c r="V30" s="97"/>
      <c r="W30" s="98"/>
      <c r="X30" s="254" t="s">
        <v>118</v>
      </c>
      <c r="Y30" s="255" t="s">
        <v>57</v>
      </c>
      <c r="Z30" s="255" t="s">
        <v>57</v>
      </c>
      <c r="AA30" s="256" t="s">
        <v>57</v>
      </c>
      <c r="AC30" s="53"/>
    </row>
    <row r="31" spans="1:29" ht="15" customHeight="1" x14ac:dyDescent="0.2">
      <c r="A31" s="11"/>
      <c r="B31" s="12"/>
      <c r="C31" s="48"/>
      <c r="D31" s="569"/>
      <c r="E31" s="572"/>
      <c r="F31" s="575"/>
      <c r="G31" s="578"/>
      <c r="H31" s="735"/>
      <c r="I31" s="209"/>
      <c r="J31" s="132"/>
      <c r="K31" s="133"/>
      <c r="L31" s="133"/>
      <c r="M31" s="134"/>
      <c r="N31" s="84"/>
      <c r="O31" s="99"/>
      <c r="P31" s="100"/>
      <c r="Q31" s="101"/>
      <c r="R31" s="147"/>
      <c r="S31" s="148"/>
      <c r="T31" s="148"/>
      <c r="U31" s="159"/>
      <c r="V31" s="97"/>
      <c r="W31" s="98"/>
      <c r="X31" s="257" t="s">
        <v>88</v>
      </c>
      <c r="Y31" s="258" t="s">
        <v>89</v>
      </c>
      <c r="Z31" s="258"/>
      <c r="AA31" s="259"/>
    </row>
    <row r="32" spans="1:29" ht="16.5" customHeight="1" thickBot="1" x14ac:dyDescent="0.25">
      <c r="A32" s="13"/>
      <c r="B32" s="14"/>
      <c r="C32" s="49"/>
      <c r="D32" s="570"/>
      <c r="E32" s="573"/>
      <c r="F32" s="576"/>
      <c r="G32" s="579"/>
      <c r="H32" s="736"/>
      <c r="I32" s="374" t="s">
        <v>10</v>
      </c>
      <c r="J32" s="181">
        <f>K32+M32</f>
        <v>2922.7</v>
      </c>
      <c r="K32" s="182">
        <f>SUM(K27:K29)</f>
        <v>2922.7</v>
      </c>
      <c r="L32" s="182">
        <f>SUM(L27:L29)</f>
        <v>1877.2</v>
      </c>
      <c r="M32" s="183"/>
      <c r="N32" s="156">
        <f>O32+Q32</f>
        <v>2922.7</v>
      </c>
      <c r="O32" s="178">
        <f>SUM(O27:O29)</f>
        <v>2869.5</v>
      </c>
      <c r="P32" s="178">
        <f>SUM(P27:P29)</f>
        <v>1776.1</v>
      </c>
      <c r="Q32" s="180">
        <f>SUM(Q27:Q31)</f>
        <v>53.2</v>
      </c>
      <c r="R32" s="156">
        <f>S32+U32</f>
        <v>2910.2999999999997</v>
      </c>
      <c r="S32" s="178">
        <f>SUM(S27:S29)</f>
        <v>2857.1</v>
      </c>
      <c r="T32" s="178">
        <f>SUM(T27:T29)</f>
        <v>1776.1</v>
      </c>
      <c r="U32" s="179">
        <f>SUM(U27:U31)</f>
        <v>53.2</v>
      </c>
      <c r="V32" s="184">
        <f>SUM(V27:V29)</f>
        <v>2922.7</v>
      </c>
      <c r="W32" s="172">
        <f>SUM(W27:W29)</f>
        <v>2922.7</v>
      </c>
      <c r="X32" s="260" t="s">
        <v>107</v>
      </c>
      <c r="Y32" s="261" t="s">
        <v>90</v>
      </c>
      <c r="Z32" s="261"/>
      <c r="AA32" s="262"/>
    </row>
    <row r="33" spans="1:29" ht="12.75" customHeight="1" x14ac:dyDescent="0.2">
      <c r="A33" s="9" t="s">
        <v>9</v>
      </c>
      <c r="B33" s="10" t="s">
        <v>11</v>
      </c>
      <c r="C33" s="50" t="s">
        <v>11</v>
      </c>
      <c r="D33" s="568" t="s">
        <v>36</v>
      </c>
      <c r="E33" s="571"/>
      <c r="F33" s="574" t="s">
        <v>24</v>
      </c>
      <c r="G33" s="577" t="s">
        <v>40</v>
      </c>
      <c r="H33" s="734" t="s">
        <v>111</v>
      </c>
      <c r="I33" s="211" t="s">
        <v>34</v>
      </c>
      <c r="J33" s="129">
        <f>K33+M34</f>
        <v>150</v>
      </c>
      <c r="K33" s="130">
        <v>150</v>
      </c>
      <c r="L33" s="130">
        <v>29.3</v>
      </c>
      <c r="M33" s="135"/>
      <c r="N33" s="81"/>
      <c r="O33" s="82"/>
      <c r="P33" s="82"/>
      <c r="Q33" s="93"/>
      <c r="R33" s="144"/>
      <c r="S33" s="145"/>
      <c r="T33" s="145"/>
      <c r="U33" s="146"/>
      <c r="V33" s="35"/>
      <c r="W33" s="36"/>
      <c r="X33" s="732"/>
      <c r="Y33" s="728"/>
      <c r="Z33" s="728"/>
      <c r="AA33" s="730"/>
    </row>
    <row r="34" spans="1:29" x14ac:dyDescent="0.2">
      <c r="A34" s="11"/>
      <c r="B34" s="12"/>
      <c r="C34" s="48"/>
      <c r="D34" s="569"/>
      <c r="E34" s="572"/>
      <c r="F34" s="575"/>
      <c r="G34" s="578"/>
      <c r="H34" s="735"/>
      <c r="I34" s="211" t="s">
        <v>37</v>
      </c>
      <c r="J34" s="137">
        <v>2002.8</v>
      </c>
      <c r="K34" s="138">
        <v>2002.8</v>
      </c>
      <c r="L34" s="138">
        <v>1405.4</v>
      </c>
      <c r="M34" s="136"/>
      <c r="N34" s="87"/>
      <c r="O34" s="88"/>
      <c r="P34" s="88"/>
      <c r="Q34" s="102"/>
      <c r="R34" s="153"/>
      <c r="S34" s="154"/>
      <c r="T34" s="154"/>
      <c r="U34" s="152"/>
      <c r="V34" s="38"/>
      <c r="W34" s="37"/>
      <c r="X34" s="733"/>
      <c r="Y34" s="729"/>
      <c r="Z34" s="729"/>
      <c r="AA34" s="731"/>
    </row>
    <row r="35" spans="1:29" ht="13.5" thickBot="1" x14ac:dyDescent="0.25">
      <c r="A35" s="13"/>
      <c r="B35" s="14"/>
      <c r="C35" s="49"/>
      <c r="D35" s="570"/>
      <c r="E35" s="573"/>
      <c r="F35" s="576"/>
      <c r="G35" s="579"/>
      <c r="H35" s="736"/>
      <c r="I35" s="374" t="s">
        <v>10</v>
      </c>
      <c r="J35" s="181">
        <f>K35+M35</f>
        <v>2152.8000000000002</v>
      </c>
      <c r="K35" s="182">
        <f>SUM(K33:K34)</f>
        <v>2152.8000000000002</v>
      </c>
      <c r="L35" s="182">
        <f>SUM(L33:L34)</f>
        <v>1434.7</v>
      </c>
      <c r="M35" s="183"/>
      <c r="N35" s="156"/>
      <c r="O35" s="178"/>
      <c r="P35" s="178"/>
      <c r="Q35" s="179"/>
      <c r="R35" s="156"/>
      <c r="S35" s="178"/>
      <c r="T35" s="178"/>
      <c r="U35" s="180"/>
      <c r="V35" s="156"/>
      <c r="W35" s="172"/>
      <c r="X35" s="225"/>
      <c r="Y35" s="191"/>
      <c r="Z35" s="191"/>
      <c r="AA35" s="192"/>
    </row>
    <row r="36" spans="1:29" ht="13.5" thickBot="1" x14ac:dyDescent="0.25">
      <c r="A36" s="4" t="s">
        <v>9</v>
      </c>
      <c r="B36" s="5" t="s">
        <v>11</v>
      </c>
      <c r="C36" s="516" t="s">
        <v>12</v>
      </c>
      <c r="D36" s="517"/>
      <c r="E36" s="517"/>
      <c r="F36" s="517"/>
      <c r="G36" s="517"/>
      <c r="H36" s="517"/>
      <c r="I36" s="518"/>
      <c r="J36" s="139">
        <f t="shared" ref="J36:W36" si="7">J35+J32</f>
        <v>5075.5</v>
      </c>
      <c r="K36" s="139">
        <f t="shared" si="7"/>
        <v>5075.5</v>
      </c>
      <c r="L36" s="139">
        <f t="shared" si="7"/>
        <v>3311.9</v>
      </c>
      <c r="M36" s="139">
        <f t="shared" si="7"/>
        <v>0</v>
      </c>
      <c r="N36" s="139">
        <f t="shared" si="7"/>
        <v>2922.7</v>
      </c>
      <c r="O36" s="139">
        <f t="shared" si="7"/>
        <v>2869.5</v>
      </c>
      <c r="P36" s="139">
        <f>P35+P32</f>
        <v>1776.1</v>
      </c>
      <c r="Q36" s="139">
        <f t="shared" si="7"/>
        <v>53.2</v>
      </c>
      <c r="R36" s="139">
        <f t="shared" si="7"/>
        <v>2910.2999999999997</v>
      </c>
      <c r="S36" s="139">
        <f t="shared" si="7"/>
        <v>2857.1</v>
      </c>
      <c r="T36" s="139">
        <f t="shared" si="7"/>
        <v>1776.1</v>
      </c>
      <c r="U36" s="139">
        <f>U35+U32</f>
        <v>53.2</v>
      </c>
      <c r="V36" s="139">
        <f t="shared" si="7"/>
        <v>2922.7</v>
      </c>
      <c r="W36" s="139">
        <f t="shared" si="7"/>
        <v>2922.7</v>
      </c>
      <c r="X36" s="590"/>
      <c r="Y36" s="591"/>
      <c r="Z36" s="591"/>
      <c r="AA36" s="592"/>
      <c r="AB36" s="53"/>
    </row>
    <row r="37" spans="1:29" ht="13.5" thickBot="1" x14ac:dyDescent="0.25">
      <c r="A37" s="4" t="s">
        <v>9</v>
      </c>
      <c r="B37" s="24" t="s">
        <v>27</v>
      </c>
      <c r="C37" s="762" t="s">
        <v>32</v>
      </c>
      <c r="D37" s="563"/>
      <c r="E37" s="563"/>
      <c r="F37" s="563"/>
      <c r="G37" s="563"/>
      <c r="H37" s="563"/>
      <c r="I37" s="563"/>
      <c r="J37" s="563"/>
      <c r="K37" s="563"/>
      <c r="L37" s="563"/>
      <c r="M37" s="563"/>
      <c r="N37" s="563"/>
      <c r="O37" s="563"/>
      <c r="P37" s="563"/>
      <c r="Q37" s="563"/>
      <c r="R37" s="563"/>
      <c r="S37" s="563"/>
      <c r="T37" s="563"/>
      <c r="U37" s="563"/>
      <c r="V37" s="563"/>
      <c r="W37" s="563"/>
      <c r="X37" s="563"/>
      <c r="Y37" s="563"/>
      <c r="Z37" s="563"/>
      <c r="AA37" s="564"/>
      <c r="AB37" s="53"/>
    </row>
    <row r="38" spans="1:29" ht="27.75" customHeight="1" x14ac:dyDescent="0.2">
      <c r="A38" s="531" t="s">
        <v>9</v>
      </c>
      <c r="B38" s="533" t="s">
        <v>27</v>
      </c>
      <c r="C38" s="535" t="s">
        <v>9</v>
      </c>
      <c r="D38" s="537" t="s">
        <v>97</v>
      </c>
      <c r="E38" s="539" t="s">
        <v>30</v>
      </c>
      <c r="F38" s="541" t="s">
        <v>24</v>
      </c>
      <c r="G38" s="546" t="s">
        <v>41</v>
      </c>
      <c r="H38" s="697" t="s">
        <v>106</v>
      </c>
      <c r="I38" s="55" t="s">
        <v>102</v>
      </c>
      <c r="J38" s="274"/>
      <c r="K38" s="275"/>
      <c r="L38" s="275"/>
      <c r="M38" s="276"/>
      <c r="N38" s="277">
        <f>O38+Q38</f>
        <v>96.4</v>
      </c>
      <c r="O38" s="278"/>
      <c r="P38" s="279"/>
      <c r="Q38" s="280">
        <v>96.4</v>
      </c>
      <c r="R38" s="281">
        <f>S38+U38</f>
        <v>96.4</v>
      </c>
      <c r="S38" s="282"/>
      <c r="T38" s="282"/>
      <c r="U38" s="283">
        <v>96.4</v>
      </c>
      <c r="V38" s="284"/>
      <c r="W38" s="285"/>
      <c r="X38" s="586" t="s">
        <v>110</v>
      </c>
      <c r="Y38" s="263">
        <v>100</v>
      </c>
      <c r="Z38" s="320"/>
      <c r="AA38" s="321"/>
    </row>
    <row r="39" spans="1:29" ht="13.5" thickBot="1" x14ac:dyDescent="0.25">
      <c r="A39" s="532"/>
      <c r="B39" s="534"/>
      <c r="C39" s="536"/>
      <c r="D39" s="538"/>
      <c r="E39" s="540"/>
      <c r="F39" s="542"/>
      <c r="G39" s="547"/>
      <c r="H39" s="698"/>
      <c r="I39" s="375" t="s">
        <v>10</v>
      </c>
      <c r="J39" s="289"/>
      <c r="K39" s="290"/>
      <c r="L39" s="290"/>
      <c r="M39" s="291"/>
      <c r="N39" s="160">
        <f>O39+Q39</f>
        <v>96.4</v>
      </c>
      <c r="O39" s="161">
        <f>+O38</f>
        <v>0</v>
      </c>
      <c r="P39" s="161"/>
      <c r="Q39" s="162">
        <f>Q38</f>
        <v>96.4</v>
      </c>
      <c r="R39" s="160">
        <f>S39+U39</f>
        <v>96.4</v>
      </c>
      <c r="S39" s="161"/>
      <c r="T39" s="161"/>
      <c r="U39" s="162">
        <f>U38</f>
        <v>96.4</v>
      </c>
      <c r="V39" s="165"/>
      <c r="W39" s="173"/>
      <c r="X39" s="587"/>
      <c r="Y39" s="266"/>
      <c r="Z39" s="245"/>
      <c r="AA39" s="267"/>
    </row>
    <row r="40" spans="1:29" ht="28.5" customHeight="1" x14ac:dyDescent="0.2">
      <c r="A40" s="531" t="s">
        <v>9</v>
      </c>
      <c r="B40" s="533" t="s">
        <v>27</v>
      </c>
      <c r="C40" s="535" t="s">
        <v>11</v>
      </c>
      <c r="D40" s="537" t="s">
        <v>75</v>
      </c>
      <c r="E40" s="539" t="s">
        <v>30</v>
      </c>
      <c r="F40" s="541" t="s">
        <v>24</v>
      </c>
      <c r="G40" s="514" t="s">
        <v>41</v>
      </c>
      <c r="H40" s="699" t="s">
        <v>106</v>
      </c>
      <c r="I40" s="40" t="s">
        <v>102</v>
      </c>
      <c r="J40" s="19"/>
      <c r="K40" s="20"/>
      <c r="L40" s="20"/>
      <c r="M40" s="74"/>
      <c r="N40" s="277">
        <f>O40+Q40</f>
        <v>200</v>
      </c>
      <c r="O40" s="278"/>
      <c r="P40" s="279"/>
      <c r="Q40" s="280">
        <v>200</v>
      </c>
      <c r="R40" s="281">
        <f>S40+U40</f>
        <v>200</v>
      </c>
      <c r="S40" s="287"/>
      <c r="T40" s="287"/>
      <c r="U40" s="283">
        <v>200</v>
      </c>
      <c r="V40" s="284"/>
      <c r="W40" s="288"/>
      <c r="X40" s="268" t="s">
        <v>104</v>
      </c>
      <c r="Y40" s="263">
        <v>1</v>
      </c>
      <c r="Z40" s="264"/>
      <c r="AA40" s="265"/>
    </row>
    <row r="41" spans="1:29" ht="13.5" thickBot="1" x14ac:dyDescent="0.25">
      <c r="A41" s="532"/>
      <c r="B41" s="534"/>
      <c r="C41" s="536"/>
      <c r="D41" s="538"/>
      <c r="E41" s="540"/>
      <c r="F41" s="542"/>
      <c r="G41" s="515"/>
      <c r="H41" s="700"/>
      <c r="I41" s="375" t="s">
        <v>10</v>
      </c>
      <c r="J41" s="289"/>
      <c r="K41" s="290"/>
      <c r="L41" s="290"/>
      <c r="M41" s="291"/>
      <c r="N41" s="160">
        <f>O41+Q41</f>
        <v>200</v>
      </c>
      <c r="O41" s="161"/>
      <c r="P41" s="161"/>
      <c r="Q41" s="162">
        <f>Q40</f>
        <v>200</v>
      </c>
      <c r="R41" s="160">
        <f>S41+U41</f>
        <v>200</v>
      </c>
      <c r="S41" s="161">
        <f>SUM(S40)</f>
        <v>0</v>
      </c>
      <c r="T41" s="161"/>
      <c r="U41" s="162">
        <f>U40</f>
        <v>200</v>
      </c>
      <c r="V41" s="165">
        <f>+V40</f>
        <v>0</v>
      </c>
      <c r="W41" s="165"/>
      <c r="X41" s="269"/>
      <c r="Y41" s="266"/>
      <c r="Z41" s="245"/>
      <c r="AA41" s="267"/>
    </row>
    <row r="42" spans="1:29" ht="28.5" customHeight="1" x14ac:dyDescent="0.2">
      <c r="A42" s="531" t="s">
        <v>9</v>
      </c>
      <c r="B42" s="533" t="s">
        <v>27</v>
      </c>
      <c r="C42" s="550" t="s">
        <v>27</v>
      </c>
      <c r="D42" s="553" t="s">
        <v>42</v>
      </c>
      <c r="E42" s="556" t="s">
        <v>30</v>
      </c>
      <c r="F42" s="541" t="s">
        <v>24</v>
      </c>
      <c r="G42" s="514" t="s">
        <v>41</v>
      </c>
      <c r="H42" s="699" t="s">
        <v>106</v>
      </c>
      <c r="I42" s="41" t="s">
        <v>29</v>
      </c>
      <c r="J42" s="19">
        <f>K42+M42</f>
        <v>1285.5</v>
      </c>
      <c r="K42" s="20"/>
      <c r="L42" s="20"/>
      <c r="M42" s="21">
        <v>1285.5</v>
      </c>
      <c r="N42" s="19">
        <f>O42+Q42</f>
        <v>285.5</v>
      </c>
      <c r="O42" s="20"/>
      <c r="P42" s="20"/>
      <c r="Q42" s="21">
        <v>285.5</v>
      </c>
      <c r="R42" s="231">
        <f t="shared" ref="R42:R44" si="8">S42+U42</f>
        <v>285</v>
      </c>
      <c r="S42" s="232"/>
      <c r="T42" s="232"/>
      <c r="U42" s="233">
        <v>285</v>
      </c>
      <c r="V42" s="23"/>
      <c r="W42" s="22"/>
      <c r="X42" s="543" t="s">
        <v>117</v>
      </c>
      <c r="Y42" s="56">
        <v>100</v>
      </c>
      <c r="Z42" s="104"/>
      <c r="AA42" s="105"/>
    </row>
    <row r="43" spans="1:29" x14ac:dyDescent="0.2">
      <c r="A43" s="548"/>
      <c r="B43" s="549"/>
      <c r="C43" s="551"/>
      <c r="D43" s="554"/>
      <c r="E43" s="557"/>
      <c r="F43" s="559"/>
      <c r="G43" s="560"/>
      <c r="H43" s="701"/>
      <c r="I43" s="42" t="s">
        <v>37</v>
      </c>
      <c r="J43" s="32">
        <f>K43+M43</f>
        <v>600</v>
      </c>
      <c r="K43" s="33"/>
      <c r="L43" s="33"/>
      <c r="M43" s="34">
        <v>600</v>
      </c>
      <c r="N43" s="32">
        <f t="shared" ref="N43:N46" si="9">O43+Q43</f>
        <v>1000</v>
      </c>
      <c r="O43" s="33"/>
      <c r="P43" s="33"/>
      <c r="Q43" s="34">
        <v>1000</v>
      </c>
      <c r="R43" s="234">
        <f t="shared" si="8"/>
        <v>1000</v>
      </c>
      <c r="S43" s="235"/>
      <c r="T43" s="235"/>
      <c r="U43" s="236">
        <v>1000</v>
      </c>
      <c r="V43" s="27"/>
      <c r="W43" s="28"/>
      <c r="X43" s="544"/>
      <c r="Y43" s="57"/>
      <c r="Z43" s="39"/>
      <c r="AA43" s="106"/>
    </row>
    <row r="44" spans="1:29" ht="13.5" thickBot="1" x14ac:dyDescent="0.25">
      <c r="A44" s="766"/>
      <c r="B44" s="767"/>
      <c r="C44" s="768"/>
      <c r="D44" s="769"/>
      <c r="E44" s="723"/>
      <c r="F44" s="724"/>
      <c r="G44" s="705"/>
      <c r="H44" s="700"/>
      <c r="I44" s="376" t="s">
        <v>10</v>
      </c>
      <c r="J44" s="185">
        <f>K44+M44</f>
        <v>1885.5</v>
      </c>
      <c r="K44" s="186"/>
      <c r="L44" s="186"/>
      <c r="M44" s="187">
        <f>SUM(M42:M43)</f>
        <v>1885.5</v>
      </c>
      <c r="N44" s="185">
        <f>O44+Q44</f>
        <v>1285.5</v>
      </c>
      <c r="O44" s="186"/>
      <c r="P44" s="186"/>
      <c r="Q44" s="187">
        <f>SUM(Q42:Q43)</f>
        <v>1285.5</v>
      </c>
      <c r="R44" s="185">
        <f t="shared" si="8"/>
        <v>1285</v>
      </c>
      <c r="S44" s="186"/>
      <c r="T44" s="186"/>
      <c r="U44" s="187">
        <f>SUM(U42:U43)</f>
        <v>1285</v>
      </c>
      <c r="V44" s="188"/>
      <c r="W44" s="189"/>
      <c r="X44" s="545"/>
      <c r="Y44" s="43"/>
      <c r="Z44" s="44"/>
      <c r="AA44" s="54"/>
      <c r="AC44" s="53"/>
    </row>
    <row r="45" spans="1:29" ht="27.75" customHeight="1" x14ac:dyDescent="0.2">
      <c r="A45" s="531" t="s">
        <v>9</v>
      </c>
      <c r="B45" s="533" t="s">
        <v>27</v>
      </c>
      <c r="C45" s="535" t="s">
        <v>62</v>
      </c>
      <c r="D45" s="537" t="s">
        <v>116</v>
      </c>
      <c r="E45" s="539" t="s">
        <v>30</v>
      </c>
      <c r="F45" s="541" t="s">
        <v>24</v>
      </c>
      <c r="G45" s="546" t="s">
        <v>40</v>
      </c>
      <c r="H45" s="697" t="s">
        <v>111</v>
      </c>
      <c r="I45" s="55" t="s">
        <v>29</v>
      </c>
      <c r="J45" s="19"/>
      <c r="K45" s="20"/>
      <c r="L45" s="20"/>
      <c r="M45" s="74"/>
      <c r="N45" s="277">
        <f t="shared" si="9"/>
        <v>8</v>
      </c>
      <c r="O45" s="278"/>
      <c r="P45" s="279"/>
      <c r="Q45" s="280">
        <v>8</v>
      </c>
      <c r="R45" s="281">
        <f>S45+U45</f>
        <v>8</v>
      </c>
      <c r="S45" s="287"/>
      <c r="T45" s="287"/>
      <c r="U45" s="283">
        <v>8</v>
      </c>
      <c r="V45" s="284">
        <v>393.1</v>
      </c>
      <c r="W45" s="288"/>
      <c r="X45" s="268" t="s">
        <v>93</v>
      </c>
      <c r="Y45" s="263">
        <v>1</v>
      </c>
      <c r="Z45" s="264"/>
      <c r="AA45" s="265"/>
    </row>
    <row r="46" spans="1:29" ht="13.5" thickBot="1" x14ac:dyDescent="0.25">
      <c r="A46" s="532"/>
      <c r="B46" s="534"/>
      <c r="C46" s="536"/>
      <c r="D46" s="538"/>
      <c r="E46" s="540"/>
      <c r="F46" s="542"/>
      <c r="G46" s="547"/>
      <c r="H46" s="698"/>
      <c r="I46" s="375" t="s">
        <v>10</v>
      </c>
      <c r="J46" s="289"/>
      <c r="K46" s="290"/>
      <c r="L46" s="290"/>
      <c r="M46" s="291"/>
      <c r="N46" s="160">
        <f t="shared" si="9"/>
        <v>8</v>
      </c>
      <c r="O46" s="161"/>
      <c r="P46" s="161"/>
      <c r="Q46" s="162">
        <f>Q45</f>
        <v>8</v>
      </c>
      <c r="R46" s="160">
        <f>S46+U46</f>
        <v>8</v>
      </c>
      <c r="S46" s="161"/>
      <c r="T46" s="161"/>
      <c r="U46" s="162">
        <f>U45</f>
        <v>8</v>
      </c>
      <c r="V46" s="165">
        <f>+V45</f>
        <v>393.1</v>
      </c>
      <c r="W46" s="165"/>
      <c r="X46" s="270" t="s">
        <v>109</v>
      </c>
      <c r="Y46" s="271"/>
      <c r="Z46" s="272">
        <v>1</v>
      </c>
      <c r="AA46" s="273"/>
    </row>
    <row r="47" spans="1:29" ht="29.25" customHeight="1" x14ac:dyDescent="0.2">
      <c r="A47" s="531" t="s">
        <v>9</v>
      </c>
      <c r="B47" s="533" t="s">
        <v>27</v>
      </c>
      <c r="C47" s="535" t="s">
        <v>94</v>
      </c>
      <c r="D47" s="537" t="s">
        <v>95</v>
      </c>
      <c r="E47" s="539" t="s">
        <v>30</v>
      </c>
      <c r="F47" s="541" t="s">
        <v>24</v>
      </c>
      <c r="G47" s="514" t="s">
        <v>40</v>
      </c>
      <c r="H47" s="699" t="s">
        <v>111</v>
      </c>
      <c r="I47" s="377" t="s">
        <v>96</v>
      </c>
      <c r="J47" s="19"/>
      <c r="K47" s="20"/>
      <c r="L47" s="20"/>
      <c r="M47" s="74"/>
      <c r="N47" s="277">
        <f t="shared" ref="N47:N51" si="10">O47+Q47</f>
        <v>1076.9000000000001</v>
      </c>
      <c r="O47" s="278"/>
      <c r="P47" s="279"/>
      <c r="Q47" s="280">
        <v>1076.9000000000001</v>
      </c>
      <c r="R47" s="281">
        <f t="shared" ref="R47" si="11">S47+U47</f>
        <v>1076.9000000000001</v>
      </c>
      <c r="S47" s="287"/>
      <c r="T47" s="287"/>
      <c r="U47" s="283">
        <v>1076.9000000000001</v>
      </c>
      <c r="V47" s="284">
        <v>1076.9000000000001</v>
      </c>
      <c r="W47" s="288"/>
      <c r="X47" s="268" t="s">
        <v>108</v>
      </c>
      <c r="Y47" s="263"/>
      <c r="Z47" s="264">
        <v>100</v>
      </c>
      <c r="AA47" s="265"/>
    </row>
    <row r="48" spans="1:29" ht="13.5" thickBot="1" x14ac:dyDescent="0.25">
      <c r="A48" s="532"/>
      <c r="B48" s="534"/>
      <c r="C48" s="536"/>
      <c r="D48" s="538"/>
      <c r="E48" s="540"/>
      <c r="F48" s="542"/>
      <c r="G48" s="515"/>
      <c r="H48" s="700"/>
      <c r="I48" s="375" t="s">
        <v>10</v>
      </c>
      <c r="J48" s="289"/>
      <c r="K48" s="290"/>
      <c r="L48" s="290"/>
      <c r="M48" s="291"/>
      <c r="N48" s="160">
        <f t="shared" si="10"/>
        <v>1076.9000000000001</v>
      </c>
      <c r="O48" s="161"/>
      <c r="P48" s="161"/>
      <c r="Q48" s="162">
        <f>Q47</f>
        <v>1076.9000000000001</v>
      </c>
      <c r="R48" s="160">
        <f>S48+U48</f>
        <v>1076.9000000000001</v>
      </c>
      <c r="S48" s="161">
        <f>SUM(S47)</f>
        <v>0</v>
      </c>
      <c r="T48" s="161"/>
      <c r="U48" s="162">
        <f>U47</f>
        <v>1076.9000000000001</v>
      </c>
      <c r="V48" s="165">
        <f>+V47</f>
        <v>1076.9000000000001</v>
      </c>
      <c r="W48" s="165"/>
      <c r="X48" s="269"/>
      <c r="Y48" s="266"/>
      <c r="Z48" s="245"/>
      <c r="AA48" s="267"/>
    </row>
    <row r="49" spans="1:28" ht="15" customHeight="1" thickBot="1" x14ac:dyDescent="0.25">
      <c r="A49" s="51" t="s">
        <v>9</v>
      </c>
      <c r="B49" s="5" t="s">
        <v>27</v>
      </c>
      <c r="C49" s="516" t="s">
        <v>12</v>
      </c>
      <c r="D49" s="517"/>
      <c r="E49" s="517"/>
      <c r="F49" s="517"/>
      <c r="G49" s="517"/>
      <c r="H49" s="517"/>
      <c r="I49" s="518"/>
      <c r="J49" s="293">
        <f>K49+M49</f>
        <v>1885.5</v>
      </c>
      <c r="K49" s="294">
        <f>K44+K41</f>
        <v>0</v>
      </c>
      <c r="L49" s="295">
        <f>L44+L41</f>
        <v>0</v>
      </c>
      <c r="M49" s="296">
        <f>M44+M41+M46</f>
        <v>1885.5</v>
      </c>
      <c r="N49" s="295">
        <f>O49+Q49</f>
        <v>2666.8</v>
      </c>
      <c r="O49" s="294">
        <f>O44+O41+O39+O48</f>
        <v>0</v>
      </c>
      <c r="P49" s="295">
        <f>P44+P41+P39+P48</f>
        <v>0</v>
      </c>
      <c r="Q49" s="297">
        <f>Q44+Q41+Q39+Q48+Q46</f>
        <v>2666.8</v>
      </c>
      <c r="R49" s="298">
        <f>R44+R41+R39+R48</f>
        <v>2658.3</v>
      </c>
      <c r="S49" s="295">
        <f>S44+S41+S39+S48</f>
        <v>0</v>
      </c>
      <c r="T49" s="294">
        <f>T44+T41+T39+T48</f>
        <v>0</v>
      </c>
      <c r="U49" s="299">
        <f>U44+U41+U39+U48+U46</f>
        <v>2666.3</v>
      </c>
      <c r="V49" s="295">
        <f>V44+V41+V39+V48+V46</f>
        <v>1470</v>
      </c>
      <c r="W49" s="300">
        <f>W44+W41+W39+W48</f>
        <v>0</v>
      </c>
      <c r="X49" s="519"/>
      <c r="Y49" s="520"/>
      <c r="Z49" s="520"/>
      <c r="AA49" s="521"/>
    </row>
    <row r="50" spans="1:28" ht="13.5" thickBot="1" x14ac:dyDescent="0.25">
      <c r="A50" s="228" t="s">
        <v>9</v>
      </c>
      <c r="B50" s="522" t="s">
        <v>13</v>
      </c>
      <c r="C50" s="523"/>
      <c r="D50" s="523"/>
      <c r="E50" s="523"/>
      <c r="F50" s="523"/>
      <c r="G50" s="523"/>
      <c r="H50" s="523"/>
      <c r="I50" s="524"/>
      <c r="J50" s="301">
        <f>K50+M50</f>
        <v>7809.5</v>
      </c>
      <c r="K50" s="302">
        <f>SUM(K49,K36,K25)</f>
        <v>5924</v>
      </c>
      <c r="L50" s="303">
        <f>SUM(L49,L36,L25)</f>
        <v>3629.5</v>
      </c>
      <c r="M50" s="304">
        <f>SUM(M49,M36,M25)</f>
        <v>1885.5</v>
      </c>
      <c r="N50" s="301">
        <f>O50+Q50</f>
        <v>7644.7000000000007</v>
      </c>
      <c r="O50" s="302">
        <f>SUM(O49,O36,O25)</f>
        <v>4924.7000000000007</v>
      </c>
      <c r="P50" s="303">
        <f>SUM(P49,P36,P25)</f>
        <v>2716.3999999999996</v>
      </c>
      <c r="Q50" s="304">
        <f>SUM(Q49,Q36,Q25)</f>
        <v>2720</v>
      </c>
      <c r="R50" s="301">
        <f>S50+U50</f>
        <v>7488.7</v>
      </c>
      <c r="S50" s="302">
        <f>SUM(S49,S36,S25)</f>
        <v>4769.2</v>
      </c>
      <c r="T50" s="303">
        <f>SUM(T49,T36,T25)</f>
        <v>2541</v>
      </c>
      <c r="U50" s="304">
        <f>SUM(U49,U36,U25)</f>
        <v>2719.5</v>
      </c>
      <c r="V50" s="305">
        <f>V49+V36+V25</f>
        <v>6359.5</v>
      </c>
      <c r="W50" s="303">
        <f>W49+W36+W25</f>
        <v>4889.5</v>
      </c>
      <c r="X50" s="525"/>
      <c r="Y50" s="526"/>
      <c r="Z50" s="526"/>
      <c r="AA50" s="527"/>
    </row>
    <row r="51" spans="1:28" ht="13.5" thickBot="1" x14ac:dyDescent="0.25">
      <c r="A51" s="7" t="s">
        <v>28</v>
      </c>
      <c r="B51" s="502" t="s">
        <v>14</v>
      </c>
      <c r="C51" s="503"/>
      <c r="D51" s="503"/>
      <c r="E51" s="503"/>
      <c r="F51" s="503"/>
      <c r="G51" s="503"/>
      <c r="H51" s="503"/>
      <c r="I51" s="504"/>
      <c r="J51" s="306">
        <f>K51+M51</f>
        <v>7809.5</v>
      </c>
      <c r="K51" s="307">
        <f>K50</f>
        <v>5924</v>
      </c>
      <c r="L51" s="308">
        <f>L50</f>
        <v>3629.5</v>
      </c>
      <c r="M51" s="309">
        <f>M50</f>
        <v>1885.5</v>
      </c>
      <c r="N51" s="306">
        <f t="shared" si="10"/>
        <v>7644.7000000000007</v>
      </c>
      <c r="O51" s="307">
        <f>O50</f>
        <v>4924.7000000000007</v>
      </c>
      <c r="P51" s="308">
        <f>P50</f>
        <v>2716.3999999999996</v>
      </c>
      <c r="Q51" s="309">
        <f>Q50</f>
        <v>2720</v>
      </c>
      <c r="R51" s="306">
        <f>S51+U51</f>
        <v>7488.7</v>
      </c>
      <c r="S51" s="307">
        <f>S50</f>
        <v>4769.2</v>
      </c>
      <c r="T51" s="308">
        <f>T50</f>
        <v>2541</v>
      </c>
      <c r="U51" s="309">
        <f>U50</f>
        <v>2719.5</v>
      </c>
      <c r="V51" s="310">
        <f>V50</f>
        <v>6359.5</v>
      </c>
      <c r="W51" s="308">
        <f>W50</f>
        <v>4889.5</v>
      </c>
      <c r="X51" s="505"/>
      <c r="Y51" s="506"/>
      <c r="Z51" s="506"/>
      <c r="AA51" s="507"/>
    </row>
    <row r="52" spans="1:28" x14ac:dyDescent="0.2">
      <c r="A52" s="716" t="s">
        <v>65</v>
      </c>
      <c r="B52" s="716"/>
      <c r="C52" s="716"/>
      <c r="D52" s="716"/>
      <c r="E52" s="716"/>
      <c r="F52" s="716"/>
      <c r="G52" s="716"/>
      <c r="H52" s="716"/>
      <c r="I52" s="716"/>
      <c r="J52" s="716"/>
      <c r="K52" s="716"/>
      <c r="L52" s="716"/>
      <c r="M52" s="716"/>
      <c r="N52" s="716"/>
      <c r="O52" s="716"/>
      <c r="P52" s="716"/>
      <c r="Q52" s="716"/>
      <c r="R52" s="716"/>
      <c r="S52" s="716"/>
      <c r="T52" s="716"/>
      <c r="U52" s="716"/>
      <c r="V52" s="716"/>
      <c r="W52" s="716"/>
      <c r="X52" s="716"/>
      <c r="Y52" s="716"/>
      <c r="Z52" s="716"/>
      <c r="AA52" s="716"/>
      <c r="AB52" s="53"/>
    </row>
    <row r="53" spans="1:28" x14ac:dyDescent="0.2">
      <c r="A53" s="717" t="s">
        <v>99</v>
      </c>
      <c r="B53" s="717"/>
      <c r="C53" s="717"/>
      <c r="D53" s="717"/>
      <c r="E53" s="717"/>
      <c r="F53" s="717"/>
      <c r="G53" s="717"/>
      <c r="H53" s="717"/>
      <c r="I53" s="717"/>
      <c r="J53" s="717"/>
      <c r="K53" s="717"/>
      <c r="L53" s="717"/>
      <c r="M53" s="717"/>
      <c r="N53" s="717"/>
      <c r="O53" s="717"/>
      <c r="P53" s="717"/>
      <c r="Q53" s="717"/>
      <c r="R53" s="717"/>
      <c r="S53" s="717"/>
      <c r="T53" s="717"/>
      <c r="U53" s="717"/>
      <c r="V53" s="717"/>
      <c r="W53" s="717"/>
      <c r="X53" s="717"/>
      <c r="Y53" s="717"/>
      <c r="Z53" s="717"/>
      <c r="AA53" s="717"/>
      <c r="AB53" s="53"/>
    </row>
    <row r="54" spans="1:28" ht="19.5" customHeight="1" thickBot="1" x14ac:dyDescent="0.25">
      <c r="A54" s="8"/>
      <c r="B54" s="722" t="s">
        <v>18</v>
      </c>
      <c r="C54" s="722"/>
      <c r="D54" s="722"/>
      <c r="E54" s="722"/>
      <c r="F54" s="722"/>
      <c r="G54" s="722"/>
      <c r="H54" s="722"/>
      <c r="I54" s="722"/>
      <c r="J54" s="722"/>
      <c r="K54" s="722"/>
      <c r="L54" s="722"/>
      <c r="M54" s="722"/>
      <c r="N54" s="722"/>
      <c r="O54" s="722"/>
      <c r="P54" s="722"/>
      <c r="Q54" s="722"/>
      <c r="R54" s="722"/>
      <c r="S54" s="722"/>
      <c r="T54" s="722"/>
      <c r="U54" s="722"/>
      <c r="V54" s="722"/>
      <c r="W54" s="722"/>
      <c r="X54" s="45"/>
      <c r="Y54" s="45"/>
      <c r="Z54" s="45"/>
    </row>
    <row r="55" spans="1:28" ht="25.5" x14ac:dyDescent="0.2">
      <c r="B55" s="718" t="s">
        <v>15</v>
      </c>
      <c r="C55" s="511"/>
      <c r="D55" s="511"/>
      <c r="E55" s="511"/>
      <c r="F55" s="511"/>
      <c r="G55" s="511"/>
      <c r="H55" s="660"/>
      <c r="I55" s="512"/>
      <c r="J55" s="719" t="s">
        <v>60</v>
      </c>
      <c r="K55" s="720"/>
      <c r="L55" s="720"/>
      <c r="M55" s="721"/>
      <c r="N55" s="718" t="s">
        <v>91</v>
      </c>
      <c r="O55" s="511"/>
      <c r="P55" s="511"/>
      <c r="Q55" s="512"/>
      <c r="R55" s="718" t="s">
        <v>91</v>
      </c>
      <c r="S55" s="511"/>
      <c r="T55" s="511"/>
      <c r="U55" s="512"/>
      <c r="V55" s="61" t="s">
        <v>63</v>
      </c>
      <c r="W55" s="29" t="s">
        <v>92</v>
      </c>
      <c r="X55" s="224"/>
      <c r="Y55" s="513"/>
      <c r="Z55" s="513"/>
    </row>
    <row r="56" spans="1:28" ht="15" customHeight="1" x14ac:dyDescent="0.2">
      <c r="B56" s="485" t="s">
        <v>19</v>
      </c>
      <c r="C56" s="486"/>
      <c r="D56" s="486"/>
      <c r="E56" s="486"/>
      <c r="F56" s="486"/>
      <c r="G56" s="486"/>
      <c r="H56" s="702"/>
      <c r="I56" s="487"/>
      <c r="J56" s="497">
        <f>SUM(J57:M61)</f>
        <v>6524</v>
      </c>
      <c r="K56" s="497"/>
      <c r="L56" s="497"/>
      <c r="M56" s="498"/>
      <c r="N56" s="703">
        <f>SUM(N57:Q62)</f>
        <v>6274.3</v>
      </c>
      <c r="O56" s="497"/>
      <c r="P56" s="497"/>
      <c r="Q56" s="498"/>
      <c r="R56" s="703">
        <f>SUM(R57:U62)</f>
        <v>6118.7999999999993</v>
      </c>
      <c r="S56" s="497"/>
      <c r="T56" s="497"/>
      <c r="U56" s="498"/>
      <c r="V56" s="219">
        <f>SUM(V57:V61)</f>
        <v>4889.5</v>
      </c>
      <c r="W56" s="213">
        <f>SUM(W57:W61)</f>
        <v>4889.5</v>
      </c>
      <c r="X56" s="221"/>
      <c r="Y56" s="490"/>
      <c r="Z56" s="490"/>
    </row>
    <row r="57" spans="1:28" ht="15" customHeight="1" x14ac:dyDescent="0.2">
      <c r="B57" s="482" t="s">
        <v>38</v>
      </c>
      <c r="C57" s="483"/>
      <c r="D57" s="483"/>
      <c r="E57" s="483"/>
      <c r="F57" s="483"/>
      <c r="G57" s="483"/>
      <c r="H57" s="704"/>
      <c r="I57" s="484"/>
      <c r="J57" s="492">
        <f>SUMIF(I12:I48,I12,J12:J48)</f>
        <v>550.5</v>
      </c>
      <c r="K57" s="492"/>
      <c r="L57" s="492"/>
      <c r="M57" s="493"/>
      <c r="N57" s="648">
        <f>SUMIF(I12:I48,I12,N12:N48)</f>
        <v>36.799999999999997</v>
      </c>
      <c r="O57" s="492"/>
      <c r="P57" s="492"/>
      <c r="Q57" s="493"/>
      <c r="R57" s="648">
        <f>SUMIF(I12:I44,"SB",R12:R44)</f>
        <v>36.799999999999997</v>
      </c>
      <c r="S57" s="492"/>
      <c r="T57" s="492"/>
      <c r="U57" s="493"/>
      <c r="V57" s="218">
        <f>SUMIF(I12:I48,"SB",V12:V48)</f>
        <v>36.799999999999997</v>
      </c>
      <c r="W57" s="214">
        <f>SUMIF(I12:I44,I12,W12:W44)</f>
        <v>36.799999999999997</v>
      </c>
      <c r="X57" s="217"/>
      <c r="Y57" s="499"/>
      <c r="Z57" s="499"/>
    </row>
    <row r="58" spans="1:28" ht="15" customHeight="1" x14ac:dyDescent="0.2">
      <c r="B58" s="482" t="s">
        <v>39</v>
      </c>
      <c r="C58" s="483"/>
      <c r="D58" s="483"/>
      <c r="E58" s="483"/>
      <c r="F58" s="483"/>
      <c r="G58" s="483"/>
      <c r="H58" s="704"/>
      <c r="I58" s="484"/>
      <c r="J58" s="492">
        <f>SUMIF(I12:I48,I13,J12:J48)</f>
        <v>298</v>
      </c>
      <c r="K58" s="492"/>
      <c r="L58" s="492"/>
      <c r="M58" s="493"/>
      <c r="N58" s="648">
        <f>SUMIF(I12:I48,I13,N12:N48)</f>
        <v>318</v>
      </c>
      <c r="O58" s="492"/>
      <c r="P58" s="492"/>
      <c r="Q58" s="493"/>
      <c r="R58" s="648">
        <f>SUMIF(I12:I49,"SB(AA)",R12:R49)</f>
        <v>318</v>
      </c>
      <c r="S58" s="492"/>
      <c r="T58" s="492"/>
      <c r="U58" s="493"/>
      <c r="V58" s="218">
        <f>SUMIF(I12:I48,I13,V12:V48)</f>
        <v>318</v>
      </c>
      <c r="W58" s="214">
        <f>SUMIF(I12:I44,I13,W12:W44)</f>
        <v>318</v>
      </c>
      <c r="X58" s="217"/>
      <c r="Y58" s="499"/>
      <c r="Z58" s="499"/>
    </row>
    <row r="59" spans="1:28" ht="15" customHeight="1" x14ac:dyDescent="0.2">
      <c r="B59" s="482" t="s">
        <v>46</v>
      </c>
      <c r="C59" s="483"/>
      <c r="D59" s="483"/>
      <c r="E59" s="483"/>
      <c r="F59" s="483"/>
      <c r="G59" s="483"/>
      <c r="H59" s="704"/>
      <c r="I59" s="484"/>
      <c r="J59" s="492">
        <f>SUMIF(I12:I44,I14,J12:J44)</f>
        <v>0</v>
      </c>
      <c r="K59" s="492"/>
      <c r="L59" s="492"/>
      <c r="M59" s="493"/>
      <c r="N59" s="648">
        <f>SUMIF(I12:I48,I14,N12:N48)</f>
        <v>89</v>
      </c>
      <c r="O59" s="492"/>
      <c r="P59" s="492"/>
      <c r="Q59" s="493"/>
      <c r="R59" s="648">
        <f>SUMIF(I12:I44,"SB(AAL)",R12:R44)</f>
        <v>127.7</v>
      </c>
      <c r="S59" s="492"/>
      <c r="T59" s="492"/>
      <c r="U59" s="493"/>
      <c r="V59" s="218">
        <f>SUMIF(I12:I47,I14,V12:V47)</f>
        <v>0</v>
      </c>
      <c r="W59" s="214">
        <f>SUMIF(I12:I44,I14,W12:W44)</f>
        <v>0</v>
      </c>
      <c r="X59" s="217"/>
      <c r="Y59" s="499"/>
      <c r="Z59" s="499"/>
    </row>
    <row r="60" spans="1:28" ht="15" customHeight="1" x14ac:dyDescent="0.2">
      <c r="B60" s="482" t="s">
        <v>44</v>
      </c>
      <c r="C60" s="483"/>
      <c r="D60" s="483"/>
      <c r="E60" s="483"/>
      <c r="F60" s="483"/>
      <c r="G60" s="483"/>
      <c r="H60" s="704"/>
      <c r="I60" s="484"/>
      <c r="J60" s="492">
        <f>SUMIF(I12:I48,I33,J12:J48)</f>
        <v>150</v>
      </c>
      <c r="K60" s="492"/>
      <c r="L60" s="492"/>
      <c r="M60" s="493"/>
      <c r="N60" s="648">
        <f>SUMIF(I12:I48,"sb(sp)",N12:N48)</f>
        <v>0</v>
      </c>
      <c r="O60" s="492"/>
      <c r="P60" s="492"/>
      <c r="Q60" s="493"/>
      <c r="R60" s="648">
        <f>SUMIF(I12:I44,"SB(SP)",R12:R44)</f>
        <v>0</v>
      </c>
      <c r="S60" s="492"/>
      <c r="T60" s="492"/>
      <c r="U60" s="493"/>
      <c r="V60" s="218">
        <f>SUMIF(I12:I47,I33,V12:V47)</f>
        <v>0</v>
      </c>
      <c r="W60" s="214">
        <f>SUMIF(I12:I44,I33,W12:W44)</f>
        <v>0</v>
      </c>
      <c r="X60" s="217"/>
      <c r="Y60" s="499"/>
      <c r="Z60" s="499"/>
    </row>
    <row r="61" spans="1:28" ht="15" customHeight="1" x14ac:dyDescent="0.2">
      <c r="B61" s="482" t="s">
        <v>120</v>
      </c>
      <c r="C61" s="483"/>
      <c r="D61" s="483"/>
      <c r="E61" s="483"/>
      <c r="F61" s="483"/>
      <c r="G61" s="483"/>
      <c r="H61" s="704"/>
      <c r="I61" s="484"/>
      <c r="J61" s="492">
        <f>SUMIF(I12:I44,I34,J12:J44)</f>
        <v>5525.5</v>
      </c>
      <c r="K61" s="492"/>
      <c r="L61" s="492"/>
      <c r="M61" s="493"/>
      <c r="N61" s="648">
        <f>SUMIF(I12:I48,I34,N12:N48)</f>
        <v>5534.1</v>
      </c>
      <c r="O61" s="492"/>
      <c r="P61" s="492"/>
      <c r="Q61" s="493"/>
      <c r="R61" s="648">
        <f>SUMIF(I12:I44,"SB(VB)",R12:R44)</f>
        <v>5339.9</v>
      </c>
      <c r="S61" s="492"/>
      <c r="T61" s="492"/>
      <c r="U61" s="493"/>
      <c r="V61" s="218">
        <f>SUMIF(I12:I47,I27,V12:V47)</f>
        <v>4534.7</v>
      </c>
      <c r="W61" s="214">
        <f>SUMIF(I12:I44,I27,W12:W44)</f>
        <v>4534.7</v>
      </c>
      <c r="X61" s="222"/>
      <c r="Y61" s="499"/>
      <c r="Z61" s="499"/>
    </row>
    <row r="62" spans="1:28" ht="15" customHeight="1" x14ac:dyDescent="0.2">
      <c r="B62" s="706" t="s">
        <v>103</v>
      </c>
      <c r="C62" s="707"/>
      <c r="D62" s="707"/>
      <c r="E62" s="707"/>
      <c r="F62" s="707"/>
      <c r="G62" s="707"/>
      <c r="H62" s="707"/>
      <c r="I62" s="708"/>
      <c r="J62" s="709"/>
      <c r="K62" s="495"/>
      <c r="L62" s="495"/>
      <c r="M62" s="496"/>
      <c r="N62" s="709">
        <f>SUMIF(I12:I48,"pf",N12:N48)</f>
        <v>296.39999999999998</v>
      </c>
      <c r="O62" s="495"/>
      <c r="P62" s="495"/>
      <c r="Q62" s="496"/>
      <c r="R62" s="709">
        <f>SUMIF(I12:I47,"pf",R12:R47)</f>
        <v>296.39999999999998</v>
      </c>
      <c r="S62" s="495"/>
      <c r="T62" s="495"/>
      <c r="U62" s="496"/>
      <c r="V62" s="220"/>
      <c r="W62" s="215"/>
      <c r="X62" s="222"/>
      <c r="Y62" s="217"/>
      <c r="Z62" s="217"/>
    </row>
    <row r="63" spans="1:28" ht="15" customHeight="1" x14ac:dyDescent="0.2">
      <c r="B63" s="485" t="s">
        <v>20</v>
      </c>
      <c r="C63" s="486"/>
      <c r="D63" s="486"/>
      <c r="E63" s="486"/>
      <c r="F63" s="486"/>
      <c r="G63" s="486"/>
      <c r="H63" s="702"/>
      <c r="I63" s="487"/>
      <c r="J63" s="497">
        <f ca="1">SUM(J64:J65)</f>
        <v>1285.5</v>
      </c>
      <c r="K63" s="497"/>
      <c r="L63" s="497"/>
      <c r="M63" s="498"/>
      <c r="N63" s="703">
        <f>SUM(N64:Q65)</f>
        <v>1370.4</v>
      </c>
      <c r="O63" s="497"/>
      <c r="P63" s="497"/>
      <c r="Q63" s="498"/>
      <c r="R63" s="703">
        <f>SUM(R64:R65)</f>
        <v>1369.9</v>
      </c>
      <c r="S63" s="497"/>
      <c r="T63" s="497"/>
      <c r="U63" s="498"/>
      <c r="V63" s="219">
        <f>SUM(V64:V65)</f>
        <v>1470</v>
      </c>
      <c r="W63" s="213">
        <f>SUM(W64:W65)</f>
        <v>0</v>
      </c>
      <c r="X63" s="221"/>
      <c r="Y63" s="490"/>
      <c r="Z63" s="490"/>
    </row>
    <row r="64" spans="1:28" ht="15" customHeight="1" x14ac:dyDescent="0.2">
      <c r="B64" s="645" t="s">
        <v>98</v>
      </c>
      <c r="C64" s="646"/>
      <c r="D64" s="646"/>
      <c r="E64" s="646"/>
      <c r="F64" s="646"/>
      <c r="G64" s="646"/>
      <c r="H64" s="646"/>
      <c r="I64" s="647"/>
      <c r="J64" s="648"/>
      <c r="K64" s="492"/>
      <c r="L64" s="492"/>
      <c r="M64" s="493"/>
      <c r="N64" s="648">
        <f>SUMIF(I12:I48,"es",N12:N48)</f>
        <v>1076.9000000000001</v>
      </c>
      <c r="O64" s="492"/>
      <c r="P64" s="492"/>
      <c r="Q64" s="493"/>
      <c r="R64" s="648">
        <f>SUMIF(I12:I47,"es",R12:R47)</f>
        <v>1076.9000000000001</v>
      </c>
      <c r="S64" s="492"/>
      <c r="T64" s="492"/>
      <c r="U64" s="493"/>
      <c r="V64" s="218">
        <f>SUMIF(I12:I47,"es",V12:V47)</f>
        <v>1076.9000000000001</v>
      </c>
      <c r="W64" s="214">
        <f>SUMIF(I12:I47,"es",W12:W47)</f>
        <v>0</v>
      </c>
      <c r="X64" s="222"/>
      <c r="Y64" s="222"/>
      <c r="Z64" s="222"/>
    </row>
    <row r="65" spans="1:26" ht="15" customHeight="1" x14ac:dyDescent="0.2">
      <c r="B65" s="482" t="s">
        <v>79</v>
      </c>
      <c r="C65" s="483"/>
      <c r="D65" s="483"/>
      <c r="E65" s="483"/>
      <c r="F65" s="483"/>
      <c r="G65" s="483"/>
      <c r="H65" s="704"/>
      <c r="I65" s="484"/>
      <c r="J65" s="492">
        <f ca="1">SUMIF(I12:I47,"kt",J12:J40)</f>
        <v>1285.5</v>
      </c>
      <c r="K65" s="492"/>
      <c r="L65" s="492"/>
      <c r="M65" s="493"/>
      <c r="N65" s="648">
        <f>SUMIF(I12:I48,I42,N12:N48)</f>
        <v>293.5</v>
      </c>
      <c r="O65" s="492"/>
      <c r="P65" s="492"/>
      <c r="Q65" s="493"/>
      <c r="R65" s="648">
        <f>SUMIF(I12:I49,"KT",R12:R49)</f>
        <v>293</v>
      </c>
      <c r="S65" s="492"/>
      <c r="T65" s="492"/>
      <c r="U65" s="493"/>
      <c r="V65" s="218">
        <f>SUMIF(I12:I47,I42,V12:V47)</f>
        <v>393.1</v>
      </c>
      <c r="W65" s="214">
        <f>SUMIF(I12:I44,I42,W12:W44)</f>
        <v>0</v>
      </c>
      <c r="X65" s="222"/>
      <c r="Y65" s="494"/>
      <c r="Z65" s="494"/>
    </row>
    <row r="66" spans="1:26" ht="15" customHeight="1" thickBot="1" x14ac:dyDescent="0.25">
      <c r="A66" s="107"/>
      <c r="B66" s="710" t="s">
        <v>21</v>
      </c>
      <c r="C66" s="711"/>
      <c r="D66" s="711"/>
      <c r="E66" s="711"/>
      <c r="F66" s="711"/>
      <c r="G66" s="711"/>
      <c r="H66" s="711"/>
      <c r="I66" s="712"/>
      <c r="J66" s="713">
        <f ca="1">SUM(J56,J63)</f>
        <v>7809.5</v>
      </c>
      <c r="K66" s="713"/>
      <c r="L66" s="713"/>
      <c r="M66" s="714"/>
      <c r="N66" s="715">
        <f>SUM(N56,N63)</f>
        <v>7644.7000000000007</v>
      </c>
      <c r="O66" s="713"/>
      <c r="P66" s="713"/>
      <c r="Q66" s="714"/>
      <c r="R66" s="715">
        <f>SUM(R56,R63)</f>
        <v>7488.6999999999989</v>
      </c>
      <c r="S66" s="713"/>
      <c r="T66" s="713"/>
      <c r="U66" s="714"/>
      <c r="V66" s="223">
        <f>V56+V63</f>
        <v>6359.5</v>
      </c>
      <c r="W66" s="216">
        <f>W63+W56</f>
        <v>4889.5</v>
      </c>
      <c r="X66" s="221"/>
      <c r="Y66" s="490"/>
      <c r="Z66" s="490"/>
    </row>
    <row r="67" spans="1:26" x14ac:dyDescent="0.2">
      <c r="A67" s="31"/>
      <c r="B67" s="30"/>
      <c r="C67" s="30"/>
      <c r="D67" s="30"/>
      <c r="E67" s="30"/>
      <c r="F67" s="30"/>
      <c r="K67" s="193"/>
      <c r="O67" s="194"/>
      <c r="S67" s="230"/>
      <c r="V67" s="194"/>
    </row>
  </sheetData>
  <mergeCells count="195">
    <mergeCell ref="X42:X44"/>
    <mergeCell ref="C36:I36"/>
    <mergeCell ref="X36:AA36"/>
    <mergeCell ref="C37:AA37"/>
    <mergeCell ref="G40:G41"/>
    <mergeCell ref="X38:X39"/>
    <mergeCell ref="R62:U62"/>
    <mergeCell ref="A12:A16"/>
    <mergeCell ref="B12:B16"/>
    <mergeCell ref="C12:C16"/>
    <mergeCell ref="D12:D16"/>
    <mergeCell ref="G21:G24"/>
    <mergeCell ref="C17:C20"/>
    <mergeCell ref="D17:D20"/>
    <mergeCell ref="E21:E24"/>
    <mergeCell ref="F21:F24"/>
    <mergeCell ref="A38:A39"/>
    <mergeCell ref="A42:A44"/>
    <mergeCell ref="B42:B44"/>
    <mergeCell ref="C42:C44"/>
    <mergeCell ref="D42:D44"/>
    <mergeCell ref="D40:D41"/>
    <mergeCell ref="E15:E16"/>
    <mergeCell ref="E13:E14"/>
    <mergeCell ref="A21:A23"/>
    <mergeCell ref="B21:B23"/>
    <mergeCell ref="B10:AA10"/>
    <mergeCell ref="A9:AA9"/>
    <mergeCell ref="H21:H24"/>
    <mergeCell ref="X21:X22"/>
    <mergeCell ref="Y21:Y22"/>
    <mergeCell ref="Z21:Z22"/>
    <mergeCell ref="AA21:AA22"/>
    <mergeCell ref="X23:X24"/>
    <mergeCell ref="Y6:Y7"/>
    <mergeCell ref="Z6:Z7"/>
    <mergeCell ref="E17:E20"/>
    <mergeCell ref="F17:F20"/>
    <mergeCell ref="G12:G16"/>
    <mergeCell ref="C11:AA11"/>
    <mergeCell ref="W5:W7"/>
    <mergeCell ref="X12:X16"/>
    <mergeCell ref="G17:G20"/>
    <mergeCell ref="X17:X20"/>
    <mergeCell ref="F12:F16"/>
    <mergeCell ref="AA6:AA7"/>
    <mergeCell ref="G5:G7"/>
    <mergeCell ref="D5:D7"/>
    <mergeCell ref="E5:E7"/>
    <mergeCell ref="H5:H7"/>
    <mergeCell ref="H12:H16"/>
    <mergeCell ref="H17:H20"/>
    <mergeCell ref="A8:AA8"/>
    <mergeCell ref="A1:AA1"/>
    <mergeCell ref="A2:Z2"/>
    <mergeCell ref="A4:AA4"/>
    <mergeCell ref="A5:A7"/>
    <mergeCell ref="B5:B7"/>
    <mergeCell ref="C5:C7"/>
    <mergeCell ref="Q6:Q7"/>
    <mergeCell ref="R6:R7"/>
    <mergeCell ref="S6:T6"/>
    <mergeCell ref="A3:AA3"/>
    <mergeCell ref="N5:Q5"/>
    <mergeCell ref="R5:U5"/>
    <mergeCell ref="U6:U7"/>
    <mergeCell ref="I5:I7"/>
    <mergeCell ref="J5:M5"/>
    <mergeCell ref="F5:F7"/>
    <mergeCell ref="X6:X7"/>
    <mergeCell ref="V5:V7"/>
    <mergeCell ref="X5:AA5"/>
    <mergeCell ref="J6:J7"/>
    <mergeCell ref="K6:L6"/>
    <mergeCell ref="M6:M7"/>
    <mergeCell ref="N6:N7"/>
    <mergeCell ref="O6:P6"/>
    <mergeCell ref="C26:AA26"/>
    <mergeCell ref="D27:D32"/>
    <mergeCell ref="E27:E32"/>
    <mergeCell ref="F27:F32"/>
    <mergeCell ref="G27:G32"/>
    <mergeCell ref="C25:I25"/>
    <mergeCell ref="D33:D35"/>
    <mergeCell ref="C21:C23"/>
    <mergeCell ref="D21:D24"/>
    <mergeCell ref="E33:E35"/>
    <mergeCell ref="F33:F35"/>
    <mergeCell ref="G33:G35"/>
    <mergeCell ref="Z33:Z34"/>
    <mergeCell ref="AA33:AA34"/>
    <mergeCell ref="X33:X34"/>
    <mergeCell ref="Y33:Y34"/>
    <mergeCell ref="X25:AA25"/>
    <mergeCell ref="H27:H32"/>
    <mergeCell ref="H33:H35"/>
    <mergeCell ref="C45:C46"/>
    <mergeCell ref="E47:E48"/>
    <mergeCell ref="E45:E46"/>
    <mergeCell ref="F47:F48"/>
    <mergeCell ref="E40:E41"/>
    <mergeCell ref="D47:D48"/>
    <mergeCell ref="D45:D46"/>
    <mergeCell ref="F45:F46"/>
    <mergeCell ref="E42:E44"/>
    <mergeCell ref="F42:F44"/>
    <mergeCell ref="F38:F39"/>
    <mergeCell ref="Y56:Z56"/>
    <mergeCell ref="Y55:Z55"/>
    <mergeCell ref="C49:I49"/>
    <mergeCell ref="X49:AA49"/>
    <mergeCell ref="B50:I50"/>
    <mergeCell ref="X50:AA50"/>
    <mergeCell ref="B51:I51"/>
    <mergeCell ref="X51:AA51"/>
    <mergeCell ref="A52:AA52"/>
    <mergeCell ref="A53:AA53"/>
    <mergeCell ref="B55:I55"/>
    <mergeCell ref="J55:M55"/>
    <mergeCell ref="N55:Q55"/>
    <mergeCell ref="R55:U55"/>
    <mergeCell ref="B54:W54"/>
    <mergeCell ref="B38:B39"/>
    <mergeCell ref="A47:A48"/>
    <mergeCell ref="B47:B48"/>
    <mergeCell ref="A40:A41"/>
    <mergeCell ref="B40:B41"/>
    <mergeCell ref="C40:C41"/>
    <mergeCell ref="A45:A46"/>
    <mergeCell ref="B45:B46"/>
    <mergeCell ref="Y66:Z66"/>
    <mergeCell ref="Y63:Z63"/>
    <mergeCell ref="B63:I63"/>
    <mergeCell ref="R63:U63"/>
    <mergeCell ref="B66:I66"/>
    <mergeCell ref="J66:M66"/>
    <mergeCell ref="N66:Q66"/>
    <mergeCell ref="R66:U66"/>
    <mergeCell ref="Y65:Z65"/>
    <mergeCell ref="N64:Q64"/>
    <mergeCell ref="R64:U64"/>
    <mergeCell ref="B64:I64"/>
    <mergeCell ref="J64:M64"/>
    <mergeCell ref="J63:M63"/>
    <mergeCell ref="N63:Q63"/>
    <mergeCell ref="B65:I65"/>
    <mergeCell ref="J65:M65"/>
    <mergeCell ref="N65:Q65"/>
    <mergeCell ref="R65:U65"/>
    <mergeCell ref="B62:I62"/>
    <mergeCell ref="J62:M62"/>
    <mergeCell ref="N62:Q62"/>
    <mergeCell ref="B61:I61"/>
    <mergeCell ref="J61:M61"/>
    <mergeCell ref="N61:Q61"/>
    <mergeCell ref="R61:U61"/>
    <mergeCell ref="Y61:Z61"/>
    <mergeCell ref="Y58:Z58"/>
    <mergeCell ref="B59:I59"/>
    <mergeCell ref="J59:M59"/>
    <mergeCell ref="N59:Q59"/>
    <mergeCell ref="R59:U59"/>
    <mergeCell ref="Y59:Z59"/>
    <mergeCell ref="B58:I58"/>
    <mergeCell ref="J58:M58"/>
    <mergeCell ref="N58:Q58"/>
    <mergeCell ref="R58:U58"/>
    <mergeCell ref="B60:I60"/>
    <mergeCell ref="J60:M60"/>
    <mergeCell ref="N60:Q60"/>
    <mergeCell ref="R60:U60"/>
    <mergeCell ref="H38:H39"/>
    <mergeCell ref="H40:H41"/>
    <mergeCell ref="H42:H44"/>
    <mergeCell ref="H45:H46"/>
    <mergeCell ref="H47:H48"/>
    <mergeCell ref="Y60:Z60"/>
    <mergeCell ref="J57:M57"/>
    <mergeCell ref="N57:Q57"/>
    <mergeCell ref="R57:U57"/>
    <mergeCell ref="Y57:Z57"/>
    <mergeCell ref="B56:I56"/>
    <mergeCell ref="J56:M56"/>
    <mergeCell ref="N56:Q56"/>
    <mergeCell ref="R56:U56"/>
    <mergeCell ref="D38:D39"/>
    <mergeCell ref="E38:E39"/>
    <mergeCell ref="C47:C48"/>
    <mergeCell ref="C38:C39"/>
    <mergeCell ref="G47:G48"/>
    <mergeCell ref="G45:G46"/>
    <mergeCell ref="B57:I57"/>
    <mergeCell ref="G42:G44"/>
    <mergeCell ref="G38:G39"/>
    <mergeCell ref="F40:F41"/>
  </mergeCells>
  <phoneticPr fontId="17" type="noConversion"/>
  <pageMargins left="0" right="0" top="0.55118110236220474" bottom="0.35433070866141736" header="0.31496062992125984" footer="0.31496062992125984"/>
  <pageSetup paperSize="9" scale="6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17" sqref="B17"/>
    </sheetView>
  </sheetViews>
  <sheetFormatPr defaultRowHeight="15.75" x14ac:dyDescent="0.25"/>
  <cols>
    <col min="1" max="1" width="22.7109375" style="58" customWidth="1"/>
    <col min="2" max="2" width="60.7109375" style="58" customWidth="1"/>
    <col min="3" max="16384" width="9.140625" style="58"/>
  </cols>
  <sheetData>
    <row r="1" spans="1:2" x14ac:dyDescent="0.25">
      <c r="A1" s="773" t="s">
        <v>66</v>
      </c>
      <c r="B1" s="773"/>
    </row>
    <row r="2" spans="1:2" ht="31.5" x14ac:dyDescent="0.25">
      <c r="A2" s="59" t="s">
        <v>5</v>
      </c>
      <c r="B2" s="60" t="s">
        <v>67</v>
      </c>
    </row>
    <row r="3" spans="1:2" x14ac:dyDescent="0.25">
      <c r="A3" s="59">
        <v>1</v>
      </c>
      <c r="B3" s="60" t="s">
        <v>68</v>
      </c>
    </row>
    <row r="4" spans="1:2" x14ac:dyDescent="0.25">
      <c r="A4" s="59">
        <v>2</v>
      </c>
      <c r="B4" s="60" t="s">
        <v>69</v>
      </c>
    </row>
    <row r="5" spans="1:2" x14ac:dyDescent="0.25">
      <c r="A5" s="59">
        <v>3</v>
      </c>
      <c r="B5" s="60" t="s">
        <v>70</v>
      </c>
    </row>
    <row r="6" spans="1:2" x14ac:dyDescent="0.25">
      <c r="A6" s="59">
        <v>4</v>
      </c>
      <c r="B6" s="60" t="s">
        <v>71</v>
      </c>
    </row>
    <row r="7" spans="1:2" x14ac:dyDescent="0.25">
      <c r="A7" s="59">
        <v>5</v>
      </c>
      <c r="B7" s="60" t="s">
        <v>72</v>
      </c>
    </row>
    <row r="8" spans="1:2" x14ac:dyDescent="0.25">
      <c r="A8" s="59">
        <v>6</v>
      </c>
      <c r="B8" s="60" t="s">
        <v>73</v>
      </c>
    </row>
    <row r="9" spans="1:2" ht="15.75" customHeight="1" x14ac:dyDescent="0.25"/>
    <row r="10" spans="1:2" ht="15.75" customHeight="1" x14ac:dyDescent="0.25">
      <c r="A10" s="774" t="s">
        <v>74</v>
      </c>
      <c r="B10" s="774"/>
    </row>
  </sheetData>
  <mergeCells count="2">
    <mergeCell ref="A1:B1"/>
    <mergeCell ref="A10:B10"/>
  </mergeCells>
  <phoneticPr fontId="1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0"/>
  <sheetViews>
    <sheetView zoomScaleNormal="100" zoomScaleSheetLayoutView="100" workbookViewId="0"/>
  </sheetViews>
  <sheetFormatPr defaultRowHeight="12.75" x14ac:dyDescent="0.2"/>
  <cols>
    <col min="1" max="3" width="2.7109375" style="1" customWidth="1"/>
    <col min="4" max="4" width="43.7109375" style="1" customWidth="1"/>
    <col min="5" max="6" width="3" style="1" customWidth="1"/>
    <col min="7" max="7" width="3" style="2" customWidth="1"/>
    <col min="8" max="8" width="6.85546875" style="212" customWidth="1"/>
    <col min="9" max="9" width="6.7109375" style="384" customWidth="1"/>
    <col min="10" max="10" width="6.42578125" style="384" customWidth="1"/>
    <col min="11" max="11" width="6.28515625" style="384" customWidth="1"/>
    <col min="12" max="12" width="6.140625" style="384" customWidth="1"/>
    <col min="13" max="13" width="6.7109375" style="384" customWidth="1"/>
    <col min="14" max="14" width="6.42578125" style="384" customWidth="1"/>
    <col min="15" max="15" width="6.28515625" style="384" customWidth="1"/>
    <col min="16" max="16" width="6.140625" style="384" customWidth="1"/>
    <col min="17" max="17" width="6.7109375" style="384" customWidth="1"/>
    <col min="18" max="18" width="6.42578125" style="384" customWidth="1"/>
    <col min="19" max="19" width="6.28515625" style="384" customWidth="1"/>
    <col min="20" max="20" width="6.140625" style="384" customWidth="1"/>
    <col min="21" max="21" width="9.140625" style="52"/>
    <col min="22" max="22" width="22.140625" style="52" customWidth="1"/>
    <col min="23" max="16384" width="9.140625" style="52"/>
  </cols>
  <sheetData>
    <row r="1" spans="1:24" s="30" customFormat="1" ht="15.75" customHeight="1" x14ac:dyDescent="0.2">
      <c r="A1" s="140"/>
      <c r="B1" s="140"/>
      <c r="C1" s="140"/>
      <c r="D1" s="140"/>
      <c r="E1" s="477"/>
      <c r="F1" s="140"/>
      <c r="G1" s="478"/>
      <c r="H1" s="212"/>
      <c r="I1" s="140"/>
      <c r="J1" s="140"/>
      <c r="K1" s="140"/>
      <c r="L1" s="140"/>
      <c r="M1" s="212"/>
      <c r="N1" s="212"/>
      <c r="O1" s="212"/>
      <c r="P1" s="212"/>
      <c r="Q1" s="781" t="s">
        <v>138</v>
      </c>
      <c r="R1" s="782"/>
      <c r="S1" s="782"/>
      <c r="T1" s="782"/>
    </row>
    <row r="2" spans="1:24" ht="15.75" customHeight="1" x14ac:dyDescent="0.2">
      <c r="A2" s="608" t="s">
        <v>112</v>
      </c>
      <c r="B2" s="608"/>
      <c r="C2" s="608"/>
      <c r="D2" s="608"/>
      <c r="E2" s="608"/>
      <c r="F2" s="608"/>
      <c r="G2" s="608"/>
      <c r="H2" s="608"/>
      <c r="I2" s="608"/>
      <c r="J2" s="608"/>
      <c r="K2" s="608"/>
      <c r="L2" s="608"/>
      <c r="M2" s="608"/>
      <c r="N2" s="608"/>
      <c r="O2" s="608"/>
      <c r="P2" s="608"/>
      <c r="Q2" s="608"/>
      <c r="R2" s="608"/>
      <c r="S2" s="608"/>
      <c r="T2" s="608"/>
    </row>
    <row r="3" spans="1:24" ht="12.75" customHeight="1" x14ac:dyDescent="0.2">
      <c r="A3" s="627" t="s">
        <v>64</v>
      </c>
      <c r="B3" s="627"/>
      <c r="C3" s="627"/>
      <c r="D3" s="627"/>
      <c r="E3" s="627"/>
      <c r="F3" s="627"/>
      <c r="G3" s="627"/>
      <c r="H3" s="627"/>
      <c r="I3" s="627"/>
      <c r="J3" s="627"/>
      <c r="K3" s="627"/>
      <c r="L3" s="627"/>
      <c r="M3" s="627"/>
      <c r="N3" s="627"/>
      <c r="O3" s="627"/>
      <c r="P3" s="627"/>
      <c r="Q3" s="627"/>
      <c r="R3" s="627"/>
      <c r="S3" s="627"/>
      <c r="T3" s="627"/>
    </row>
    <row r="4" spans="1:24" x14ac:dyDescent="0.2">
      <c r="A4" s="609" t="s">
        <v>121</v>
      </c>
      <c r="B4" s="609"/>
      <c r="C4" s="609"/>
      <c r="D4" s="609"/>
      <c r="E4" s="609"/>
      <c r="F4" s="609"/>
      <c r="G4" s="609"/>
      <c r="H4" s="609"/>
      <c r="I4" s="609"/>
      <c r="J4" s="609"/>
      <c r="K4" s="609"/>
      <c r="L4" s="609"/>
      <c r="M4" s="609"/>
      <c r="N4" s="609"/>
      <c r="O4" s="609"/>
      <c r="P4" s="609"/>
      <c r="Q4" s="609"/>
      <c r="R4" s="609"/>
      <c r="S4" s="609"/>
      <c r="T4" s="609"/>
    </row>
    <row r="5" spans="1:24" ht="13.5" thickBot="1" x14ac:dyDescent="0.25">
      <c r="A5" s="610" t="s">
        <v>0</v>
      </c>
      <c r="B5" s="610"/>
      <c r="C5" s="610"/>
      <c r="D5" s="610"/>
      <c r="E5" s="610"/>
      <c r="F5" s="610"/>
      <c r="G5" s="610"/>
      <c r="H5" s="610"/>
      <c r="I5" s="610"/>
      <c r="J5" s="610"/>
      <c r="K5" s="610"/>
      <c r="L5" s="610"/>
      <c r="M5" s="610"/>
      <c r="N5" s="610"/>
      <c r="O5" s="610"/>
      <c r="P5" s="610"/>
      <c r="Q5" s="610"/>
      <c r="R5" s="610"/>
      <c r="S5" s="610"/>
      <c r="T5" s="610"/>
    </row>
    <row r="6" spans="1:24" ht="30" customHeight="1" x14ac:dyDescent="0.2">
      <c r="A6" s="611" t="s">
        <v>1</v>
      </c>
      <c r="B6" s="614" t="s">
        <v>2</v>
      </c>
      <c r="C6" s="614" t="s">
        <v>3</v>
      </c>
      <c r="D6" s="617" t="s">
        <v>16</v>
      </c>
      <c r="E6" s="620" t="s">
        <v>4</v>
      </c>
      <c r="F6" s="614" t="s">
        <v>127</v>
      </c>
      <c r="G6" s="654" t="s">
        <v>5</v>
      </c>
      <c r="H6" s="657" t="s">
        <v>6</v>
      </c>
      <c r="I6" s="510" t="s">
        <v>83</v>
      </c>
      <c r="J6" s="511"/>
      <c r="K6" s="511"/>
      <c r="L6" s="660"/>
      <c r="M6" s="718" t="s">
        <v>128</v>
      </c>
      <c r="N6" s="511"/>
      <c r="O6" s="511"/>
      <c r="P6" s="512"/>
      <c r="Q6" s="718" t="s">
        <v>76</v>
      </c>
      <c r="R6" s="511"/>
      <c r="S6" s="511"/>
      <c r="T6" s="512"/>
    </row>
    <row r="7" spans="1:24" ht="12.75" customHeight="1" x14ac:dyDescent="0.2">
      <c r="A7" s="612"/>
      <c r="B7" s="615"/>
      <c r="C7" s="615"/>
      <c r="D7" s="618"/>
      <c r="E7" s="621"/>
      <c r="F7" s="615"/>
      <c r="G7" s="655"/>
      <c r="H7" s="658"/>
      <c r="I7" s="643" t="s">
        <v>7</v>
      </c>
      <c r="J7" s="661" t="s">
        <v>8</v>
      </c>
      <c r="K7" s="661"/>
      <c r="L7" s="662" t="s">
        <v>22</v>
      </c>
      <c r="M7" s="747" t="s">
        <v>7</v>
      </c>
      <c r="N7" s="661" t="s">
        <v>8</v>
      </c>
      <c r="O7" s="661"/>
      <c r="P7" s="738" t="s">
        <v>22</v>
      </c>
      <c r="Q7" s="747" t="s">
        <v>7</v>
      </c>
      <c r="R7" s="661" t="s">
        <v>8</v>
      </c>
      <c r="S7" s="661"/>
      <c r="T7" s="738" t="s">
        <v>22</v>
      </c>
    </row>
    <row r="8" spans="1:24" ht="96" customHeight="1" thickBot="1" x14ac:dyDescent="0.25">
      <c r="A8" s="613"/>
      <c r="B8" s="616"/>
      <c r="C8" s="616"/>
      <c r="D8" s="619"/>
      <c r="E8" s="622"/>
      <c r="F8" s="616"/>
      <c r="G8" s="656"/>
      <c r="H8" s="659"/>
      <c r="I8" s="644"/>
      <c r="J8" s="385" t="s">
        <v>7</v>
      </c>
      <c r="K8" s="3" t="s">
        <v>17</v>
      </c>
      <c r="L8" s="663"/>
      <c r="M8" s="748"/>
      <c r="N8" s="385" t="s">
        <v>7</v>
      </c>
      <c r="O8" s="3" t="s">
        <v>17</v>
      </c>
      <c r="P8" s="739"/>
      <c r="Q8" s="748"/>
      <c r="R8" s="385" t="s">
        <v>7</v>
      </c>
      <c r="S8" s="3" t="s">
        <v>17</v>
      </c>
      <c r="T8" s="739"/>
    </row>
    <row r="9" spans="1:24" ht="13.5" customHeight="1" thickBot="1" x14ac:dyDescent="0.25">
      <c r="A9" s="775" t="s">
        <v>31</v>
      </c>
      <c r="B9" s="776"/>
      <c r="C9" s="776"/>
      <c r="D9" s="776"/>
      <c r="E9" s="776"/>
      <c r="F9" s="776"/>
      <c r="G9" s="776"/>
      <c r="H9" s="776"/>
      <c r="I9" s="776"/>
      <c r="J9" s="776"/>
      <c r="K9" s="776"/>
      <c r="L9" s="776"/>
      <c r="M9" s="776"/>
      <c r="N9" s="776"/>
      <c r="O9" s="776"/>
      <c r="P9" s="776"/>
      <c r="Q9" s="776"/>
      <c r="R9" s="776"/>
      <c r="S9" s="776"/>
      <c r="T9" s="777"/>
    </row>
    <row r="10" spans="1:24" ht="13.5" customHeight="1" thickBot="1" x14ac:dyDescent="0.25">
      <c r="A10" s="631" t="s">
        <v>48</v>
      </c>
      <c r="B10" s="632"/>
      <c r="C10" s="632"/>
      <c r="D10" s="632"/>
      <c r="E10" s="632"/>
      <c r="F10" s="632"/>
      <c r="G10" s="632"/>
      <c r="H10" s="632"/>
      <c r="I10" s="632"/>
      <c r="J10" s="632"/>
      <c r="K10" s="632"/>
      <c r="L10" s="632"/>
      <c r="M10" s="632"/>
      <c r="N10" s="632"/>
      <c r="O10" s="632"/>
      <c r="P10" s="632"/>
      <c r="Q10" s="632"/>
      <c r="R10" s="632"/>
      <c r="S10" s="632"/>
      <c r="T10" s="633"/>
    </row>
    <row r="11" spans="1:24" ht="14.25" customHeight="1" thickBot="1" x14ac:dyDescent="0.25">
      <c r="A11" s="25" t="s">
        <v>9</v>
      </c>
      <c r="B11" s="778" t="s">
        <v>43</v>
      </c>
      <c r="C11" s="779"/>
      <c r="D11" s="779"/>
      <c r="E11" s="779"/>
      <c r="F11" s="779"/>
      <c r="G11" s="779"/>
      <c r="H11" s="779"/>
      <c r="I11" s="779"/>
      <c r="J11" s="779"/>
      <c r="K11" s="779"/>
      <c r="L11" s="779"/>
      <c r="M11" s="779"/>
      <c r="N11" s="779"/>
      <c r="O11" s="779"/>
      <c r="P11" s="779"/>
      <c r="Q11" s="779"/>
      <c r="R11" s="779"/>
      <c r="S11" s="779"/>
      <c r="T11" s="780"/>
    </row>
    <row r="12" spans="1:24" ht="13.5" customHeight="1" thickBot="1" x14ac:dyDescent="0.25">
      <c r="A12" s="17" t="s">
        <v>9</v>
      </c>
      <c r="B12" s="18" t="s">
        <v>9</v>
      </c>
      <c r="C12" s="679" t="s">
        <v>33</v>
      </c>
      <c r="D12" s="680"/>
      <c r="E12" s="680"/>
      <c r="F12" s="680"/>
      <c r="G12" s="680"/>
      <c r="H12" s="680"/>
      <c r="I12" s="680"/>
      <c r="J12" s="680"/>
      <c r="K12" s="680"/>
      <c r="L12" s="680"/>
      <c r="M12" s="680"/>
      <c r="N12" s="680"/>
      <c r="O12" s="680"/>
      <c r="P12" s="680"/>
      <c r="Q12" s="680"/>
      <c r="R12" s="680"/>
      <c r="S12" s="680"/>
      <c r="T12" s="681"/>
    </row>
    <row r="13" spans="1:24" ht="32.25" customHeight="1" x14ac:dyDescent="0.2">
      <c r="A13" s="682" t="s">
        <v>9</v>
      </c>
      <c r="B13" s="686" t="s">
        <v>9</v>
      </c>
      <c r="C13" s="535" t="s">
        <v>9</v>
      </c>
      <c r="D13" s="671" t="s">
        <v>23</v>
      </c>
      <c r="E13" s="373" t="s">
        <v>100</v>
      </c>
      <c r="F13" s="691" t="s">
        <v>24</v>
      </c>
      <c r="G13" s="577" t="s">
        <v>40</v>
      </c>
      <c r="H13" s="195" t="s">
        <v>25</v>
      </c>
      <c r="I13" s="144">
        <f t="shared" ref="I13:I15" si="0">J13+L13</f>
        <v>36.799999999999997</v>
      </c>
      <c r="J13" s="145">
        <v>36.799999999999997</v>
      </c>
      <c r="K13" s="145"/>
      <c r="L13" s="420"/>
      <c r="M13" s="393">
        <f t="shared" ref="M13:M15" si="1">N13+P13</f>
        <v>36.799999999999997</v>
      </c>
      <c r="N13" s="394">
        <v>36.799999999999997</v>
      </c>
      <c r="O13" s="394"/>
      <c r="P13" s="395"/>
      <c r="Q13" s="393"/>
      <c r="R13" s="394"/>
      <c r="S13" s="394"/>
      <c r="T13" s="395"/>
    </row>
    <row r="14" spans="1:24" x14ac:dyDescent="0.2">
      <c r="A14" s="683"/>
      <c r="B14" s="687"/>
      <c r="C14" s="669"/>
      <c r="D14" s="672"/>
      <c r="E14" s="666" t="s">
        <v>101</v>
      </c>
      <c r="F14" s="692"/>
      <c r="G14" s="578"/>
      <c r="H14" s="196" t="s">
        <v>26</v>
      </c>
      <c r="I14" s="147">
        <f t="shared" si="0"/>
        <v>318</v>
      </c>
      <c r="J14" s="148">
        <v>318</v>
      </c>
      <c r="K14" s="148"/>
      <c r="L14" s="159"/>
      <c r="M14" s="396">
        <f t="shared" si="1"/>
        <v>318</v>
      </c>
      <c r="N14" s="397">
        <v>318</v>
      </c>
      <c r="O14" s="397"/>
      <c r="P14" s="398"/>
      <c r="Q14" s="396"/>
      <c r="R14" s="397"/>
      <c r="S14" s="397"/>
      <c r="T14" s="398"/>
    </row>
    <row r="15" spans="1:24" ht="22.5" x14ac:dyDescent="0.2">
      <c r="A15" s="684"/>
      <c r="B15" s="688"/>
      <c r="C15" s="690"/>
      <c r="D15" s="672"/>
      <c r="E15" s="789"/>
      <c r="F15" s="692"/>
      <c r="G15" s="578"/>
      <c r="H15" s="197" t="s">
        <v>45</v>
      </c>
      <c r="I15" s="153">
        <f t="shared" si="0"/>
        <v>127.7</v>
      </c>
      <c r="J15" s="154">
        <v>127.7</v>
      </c>
      <c r="K15" s="154"/>
      <c r="L15" s="177"/>
      <c r="M15" s="399">
        <f t="shared" si="1"/>
        <v>127.7</v>
      </c>
      <c r="N15" s="400">
        <v>127.7</v>
      </c>
      <c r="O15" s="400"/>
      <c r="P15" s="401"/>
      <c r="Q15" s="399"/>
      <c r="R15" s="400"/>
      <c r="S15" s="400"/>
      <c r="T15" s="401"/>
    </row>
    <row r="16" spans="1:24" ht="15.75" customHeight="1" x14ac:dyDescent="0.2">
      <c r="A16" s="684"/>
      <c r="B16" s="688"/>
      <c r="C16" s="690"/>
      <c r="D16" s="672"/>
      <c r="E16" s="666" t="s">
        <v>77</v>
      </c>
      <c r="F16" s="692"/>
      <c r="G16" s="578"/>
      <c r="H16" s="358"/>
      <c r="I16" s="147"/>
      <c r="J16" s="148"/>
      <c r="K16" s="148"/>
      <c r="L16" s="159"/>
      <c r="M16" s="396"/>
      <c r="N16" s="397"/>
      <c r="O16" s="397"/>
      <c r="P16" s="398"/>
      <c r="Q16" s="396"/>
      <c r="R16" s="397"/>
      <c r="S16" s="397"/>
      <c r="T16" s="398"/>
      <c r="X16" s="53"/>
    </row>
    <row r="17" spans="1:25" ht="13.5" thickBot="1" x14ac:dyDescent="0.25">
      <c r="A17" s="685"/>
      <c r="B17" s="689"/>
      <c r="C17" s="536"/>
      <c r="D17" s="673"/>
      <c r="E17" s="667"/>
      <c r="F17" s="693"/>
      <c r="G17" s="579"/>
      <c r="H17" s="206" t="s">
        <v>10</v>
      </c>
      <c r="I17" s="156">
        <f t="shared" ref="I17:I21" si="2">J17+L17</f>
        <v>482.5</v>
      </c>
      <c r="J17" s="157">
        <f>SUM(J13:J16)</f>
        <v>482.5</v>
      </c>
      <c r="K17" s="157"/>
      <c r="L17" s="171"/>
      <c r="M17" s="156">
        <f t="shared" ref="M17" si="3">N17+P17</f>
        <v>482.5</v>
      </c>
      <c r="N17" s="157">
        <f>SUM(N13:N16)</f>
        <v>482.5</v>
      </c>
      <c r="O17" s="157"/>
      <c r="P17" s="158"/>
      <c r="Q17" s="156">
        <f t="shared" ref="Q17" si="4">R17+T17</f>
        <v>0</v>
      </c>
      <c r="R17" s="157">
        <f>SUM(R13:R16)</f>
        <v>0</v>
      </c>
      <c r="S17" s="157"/>
      <c r="T17" s="158"/>
    </row>
    <row r="18" spans="1:25" ht="12.75" customHeight="1" x14ac:dyDescent="0.2">
      <c r="A18" s="15" t="s">
        <v>9</v>
      </c>
      <c r="B18" s="16" t="s">
        <v>9</v>
      </c>
      <c r="C18" s="668" t="s">
        <v>11</v>
      </c>
      <c r="D18" s="671" t="s">
        <v>113</v>
      </c>
      <c r="E18" s="674" t="s">
        <v>77</v>
      </c>
      <c r="F18" s="574" t="s">
        <v>24</v>
      </c>
      <c r="G18" s="577" t="s">
        <v>40</v>
      </c>
      <c r="H18" s="359" t="s">
        <v>37</v>
      </c>
      <c r="I18" s="341">
        <v>871.8</v>
      </c>
      <c r="J18" s="342">
        <v>871.8</v>
      </c>
      <c r="K18" s="342">
        <v>532.6</v>
      </c>
      <c r="L18" s="371"/>
      <c r="M18" s="402">
        <v>871.8</v>
      </c>
      <c r="N18" s="403">
        <v>871.8</v>
      </c>
      <c r="O18" s="403">
        <v>532.6</v>
      </c>
      <c r="P18" s="404"/>
      <c r="Q18" s="402"/>
      <c r="R18" s="403"/>
      <c r="S18" s="403"/>
      <c r="T18" s="404"/>
    </row>
    <row r="19" spans="1:25" x14ac:dyDescent="0.2">
      <c r="A19" s="381"/>
      <c r="B19" s="382"/>
      <c r="C19" s="669"/>
      <c r="D19" s="672"/>
      <c r="E19" s="675"/>
      <c r="F19" s="575"/>
      <c r="G19" s="578"/>
      <c r="H19" s="358"/>
      <c r="I19" s="147"/>
      <c r="J19" s="148"/>
      <c r="K19" s="148"/>
      <c r="L19" s="159"/>
      <c r="M19" s="396"/>
      <c r="N19" s="397"/>
      <c r="O19" s="397"/>
      <c r="P19" s="398"/>
      <c r="Q19" s="396"/>
      <c r="R19" s="397"/>
      <c r="S19" s="397"/>
      <c r="T19" s="398"/>
      <c r="X19" s="53"/>
    </row>
    <row r="20" spans="1:25" x14ac:dyDescent="0.2">
      <c r="A20" s="381"/>
      <c r="B20" s="382"/>
      <c r="C20" s="669"/>
      <c r="D20" s="672"/>
      <c r="E20" s="675"/>
      <c r="F20" s="575"/>
      <c r="G20" s="578"/>
      <c r="H20" s="358"/>
      <c r="I20" s="354"/>
      <c r="J20" s="361"/>
      <c r="K20" s="361"/>
      <c r="L20" s="421"/>
      <c r="M20" s="405"/>
      <c r="N20" s="406"/>
      <c r="O20" s="406"/>
      <c r="P20" s="407"/>
      <c r="Q20" s="405"/>
      <c r="R20" s="406"/>
      <c r="S20" s="406"/>
      <c r="T20" s="407"/>
    </row>
    <row r="21" spans="1:25" ht="13.5" thickBot="1" x14ac:dyDescent="0.25">
      <c r="A21" s="17"/>
      <c r="B21" s="18"/>
      <c r="C21" s="670"/>
      <c r="D21" s="673"/>
      <c r="E21" s="667"/>
      <c r="F21" s="576"/>
      <c r="G21" s="579"/>
      <c r="H21" s="206" t="s">
        <v>10</v>
      </c>
      <c r="I21" s="160">
        <f t="shared" si="2"/>
        <v>871.8</v>
      </c>
      <c r="J21" s="161">
        <f>SUM(J18:J20)</f>
        <v>871.8</v>
      </c>
      <c r="K21" s="161">
        <f>SUM(K18:K20)</f>
        <v>532.6</v>
      </c>
      <c r="L21" s="162"/>
      <c r="M21" s="160">
        <f t="shared" ref="M21" si="5">N21+P21</f>
        <v>871.8</v>
      </c>
      <c r="N21" s="161">
        <f>SUM(N18:N20)</f>
        <v>871.8</v>
      </c>
      <c r="O21" s="161">
        <f>SUM(O18:O20)</f>
        <v>532.6</v>
      </c>
      <c r="P21" s="167">
        <f>SUM(P18:P20)</f>
        <v>0</v>
      </c>
      <c r="Q21" s="160">
        <f t="shared" ref="Q21" si="6">R21+T21</f>
        <v>0</v>
      </c>
      <c r="R21" s="161">
        <f>SUM(R18:R20)</f>
        <v>0</v>
      </c>
      <c r="S21" s="161">
        <f>SUM(S18:S20)</f>
        <v>0</v>
      </c>
      <c r="T21" s="167">
        <f>SUM(T18:T20)</f>
        <v>0</v>
      </c>
    </row>
    <row r="22" spans="1:25" ht="15" customHeight="1" x14ac:dyDescent="0.2">
      <c r="A22" s="15" t="s">
        <v>9</v>
      </c>
      <c r="B22" s="356" t="s">
        <v>9</v>
      </c>
      <c r="C22" s="357" t="s">
        <v>27</v>
      </c>
      <c r="D22" s="593" t="s">
        <v>114</v>
      </c>
      <c r="E22" s="596"/>
      <c r="F22" s="599" t="s">
        <v>24</v>
      </c>
      <c r="G22" s="602" t="s">
        <v>40</v>
      </c>
      <c r="H22" s="203" t="s">
        <v>37</v>
      </c>
      <c r="I22" s="144">
        <f>J22</f>
        <v>557.79999999999995</v>
      </c>
      <c r="J22" s="145">
        <v>557.79999999999995</v>
      </c>
      <c r="K22" s="145">
        <v>232.3</v>
      </c>
      <c r="L22" s="422"/>
      <c r="M22" s="393">
        <f>N22</f>
        <v>557.79999999999995</v>
      </c>
      <c r="N22" s="394">
        <v>557.79999999999995</v>
      </c>
      <c r="O22" s="394">
        <v>232.3</v>
      </c>
      <c r="P22" s="408"/>
      <c r="Q22" s="393"/>
      <c r="R22" s="394"/>
      <c r="S22" s="394"/>
      <c r="T22" s="408"/>
    </row>
    <row r="23" spans="1:25" ht="15" customHeight="1" x14ac:dyDescent="0.2">
      <c r="A23" s="388"/>
      <c r="B23" s="389"/>
      <c r="C23" s="387"/>
      <c r="D23" s="594"/>
      <c r="E23" s="597"/>
      <c r="F23" s="600"/>
      <c r="G23" s="603"/>
      <c r="H23" s="204" t="s">
        <v>129</v>
      </c>
      <c r="I23" s="433">
        <f>J23+L23</f>
        <v>5</v>
      </c>
      <c r="J23" s="148">
        <v>5</v>
      </c>
      <c r="K23" s="434"/>
      <c r="L23" s="437"/>
      <c r="M23" s="480">
        <f>N23+P23</f>
        <v>5</v>
      </c>
      <c r="N23" s="397">
        <v>5</v>
      </c>
      <c r="O23" s="441"/>
      <c r="P23" s="442"/>
      <c r="Q23" s="439"/>
      <c r="R23" s="440"/>
      <c r="S23" s="441"/>
      <c r="T23" s="438"/>
    </row>
    <row r="24" spans="1:25" ht="15" customHeight="1" thickBot="1" x14ac:dyDescent="0.25">
      <c r="A24" s="13"/>
      <c r="B24" s="14"/>
      <c r="C24" s="49"/>
      <c r="D24" s="595"/>
      <c r="E24" s="598"/>
      <c r="F24" s="601"/>
      <c r="G24" s="604"/>
      <c r="H24" s="206" t="s">
        <v>10</v>
      </c>
      <c r="I24" s="165">
        <f>SUM(I22:I23)</f>
        <v>562.79999999999995</v>
      </c>
      <c r="J24" s="161">
        <f>SUM(J22:J23)</f>
        <v>562.79999999999995</v>
      </c>
      <c r="K24" s="166">
        <f t="shared" ref="K24" si="7">SUM(K22:K22)</f>
        <v>232.3</v>
      </c>
      <c r="L24" s="162"/>
      <c r="M24" s="165">
        <f>SUM(M22:M23)</f>
        <v>562.79999999999995</v>
      </c>
      <c r="N24" s="161">
        <f>SUM(N22:N23)</f>
        <v>562.79999999999995</v>
      </c>
      <c r="O24" s="166">
        <f t="shared" ref="O24:P24" si="8">SUM(O22:O22)</f>
        <v>232.3</v>
      </c>
      <c r="P24" s="167">
        <f t="shared" si="8"/>
        <v>0</v>
      </c>
      <c r="Q24" s="165">
        <f>Q23</f>
        <v>0</v>
      </c>
      <c r="R24" s="161">
        <f>R23</f>
        <v>0</v>
      </c>
      <c r="S24" s="166">
        <f t="shared" ref="S24:T24" si="9">SUM(S22:S22)</f>
        <v>0</v>
      </c>
      <c r="T24" s="167">
        <f t="shared" si="9"/>
        <v>0</v>
      </c>
    </row>
    <row r="25" spans="1:25" ht="15" customHeight="1" x14ac:dyDescent="0.2">
      <c r="A25" s="15" t="s">
        <v>9</v>
      </c>
      <c r="B25" s="356" t="s">
        <v>9</v>
      </c>
      <c r="C25" s="357" t="s">
        <v>62</v>
      </c>
      <c r="D25" s="787" t="s">
        <v>141</v>
      </c>
      <c r="E25" s="596"/>
      <c r="F25" s="599" t="s">
        <v>24</v>
      </c>
      <c r="G25" s="602" t="s">
        <v>40</v>
      </c>
      <c r="H25" s="203" t="s">
        <v>96</v>
      </c>
      <c r="I25" s="144">
        <f>J25</f>
        <v>92.6</v>
      </c>
      <c r="J25" s="145">
        <v>92.6</v>
      </c>
      <c r="K25" s="145"/>
      <c r="L25" s="422"/>
      <c r="M25" s="393">
        <f>N25</f>
        <v>92.6</v>
      </c>
      <c r="N25" s="394">
        <v>92.6</v>
      </c>
      <c r="O25" s="459">
        <v>3</v>
      </c>
      <c r="P25" s="460"/>
      <c r="Q25" s="393">
        <f>M25-I25</f>
        <v>0</v>
      </c>
      <c r="R25" s="394">
        <f>N25-J25</f>
        <v>0</v>
      </c>
      <c r="S25" s="459">
        <f>O25-K25</f>
        <v>3</v>
      </c>
      <c r="T25" s="460"/>
    </row>
    <row r="26" spans="1:25" ht="15" customHeight="1" thickBot="1" x14ac:dyDescent="0.25">
      <c r="A26" s="13"/>
      <c r="B26" s="14"/>
      <c r="C26" s="49"/>
      <c r="D26" s="788"/>
      <c r="E26" s="598"/>
      <c r="F26" s="601"/>
      <c r="G26" s="604"/>
      <c r="H26" s="206" t="s">
        <v>10</v>
      </c>
      <c r="I26" s="165">
        <f>SUM(I25:I25)</f>
        <v>92.6</v>
      </c>
      <c r="J26" s="161">
        <f>SUM(J25:J25)</f>
        <v>92.6</v>
      </c>
      <c r="K26" s="166"/>
      <c r="L26" s="162"/>
      <c r="M26" s="165">
        <f>SUM(M25:M25)</f>
        <v>92.6</v>
      </c>
      <c r="N26" s="161">
        <f>SUM(N25:N25)</f>
        <v>92.6</v>
      </c>
      <c r="O26" s="166">
        <f>SUM(O25:O25)</f>
        <v>3</v>
      </c>
      <c r="P26" s="167">
        <f>SUM(P25:P25)</f>
        <v>0</v>
      </c>
      <c r="Q26" s="165">
        <f>Q25</f>
        <v>0</v>
      </c>
      <c r="R26" s="161">
        <f>R25</f>
        <v>0</v>
      </c>
      <c r="S26" s="166">
        <f>SUM(S25:S25)</f>
        <v>3</v>
      </c>
      <c r="T26" s="167">
        <f>SUM(T25:T25)</f>
        <v>0</v>
      </c>
    </row>
    <row r="27" spans="1:25" ht="13.5" thickBot="1" x14ac:dyDescent="0.25">
      <c r="A27" s="6" t="s">
        <v>9</v>
      </c>
      <c r="B27" s="5" t="s">
        <v>9</v>
      </c>
      <c r="C27" s="580" t="s">
        <v>12</v>
      </c>
      <c r="D27" s="581"/>
      <c r="E27" s="581"/>
      <c r="F27" s="581"/>
      <c r="G27" s="581"/>
      <c r="H27" s="582"/>
      <c r="I27" s="26">
        <f>I24+I21+I17+I26</f>
        <v>2009.6999999999998</v>
      </c>
      <c r="J27" s="26">
        <f>J24+J21+J17+J26</f>
        <v>2009.6999999999998</v>
      </c>
      <c r="K27" s="26">
        <f t="shared" ref="K27:P27" si="10">K24+K21+K17</f>
        <v>764.90000000000009</v>
      </c>
      <c r="L27" s="379">
        <f t="shared" si="10"/>
        <v>0</v>
      </c>
      <c r="M27" s="96">
        <f t="shared" si="10"/>
        <v>1917.1</v>
      </c>
      <c r="N27" s="26">
        <f>N24+N21+N17+N26</f>
        <v>2009.6999999999998</v>
      </c>
      <c r="O27" s="26">
        <f>O24+O21+O17+O26</f>
        <v>767.90000000000009</v>
      </c>
      <c r="P27" s="380">
        <f t="shared" si="10"/>
        <v>0</v>
      </c>
      <c r="Q27" s="96">
        <f>Q24+Q21+Q17+Q26</f>
        <v>0</v>
      </c>
      <c r="R27" s="26">
        <f>R24+R21+R17+R26</f>
        <v>0</v>
      </c>
      <c r="S27" s="26">
        <f>S26+S24+S21+S17</f>
        <v>3</v>
      </c>
      <c r="T27" s="380">
        <f>T24+T21+T17</f>
        <v>0</v>
      </c>
    </row>
    <row r="28" spans="1:25" ht="13.5" thickBot="1" x14ac:dyDescent="0.25">
      <c r="A28" s="4" t="s">
        <v>9</v>
      </c>
      <c r="B28" s="24" t="s">
        <v>11</v>
      </c>
      <c r="C28" s="565" t="s">
        <v>47</v>
      </c>
      <c r="D28" s="566"/>
      <c r="E28" s="566"/>
      <c r="F28" s="566"/>
      <c r="G28" s="566"/>
      <c r="H28" s="566"/>
      <c r="I28" s="566"/>
      <c r="J28" s="566"/>
      <c r="K28" s="566"/>
      <c r="L28" s="566"/>
      <c r="M28" s="429"/>
      <c r="N28" s="392"/>
      <c r="O28" s="392"/>
      <c r="P28" s="430"/>
      <c r="Q28" s="429"/>
      <c r="R28" s="392"/>
      <c r="S28" s="392"/>
      <c r="T28" s="430"/>
    </row>
    <row r="29" spans="1:25" ht="15" customHeight="1" x14ac:dyDescent="0.2">
      <c r="A29" s="9" t="s">
        <v>9</v>
      </c>
      <c r="B29" s="10" t="s">
        <v>11</v>
      </c>
      <c r="C29" s="50" t="s">
        <v>9</v>
      </c>
      <c r="D29" s="568" t="s">
        <v>35</v>
      </c>
      <c r="E29" s="571"/>
      <c r="F29" s="574" t="s">
        <v>24</v>
      </c>
      <c r="G29" s="577" t="s">
        <v>40</v>
      </c>
      <c r="H29" s="207" t="s">
        <v>37</v>
      </c>
      <c r="I29" s="366">
        <f>J29+L29</f>
        <v>2910.2999999999997</v>
      </c>
      <c r="J29" s="367">
        <v>2857.1</v>
      </c>
      <c r="K29" s="367">
        <v>1776.1</v>
      </c>
      <c r="L29" s="368">
        <v>53.2</v>
      </c>
      <c r="M29" s="409">
        <f>N29+P29</f>
        <v>2910.2999999999997</v>
      </c>
      <c r="N29" s="410">
        <v>2857.1</v>
      </c>
      <c r="O29" s="410">
        <v>1776.1</v>
      </c>
      <c r="P29" s="431">
        <v>53.2</v>
      </c>
      <c r="Q29" s="409"/>
      <c r="R29" s="410"/>
      <c r="S29" s="410"/>
      <c r="T29" s="431"/>
      <c r="V29" s="325"/>
      <c r="W29" s="326"/>
      <c r="X29" s="327"/>
      <c r="Y29" s="326"/>
    </row>
    <row r="30" spans="1:25" ht="16.5" customHeight="1" thickBot="1" x14ac:dyDescent="0.25">
      <c r="A30" s="13"/>
      <c r="B30" s="14"/>
      <c r="C30" s="49"/>
      <c r="D30" s="570"/>
      <c r="E30" s="573"/>
      <c r="F30" s="576"/>
      <c r="G30" s="579"/>
      <c r="H30" s="210" t="s">
        <v>10</v>
      </c>
      <c r="I30" s="156">
        <f>J30+L30</f>
        <v>2910.2999999999997</v>
      </c>
      <c r="J30" s="178">
        <f>SUM(J29:J29)</f>
        <v>2857.1</v>
      </c>
      <c r="K30" s="178">
        <f>SUM(K29:K29)</f>
        <v>1776.1</v>
      </c>
      <c r="L30" s="179">
        <f>SUM(L29:L29)</f>
        <v>53.2</v>
      </c>
      <c r="M30" s="156">
        <f>N30+P30</f>
        <v>2910.2999999999997</v>
      </c>
      <c r="N30" s="178">
        <f>SUM(N29:N29)</f>
        <v>2857.1</v>
      </c>
      <c r="O30" s="178">
        <f>SUM(O29:O29)</f>
        <v>1776.1</v>
      </c>
      <c r="P30" s="180">
        <f>SUM(P29:P29)</f>
        <v>53.2</v>
      </c>
      <c r="Q30" s="156">
        <f>R30+T30</f>
        <v>0</v>
      </c>
      <c r="R30" s="178">
        <f>SUM(R29:R29)</f>
        <v>0</v>
      </c>
      <c r="S30" s="178">
        <f>SUM(S29:S29)</f>
        <v>0</v>
      </c>
      <c r="T30" s="180">
        <f>SUM(T29:T29)</f>
        <v>0</v>
      </c>
    </row>
    <row r="31" spans="1:25" ht="13.5" thickBot="1" x14ac:dyDescent="0.25">
      <c r="A31" s="4" t="s">
        <v>9</v>
      </c>
      <c r="B31" s="5" t="s">
        <v>11</v>
      </c>
      <c r="C31" s="516" t="s">
        <v>12</v>
      </c>
      <c r="D31" s="517"/>
      <c r="E31" s="517"/>
      <c r="F31" s="517"/>
      <c r="G31" s="517"/>
      <c r="H31" s="518"/>
      <c r="I31" s="139">
        <f>I30</f>
        <v>2910.2999999999997</v>
      </c>
      <c r="J31" s="332">
        <f t="shared" ref="J31:L31" si="11">J30</f>
        <v>2857.1</v>
      </c>
      <c r="K31" s="331">
        <f t="shared" si="11"/>
        <v>1776.1</v>
      </c>
      <c r="L31" s="423">
        <f t="shared" si="11"/>
        <v>53.2</v>
      </c>
      <c r="M31" s="139">
        <f>M30</f>
        <v>2910.2999999999997</v>
      </c>
      <c r="N31" s="332">
        <f t="shared" ref="N31:P31" si="12">N30</f>
        <v>2857.1</v>
      </c>
      <c r="O31" s="331">
        <f t="shared" si="12"/>
        <v>1776.1</v>
      </c>
      <c r="P31" s="330">
        <f t="shared" si="12"/>
        <v>53.2</v>
      </c>
      <c r="Q31" s="139">
        <f>Q30</f>
        <v>0</v>
      </c>
      <c r="R31" s="332">
        <f t="shared" ref="R31:T31" si="13">R30</f>
        <v>0</v>
      </c>
      <c r="S31" s="331">
        <f t="shared" si="13"/>
        <v>0</v>
      </c>
      <c r="T31" s="330">
        <f t="shared" si="13"/>
        <v>0</v>
      </c>
      <c r="U31" s="53"/>
    </row>
    <row r="32" spans="1:25" ht="13.5" customHeight="1" thickBot="1" x14ac:dyDescent="0.25">
      <c r="A32" s="4" t="s">
        <v>9</v>
      </c>
      <c r="B32" s="24" t="s">
        <v>27</v>
      </c>
      <c r="C32" s="762" t="s">
        <v>32</v>
      </c>
      <c r="D32" s="563"/>
      <c r="E32" s="563"/>
      <c r="F32" s="563"/>
      <c r="G32" s="563"/>
      <c r="H32" s="563"/>
      <c r="I32" s="563"/>
      <c r="J32" s="563"/>
      <c r="K32" s="563"/>
      <c r="L32" s="563"/>
      <c r="M32" s="563"/>
      <c r="N32" s="563"/>
      <c r="O32" s="563"/>
      <c r="P32" s="563"/>
      <c r="Q32" s="563"/>
      <c r="R32" s="563"/>
      <c r="S32" s="563"/>
      <c r="T32" s="564"/>
      <c r="U32" s="53"/>
    </row>
    <row r="33" spans="1:29" ht="27.75" customHeight="1" x14ac:dyDescent="0.2">
      <c r="A33" s="531" t="s">
        <v>9</v>
      </c>
      <c r="B33" s="533" t="s">
        <v>27</v>
      </c>
      <c r="C33" s="535" t="s">
        <v>9</v>
      </c>
      <c r="D33" s="537" t="s">
        <v>97</v>
      </c>
      <c r="E33" s="539" t="s">
        <v>30</v>
      </c>
      <c r="F33" s="541" t="s">
        <v>24</v>
      </c>
      <c r="G33" s="546" t="s">
        <v>41</v>
      </c>
      <c r="H33" s="55" t="s">
        <v>102</v>
      </c>
      <c r="I33" s="281">
        <f>J33+L33</f>
        <v>96.4</v>
      </c>
      <c r="J33" s="282"/>
      <c r="K33" s="282"/>
      <c r="L33" s="283">
        <v>96.4</v>
      </c>
      <c r="M33" s="411">
        <f>N33+P33</f>
        <v>96.4</v>
      </c>
      <c r="N33" s="412"/>
      <c r="O33" s="412"/>
      <c r="P33" s="432">
        <v>96.4</v>
      </c>
      <c r="Q33" s="411"/>
      <c r="R33" s="412"/>
      <c r="S33" s="412"/>
      <c r="T33" s="432"/>
      <c r="V33" s="333"/>
      <c r="W33" s="334"/>
      <c r="X33" s="335"/>
      <c r="Y33" s="335"/>
    </row>
    <row r="34" spans="1:29" ht="13.5" thickBot="1" x14ac:dyDescent="0.25">
      <c r="A34" s="532"/>
      <c r="B34" s="534"/>
      <c r="C34" s="536"/>
      <c r="D34" s="538"/>
      <c r="E34" s="540"/>
      <c r="F34" s="542"/>
      <c r="G34" s="547"/>
      <c r="H34" s="383" t="s">
        <v>10</v>
      </c>
      <c r="I34" s="160">
        <f>J34+L34</f>
        <v>96.4</v>
      </c>
      <c r="J34" s="161"/>
      <c r="K34" s="161"/>
      <c r="L34" s="162">
        <f>L33</f>
        <v>96.4</v>
      </c>
      <c r="M34" s="160">
        <f>N34+P34</f>
        <v>96.4</v>
      </c>
      <c r="N34" s="161"/>
      <c r="O34" s="161"/>
      <c r="P34" s="167">
        <f>P33</f>
        <v>96.4</v>
      </c>
      <c r="Q34" s="160">
        <f>R34+T34</f>
        <v>0</v>
      </c>
      <c r="R34" s="161"/>
      <c r="S34" s="161"/>
      <c r="T34" s="167">
        <f>T33</f>
        <v>0</v>
      </c>
      <c r="V34" s="336"/>
      <c r="W34" s="334"/>
      <c r="X34" s="335"/>
      <c r="Y34" s="335"/>
    </row>
    <row r="35" spans="1:29" ht="17.25" customHeight="1" x14ac:dyDescent="0.2">
      <c r="A35" s="531" t="s">
        <v>9</v>
      </c>
      <c r="B35" s="533" t="s">
        <v>27</v>
      </c>
      <c r="C35" s="535" t="s">
        <v>11</v>
      </c>
      <c r="D35" s="537" t="s">
        <v>75</v>
      </c>
      <c r="E35" s="539" t="s">
        <v>30</v>
      </c>
      <c r="F35" s="541" t="s">
        <v>24</v>
      </c>
      <c r="G35" s="514" t="s">
        <v>41</v>
      </c>
      <c r="H35" s="40" t="s">
        <v>102</v>
      </c>
      <c r="I35" s="281">
        <f>J35+L35</f>
        <v>200</v>
      </c>
      <c r="J35" s="287"/>
      <c r="K35" s="287"/>
      <c r="L35" s="283">
        <v>200</v>
      </c>
      <c r="M35" s="411">
        <f>N35+P35</f>
        <v>200</v>
      </c>
      <c r="N35" s="413"/>
      <c r="O35" s="413"/>
      <c r="P35" s="432">
        <v>200</v>
      </c>
      <c r="Q35" s="411"/>
      <c r="R35" s="413"/>
      <c r="S35" s="413"/>
      <c r="T35" s="432"/>
      <c r="V35" s="333"/>
      <c r="W35" s="334"/>
      <c r="X35" s="335"/>
      <c r="Y35" s="335"/>
    </row>
    <row r="36" spans="1:29" ht="13.5" thickBot="1" x14ac:dyDescent="0.25">
      <c r="A36" s="532"/>
      <c r="B36" s="534"/>
      <c r="C36" s="536"/>
      <c r="D36" s="538"/>
      <c r="E36" s="540"/>
      <c r="F36" s="542"/>
      <c r="G36" s="515"/>
      <c r="H36" s="383" t="s">
        <v>10</v>
      </c>
      <c r="I36" s="160">
        <f>J36+L36</f>
        <v>200</v>
      </c>
      <c r="J36" s="161"/>
      <c r="K36" s="161"/>
      <c r="L36" s="162">
        <f>L35</f>
        <v>200</v>
      </c>
      <c r="M36" s="160">
        <f>N36+P36</f>
        <v>200</v>
      </c>
      <c r="N36" s="161"/>
      <c r="O36" s="161"/>
      <c r="P36" s="167">
        <f>P35</f>
        <v>200</v>
      </c>
      <c r="Q36" s="160">
        <f>R36+T36</f>
        <v>0</v>
      </c>
      <c r="R36" s="161"/>
      <c r="S36" s="161"/>
      <c r="T36" s="167">
        <f>T35</f>
        <v>0</v>
      </c>
      <c r="V36" s="336"/>
      <c r="W36" s="334"/>
      <c r="X36" s="335"/>
      <c r="Y36" s="335"/>
    </row>
    <row r="37" spans="1:29" ht="15" customHeight="1" x14ac:dyDescent="0.2">
      <c r="A37" s="531" t="s">
        <v>9</v>
      </c>
      <c r="B37" s="533" t="s">
        <v>27</v>
      </c>
      <c r="C37" s="550" t="s">
        <v>27</v>
      </c>
      <c r="D37" s="553" t="s">
        <v>42</v>
      </c>
      <c r="E37" s="556" t="s">
        <v>30</v>
      </c>
      <c r="F37" s="541" t="s">
        <v>24</v>
      </c>
      <c r="G37" s="514" t="s">
        <v>41</v>
      </c>
      <c r="H37" s="41" t="s">
        <v>29</v>
      </c>
      <c r="I37" s="231">
        <f t="shared" ref="I37:I39" si="14">J37+L37</f>
        <v>285</v>
      </c>
      <c r="J37" s="232"/>
      <c r="K37" s="232"/>
      <c r="L37" s="424">
        <v>285</v>
      </c>
      <c r="M37" s="414">
        <f t="shared" ref="M37:M39" si="15">N37+P37</f>
        <v>285</v>
      </c>
      <c r="N37" s="415"/>
      <c r="O37" s="415"/>
      <c r="P37" s="416">
        <v>285</v>
      </c>
      <c r="Q37" s="414"/>
      <c r="R37" s="415"/>
      <c r="S37" s="415"/>
      <c r="T37" s="416"/>
      <c r="V37" s="491"/>
      <c r="W37" s="337"/>
      <c r="X37" s="338"/>
      <c r="Y37" s="53"/>
    </row>
    <row r="38" spans="1:29" x14ac:dyDescent="0.2">
      <c r="A38" s="548"/>
      <c r="B38" s="549"/>
      <c r="C38" s="551"/>
      <c r="D38" s="554"/>
      <c r="E38" s="557"/>
      <c r="F38" s="559"/>
      <c r="G38" s="560"/>
      <c r="H38" s="42" t="s">
        <v>37</v>
      </c>
      <c r="I38" s="234">
        <f t="shared" si="14"/>
        <v>1000</v>
      </c>
      <c r="J38" s="235"/>
      <c r="K38" s="235"/>
      <c r="L38" s="425">
        <v>1000</v>
      </c>
      <c r="M38" s="417">
        <f t="shared" si="15"/>
        <v>1000</v>
      </c>
      <c r="N38" s="418"/>
      <c r="O38" s="418"/>
      <c r="P38" s="419">
        <v>1000</v>
      </c>
      <c r="Q38" s="417"/>
      <c r="R38" s="418"/>
      <c r="S38" s="418"/>
      <c r="T38" s="419"/>
      <c r="V38" s="491"/>
      <c r="W38" s="337"/>
      <c r="X38" s="337"/>
      <c r="Y38" s="53"/>
    </row>
    <row r="39" spans="1:29" ht="13.5" thickBot="1" x14ac:dyDescent="0.25">
      <c r="A39" s="766"/>
      <c r="B39" s="767"/>
      <c r="C39" s="768"/>
      <c r="D39" s="769"/>
      <c r="E39" s="723"/>
      <c r="F39" s="724"/>
      <c r="G39" s="705"/>
      <c r="H39" s="292" t="s">
        <v>10</v>
      </c>
      <c r="I39" s="185">
        <f t="shared" si="14"/>
        <v>1285</v>
      </c>
      <c r="J39" s="186"/>
      <c r="K39" s="186"/>
      <c r="L39" s="426">
        <f>SUM(L37:L38)</f>
        <v>1285</v>
      </c>
      <c r="M39" s="185">
        <f t="shared" si="15"/>
        <v>1285</v>
      </c>
      <c r="N39" s="186"/>
      <c r="O39" s="186"/>
      <c r="P39" s="187">
        <f>SUM(P37:P38)</f>
        <v>1285</v>
      </c>
      <c r="Q39" s="185">
        <f t="shared" ref="Q39" si="16">R39+T39</f>
        <v>0</v>
      </c>
      <c r="R39" s="186"/>
      <c r="S39" s="186"/>
      <c r="T39" s="187">
        <f>SUM(T37:T38)</f>
        <v>0</v>
      </c>
      <c r="V39" s="339"/>
      <c r="W39" s="339"/>
      <c r="X39" s="339"/>
      <c r="Y39" s="53"/>
    </row>
    <row r="40" spans="1:29" ht="16.5" customHeight="1" x14ac:dyDescent="0.2">
      <c r="A40" s="531" t="s">
        <v>9</v>
      </c>
      <c r="B40" s="533" t="s">
        <v>27</v>
      </c>
      <c r="C40" s="535" t="s">
        <v>62</v>
      </c>
      <c r="D40" s="783" t="s">
        <v>142</v>
      </c>
      <c r="E40" s="539" t="s">
        <v>30</v>
      </c>
      <c r="F40" s="541" t="s">
        <v>24</v>
      </c>
      <c r="G40" s="785" t="s">
        <v>140</v>
      </c>
      <c r="H40" s="55" t="s">
        <v>29</v>
      </c>
      <c r="I40" s="281">
        <f>J40+L40</f>
        <v>8</v>
      </c>
      <c r="J40" s="287"/>
      <c r="K40" s="287"/>
      <c r="L40" s="283">
        <v>8</v>
      </c>
      <c r="M40" s="411">
        <f>N40+P40</f>
        <v>8</v>
      </c>
      <c r="N40" s="413"/>
      <c r="O40" s="413"/>
      <c r="P40" s="432">
        <v>8</v>
      </c>
      <c r="Q40" s="411"/>
      <c r="R40" s="413"/>
      <c r="S40" s="413"/>
      <c r="T40" s="432"/>
      <c r="V40" s="378"/>
      <c r="W40" s="337"/>
      <c r="X40" s="338"/>
      <c r="Y40" s="53"/>
    </row>
    <row r="41" spans="1:29" ht="16.5" customHeight="1" thickBot="1" x14ac:dyDescent="0.25">
      <c r="A41" s="532"/>
      <c r="B41" s="534"/>
      <c r="C41" s="536"/>
      <c r="D41" s="784"/>
      <c r="E41" s="540"/>
      <c r="F41" s="542"/>
      <c r="G41" s="786"/>
      <c r="H41" s="383" t="s">
        <v>10</v>
      </c>
      <c r="I41" s="160">
        <f>J41+L41</f>
        <v>8</v>
      </c>
      <c r="J41" s="161"/>
      <c r="K41" s="161"/>
      <c r="L41" s="162">
        <f>L40</f>
        <v>8</v>
      </c>
      <c r="M41" s="160">
        <f>N41+P41</f>
        <v>8</v>
      </c>
      <c r="N41" s="161"/>
      <c r="O41" s="161"/>
      <c r="P41" s="167">
        <f>P40</f>
        <v>8</v>
      </c>
      <c r="Q41" s="160">
        <f>R41+T41</f>
        <v>0</v>
      </c>
      <c r="R41" s="161"/>
      <c r="S41" s="161"/>
      <c r="T41" s="167">
        <f>T40</f>
        <v>0</v>
      </c>
      <c r="V41" s="339"/>
      <c r="W41" s="339"/>
      <c r="X41" s="339"/>
      <c r="Y41" s="53"/>
    </row>
    <row r="42" spans="1:29" ht="28.5" customHeight="1" x14ac:dyDescent="0.2">
      <c r="A42" s="531" t="s">
        <v>9</v>
      </c>
      <c r="B42" s="533" t="s">
        <v>27</v>
      </c>
      <c r="C42" s="535" t="s">
        <v>94</v>
      </c>
      <c r="D42" s="537" t="s">
        <v>95</v>
      </c>
      <c r="E42" s="539" t="s">
        <v>30</v>
      </c>
      <c r="F42" s="541" t="s">
        <v>24</v>
      </c>
      <c r="G42" s="514" t="s">
        <v>40</v>
      </c>
      <c r="H42" s="40" t="s">
        <v>96</v>
      </c>
      <c r="I42" s="281">
        <f t="shared" ref="I42" si="17">J42+L42</f>
        <v>1076.9000000000001</v>
      </c>
      <c r="J42" s="287"/>
      <c r="K42" s="287"/>
      <c r="L42" s="283">
        <v>1076.9000000000001</v>
      </c>
      <c r="M42" s="411">
        <f t="shared" ref="M42" si="18">N42+P42</f>
        <v>1076.9000000000001</v>
      </c>
      <c r="N42" s="413"/>
      <c r="O42" s="413"/>
      <c r="P42" s="432">
        <v>1076.9000000000001</v>
      </c>
      <c r="Q42" s="411"/>
      <c r="R42" s="413"/>
      <c r="S42" s="413"/>
      <c r="T42" s="432"/>
      <c r="AC42" s="481"/>
    </row>
    <row r="43" spans="1:29" ht="13.5" thickBot="1" x14ac:dyDescent="0.25">
      <c r="A43" s="532"/>
      <c r="B43" s="534"/>
      <c r="C43" s="536"/>
      <c r="D43" s="538"/>
      <c r="E43" s="540"/>
      <c r="F43" s="542"/>
      <c r="G43" s="515"/>
      <c r="H43" s="383" t="s">
        <v>10</v>
      </c>
      <c r="I43" s="160">
        <f>J43+L43</f>
        <v>1076.9000000000001</v>
      </c>
      <c r="J43" s="161">
        <f>SUM(J42)</f>
        <v>0</v>
      </c>
      <c r="K43" s="161"/>
      <c r="L43" s="162">
        <f>L42</f>
        <v>1076.9000000000001</v>
      </c>
      <c r="M43" s="160">
        <f>N43+P43</f>
        <v>1076.9000000000001</v>
      </c>
      <c r="N43" s="161">
        <f>SUM(N42)</f>
        <v>0</v>
      </c>
      <c r="O43" s="161"/>
      <c r="P43" s="167">
        <f>P42</f>
        <v>1076.9000000000001</v>
      </c>
      <c r="Q43" s="160">
        <f>R43+T43</f>
        <v>0</v>
      </c>
      <c r="R43" s="161">
        <f>SUM(R42)</f>
        <v>0</v>
      </c>
      <c r="S43" s="161"/>
      <c r="T43" s="167">
        <f>T42</f>
        <v>0</v>
      </c>
    </row>
    <row r="44" spans="1:29" ht="13.5" customHeight="1" thickBot="1" x14ac:dyDescent="0.25">
      <c r="A44" s="51" t="s">
        <v>9</v>
      </c>
      <c r="B44" s="5" t="s">
        <v>27</v>
      </c>
      <c r="C44" s="516" t="s">
        <v>12</v>
      </c>
      <c r="D44" s="517"/>
      <c r="E44" s="517"/>
      <c r="F44" s="517"/>
      <c r="G44" s="517"/>
      <c r="H44" s="518"/>
      <c r="I44" s="298">
        <f>I39+I36+I34+I43</f>
        <v>2658.3</v>
      </c>
      <c r="J44" s="295">
        <f>J39+J36+J34+J43</f>
        <v>0</v>
      </c>
      <c r="K44" s="294">
        <f>K39+K36+K34+K43</f>
        <v>0</v>
      </c>
      <c r="L44" s="295">
        <f>L39+L36+L34+L43+L41</f>
        <v>2666.3</v>
      </c>
      <c r="M44" s="298">
        <f>M39+M36+M34+M43</f>
        <v>2658.3</v>
      </c>
      <c r="N44" s="295">
        <f>N39+N36+N34+N43</f>
        <v>0</v>
      </c>
      <c r="O44" s="294">
        <f>O39+O36+O34+O43</f>
        <v>0</v>
      </c>
      <c r="P44" s="299">
        <f>P39+P36+P34+P43+P41</f>
        <v>2666.3</v>
      </c>
      <c r="Q44" s="298">
        <f>Q39+Q36+Q34+Q43</f>
        <v>0</v>
      </c>
      <c r="R44" s="295">
        <f>R39+R36+R34+R43</f>
        <v>0</v>
      </c>
      <c r="S44" s="294">
        <f>S39+S36+S34+S43</f>
        <v>0</v>
      </c>
      <c r="T44" s="299">
        <f>T39+T36+T34+T43+T41</f>
        <v>0</v>
      </c>
    </row>
    <row r="45" spans="1:29" ht="13.5" thickBot="1" x14ac:dyDescent="0.25">
      <c r="A45" s="381" t="s">
        <v>9</v>
      </c>
      <c r="B45" s="522" t="s">
        <v>13</v>
      </c>
      <c r="C45" s="523"/>
      <c r="D45" s="523"/>
      <c r="E45" s="523"/>
      <c r="F45" s="523"/>
      <c r="G45" s="523"/>
      <c r="H45" s="524"/>
      <c r="I45" s="301">
        <f>J45+L45</f>
        <v>7586.2999999999993</v>
      </c>
      <c r="J45" s="302">
        <f>SUM(J44,J31,J27)</f>
        <v>4866.7999999999993</v>
      </c>
      <c r="K45" s="303">
        <f>SUM(K44,K31,K27)</f>
        <v>2541</v>
      </c>
      <c r="L45" s="427">
        <f>SUM(L44,L31,L27)</f>
        <v>2719.5</v>
      </c>
      <c r="M45" s="301">
        <f>N45+P45</f>
        <v>7586.2999999999993</v>
      </c>
      <c r="N45" s="302">
        <f>SUM(N44,N31,N27)</f>
        <v>4866.7999999999993</v>
      </c>
      <c r="O45" s="303">
        <f>SUM(O44,O31,O27)</f>
        <v>2544</v>
      </c>
      <c r="P45" s="304">
        <f>SUM(P44,P31,P27)</f>
        <v>2719.5</v>
      </c>
      <c r="Q45" s="301">
        <f>R45+T45</f>
        <v>0</v>
      </c>
      <c r="R45" s="302">
        <f>SUM(R44,R31,R27)</f>
        <v>0</v>
      </c>
      <c r="S45" s="303">
        <f>SUM(S44,S31,S27)</f>
        <v>3</v>
      </c>
      <c r="T45" s="304">
        <f>SUM(T44,T31,T27)</f>
        <v>0</v>
      </c>
    </row>
    <row r="46" spans="1:29" ht="13.5" thickBot="1" x14ac:dyDescent="0.25">
      <c r="A46" s="7" t="s">
        <v>28</v>
      </c>
      <c r="B46" s="502" t="s">
        <v>14</v>
      </c>
      <c r="C46" s="503"/>
      <c r="D46" s="503"/>
      <c r="E46" s="503"/>
      <c r="F46" s="503"/>
      <c r="G46" s="503"/>
      <c r="H46" s="504"/>
      <c r="I46" s="306">
        <f>J46+L46</f>
        <v>7586.2999999999993</v>
      </c>
      <c r="J46" s="307">
        <f>J45</f>
        <v>4866.7999999999993</v>
      </c>
      <c r="K46" s="308">
        <f>K45</f>
        <v>2541</v>
      </c>
      <c r="L46" s="428">
        <f>L45</f>
        <v>2719.5</v>
      </c>
      <c r="M46" s="306">
        <f>N46+P46</f>
        <v>7586.2999999999993</v>
      </c>
      <c r="N46" s="307">
        <f>N45</f>
        <v>4866.7999999999993</v>
      </c>
      <c r="O46" s="308">
        <f>O45</f>
        <v>2544</v>
      </c>
      <c r="P46" s="309">
        <f>P45</f>
        <v>2719.5</v>
      </c>
      <c r="Q46" s="306">
        <f>R46+T46</f>
        <v>0</v>
      </c>
      <c r="R46" s="307">
        <f>R45</f>
        <v>0</v>
      </c>
      <c r="S46" s="308">
        <f>S45</f>
        <v>3</v>
      </c>
      <c r="T46" s="309">
        <f>T45</f>
        <v>0</v>
      </c>
    </row>
    <row r="47" spans="1:29" ht="29.25" customHeight="1" thickBot="1" x14ac:dyDescent="0.3">
      <c r="A47" s="509" t="s">
        <v>18</v>
      </c>
      <c r="B47" s="509"/>
      <c r="C47" s="509"/>
      <c r="D47" s="509"/>
      <c r="E47" s="509"/>
      <c r="F47" s="509"/>
      <c r="G47" s="509"/>
      <c r="H47" s="509"/>
      <c r="I47" s="509"/>
      <c r="J47" s="509"/>
      <c r="K47" s="509"/>
      <c r="L47" s="509"/>
      <c r="M47" s="509"/>
      <c r="N47" s="509"/>
      <c r="O47" s="509"/>
      <c r="P47" s="509"/>
      <c r="Q47" s="509"/>
      <c r="R47" s="509"/>
      <c r="S47" s="509"/>
      <c r="T47" s="509"/>
    </row>
    <row r="48" spans="1:29" ht="33.75" customHeight="1" x14ac:dyDescent="0.2">
      <c r="A48" s="528" t="s">
        <v>15</v>
      </c>
      <c r="B48" s="529"/>
      <c r="C48" s="529"/>
      <c r="D48" s="529"/>
      <c r="E48" s="529"/>
      <c r="F48" s="529"/>
      <c r="G48" s="529"/>
      <c r="H48" s="530"/>
      <c r="I48" s="510" t="s">
        <v>83</v>
      </c>
      <c r="J48" s="511"/>
      <c r="K48" s="511"/>
      <c r="L48" s="512"/>
      <c r="M48" s="718" t="s">
        <v>128</v>
      </c>
      <c r="N48" s="511"/>
      <c r="O48" s="511"/>
      <c r="P48" s="512"/>
      <c r="Q48" s="718" t="s">
        <v>76</v>
      </c>
      <c r="R48" s="511"/>
      <c r="S48" s="511"/>
      <c r="T48" s="512"/>
    </row>
    <row r="49" spans="1:20" ht="14.25" customHeight="1" x14ac:dyDescent="0.2">
      <c r="A49" s="485" t="s">
        <v>19</v>
      </c>
      <c r="B49" s="486"/>
      <c r="C49" s="486"/>
      <c r="D49" s="486"/>
      <c r="E49" s="486"/>
      <c r="F49" s="486"/>
      <c r="G49" s="486"/>
      <c r="H49" s="487"/>
      <c r="I49" s="497">
        <f>SUM(I50:L55)</f>
        <v>6123.7999999999993</v>
      </c>
      <c r="J49" s="497"/>
      <c r="K49" s="497"/>
      <c r="L49" s="498"/>
      <c r="M49" s="497">
        <f>SUM(M50:P55)</f>
        <v>6123.7999999999993</v>
      </c>
      <c r="N49" s="497"/>
      <c r="O49" s="497"/>
      <c r="P49" s="498"/>
      <c r="Q49" s="497">
        <f>SUM(Q50:T55)</f>
        <v>0</v>
      </c>
      <c r="R49" s="497"/>
      <c r="S49" s="497"/>
      <c r="T49" s="498"/>
    </row>
    <row r="50" spans="1:20" ht="14.25" customHeight="1" x14ac:dyDescent="0.2">
      <c r="A50" s="482" t="s">
        <v>38</v>
      </c>
      <c r="B50" s="483"/>
      <c r="C50" s="483"/>
      <c r="D50" s="483"/>
      <c r="E50" s="483"/>
      <c r="F50" s="483"/>
      <c r="G50" s="483"/>
      <c r="H50" s="484"/>
      <c r="I50" s="492">
        <f>SUMIF(H13:H39,"SB",I13:I39)</f>
        <v>36.799999999999997</v>
      </c>
      <c r="J50" s="492"/>
      <c r="K50" s="492"/>
      <c r="L50" s="493"/>
      <c r="M50" s="492">
        <f>SUMIF(H13:H42,"SB",M13:M42)</f>
        <v>36.799999999999997</v>
      </c>
      <c r="N50" s="492"/>
      <c r="O50" s="492"/>
      <c r="P50" s="493"/>
      <c r="Q50" s="492">
        <f>M50-I50</f>
        <v>0</v>
      </c>
      <c r="R50" s="492"/>
      <c r="S50" s="492"/>
      <c r="T50" s="493"/>
    </row>
    <row r="51" spans="1:20" ht="14.25" customHeight="1" x14ac:dyDescent="0.2">
      <c r="A51" s="482" t="s">
        <v>39</v>
      </c>
      <c r="B51" s="483"/>
      <c r="C51" s="483"/>
      <c r="D51" s="483"/>
      <c r="E51" s="483"/>
      <c r="F51" s="483"/>
      <c r="G51" s="483"/>
      <c r="H51" s="484"/>
      <c r="I51" s="492">
        <f>SUMIF(H13:H44,"SB(AA)",I13:I44)</f>
        <v>318</v>
      </c>
      <c r="J51" s="492"/>
      <c r="K51" s="492"/>
      <c r="L51" s="493"/>
      <c r="M51" s="492">
        <f>SUMIF(H13:H44,"SB(AA)",M13:M44)</f>
        <v>318</v>
      </c>
      <c r="N51" s="492"/>
      <c r="O51" s="492"/>
      <c r="P51" s="493"/>
      <c r="Q51" s="492">
        <f>M51-I51</f>
        <v>0</v>
      </c>
      <c r="R51" s="492"/>
      <c r="S51" s="492"/>
      <c r="T51" s="493"/>
    </row>
    <row r="52" spans="1:20" ht="14.25" customHeight="1" x14ac:dyDescent="0.2">
      <c r="A52" s="482" t="s">
        <v>46</v>
      </c>
      <c r="B52" s="483"/>
      <c r="C52" s="483"/>
      <c r="D52" s="483"/>
      <c r="E52" s="483"/>
      <c r="F52" s="483"/>
      <c r="G52" s="483"/>
      <c r="H52" s="484"/>
      <c r="I52" s="492">
        <f>SUMIF(H13:H39,"SB(AAL)",I13:I39)</f>
        <v>127.7</v>
      </c>
      <c r="J52" s="492"/>
      <c r="K52" s="492"/>
      <c r="L52" s="493"/>
      <c r="M52" s="492">
        <f>SUMIF(H13:H42,"SB(AAL)",M13:M42)</f>
        <v>127.7</v>
      </c>
      <c r="N52" s="492"/>
      <c r="O52" s="492"/>
      <c r="P52" s="493"/>
      <c r="Q52" s="492">
        <f t="shared" ref="Q52:Q54" si="19">M52-I52</f>
        <v>0</v>
      </c>
      <c r="R52" s="492"/>
      <c r="S52" s="492"/>
      <c r="T52" s="493"/>
    </row>
    <row r="53" spans="1:20" ht="14.25" customHeight="1" x14ac:dyDescent="0.2">
      <c r="A53" s="645" t="s">
        <v>131</v>
      </c>
      <c r="B53" s="646"/>
      <c r="C53" s="646"/>
      <c r="D53" s="646"/>
      <c r="E53" s="646"/>
      <c r="F53" s="646"/>
      <c r="G53" s="646"/>
      <c r="H53" s="647"/>
      <c r="I53" s="648">
        <f>SUMIF(H13:H42,"sb(l)",I13:I42)</f>
        <v>5</v>
      </c>
      <c r="J53" s="492"/>
      <c r="K53" s="492"/>
      <c r="L53" s="493"/>
      <c r="M53" s="648">
        <f>SUMIF(H13:H42,"sb(l)",M13:M42)</f>
        <v>5</v>
      </c>
      <c r="N53" s="492"/>
      <c r="O53" s="492"/>
      <c r="P53" s="493"/>
      <c r="Q53" s="648">
        <f>M53-I53</f>
        <v>0</v>
      </c>
      <c r="R53" s="492"/>
      <c r="S53" s="492"/>
      <c r="T53" s="493"/>
    </row>
    <row r="54" spans="1:20" ht="14.25" customHeight="1" x14ac:dyDescent="0.2">
      <c r="A54" s="482" t="s">
        <v>120</v>
      </c>
      <c r="B54" s="483"/>
      <c r="C54" s="483"/>
      <c r="D54" s="483"/>
      <c r="E54" s="483"/>
      <c r="F54" s="483"/>
      <c r="G54" s="483"/>
      <c r="H54" s="484"/>
      <c r="I54" s="492">
        <f>SUMIF(H13:H39,"SB(VB)",I13:I39)</f>
        <v>5339.9</v>
      </c>
      <c r="J54" s="492"/>
      <c r="K54" s="492"/>
      <c r="L54" s="493"/>
      <c r="M54" s="492">
        <f>SUMIF(H13:H42,"SB(VB)",M13:M42)</f>
        <v>5339.9</v>
      </c>
      <c r="N54" s="492"/>
      <c r="O54" s="492"/>
      <c r="P54" s="493"/>
      <c r="Q54" s="492">
        <f t="shared" si="19"/>
        <v>0</v>
      </c>
      <c r="R54" s="492"/>
      <c r="S54" s="492"/>
      <c r="T54" s="493"/>
    </row>
    <row r="55" spans="1:20" ht="14.25" customHeight="1" x14ac:dyDescent="0.2">
      <c r="A55" s="651" t="s">
        <v>103</v>
      </c>
      <c r="B55" s="652"/>
      <c r="C55" s="652"/>
      <c r="D55" s="652"/>
      <c r="E55" s="652"/>
      <c r="F55" s="652"/>
      <c r="G55" s="652"/>
      <c r="H55" s="653"/>
      <c r="I55" s="495">
        <f>SUMIF(H13:H42,"pf",I13:I42)</f>
        <v>296.39999999999998</v>
      </c>
      <c r="J55" s="495"/>
      <c r="K55" s="495"/>
      <c r="L55" s="496"/>
      <c r="M55" s="495">
        <f>SUMIF(H13:H42,"pf",M13:M42)</f>
        <v>296.39999999999998</v>
      </c>
      <c r="N55" s="495"/>
      <c r="O55" s="495"/>
      <c r="P55" s="496"/>
      <c r="Q55" s="495">
        <f>M55-I55</f>
        <v>0</v>
      </c>
      <c r="R55" s="495"/>
      <c r="S55" s="495"/>
      <c r="T55" s="496"/>
    </row>
    <row r="56" spans="1:20" ht="14.25" customHeight="1" x14ac:dyDescent="0.2">
      <c r="A56" s="485" t="s">
        <v>20</v>
      </c>
      <c r="B56" s="486"/>
      <c r="C56" s="486"/>
      <c r="D56" s="486"/>
      <c r="E56" s="486"/>
      <c r="F56" s="486"/>
      <c r="G56" s="486"/>
      <c r="H56" s="487"/>
      <c r="I56" s="497">
        <f>SUM(I57:I58)</f>
        <v>1462.5</v>
      </c>
      <c r="J56" s="497"/>
      <c r="K56" s="497"/>
      <c r="L56" s="498"/>
      <c r="M56" s="497">
        <f ca="1">SUM(M57:M58)</f>
        <v>1462.5</v>
      </c>
      <c r="N56" s="497"/>
      <c r="O56" s="497"/>
      <c r="P56" s="498"/>
      <c r="Q56" s="497">
        <f ca="1">SUM(Q57:Q58)</f>
        <v>0</v>
      </c>
      <c r="R56" s="497"/>
      <c r="S56" s="497"/>
      <c r="T56" s="498"/>
    </row>
    <row r="57" spans="1:20" ht="14.25" customHeight="1" x14ac:dyDescent="0.2">
      <c r="A57" s="482" t="s">
        <v>98</v>
      </c>
      <c r="B57" s="483"/>
      <c r="C57" s="483"/>
      <c r="D57" s="483"/>
      <c r="E57" s="483"/>
      <c r="F57" s="483"/>
      <c r="G57" s="483"/>
      <c r="H57" s="484"/>
      <c r="I57" s="492">
        <f>SUMIF(H13:H42,"es",I13:I42)</f>
        <v>1169.5</v>
      </c>
      <c r="J57" s="492"/>
      <c r="K57" s="492"/>
      <c r="L57" s="493"/>
      <c r="M57" s="492">
        <f>SUMIF(H13:H42,"es",M13:M42)</f>
        <v>1169.5</v>
      </c>
      <c r="N57" s="492"/>
      <c r="O57" s="492"/>
      <c r="P57" s="493"/>
      <c r="Q57" s="492">
        <f>M57-I57</f>
        <v>0</v>
      </c>
      <c r="R57" s="492"/>
      <c r="S57" s="492"/>
      <c r="T57" s="493"/>
    </row>
    <row r="58" spans="1:20" ht="14.25" customHeight="1" x14ac:dyDescent="0.2">
      <c r="A58" s="482" t="s">
        <v>79</v>
      </c>
      <c r="B58" s="483"/>
      <c r="C58" s="483"/>
      <c r="D58" s="483"/>
      <c r="E58" s="483"/>
      <c r="F58" s="483"/>
      <c r="G58" s="483"/>
      <c r="H58" s="484"/>
      <c r="I58" s="492">
        <f>SUMIF(H13:H44,"KT",I13:I44)</f>
        <v>293</v>
      </c>
      <c r="J58" s="492"/>
      <c r="K58" s="492"/>
      <c r="L58" s="493"/>
      <c r="M58" s="492">
        <f ca="1">SUMIF(H13:H45,"KT",M13:M44)</f>
        <v>293</v>
      </c>
      <c r="N58" s="492"/>
      <c r="O58" s="492"/>
      <c r="P58" s="493"/>
      <c r="Q58" s="492">
        <f ca="1">M58-I58</f>
        <v>0</v>
      </c>
      <c r="R58" s="492"/>
      <c r="S58" s="492"/>
      <c r="T58" s="493"/>
    </row>
    <row r="59" spans="1:20" ht="14.25" customHeight="1" thickBot="1" x14ac:dyDescent="0.25">
      <c r="A59" s="605" t="s">
        <v>21</v>
      </c>
      <c r="B59" s="606"/>
      <c r="C59" s="606"/>
      <c r="D59" s="606"/>
      <c r="E59" s="606"/>
      <c r="F59" s="606"/>
      <c r="G59" s="606"/>
      <c r="H59" s="607"/>
      <c r="I59" s="488">
        <f>SUM(I49,I56)</f>
        <v>7586.2999999999993</v>
      </c>
      <c r="J59" s="488"/>
      <c r="K59" s="488"/>
      <c r="L59" s="489"/>
      <c r="M59" s="488">
        <f ca="1">SUM(M49,M56)</f>
        <v>7586.2999999999993</v>
      </c>
      <c r="N59" s="488"/>
      <c r="O59" s="488"/>
      <c r="P59" s="489"/>
      <c r="Q59" s="488">
        <f ca="1">SUM(Q49,Q56)</f>
        <v>0</v>
      </c>
      <c r="R59" s="488"/>
      <c r="S59" s="488"/>
      <c r="T59" s="489"/>
    </row>
    <row r="60" spans="1:20" x14ac:dyDescent="0.2">
      <c r="A60" s="31"/>
      <c r="B60" s="30"/>
      <c r="C60" s="30"/>
      <c r="D60" s="30"/>
      <c r="E60" s="30"/>
      <c r="F60" s="30"/>
      <c r="J60" s="230"/>
      <c r="N60" s="230"/>
      <c r="R60" s="230"/>
    </row>
  </sheetData>
  <mergeCells count="146">
    <mergeCell ref="A13:A17"/>
    <mergeCell ref="B13:B17"/>
    <mergeCell ref="C13:C17"/>
    <mergeCell ref="D13:D17"/>
    <mergeCell ref="F13:F17"/>
    <mergeCell ref="G13:G17"/>
    <mergeCell ref="E14:E15"/>
    <mergeCell ref="E16:E17"/>
    <mergeCell ref="P7:P8"/>
    <mergeCell ref="G6:G8"/>
    <mergeCell ref="H6:H8"/>
    <mergeCell ref="I6:L6"/>
    <mergeCell ref="I7:I8"/>
    <mergeCell ref="J7:K7"/>
    <mergeCell ref="L7:L8"/>
    <mergeCell ref="A6:A8"/>
    <mergeCell ref="B6:B8"/>
    <mergeCell ref="C6:C8"/>
    <mergeCell ref="D6:D8"/>
    <mergeCell ref="E6:E8"/>
    <mergeCell ref="F6:F8"/>
    <mergeCell ref="M6:P6"/>
    <mergeCell ref="M7:M8"/>
    <mergeCell ref="N7:O7"/>
    <mergeCell ref="D22:D24"/>
    <mergeCell ref="E22:E24"/>
    <mergeCell ref="F22:F24"/>
    <mergeCell ref="G22:G24"/>
    <mergeCell ref="C27:H27"/>
    <mergeCell ref="C18:C21"/>
    <mergeCell ref="D18:D21"/>
    <mergeCell ref="E18:E21"/>
    <mergeCell ref="F18:F21"/>
    <mergeCell ref="G18:G21"/>
    <mergeCell ref="D25:D26"/>
    <mergeCell ref="E25:E26"/>
    <mergeCell ref="F25:F26"/>
    <mergeCell ref="G25:G26"/>
    <mergeCell ref="D33:D34"/>
    <mergeCell ref="E33:E34"/>
    <mergeCell ref="F33:F34"/>
    <mergeCell ref="G33:G34"/>
    <mergeCell ref="C28:L28"/>
    <mergeCell ref="D29:D30"/>
    <mergeCell ref="E29:E30"/>
    <mergeCell ref="F29:F30"/>
    <mergeCell ref="G29:G30"/>
    <mergeCell ref="C31:H31"/>
    <mergeCell ref="V37:V38"/>
    <mergeCell ref="A40:A41"/>
    <mergeCell ref="B40:B41"/>
    <mergeCell ref="C40:C41"/>
    <mergeCell ref="D40:D41"/>
    <mergeCell ref="E40:E41"/>
    <mergeCell ref="F40:F41"/>
    <mergeCell ref="G40:G41"/>
    <mergeCell ref="G42:G43"/>
    <mergeCell ref="A37:A39"/>
    <mergeCell ref="B37:B39"/>
    <mergeCell ref="C37:C39"/>
    <mergeCell ref="D37:D39"/>
    <mergeCell ref="E37:E39"/>
    <mergeCell ref="F37:F39"/>
    <mergeCell ref="G37:G39"/>
    <mergeCell ref="A54:H54"/>
    <mergeCell ref="I54:L54"/>
    <mergeCell ref="A50:H50"/>
    <mergeCell ref="I50:L50"/>
    <mergeCell ref="A51:H51"/>
    <mergeCell ref="I51:L51"/>
    <mergeCell ref="A58:H58"/>
    <mergeCell ref="I58:L58"/>
    <mergeCell ref="A59:H59"/>
    <mergeCell ref="I59:L59"/>
    <mergeCell ref="A55:H55"/>
    <mergeCell ref="I55:L55"/>
    <mergeCell ref="A56:H56"/>
    <mergeCell ref="I56:L56"/>
    <mergeCell ref="A57:H57"/>
    <mergeCell ref="I57:L57"/>
    <mergeCell ref="A53:H53"/>
    <mergeCell ref="I53:L53"/>
    <mergeCell ref="M48:P48"/>
    <mergeCell ref="M49:P49"/>
    <mergeCell ref="M50:P50"/>
    <mergeCell ref="M53:P53"/>
    <mergeCell ref="Q53:T53"/>
    <mergeCell ref="A47:T47"/>
    <mergeCell ref="A52:H52"/>
    <mergeCell ref="I52:L52"/>
    <mergeCell ref="A48:H48"/>
    <mergeCell ref="I48:L48"/>
    <mergeCell ref="A49:H49"/>
    <mergeCell ref="I49:L49"/>
    <mergeCell ref="Q50:T50"/>
    <mergeCell ref="Q51:T51"/>
    <mergeCell ref="M51:P51"/>
    <mergeCell ref="M52:P52"/>
    <mergeCell ref="Q1:T1"/>
    <mergeCell ref="C32:T32"/>
    <mergeCell ref="A4:T4"/>
    <mergeCell ref="A3:T3"/>
    <mergeCell ref="A2:T2"/>
    <mergeCell ref="C44:H44"/>
    <mergeCell ref="B45:H45"/>
    <mergeCell ref="B46:H46"/>
    <mergeCell ref="A42:A43"/>
    <mergeCell ref="B42:B43"/>
    <mergeCell ref="C42:C43"/>
    <mergeCell ref="D42:D43"/>
    <mergeCell ref="E42:E43"/>
    <mergeCell ref="F42:F43"/>
    <mergeCell ref="G35:G36"/>
    <mergeCell ref="A35:A36"/>
    <mergeCell ref="B35:B36"/>
    <mergeCell ref="C35:C36"/>
    <mergeCell ref="D35:D36"/>
    <mergeCell ref="E35:E36"/>
    <mergeCell ref="F35:F36"/>
    <mergeCell ref="A33:A34"/>
    <mergeCell ref="B33:B34"/>
    <mergeCell ref="C33:C34"/>
    <mergeCell ref="Q59:T59"/>
    <mergeCell ref="A9:T9"/>
    <mergeCell ref="A10:T10"/>
    <mergeCell ref="B11:T11"/>
    <mergeCell ref="C12:T12"/>
    <mergeCell ref="A5:T5"/>
    <mergeCell ref="Q52:T52"/>
    <mergeCell ref="Q54:T54"/>
    <mergeCell ref="Q55:T55"/>
    <mergeCell ref="Q56:T56"/>
    <mergeCell ref="Q57:T57"/>
    <mergeCell ref="Q58:T58"/>
    <mergeCell ref="M58:P58"/>
    <mergeCell ref="M59:P59"/>
    <mergeCell ref="Q6:T6"/>
    <mergeCell ref="Q7:Q8"/>
    <mergeCell ref="R7:S7"/>
    <mergeCell ref="T7:T8"/>
    <mergeCell ref="Q48:T48"/>
    <mergeCell ref="M54:P54"/>
    <mergeCell ref="M55:P55"/>
    <mergeCell ref="M56:P56"/>
    <mergeCell ref="M57:P57"/>
    <mergeCell ref="Q49:T49"/>
  </mergeCells>
  <printOptions horizontalCentered="1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5</vt:i4>
      </vt:variant>
    </vt:vector>
  </HeadingPairs>
  <TitlesOfParts>
    <vt:vector size="9" baseType="lpstr">
      <vt:lpstr>2014-2016 m. SVP</vt:lpstr>
      <vt:lpstr>Aiškinamoji lentelė</vt:lpstr>
      <vt:lpstr>Asignavimų valdytojų kodai</vt:lpstr>
      <vt:lpstr>Rengimo medžiaga</vt:lpstr>
      <vt:lpstr>'2014-2016 m. SVP'!Print_Area</vt:lpstr>
      <vt:lpstr>'Rengimo medžiaga'!Print_Area</vt:lpstr>
      <vt:lpstr>'2014-2016 m. SVP'!Print_Titles</vt:lpstr>
      <vt:lpstr>'Aiškinamoji lentelė'!Print_Titles</vt:lpstr>
      <vt:lpstr>'Rengimo medžiaga'!Print_Titles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Audra Cepiene</cp:lastModifiedBy>
  <cp:lastPrinted>2014-07-10T07:15:27Z</cp:lastPrinted>
  <dcterms:created xsi:type="dcterms:W3CDTF">2007-07-27T10:32:34Z</dcterms:created>
  <dcterms:modified xsi:type="dcterms:W3CDTF">2014-07-31T07:19:11Z</dcterms:modified>
</cp:coreProperties>
</file>