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55" tabRatio="621" activeTab="0"/>
  </bookViews>
  <sheets>
    <sheet name="1 lentelė" sheetId="1" r:id="rId1"/>
    <sheet name="bendras lėšų poreikis" sheetId="2" r:id="rId2"/>
    <sheet name="vertinimo kriterijai" sheetId="3" r:id="rId3"/>
  </sheets>
  <externalReferences>
    <externalReference r:id="rId6"/>
  </externalReferences>
  <definedNames>
    <definedName name="_xlnm.Print_Area" localSheetId="0">'1 lentelė'!$A$1:$AE$126</definedName>
    <definedName name="_xlnm.Print_Titles" localSheetId="0">'1 lentelė'!$5:$7</definedName>
    <definedName name="_xlnm.Print_Titles" localSheetId="2">'vertinimo kriterijai'!$7:$8</definedName>
  </definedNames>
  <calcPr fullCalcOnLoad="1"/>
</workbook>
</file>

<file path=xl/sharedStrings.xml><?xml version="1.0" encoding="utf-8"?>
<sst xmlns="http://schemas.openxmlformats.org/spreadsheetml/2006/main" count="536" uniqueCount="267">
  <si>
    <t>1 lentelė</t>
  </si>
  <si>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</si>
  <si>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</si>
  <si>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</si>
  <si>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</si>
  <si>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</si>
  <si>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</si>
  <si>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Priemonės vykdytojo kodas</t>
  </si>
  <si>
    <t>Finansavimo šaltinis</t>
  </si>
  <si>
    <t>Iš viso</t>
  </si>
  <si>
    <t>Išlaidoms</t>
  </si>
  <si>
    <t>planas</t>
  </si>
  <si>
    <t>01</t>
  </si>
  <si>
    <t>188710823</t>
  </si>
  <si>
    <t>LRVB</t>
  </si>
  <si>
    <t>Iš viso:</t>
  </si>
  <si>
    <t>02</t>
  </si>
  <si>
    <t>03</t>
  </si>
  <si>
    <t>04</t>
  </si>
  <si>
    <t>05</t>
  </si>
  <si>
    <t>06</t>
  </si>
  <si>
    <t>SB</t>
  </si>
  <si>
    <t>10</t>
  </si>
  <si>
    <t>12</t>
  </si>
  <si>
    <t>Iš viso uždaviniui:</t>
  </si>
  <si>
    <t>Iš viso tikslui:</t>
  </si>
  <si>
    <t>Dienos socialinę globą per mėn. gaunančių asmenų su psichine negalia skaičius dienos socialinės globos centre</t>
  </si>
  <si>
    <t>Vidutiniškai per mėn. suteiktų konsultacijų skaičius moterims, patyrusioms smurtą</t>
  </si>
  <si>
    <t>NVO projektų, gaunančių dalinį finansavimą iš savivaldybės biudžeto, skaičius</t>
  </si>
  <si>
    <t>Aplinkos pritaikymas neįgaliesiems</t>
  </si>
  <si>
    <t>Pritaikytų būstų skaičius</t>
  </si>
  <si>
    <t>Kt</t>
  </si>
  <si>
    <t>ES</t>
  </si>
  <si>
    <t xml:space="preserve">Iš viso programai: </t>
  </si>
  <si>
    <t>Finansavimo šaltiniai</t>
  </si>
  <si>
    <r>
      <t xml:space="preserve">Europos Sąjungos paramos lėšos </t>
    </r>
    <r>
      <rPr>
        <b/>
        <sz val="9"/>
        <rFont val="Times New Roman"/>
        <family val="1"/>
      </rPr>
      <t>ES</t>
    </r>
  </si>
  <si>
    <r>
      <t xml:space="preserve">Kiti finansavimo šaltiniai </t>
    </r>
    <r>
      <rPr>
        <b/>
        <sz val="9"/>
        <rFont val="Times New Roman"/>
        <family val="1"/>
      </rPr>
      <t>Kt</t>
    </r>
  </si>
  <si>
    <t>Nevyriausybinių organizacijų socialinių projektų dalinis rėmimas</t>
  </si>
  <si>
    <t>2011-ųjų metų išlaidų projektas</t>
  </si>
  <si>
    <t>Dienos socialinės globos centro senyvo amžiaus asmenims plėtra, pritaikant patalpas Taikos pr. 76 (II a.) (BĮ Klaipėdos miesto socialinės paramos centras)</t>
  </si>
  <si>
    <t xml:space="preserve">Socialinių paslaugų moterims, patyrusioms smurtą šeimoje ar nukentėjusioms nuo prekybos žmonėmis, plėtra steigiant Moterų krizių centrą </t>
  </si>
  <si>
    <t>Ekonominės klasifikacijos grupės</t>
  </si>
  <si>
    <t>Projektas 2011-iesiems metams</t>
  </si>
  <si>
    <t>1. IŠ VISO LĖŠŲ POREIKIS:</t>
  </si>
  <si>
    <t>1.2. turtui įsigyti ir finansiniams įsipareigojimams vykdyti</t>
  </si>
  <si>
    <t>2. FINANSAVIMO ŠALTINIAI:</t>
  </si>
  <si>
    <t>2.1. SAVIVALDYBĖS  LĖŠOS, IŠ VISO:</t>
  </si>
  <si>
    <t>2.1.2. Savivaldybės privatizavimo fondo lėšos PF</t>
  </si>
  <si>
    <t>2.2. KITI ŠALTINIAI, IŠ VISO:</t>
  </si>
  <si>
    <r>
      <t xml:space="preserve">2.2.1.Europos Sąjungos paramos lėšos </t>
    </r>
    <r>
      <rPr>
        <b/>
        <sz val="10"/>
        <rFont val="Times New Roman"/>
        <family val="1"/>
      </rPr>
      <t>ES</t>
    </r>
  </si>
  <si>
    <t>12 Socialinės atskirties mažinimo programa</t>
  </si>
  <si>
    <t>Teikti kokybiškas ir efektyvias socialines paslaugas įvairioms miesto gyventojų grupėms</t>
  </si>
  <si>
    <r>
      <t xml:space="preserve">Vidutiniškai </t>
    </r>
    <r>
      <rPr>
        <sz val="9"/>
        <rFont val="Times New Roman"/>
        <family val="1"/>
      </rPr>
      <t>per mėnesį išmokamų pašalpų ir kompensacijų už komunalinių patarnavimų įsiskolinimus, skaičius</t>
    </r>
  </si>
  <si>
    <t>Socialinės rizikos asmenų, gaunančių socialines paslaugas, skaičius</t>
  </si>
  <si>
    <t>Finansavimo šaltinių suvestinė</t>
  </si>
  <si>
    <t>P 11</t>
  </si>
  <si>
    <t>P4.2.3.6</t>
  </si>
  <si>
    <t>P4.2.1.4</t>
  </si>
  <si>
    <t>I   P4.2.2.5</t>
  </si>
  <si>
    <t>I    P4.2.3.1</t>
  </si>
  <si>
    <t>I    P4.2.3.3</t>
  </si>
  <si>
    <t>P4.2.2.10</t>
  </si>
  <si>
    <t>20/20</t>
  </si>
  <si>
    <t>Įgyvendinti  Lietuvos Respublikos įstatymais ir kitais teisės aktais numatytą socialinę politiką, teikiant piniginę socialinę paramą Klaipėdos miesto gyventojams</t>
  </si>
  <si>
    <t>Pavadinimas</t>
  </si>
  <si>
    <r>
      <t xml:space="preserve">Funkcinės klasifikacijos kodas </t>
    </r>
    <r>
      <rPr>
        <b/>
        <sz val="9"/>
        <rFont val="Times New Roman"/>
        <family val="1"/>
      </rPr>
      <t xml:space="preserve"> *</t>
    </r>
  </si>
  <si>
    <t>Asignavimai 2009-iesiems metams</t>
  </si>
  <si>
    <t>Asignavimų poreikis biudžetiniams 2010-iesiems metams</t>
  </si>
  <si>
    <t>Asignavimai biudžetiniams 2010-iesiems metams</t>
  </si>
  <si>
    <t>Produkto kriterijaus</t>
  </si>
  <si>
    <t>Turtui įsigyti ir finansiniams įsipareigojimams vykdyti</t>
  </si>
  <si>
    <t>Iš jų darbo užmokesčiui</t>
  </si>
  <si>
    <t>2010-ieji metai</t>
  </si>
  <si>
    <t>2011-ieji metai</t>
  </si>
  <si>
    <t>2012-ieji metai</t>
  </si>
  <si>
    <t>SAVIVALDYBĖS  LĖŠOS, IŠ VISO: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</si>
  <si>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</si>
  <si>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r>
      <t xml:space="preserve"> Valstybės  biudžeto specialiosios tikslinės dotacijos lėšos (iš valstybės investicijų programos) </t>
    </r>
    <r>
      <rPr>
        <b/>
        <sz val="9"/>
        <rFont val="Times New Roman"/>
        <family val="1"/>
      </rPr>
      <t>SB(VIP)</t>
    </r>
  </si>
  <si>
    <t>KITI ŠALTINIAI, IŠ VISO:</t>
  </si>
  <si>
    <r>
      <t xml:space="preserve">Valstybės biudžeto lėšos </t>
    </r>
    <r>
      <rPr>
        <b/>
        <sz val="9"/>
        <rFont val="Times New Roman"/>
        <family val="1"/>
      </rPr>
      <t>LRVB</t>
    </r>
  </si>
  <si>
    <t>IŠ VISO:</t>
  </si>
  <si>
    <t xml:space="preserve">Asignavimai biudžetiniams 2010-iesiem metams
</t>
  </si>
  <si>
    <t>Projektas 2012-iesiems metams</t>
  </si>
  <si>
    <t>1.1. išlaidoms, iš jų:</t>
  </si>
  <si>
    <t>1.1.1. darbo užmokesčiui</t>
  </si>
  <si>
    <t>2.1.1. Savivaldybės biudžetas, iš jo:</t>
  </si>
  <si>
    <r>
      <t xml:space="preserve">2.1.1.2.  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</si>
  <si>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 2.1.1.3. Specialiosios programos lėšos (pajamos už atsitiktines paslaugas) </t>
    </r>
    <r>
      <rPr>
        <b/>
        <sz val="10"/>
        <rFont val="Times New Roman"/>
        <family val="1"/>
      </rPr>
      <t>SB(SP)</t>
    </r>
  </si>
  <si>
    <r>
      <t xml:space="preserve">2.1.1.5.  Valstybės biudžeto specialiosios tikslinės dotacijos lėšos </t>
    </r>
    <r>
      <rPr>
        <b/>
        <sz val="10"/>
        <rFont val="Times New Roman"/>
        <family val="1"/>
      </rPr>
      <t>SB(VB)</t>
    </r>
  </si>
  <si>
    <t>50</t>
  </si>
  <si>
    <t>Vidutiniškai per mėn. suteiktų konsultacijų skaičius asmenims, nukentėjusiems nuo prekybos žmonėmis</t>
  </si>
  <si>
    <t xml:space="preserve">BĮ Klaipėdos miesto nakvynės namų pastato  remontas (Šilutės pl. 8) </t>
  </si>
  <si>
    <t>ES lėšomis finansuojamų įgyvendinamų  objektų skaičius, vnt.</t>
  </si>
  <si>
    <t>SB(SP)</t>
  </si>
  <si>
    <t>PROGRAMOS TIKSLŲ, UŽDAVINIŲ, PRIEMONIŲ, PRIEMONIŲ IŠLAIDŲ IR PRODUKTŲ VERTINIMO KRITERIJŲ SUVESTINĖ</t>
  </si>
  <si>
    <t xml:space="preserve"> Socialinės globos paslaugų apmokėjimas už socialinės globos paslaugų institucijose teikiamas paslaugas senyvo amžiaus asmenims, asmenims su negalia ir vaikams, netekusiems tėvų globos</t>
  </si>
  <si>
    <t>I   P4.2.2.4, P4.2.2.2</t>
  </si>
  <si>
    <t>Socialinio būsto fondo gyvenamųjų namų statyba ir būsto pirkimas</t>
  </si>
  <si>
    <t>P4.1.4.1</t>
  </si>
  <si>
    <t>0</t>
  </si>
  <si>
    <t xml:space="preserve">Politinių kalinių ir tremtinių bei jų šeimų narių sugrįžimo į Lietuvą programos  (gyvenamojo namo projektavimas, statyba, butų pirkimas) įgyvendinimas </t>
  </si>
  <si>
    <t>SB(VIP)</t>
  </si>
  <si>
    <t>Parengtas techninis projektas, vnt.</t>
  </si>
  <si>
    <t xml:space="preserve">Lengvatinių palūkanų už suteiktas paskolas socialiai remtiniems asmenims ir paskolos dalies  asmenims, turintiems teisę į papildomas lengvatas, kompensavimas </t>
  </si>
  <si>
    <t xml:space="preserve">Lengvatomis pasinaudojusių asmenų skaičius </t>
  </si>
  <si>
    <t>P4.1.4.3</t>
  </si>
  <si>
    <t>Viešajame registre įregistruotų nuomos sutarčių skaičius</t>
  </si>
  <si>
    <t>SB(SPN)</t>
  </si>
  <si>
    <t>Suremontuotų butų skaičius</t>
  </si>
  <si>
    <t>Aprūpinti socialiniu būstu miesto gyventojus bei efektyviai naudoti esamą socialinio būsto fondą</t>
  </si>
  <si>
    <t xml:space="preserve">Užtikrinti Klaipėdos miesto socialinio būsto fondo plėtrą ir  valstybės politikos, padedančios apsirūpinti būstu, įgyvendinimą </t>
  </si>
  <si>
    <t xml:space="preserve">Laikinai neišnuomuotų socialinio būsto fondo butų priežiūra </t>
  </si>
  <si>
    <t>Dienos socialinę globą per mėn. gaunančių vaikų su negalia skaičius dienos socialinės globos centre</t>
  </si>
  <si>
    <t>P4.2.3.4, P4.2.3.2, P4.2.2.5, P4.2.2.9, P4.2.2.4</t>
  </si>
  <si>
    <t>Miesto gyventojams teikiamų socialinių paslaugų, perkant jas  viešuosius pirkimus reglamentuojančių  teisės aktų nustatyta  tvarka, apmokėjimas</t>
  </si>
  <si>
    <t>Vienkartinių išmokų socialiai pažeidžiamiems žmonėms išmokėjimas</t>
  </si>
  <si>
    <t>Objektų, kuriuose pašalintos galimų avarijų grėsmės, sk.</t>
  </si>
  <si>
    <t>Išnuomotiems butams gautų energetinių sertifikatų skaičius</t>
  </si>
  <si>
    <t>VERTINIMO KRITERIJŲ SUVESTINĖ</t>
  </si>
  <si>
    <t>2 lentelė</t>
  </si>
  <si>
    <t xml:space="preserve">Kodas </t>
  </si>
  <si>
    <t>(Savivaldybės strateginio tikslo pavadinimas)</t>
  </si>
  <si>
    <t>(Programos, skirtos šiam strateginiam tikslui įgyvendinti, pavadinimas)</t>
  </si>
  <si>
    <t>Vertinimo kriterijus</t>
  </si>
  <si>
    <t>Vertinimo kriterijaus kodas</t>
  </si>
  <si>
    <t>2009-ųjų metų planas</t>
  </si>
  <si>
    <t>2010-ųjų metų planas</t>
  </si>
  <si>
    <t>2011-ųjų metų planas</t>
  </si>
  <si>
    <t>2012-ųjų metų planas</t>
  </si>
  <si>
    <t>Mato vienetas</t>
  </si>
  <si>
    <t>03.12</t>
  </si>
  <si>
    <t>Rezultato:</t>
  </si>
  <si>
    <t>1-ajam programos tikslui</t>
  </si>
  <si>
    <t>1. Regioninių socialinių paslaugų gavėjų skaičiaus santykis su kitų socialinių paslaugų (išskyrus bendrąsias socialines paslaugas) gavėjais, proc.</t>
  </si>
  <si>
    <t>2-ajam programos tikslui</t>
  </si>
  <si>
    <t>2. Socialinės globos ir socialinės priežiūros gavėjų skaičiaus santykis su bendru savivaldybės gyventojų skaičiumi, proc.</t>
  </si>
  <si>
    <t>Produkto:</t>
  </si>
  <si>
    <t>1-ajam uždaviniui</t>
  </si>
  <si>
    <t>P-12-01-01-03</t>
  </si>
  <si>
    <t>P-12-01-01-04</t>
  </si>
  <si>
    <t>1. Dienos socialinę globą per mėn. gaunančių asmenų su psichine negalia skaičius dienos socialinės globos centre</t>
  </si>
  <si>
    <t>P-12-02-01-01</t>
  </si>
  <si>
    <t>3.Vidutiniškai per mėn. suteiktų konsultacijų skaičius asmenims, nukentėjusiems nuo prekybos žmonėmis</t>
  </si>
  <si>
    <t>3.Vidutiniškai per mėn. suteiktų konsultacijų skaičius moterims, patyrusioms smurtą</t>
  </si>
  <si>
    <t>5. Socialinės rizikos asmenų, gaunančių socialines paslaugas, skaičius</t>
  </si>
  <si>
    <t>6. NVO projektų, gaunančių dalinį finansavimą iš savivaldybės biudžeto, skaičius</t>
  </si>
  <si>
    <t>P-12-02-01-02</t>
  </si>
  <si>
    <t>8. Pritaikytų būstų skaičius</t>
  </si>
  <si>
    <t>P-12-02-01-03</t>
  </si>
  <si>
    <t>2-ajam uždaviniui</t>
  </si>
  <si>
    <t>1 Socialinės priežiūros namuose paslaugas gaunančių asmenų skaičius (BĮ Klaipėdos miesto socialinės paramos centras)</t>
  </si>
  <si>
    <t>P-12-02-02-01</t>
  </si>
  <si>
    <t>P-12-02-03-01</t>
  </si>
  <si>
    <t>P-12-03-01-01</t>
  </si>
  <si>
    <t>2. Politiniams kaliniams ir tremtiniams bei jų šeimų nariams, sugrįžusiems į Lietuvą, gyvenamojo namo statybai parengtas techninis projektas, vnt.</t>
  </si>
  <si>
    <t>P-12-03-01-02</t>
  </si>
  <si>
    <t xml:space="preserve">3. Lengvatomis už suteiktas palūkanas pasinaudojusių asmenų skaičius </t>
  </si>
  <si>
    <t>P-12-03-01-03</t>
  </si>
  <si>
    <t>P-12-03-02-01</t>
  </si>
  <si>
    <t>R-12-01</t>
  </si>
  <si>
    <t>Socialinės priežiūros namuose paslaugas gaunančių asmenų skaičius</t>
  </si>
  <si>
    <t>Transporto paslaugos gavėjų skaičius, asmenys</t>
  </si>
  <si>
    <t>Labdaros valgykloje maitinamų asmenų skaičius</t>
  </si>
  <si>
    <t>Išduotų techninės pagalbos priemonių sk.</t>
  </si>
  <si>
    <t>Klientų skaičius įstaigoje</t>
  </si>
  <si>
    <t>Klientų skaičius namuose</t>
  </si>
  <si>
    <t>Asmenų su sunkia negalia, kuriems teikiamos paslaugos namuose, skaičius</t>
  </si>
  <si>
    <t>Užtikrinti efektyvią BĮ Klaipėdos miesto nakvynės namų veiklą</t>
  </si>
  <si>
    <t>Vietų skaičius įstaigoje</t>
  </si>
  <si>
    <t xml:space="preserve">Socialinės rizikos asmenų, kuriems suteiktos paslaugos per metus, skaičius </t>
  </si>
  <si>
    <t>Užtikrinti efektyvią BĮ Klaipėdos miesto globos namų veiklą</t>
  </si>
  <si>
    <t>Vietų skaičius globos įstaigoje</t>
  </si>
  <si>
    <t>Prižiūrimų asmenų su sunkia negalia skaičius</t>
  </si>
  <si>
    <t>Užtikrinti efektyvią BĮ Klaipėdos miesto šeimos ir vaiko gerovės centro veiklą</t>
  </si>
  <si>
    <t xml:space="preserve">Organizuota tėvystės įgūdžių formavimo užsiėmimų ir globėjų kursų, vnt. </t>
  </si>
  <si>
    <t>Įsteigta laikinų globų šeimoje, vnt.</t>
  </si>
  <si>
    <t xml:space="preserve">Įstaigos išlaikymas ir veiklos organizavimas </t>
  </si>
  <si>
    <t>Įstaigos išlaikymas ir veiklos organizavimas</t>
  </si>
  <si>
    <t>Mokymų dalyvių skaičius</t>
  </si>
  <si>
    <t>Įsigyta slaugos priemonių</t>
  </si>
  <si>
    <t>2010-ųjų metų  asignavimų planas</t>
  </si>
  <si>
    <t>2010-ųjų  asignavimų planas</t>
  </si>
  <si>
    <t>P-12-03-02-02</t>
  </si>
  <si>
    <t>2. Suremontuotų socialinio būsto fondo butų skaičius</t>
  </si>
  <si>
    <t>4. Savivaldybės socialinio būsto fondo butų, kuriuose pašalintos galimų avarijų grėsmės, skaičius</t>
  </si>
  <si>
    <t>5. Išnuomotiems butams gautų energetinių sertifikatų skaičius, vnt.</t>
  </si>
  <si>
    <t>2.  Surinkta nuomos mokesčio už išnuomotą socialinį būstą, proc.</t>
  </si>
  <si>
    <t>2. Dienos socialinę globą per mėn. gaunančių vaikų su negalia skaičius dienos socialinės globos centre</t>
  </si>
  <si>
    <t>P</t>
  </si>
  <si>
    <r>
      <t>Paskolos lėšos</t>
    </r>
    <r>
      <rPr>
        <b/>
        <sz val="9"/>
        <rFont val="Times New Roman"/>
        <family val="1"/>
      </rPr>
      <t xml:space="preserve"> P</t>
    </r>
  </si>
  <si>
    <t>4-ajam uždaviniui</t>
  </si>
  <si>
    <t>1. Vietų skaičius įstaigoje (BĮ Klaipėdos miesto nakvynės namai)</t>
  </si>
  <si>
    <t>2. Socialinės rizikos asmenų, kuriems suteiktos paslaugos per metus, skaičius  (BĮ Klaipėdos miesto nakvynės namai)</t>
  </si>
  <si>
    <t>P-12-02-04-01</t>
  </si>
  <si>
    <t>5-ajam uždaviniui</t>
  </si>
  <si>
    <t>6-ajam uždaviniui</t>
  </si>
  <si>
    <t>P-12-02-05-01</t>
  </si>
  <si>
    <t>P-12-02-06-01</t>
  </si>
  <si>
    <t>1.Vietų skaičius globos įstaigoje (BĮ Klaipėdos miesto globos namai)</t>
  </si>
  <si>
    <t>7-ajam uždaviniui</t>
  </si>
  <si>
    <t>P-12-02-07-01</t>
  </si>
  <si>
    <t>2. Organizuota tėvystės įgūdžių formavimo užsiėmimų ir globėjų kursų, vnt. (BĮ Klaipėdos miesto šeimos ir vaiko gerovės centras)</t>
  </si>
  <si>
    <t>3. Įsteigta laikinų globų šeimoje, sk. (BĮ Klaipėdos miesto šeimos ir vaiko gerovės centras)</t>
  </si>
  <si>
    <r>
      <t xml:space="preserve">Specialiosios programos lėšos (pajamos už gyvenamųjų patalpų nuomą) </t>
    </r>
    <r>
      <rPr>
        <b/>
        <sz val="9"/>
        <rFont val="Times New Roman"/>
        <family val="1"/>
      </rPr>
      <t>SB(SPN)</t>
    </r>
  </si>
  <si>
    <r>
      <t xml:space="preserve">Specialiosios programos lėšos </t>
    </r>
    <r>
      <rPr>
        <b/>
        <sz val="9"/>
        <rFont val="Times New Roman"/>
        <family val="1"/>
      </rPr>
      <t>SB(SP)</t>
    </r>
  </si>
  <si>
    <t>Užtikrinti piniginę socialinę paramą šeimoms ir vaikams bei neįgaliems asmenims,  numatytą Lietuvos Respublikos įstatymuose ir kituose teisės aktuose</t>
  </si>
  <si>
    <r>
      <t xml:space="preserve">2.1.1.4. Specialiosios programos lėšos (pajamos už patalpų nuomą) </t>
    </r>
    <r>
      <rPr>
        <b/>
        <sz val="10"/>
        <rFont val="Times New Roman"/>
        <family val="1"/>
      </rPr>
      <t>SB(SPN)</t>
    </r>
  </si>
  <si>
    <t>SB(K)</t>
  </si>
  <si>
    <r>
      <t xml:space="preserve">2009–2012 METŲ KLAIPĖDOS MIESTO SAVIVALDYBĖS </t>
    </r>
    <r>
      <rPr>
        <b/>
        <sz val="9"/>
        <rFont val="Times New Roman"/>
        <family val="1"/>
      </rPr>
      <t xml:space="preserve">                
SOCIALINĖS ATSKIRTIES MAŽINIMO (NR.12)</t>
    </r>
  </si>
  <si>
    <r>
      <t xml:space="preserve">Užtikrinti efektyvią BĮ Klaipėdos miesto socialinės paramos </t>
    </r>
    <r>
      <rPr>
        <b/>
        <sz val="9"/>
        <rFont val="Times New Roman"/>
        <family val="1"/>
      </rPr>
      <t>centro</t>
    </r>
    <r>
      <rPr>
        <b/>
        <sz val="9"/>
        <rFont val="Times New Roman"/>
        <family val="1"/>
      </rPr>
      <t xml:space="preserve"> veiklą</t>
    </r>
  </si>
  <si>
    <t>03 Strateginis tikslas.  Užtikrinti gyventojams aukštą švietimo, kultūros, socialinių, sporto ir sveikatos apsaugos paslaugų kokybę ir prieinamumą</t>
  </si>
  <si>
    <t>Užtikrinti socialinių paslaugų įvairovę ir aprėptį, skatinant jų neinstitucinę plėtrą bendruomenėje</t>
  </si>
  <si>
    <t>Užtikrinti savivaldybei priklausančio socialinio būsto nuomos administravimą</t>
  </si>
  <si>
    <t>5. Išduotų techninės pagalbos priemonių sk. (BĮ Klaipėdos miesto socialinės paramos centras)</t>
  </si>
  <si>
    <t>3. Transporto paslaugos gavėjų skaičius, asmenys (BĮ Klaipėdos miesto socialinės paramos centras)</t>
  </si>
  <si>
    <t>2. Prižiūrimų asmenų su sunkia negalia skaičius (BĮ Klaipėdos miesto globos namai)</t>
  </si>
  <si>
    <t xml:space="preserve"> SOCIALINĖS ATSKIRTIES MAŽINIMO PROGRAMA ( Nr. 12)</t>
  </si>
  <si>
    <t>R-12-02-01</t>
  </si>
  <si>
    <t>R-12-02-02</t>
  </si>
  <si>
    <t>R-12-02-03</t>
  </si>
  <si>
    <t>R-12-03-04</t>
  </si>
  <si>
    <t>R-12-03-05</t>
  </si>
  <si>
    <t>UŽTIKRINTI GYVENTOJAMS AUKŠTĄ ŠVIETIMO, KULTŪROS, SOCIALINIŲ, SPORTO IR SVEIKATOS APSAUGOS PASLAUGŲ KOKYBĘ IR PRIEINAMUMĄ</t>
  </si>
  <si>
    <t>Įgyvendinamas įstaigos strateginio tikslo kodas, programos kodas</t>
  </si>
  <si>
    <t>Mokinių iš mažas pajamas gaunančių šeimų nemokamo maitinimo gamybos išlaidų padengimas</t>
  </si>
  <si>
    <t>09</t>
  </si>
  <si>
    <t>Valgyklų, kuriose nemokamai maitinami mokiniai, skaičius mokyklose</t>
  </si>
  <si>
    <t>2. Dienos globos paslaugas asmens namuose gaunančių asmenų su sunkia negalia skaičius (BĮ Klaipėdos miesto socialinės paramos centras)</t>
  </si>
  <si>
    <t>4. Labdaros valgykloje maitinamų asmenų skaičius (BĮ Klaipėdos miesto socialinės paramos centras)</t>
  </si>
  <si>
    <t>1. ES lėšomis finansuojamų įgyvendinamų objektų skaičius, vnt.</t>
  </si>
  <si>
    <t>1. Padidintas Savivaldybės socialinio būsto fondas, butų skaičius</t>
  </si>
  <si>
    <t>Gerinti socialinių paslaugų infrastruktūrą bei užtikrinti savivaldybės administruojamų socialinių paslaugų įstaigų pastatų, patalpų priežiūrą ir remontą</t>
  </si>
  <si>
    <t xml:space="preserve">Patalpų (Debreceno g. 48) pritaikymas Dienos centro  vaikams iš socialinės rizikos šeimų ir Trumpalaikės socialinės ir krizių įveikimo pagalbos skyriaus veiklai (BĮ Klaipėdos miesto šeimos ir vaiko gerovės centras) </t>
  </si>
  <si>
    <t>Dienos socialinės globos centro sutrikusios psichikos suaugusiems asmenims plėtra (BĮ Neįgaliųjų dienos centras „Klaipėdos lakštutė“)</t>
  </si>
  <si>
    <t>Išnuomojamų savivaldybės gyvenamųjų patalpų energetinis sertifikavimas ir nuomos sutarčių registravimas viešajame registre</t>
  </si>
  <si>
    <t>1 lentelės tęsinys</t>
  </si>
  <si>
    <t>Savivaldybės gyvenamųjų patalpų, už kurių bendrosios nuosavybės objektų atnaujinimo darbus apmokėta, skaičius</t>
  </si>
  <si>
    <t>Parengta remontuoti atlaisvintų socialinio fondo butų, skaičius</t>
  </si>
  <si>
    <r>
      <t xml:space="preserve">Padidintas </t>
    </r>
    <r>
      <rPr>
        <sz val="9"/>
        <rFont val="Times New Roman"/>
        <family val="1"/>
      </rPr>
      <t>savivaldybės</t>
    </r>
    <r>
      <rPr>
        <sz val="9"/>
        <rFont val="Times New Roman"/>
        <family val="1"/>
      </rPr>
      <t xml:space="preserve"> socialinio būsto fondas, butų skaičius</t>
    </r>
  </si>
  <si>
    <t>Vietų skaičius vaikų laikinosios priežiūros grupėje</t>
  </si>
  <si>
    <t>Dienos socialinės globos paslaugas asmens namuose gaunančių asmenų su sunkia negalia skaičius</t>
  </si>
  <si>
    <r>
      <t xml:space="preserve">Vidutiniškai per mėn. paslaugas gaunančių socialinės rizikos ir rizikos šeimų vaikų skaičius </t>
    </r>
    <r>
      <rPr>
        <sz val="9"/>
        <rFont val="Times New Roman"/>
        <family val="1"/>
      </rPr>
      <t>Dienos</t>
    </r>
    <r>
      <rPr>
        <sz val="9"/>
        <rFont val="Times New Roman"/>
        <family val="1"/>
      </rPr>
      <t xml:space="preserve">  centre</t>
    </r>
  </si>
  <si>
    <r>
      <t>Vaikų, senyvo amžiaus asmenų bei asmenų su nega</t>
    </r>
    <r>
      <rPr>
        <sz val="9"/>
        <rFont val="Times New Roman"/>
        <family val="1"/>
      </rPr>
      <t>lia,</t>
    </r>
    <r>
      <rPr>
        <sz val="9"/>
        <rFont val="Times New Roman"/>
        <family val="1"/>
      </rPr>
      <t xml:space="preserve"> apgyvendintų apskrities pavaldumo globos institucijose per metus, sk.</t>
    </r>
  </si>
  <si>
    <t>2012-ųjų metų išlaidų projektas</t>
  </si>
  <si>
    <t xml:space="preserve">        Programos (Nr. 12)  lėšų  poreikis ir numatomi finansavimo šaltiniai              </t>
  </si>
  <si>
    <r>
      <t xml:space="preserve">2.1.1.1.  savivaldybės biudžeto lėšos </t>
    </r>
    <r>
      <rPr>
        <b/>
        <sz val="10"/>
        <rFont val="Times New Roman"/>
        <family val="1"/>
      </rPr>
      <t>SB</t>
    </r>
  </si>
  <si>
    <r>
      <t xml:space="preserve">2.1.1.6. valstybės  biudžeto specialiosios tikslinės dotacijos lėšos (iš Valstybės investicijų programos) </t>
    </r>
    <r>
      <rPr>
        <b/>
        <sz val="10"/>
        <rFont val="Times New Roman"/>
        <family val="1"/>
      </rPr>
      <t>SB(VIP)</t>
    </r>
  </si>
  <si>
    <r>
      <t xml:space="preserve"> 2.1.1.7.   valstybės ir savivaldybės biudžeto tarpusavio atsiskaitymų lėšos </t>
    </r>
    <r>
      <rPr>
        <b/>
        <sz val="10"/>
        <rFont val="Times New Roman"/>
        <family val="1"/>
      </rPr>
      <t>SB(TA)</t>
    </r>
  </si>
  <si>
    <r>
      <t xml:space="preserve">2.1.1.8. paskolos lėšos </t>
    </r>
    <r>
      <rPr>
        <b/>
        <sz val="10"/>
        <rFont val="Times New Roman"/>
        <family val="1"/>
      </rPr>
      <t>P</t>
    </r>
  </si>
  <si>
    <r>
      <t xml:space="preserve">2.2.2. valstybės biudžeto lėšos </t>
    </r>
    <r>
      <rPr>
        <b/>
        <sz val="10"/>
        <rFont val="Times New Roman"/>
        <family val="1"/>
      </rPr>
      <t>LRVB</t>
    </r>
  </si>
  <si>
    <r>
      <t xml:space="preserve">2.2.3. paskolos lėšos </t>
    </r>
    <r>
      <rPr>
        <b/>
        <sz val="10"/>
        <rFont val="Times New Roman"/>
        <family val="1"/>
      </rPr>
      <t>P</t>
    </r>
  </si>
  <si>
    <r>
      <t xml:space="preserve">2.2.4. kiti finansavimo šaltiniai </t>
    </r>
    <r>
      <rPr>
        <b/>
        <sz val="10"/>
        <rFont val="Times New Roman"/>
        <family val="1"/>
      </rPr>
      <t>Kt</t>
    </r>
  </si>
  <si>
    <t>1. Vietų skaičiaus stacionariose socialinių paslaugų įstaigose santykis su vietų skaičiumi (maksimaliu lankytojų skaičiumi per dieną) nestacionariose socialinių paslaugų įstaigose, proc.</t>
  </si>
  <si>
    <t>3. Socialinių darbuotojų ir socialinių darbuotojų padėjėjų skaičius savivaldybėje, tenkantis 10 tūkst. savivaldybės gyventojų</t>
  </si>
  <si>
    <t>3-iajam programos tikslui</t>
  </si>
  <si>
    <t>1. Savivaldybės socialiniam būstui išsinuomoti laukiančių asmenų (šeimų) laukimo trukmė (metai)</t>
  </si>
  <si>
    <t>7. Vidutiniškai per mėn. paslaugas gaunančių socialinės rizikos ir rizikos šeimų vaikų skaičius Dienos centre</t>
  </si>
  <si>
    <t>3-iajam uždaviniui</t>
  </si>
  <si>
    <t>1. Klientų skaičius įstaigoje (BĮ Neįgaliųjų dienos centras „Klaipėdos lakštutė“)</t>
  </si>
  <si>
    <t>2. Klientų skaičius namuose (BĮ Neįgaliųjų dienos centras „Klaipėdos lakštutė“)</t>
  </si>
  <si>
    <t>3. Asmenų su sunkia negalia, kuriems teikiamos paslaugos namuose, skaičius (BĮ Neįgaliųjų dienos centras „Klaipėdos lakštutė“)</t>
  </si>
  <si>
    <t>1. Vietų skaičius Vaikų laikinos priežiūros grupėje (BĮ Klaipėdos miesto šeimos ir vaiko gerovės centras)</t>
  </si>
  <si>
    <t>1. Parengta remontuoti atlaisvintų socialinio fondo butų, skaičius</t>
  </si>
  <si>
    <t>3. Savivaldybės gyvenamųjų patalpų, už kurių bendrosios nuosavybės objektų atnaujinimo darbus apmokėta, skaičius</t>
  </si>
  <si>
    <r>
      <t>Užtikrinti efektyvią BĮ Neįgaliųjų dienos centro</t>
    </r>
    <r>
      <rPr>
        <b/>
        <sz val="9"/>
        <rFont val="Times New Roman"/>
        <family val="1"/>
      </rPr>
      <t xml:space="preserve"> „K</t>
    </r>
    <r>
      <rPr>
        <b/>
        <sz val="9"/>
        <rFont val="Times New Roman"/>
        <family val="1"/>
      </rPr>
      <t>laipėdos lakštut</t>
    </r>
    <r>
      <rPr>
        <b/>
        <sz val="9"/>
        <rFont val="Times New Roman"/>
        <family val="1"/>
      </rPr>
      <t>ė“</t>
    </r>
    <r>
      <rPr>
        <b/>
        <sz val="9"/>
        <rFont val="Times New Roman"/>
        <family val="1"/>
      </rPr>
      <t xml:space="preserve"> veiklą</t>
    </r>
  </si>
  <si>
    <t>1. Vidutiniškai per mėnesį išmokamų vienkartinių pašalpų ir kompensacijų už komunalinių patarnavimų įsiskolinimus skaičius</t>
  </si>
  <si>
    <t>2. Vaikų, senyvo amžiaus asmenų bei asmenų su negalia, apgyvendintų apskrities pavaldumo globos institucijose per metus, sk.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</si>
</sst>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  <numFmt numFmtId="176" formatCode="[$-427]yyyy\ &quot;m.&quot;\ mmmm\ d\ &quot;d.&quot;"/>
  </numFmts>
  <fonts count="29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9"/>
      <color indexed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Times New Roman Baltic"/>
      <family val="1"/>
    </font>
    <font>
      <sz val="10"/>
      <name val="TimesLT"/>
      <family val="0"/>
    </font>
    <font>
      <sz val="12"/>
      <name val="Arial"/>
      <family val="0"/>
    </font>
    <font>
      <sz val="12"/>
      <name val="Times New Roman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sz val="10"/>
      <name val="Times New Roman Baltic"/>
      <family val="1"/>
    </font>
    <font>
      <sz val="10"/>
      <name val="Times New Roman Baltic"/>
      <family val="1"/>
    </font>
    <font>
      <i/>
      <u val="single"/>
      <sz val="10"/>
      <name val="Times New Roman Baltic"/>
      <family val="0"/>
    </font>
    <font>
      <b/>
      <u val="single"/>
      <sz val="9"/>
      <name val="Times New Roman"/>
      <family val="1"/>
    </font>
    <font>
      <b/>
      <sz val="9"/>
      <name val="Arial"/>
      <family val="0"/>
    </font>
    <font>
      <sz val="9"/>
      <color indexed="10"/>
      <name val="Arial"/>
      <family val="0"/>
    </font>
    <font>
      <sz val="9"/>
      <color indexed="42"/>
      <name val="Arial"/>
      <family val="0"/>
    </font>
    <font>
      <sz val="10"/>
      <color indexed="10"/>
      <name val="Times New Roman"/>
      <family val="1"/>
    </font>
    <font>
      <u val="single"/>
      <sz val="10"/>
      <name val="Times New Roman Baltic"/>
      <family val="1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97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 style="thick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2">
    <xf numFmtId="0" fontId="0" fillId="0" borderId="0" xfId="0" applyAlignment="1">
      <alignment/>
    </xf>
    <xf numFmtId="0" fontId="1" fillId="0" borderId="0" xfId="0" applyFont="1" applyAlignment="1">
      <alignment vertical="top"/>
    </xf>
    <xf numFmtId="49" fontId="5" fillId="2" borderId="1" xfId="0" applyNumberFormat="1" applyFont="1" applyFill="1" applyBorder="1" applyAlignment="1">
      <alignment horizontal="center" vertical="top" wrapText="1"/>
    </xf>
    <xf numFmtId="172" fontId="6" fillId="0" borderId="2" xfId="0" applyNumberFormat="1" applyFont="1" applyFill="1" applyBorder="1" applyAlignment="1">
      <alignment horizontal="center" vertical="top"/>
    </xf>
    <xf numFmtId="172" fontId="6" fillId="3" borderId="2" xfId="0" applyNumberFormat="1" applyFont="1" applyFill="1" applyBorder="1" applyAlignment="1">
      <alignment horizontal="center" vertical="top"/>
    </xf>
    <xf numFmtId="172" fontId="6" fillId="0" borderId="3" xfId="0" applyNumberFormat="1" applyFont="1" applyFill="1" applyBorder="1" applyAlignment="1">
      <alignment horizontal="center" vertical="top" wrapText="1"/>
    </xf>
    <xf numFmtId="172" fontId="6" fillId="3" borderId="3" xfId="0" applyNumberFormat="1" applyFont="1" applyFill="1" applyBorder="1" applyAlignment="1">
      <alignment horizontal="center" vertical="top" wrapText="1"/>
    </xf>
    <xf numFmtId="172" fontId="6" fillId="0" borderId="2" xfId="0" applyNumberFormat="1" applyFont="1" applyFill="1" applyBorder="1" applyAlignment="1">
      <alignment horizontal="center" vertical="top" wrapText="1"/>
    </xf>
    <xf numFmtId="172" fontId="6" fillId="3" borderId="2" xfId="0" applyNumberFormat="1" applyFont="1" applyFill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horizontal="center" vertical="top"/>
    </xf>
    <xf numFmtId="49" fontId="5" fillId="4" borderId="5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172" fontId="6" fillId="0" borderId="7" xfId="0" applyNumberFormat="1" applyFont="1" applyFill="1" applyBorder="1" applyAlignment="1">
      <alignment horizontal="center" vertical="top" wrapText="1"/>
    </xf>
    <xf numFmtId="172" fontId="6" fillId="0" borderId="8" xfId="0" applyNumberFormat="1" applyFont="1" applyFill="1" applyBorder="1" applyAlignment="1">
      <alignment horizontal="center" vertical="top" wrapText="1"/>
    </xf>
    <xf numFmtId="172" fontId="6" fillId="0" borderId="9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2" fontId="6" fillId="0" borderId="3" xfId="0" applyNumberFormat="1" applyFont="1" applyFill="1" applyBorder="1" applyAlignment="1">
      <alignment horizontal="center" vertical="top"/>
    </xf>
    <xf numFmtId="172" fontId="6" fillId="0" borderId="11" xfId="0" applyNumberFormat="1" applyFont="1" applyFill="1" applyBorder="1" applyAlignment="1">
      <alignment horizontal="center" vertical="top" wrapText="1"/>
    </xf>
    <xf numFmtId="172" fontId="6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172" fontId="6" fillId="3" borderId="2" xfId="0" applyNumberFormat="1" applyFont="1" applyFill="1" applyBorder="1" applyAlignment="1">
      <alignment horizontal="center" vertical="center"/>
    </xf>
    <xf numFmtId="172" fontId="6" fillId="0" borderId="13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/>
    </xf>
    <xf numFmtId="49" fontId="5" fillId="2" borderId="14" xfId="0" applyNumberFormat="1" applyFont="1" applyFill="1" applyBorder="1" applyAlignment="1">
      <alignment horizontal="center" vertical="top"/>
    </xf>
    <xf numFmtId="172" fontId="6" fillId="0" borderId="15" xfId="0" applyNumberFormat="1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172" fontId="6" fillId="3" borderId="15" xfId="0" applyNumberFormat="1" applyFont="1" applyFill="1" applyBorder="1" applyAlignment="1">
      <alignment horizontal="center" vertical="center"/>
    </xf>
    <xf numFmtId="49" fontId="5" fillId="5" borderId="14" xfId="0" applyNumberFormat="1" applyFont="1" applyFill="1" applyBorder="1" applyAlignment="1">
      <alignment horizontal="center" vertical="top"/>
    </xf>
    <xf numFmtId="172" fontId="1" fillId="0" borderId="0" xfId="0" applyNumberFormat="1" applyFont="1" applyBorder="1" applyAlignment="1">
      <alignment vertical="top"/>
    </xf>
    <xf numFmtId="0" fontId="1" fillId="0" borderId="0" xfId="0" applyFont="1" applyFill="1" applyAlignment="1">
      <alignment vertical="top"/>
    </xf>
    <xf numFmtId="0" fontId="6" fillId="0" borderId="17" xfId="0" applyFont="1" applyBorder="1" applyAlignment="1">
      <alignment horizontal="center" vertical="top" wrapText="1"/>
    </xf>
    <xf numFmtId="172" fontId="6" fillId="0" borderId="0" xfId="0" applyNumberFormat="1" applyFont="1" applyBorder="1" applyAlignment="1">
      <alignment horizontal="center" vertical="top"/>
    </xf>
    <xf numFmtId="172" fontId="6" fillId="0" borderId="7" xfId="0" applyNumberFormat="1" applyFont="1" applyFill="1" applyBorder="1" applyAlignment="1">
      <alignment horizontal="center" vertical="top"/>
    </xf>
    <xf numFmtId="172" fontId="5" fillId="3" borderId="18" xfId="0" applyNumberFormat="1" applyFont="1" applyFill="1" applyBorder="1" applyAlignment="1">
      <alignment horizontal="center" vertical="top"/>
    </xf>
    <xf numFmtId="172" fontId="6" fillId="3" borderId="8" xfId="0" applyNumberFormat="1" applyFont="1" applyFill="1" applyBorder="1" applyAlignment="1">
      <alignment horizontal="center" vertical="center"/>
    </xf>
    <xf numFmtId="172" fontId="6" fillId="3" borderId="9" xfId="0" applyNumberFormat="1" applyFont="1" applyFill="1" applyBorder="1" applyAlignment="1">
      <alignment horizontal="center" vertical="center"/>
    </xf>
    <xf numFmtId="172" fontId="6" fillId="0" borderId="19" xfId="0" applyNumberFormat="1" applyFont="1" applyFill="1" applyBorder="1" applyAlignment="1">
      <alignment horizontal="center" vertical="top"/>
    </xf>
    <xf numFmtId="172" fontId="6" fillId="0" borderId="10" xfId="0" applyNumberFormat="1" applyFont="1" applyBorder="1" applyAlignment="1">
      <alignment horizontal="center" vertical="top"/>
    </xf>
    <xf numFmtId="0" fontId="6" fillId="0" borderId="16" xfId="0" applyFont="1" applyFill="1" applyBorder="1" applyAlignment="1">
      <alignment vertical="top" wrapText="1"/>
    </xf>
    <xf numFmtId="172" fontId="6" fillId="0" borderId="16" xfId="0" applyNumberFormat="1" applyFont="1" applyBorder="1" applyAlignment="1">
      <alignment horizontal="center" vertical="center" wrapText="1"/>
    </xf>
    <xf numFmtId="172" fontId="6" fillId="3" borderId="19" xfId="0" applyNumberFormat="1" applyFont="1" applyFill="1" applyBorder="1" applyAlignment="1">
      <alignment horizontal="center" vertical="top" wrapText="1"/>
    </xf>
    <xf numFmtId="172" fontId="6" fillId="3" borderId="7" xfId="0" applyNumberFormat="1" applyFont="1" applyFill="1" applyBorder="1" applyAlignment="1">
      <alignment horizontal="center" vertical="top" wrapText="1"/>
    </xf>
    <xf numFmtId="172" fontId="6" fillId="0" borderId="3" xfId="0" applyNumberFormat="1" applyFont="1" applyBorder="1" applyAlignment="1">
      <alignment horizontal="center" vertical="center" wrapText="1"/>
    </xf>
    <xf numFmtId="172" fontId="6" fillId="0" borderId="2" xfId="0" applyNumberFormat="1" applyFont="1" applyBorder="1" applyAlignment="1">
      <alignment horizontal="center" vertical="center" wrapText="1"/>
    </xf>
    <xf numFmtId="172" fontId="6" fillId="0" borderId="2" xfId="0" applyNumberFormat="1" applyFont="1" applyBorder="1" applyAlignment="1">
      <alignment horizontal="center" vertical="center"/>
    </xf>
    <xf numFmtId="172" fontId="5" fillId="4" borderId="18" xfId="0" applyNumberFormat="1" applyFont="1" applyFill="1" applyBorder="1" applyAlignment="1">
      <alignment horizontal="center" vertical="center"/>
    </xf>
    <xf numFmtId="172" fontId="6" fillId="0" borderId="3" xfId="0" applyNumberFormat="1" applyFont="1" applyBorder="1" applyAlignment="1">
      <alignment horizontal="center" vertical="center"/>
    </xf>
    <xf numFmtId="172" fontId="6" fillId="0" borderId="7" xfId="0" applyNumberFormat="1" applyFont="1" applyBorder="1" applyAlignment="1">
      <alignment horizontal="center" vertical="center"/>
    </xf>
    <xf numFmtId="172" fontId="6" fillId="0" borderId="9" xfId="0" applyNumberFormat="1" applyFont="1" applyBorder="1" applyAlignment="1">
      <alignment horizontal="center" vertical="center"/>
    </xf>
    <xf numFmtId="172" fontId="6" fillId="0" borderId="20" xfId="0" applyNumberFormat="1" applyFont="1" applyBorder="1" applyAlignment="1">
      <alignment horizontal="center" vertical="center"/>
    </xf>
    <xf numFmtId="172" fontId="6" fillId="0" borderId="21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 wrapText="1"/>
    </xf>
    <xf numFmtId="172" fontId="6" fillId="0" borderId="22" xfId="0" applyNumberFormat="1" applyFont="1" applyBorder="1" applyAlignment="1">
      <alignment horizontal="center" vertical="center" wrapText="1"/>
    </xf>
    <xf numFmtId="172" fontId="5" fillId="2" borderId="23" xfId="0" applyNumberFormat="1" applyFont="1" applyFill="1" applyBorder="1" applyAlignment="1">
      <alignment horizontal="center" vertical="top"/>
    </xf>
    <xf numFmtId="172" fontId="5" fillId="2" borderId="24" xfId="0" applyNumberFormat="1" applyFont="1" applyFill="1" applyBorder="1" applyAlignment="1">
      <alignment horizontal="center" vertical="top"/>
    </xf>
    <xf numFmtId="172" fontId="5" fillId="2" borderId="25" xfId="0" applyNumberFormat="1" applyFont="1" applyFill="1" applyBorder="1" applyAlignment="1">
      <alignment horizontal="center" vertical="top"/>
    </xf>
    <xf numFmtId="172" fontId="5" fillId="4" borderId="14" xfId="0" applyNumberFormat="1" applyFont="1" applyFill="1" applyBorder="1" applyAlignment="1">
      <alignment horizontal="center" vertical="top"/>
    </xf>
    <xf numFmtId="172" fontId="5" fillId="2" borderId="18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top" wrapText="1"/>
    </xf>
    <xf numFmtId="172" fontId="13" fillId="0" borderId="26" xfId="0" applyNumberFormat="1" applyFont="1" applyBorder="1" applyAlignment="1">
      <alignment horizontal="center" vertical="top" wrapText="1"/>
    </xf>
    <xf numFmtId="172" fontId="13" fillId="0" borderId="16" xfId="0" applyNumberFormat="1" applyFont="1" applyBorder="1" applyAlignment="1">
      <alignment horizontal="center" vertical="top" wrapText="1"/>
    </xf>
    <xf numFmtId="172" fontId="13" fillId="3" borderId="26" xfId="0" applyNumberFormat="1" applyFont="1" applyFill="1" applyBorder="1" applyAlignment="1">
      <alignment horizontal="center" vertical="top" wrapText="1"/>
    </xf>
    <xf numFmtId="172" fontId="13" fillId="0" borderId="27" xfId="0" applyNumberFormat="1" applyFont="1" applyBorder="1" applyAlignment="1">
      <alignment horizontal="center" vertical="top" wrapText="1"/>
    </xf>
    <xf numFmtId="172" fontId="13" fillId="0" borderId="28" xfId="0" applyNumberFormat="1" applyFont="1" applyBorder="1" applyAlignment="1">
      <alignment horizontal="center" vertical="top" wrapText="1"/>
    </xf>
    <xf numFmtId="172" fontId="13" fillId="3" borderId="10" xfId="0" applyNumberFormat="1" applyFont="1" applyFill="1" applyBorder="1" applyAlignment="1">
      <alignment horizontal="center" vertical="top" wrapText="1"/>
    </xf>
    <xf numFmtId="172" fontId="13" fillId="3" borderId="29" xfId="0" applyNumberFormat="1" applyFont="1" applyFill="1" applyBorder="1" applyAlignment="1">
      <alignment horizontal="center" vertical="top" wrapText="1"/>
    </xf>
    <xf numFmtId="172" fontId="4" fillId="5" borderId="30" xfId="0" applyNumberFormat="1" applyFont="1" applyFill="1" applyBorder="1" applyAlignment="1">
      <alignment horizontal="center" vertical="top" wrapText="1"/>
    </xf>
    <xf numFmtId="172" fontId="4" fillId="0" borderId="31" xfId="0" applyNumberFormat="1" applyFont="1" applyBorder="1" applyAlignment="1">
      <alignment horizontal="center" vertical="top" wrapText="1"/>
    </xf>
    <xf numFmtId="172" fontId="4" fillId="3" borderId="31" xfId="0" applyNumberFormat="1" applyFont="1" applyFill="1" applyBorder="1" applyAlignment="1">
      <alignment horizontal="center" vertical="top" wrapText="1"/>
    </xf>
    <xf numFmtId="172" fontId="13" fillId="0" borderId="10" xfId="0" applyNumberFormat="1" applyFont="1" applyBorder="1" applyAlignment="1">
      <alignment horizontal="center" vertical="top" wrapText="1"/>
    </xf>
    <xf numFmtId="172" fontId="13" fillId="0" borderId="26" xfId="0" applyNumberFormat="1" applyFont="1" applyBorder="1" applyAlignment="1">
      <alignment horizontal="center" vertical="top"/>
    </xf>
    <xf numFmtId="172" fontId="13" fillId="3" borderId="26" xfId="0" applyNumberFormat="1" applyFont="1" applyFill="1" applyBorder="1" applyAlignment="1">
      <alignment horizontal="center" vertical="top"/>
    </xf>
    <xf numFmtId="172" fontId="13" fillId="0" borderId="29" xfId="0" applyNumberFormat="1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wrapText="1"/>
    </xf>
    <xf numFmtId="172" fontId="6" fillId="3" borderId="32" xfId="0" applyNumberFormat="1" applyFont="1" applyFill="1" applyBorder="1" applyAlignment="1">
      <alignment horizontal="center" vertical="center"/>
    </xf>
    <xf numFmtId="172" fontId="6" fillId="6" borderId="3" xfId="0" applyNumberFormat="1" applyFont="1" applyFill="1" applyBorder="1" applyAlignment="1">
      <alignment horizontal="center" vertical="top" wrapText="1"/>
    </xf>
    <xf numFmtId="172" fontId="6" fillId="6" borderId="33" xfId="0" applyNumberFormat="1" applyFont="1" applyFill="1" applyBorder="1" applyAlignment="1">
      <alignment horizontal="center" vertical="top" wrapText="1"/>
    </xf>
    <xf numFmtId="172" fontId="6" fillId="0" borderId="6" xfId="0" applyNumberFormat="1" applyFont="1" applyBorder="1" applyAlignment="1">
      <alignment horizontal="center" vertical="top" wrapText="1"/>
    </xf>
    <xf numFmtId="172" fontId="6" fillId="0" borderId="34" xfId="0" applyNumberFormat="1" applyFont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top" wrapText="1"/>
    </xf>
    <xf numFmtId="172" fontId="5" fillId="0" borderId="35" xfId="0" applyNumberFormat="1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6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/>
    </xf>
    <xf numFmtId="0" fontId="12" fillId="0" borderId="0" xfId="0" applyFont="1" applyAlignment="1">
      <alignment/>
    </xf>
    <xf numFmtId="172" fontId="6" fillId="0" borderId="19" xfId="0" applyNumberFormat="1" applyFont="1" applyFill="1" applyBorder="1" applyAlignment="1">
      <alignment horizontal="center" vertical="top" wrapText="1"/>
    </xf>
    <xf numFmtId="172" fontId="5" fillId="4" borderId="36" xfId="0" applyNumberFormat="1" applyFont="1" applyFill="1" applyBorder="1" applyAlignment="1">
      <alignment horizontal="center" vertical="top"/>
    </xf>
    <xf numFmtId="172" fontId="6" fillId="0" borderId="8" xfId="0" applyNumberFormat="1" applyFont="1" applyFill="1" applyBorder="1" applyAlignment="1">
      <alignment horizontal="center" vertical="top"/>
    </xf>
    <xf numFmtId="172" fontId="6" fillId="0" borderId="9" xfId="0" applyNumberFormat="1" applyFont="1" applyFill="1" applyBorder="1" applyAlignment="1">
      <alignment horizontal="center" vertical="top"/>
    </xf>
    <xf numFmtId="172" fontId="5" fillId="2" borderId="5" xfId="0" applyNumberFormat="1" applyFont="1" applyFill="1" applyBorder="1" applyAlignment="1">
      <alignment horizontal="center" vertical="top"/>
    </xf>
    <xf numFmtId="172" fontId="6" fillId="3" borderId="7" xfId="0" applyNumberFormat="1" applyFont="1" applyFill="1" applyBorder="1" applyAlignment="1">
      <alignment horizontal="center" vertical="center"/>
    </xf>
    <xf numFmtId="172" fontId="6" fillId="0" borderId="22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172" fontId="6" fillId="0" borderId="7" xfId="0" applyNumberFormat="1" applyFont="1" applyBorder="1" applyAlignment="1">
      <alignment horizontal="center" vertical="center" wrapText="1"/>
    </xf>
    <xf numFmtId="172" fontId="6" fillId="0" borderId="9" xfId="0" applyNumberFormat="1" applyFont="1" applyBorder="1" applyAlignment="1">
      <alignment horizontal="center" vertical="center" wrapText="1"/>
    </xf>
    <xf numFmtId="172" fontId="6" fillId="0" borderId="32" xfId="0" applyNumberFormat="1" applyFont="1" applyBorder="1" applyAlignment="1">
      <alignment horizontal="center" vertical="center" wrapText="1"/>
    </xf>
    <xf numFmtId="172" fontId="6" fillId="3" borderId="16" xfId="0" applyNumberFormat="1" applyFont="1" applyFill="1" applyBorder="1" applyAlignment="1">
      <alignment horizontal="center" vertical="center"/>
    </xf>
    <xf numFmtId="172" fontId="6" fillId="0" borderId="32" xfId="0" applyNumberFormat="1" applyFont="1" applyBorder="1" applyAlignment="1">
      <alignment horizontal="center" vertical="center"/>
    </xf>
    <xf numFmtId="172" fontId="6" fillId="0" borderId="37" xfId="0" applyNumberFormat="1" applyFont="1" applyBorder="1" applyAlignment="1">
      <alignment horizontal="center" vertical="center"/>
    </xf>
    <xf numFmtId="172" fontId="5" fillId="5" borderId="38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/>
    </xf>
    <xf numFmtId="172" fontId="6" fillId="0" borderId="8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horizontal="center" vertical="center"/>
    </xf>
    <xf numFmtId="172" fontId="6" fillId="0" borderId="20" xfId="0" applyNumberFormat="1" applyFont="1" applyBorder="1" applyAlignment="1">
      <alignment horizontal="center" vertical="top" wrapText="1"/>
    </xf>
    <xf numFmtId="172" fontId="6" fillId="0" borderId="21" xfId="0" applyNumberFormat="1" applyFont="1" applyBorder="1" applyAlignment="1">
      <alignment horizontal="center" vertical="top" wrapText="1"/>
    </xf>
    <xf numFmtId="49" fontId="5" fillId="0" borderId="39" xfId="0" applyNumberFormat="1" applyFont="1" applyBorder="1" applyAlignment="1">
      <alignment horizontal="center" vertical="top"/>
    </xf>
    <xf numFmtId="0" fontId="6" fillId="0" borderId="40" xfId="0" applyFont="1" applyFill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/>
    </xf>
    <xf numFmtId="49" fontId="5" fillId="4" borderId="40" xfId="0" applyNumberFormat="1" applyFont="1" applyFill="1" applyBorder="1" applyAlignment="1">
      <alignment horizontal="center" vertical="top"/>
    </xf>
    <xf numFmtId="49" fontId="5" fillId="4" borderId="41" xfId="0" applyNumberFormat="1" applyFont="1" applyFill="1" applyBorder="1" applyAlignment="1">
      <alignment horizontal="center" vertical="top"/>
    </xf>
    <xf numFmtId="49" fontId="5" fillId="0" borderId="24" xfId="0" applyNumberFormat="1" applyFont="1" applyBorder="1" applyAlignment="1">
      <alignment horizontal="center" vertical="top"/>
    </xf>
    <xf numFmtId="0" fontId="6" fillId="0" borderId="41" xfId="0" applyFont="1" applyFill="1" applyBorder="1" applyAlignment="1">
      <alignment horizontal="center" vertical="top" wrapText="1"/>
    </xf>
    <xf numFmtId="172" fontId="6" fillId="0" borderId="12" xfId="0" applyNumberFormat="1" applyFont="1" applyBorder="1" applyAlignment="1">
      <alignment horizontal="center" vertical="top" wrapText="1"/>
    </xf>
    <xf numFmtId="172" fontId="6" fillId="0" borderId="2" xfId="0" applyNumberFormat="1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wrapText="1"/>
    </xf>
    <xf numFmtId="172" fontId="6" fillId="0" borderId="42" xfId="0" applyNumberFormat="1" applyFont="1" applyBorder="1" applyAlignment="1">
      <alignment horizontal="center" vertical="top" wrapText="1"/>
    </xf>
    <xf numFmtId="172" fontId="13" fillId="0" borderId="43" xfId="0" applyNumberFormat="1" applyFont="1" applyBorder="1" applyAlignment="1">
      <alignment horizontal="center" vertical="top" wrapText="1"/>
    </xf>
    <xf numFmtId="172" fontId="13" fillId="0" borderId="44" xfId="0" applyNumberFormat="1" applyFont="1" applyBorder="1" applyAlignment="1">
      <alignment horizontal="center" vertical="top"/>
    </xf>
    <xf numFmtId="172" fontId="13" fillId="3" borderId="45" xfId="0" applyNumberFormat="1" applyFont="1" applyFill="1" applyBorder="1" applyAlignment="1">
      <alignment horizontal="center" vertical="top" wrapText="1"/>
    </xf>
    <xf numFmtId="172" fontId="4" fillId="3" borderId="46" xfId="0" applyNumberFormat="1" applyFont="1" applyFill="1" applyBorder="1" applyAlignment="1">
      <alignment horizontal="center" vertical="top" wrapText="1"/>
    </xf>
    <xf numFmtId="172" fontId="13" fillId="0" borderId="46" xfId="0" applyNumberFormat="1" applyFont="1" applyBorder="1" applyAlignment="1">
      <alignment horizontal="center" vertical="top" wrapText="1"/>
    </xf>
    <xf numFmtId="172" fontId="13" fillId="0" borderId="23" xfId="0" applyNumberFormat="1" applyFont="1" applyBorder="1" applyAlignment="1">
      <alignment horizontal="center" vertical="top" wrapText="1"/>
    </xf>
    <xf numFmtId="172" fontId="13" fillId="0" borderId="47" xfId="0" applyNumberFormat="1" applyFont="1" applyBorder="1" applyAlignment="1">
      <alignment horizontal="center" vertical="top" wrapText="1"/>
    </xf>
    <xf numFmtId="49" fontId="5" fillId="0" borderId="48" xfId="0" applyNumberFormat="1" applyFont="1" applyBorder="1" applyAlignment="1">
      <alignment horizontal="center" vertical="top"/>
    </xf>
    <xf numFmtId="172" fontId="5" fillId="3" borderId="14" xfId="0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6" fillId="0" borderId="0" xfId="0" applyFont="1" applyAlignment="1">
      <alignment vertical="top"/>
    </xf>
    <xf numFmtId="0" fontId="5" fillId="3" borderId="3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5" fillId="2" borderId="49" xfId="0" applyNumberFormat="1" applyFont="1" applyFill="1" applyBorder="1" applyAlignment="1">
      <alignment horizontal="center" vertical="top"/>
    </xf>
    <xf numFmtId="49" fontId="5" fillId="4" borderId="50" xfId="0" applyNumberFormat="1" applyFont="1" applyFill="1" applyBorder="1" applyAlignment="1">
      <alignment horizontal="center" vertical="top"/>
    </xf>
    <xf numFmtId="0" fontId="6" fillId="0" borderId="50" xfId="0" applyFont="1" applyFill="1" applyBorder="1" applyAlignment="1">
      <alignment horizontal="center" vertical="top" wrapText="1"/>
    </xf>
    <xf numFmtId="49" fontId="5" fillId="2" borderId="51" xfId="0" applyNumberFormat="1" applyFont="1" applyFill="1" applyBorder="1" applyAlignment="1">
      <alignment horizontal="center" vertical="top"/>
    </xf>
    <xf numFmtId="49" fontId="5" fillId="2" borderId="52" xfId="0" applyNumberFormat="1" applyFont="1" applyFill="1" applyBorder="1" applyAlignment="1">
      <alignment horizontal="center" vertical="top"/>
    </xf>
    <xf numFmtId="49" fontId="5" fillId="2" borderId="53" xfId="0" applyNumberFormat="1" applyFont="1" applyFill="1" applyBorder="1" applyAlignment="1">
      <alignment horizontal="center" vertical="top"/>
    </xf>
    <xf numFmtId="49" fontId="5" fillId="4" borderId="14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172" fontId="6" fillId="0" borderId="15" xfId="0" applyNumberFormat="1" applyFont="1" applyFill="1" applyBorder="1" applyAlignment="1">
      <alignment horizontal="center" vertical="center"/>
    </xf>
    <xf numFmtId="172" fontId="6" fillId="0" borderId="32" xfId="0" applyNumberFormat="1" applyFont="1" applyFill="1" applyBorder="1" applyAlignment="1">
      <alignment horizontal="center" vertical="center"/>
    </xf>
    <xf numFmtId="172" fontId="6" fillId="0" borderId="16" xfId="0" applyNumberFormat="1" applyFont="1" applyFill="1" applyBorder="1" applyAlignment="1">
      <alignment horizontal="center" vertical="center"/>
    </xf>
    <xf numFmtId="172" fontId="6" fillId="0" borderId="7" xfId="0" applyNumberFormat="1" applyFont="1" applyFill="1" applyBorder="1" applyAlignment="1">
      <alignment horizontal="center" vertical="center"/>
    </xf>
    <xf numFmtId="0" fontId="3" fillId="0" borderId="51" xfId="0" applyFont="1" applyBorder="1" applyAlignment="1">
      <alignment vertical="center" wrapText="1"/>
    </xf>
    <xf numFmtId="0" fontId="2" fillId="0" borderId="21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3" fillId="0" borderId="51" xfId="0" applyFont="1" applyBorder="1" applyAlignment="1">
      <alignment vertical="top" wrapText="1"/>
    </xf>
    <xf numFmtId="172" fontId="13" fillId="0" borderId="26" xfId="0" applyNumberFormat="1" applyFont="1" applyFill="1" applyBorder="1" applyAlignment="1">
      <alignment horizontal="center" vertical="top" wrapText="1"/>
    </xf>
    <xf numFmtId="172" fontId="13" fillId="0" borderId="26" xfId="0" applyNumberFormat="1" applyFont="1" applyFill="1" applyBorder="1" applyAlignment="1">
      <alignment horizontal="center" vertical="top"/>
    </xf>
    <xf numFmtId="0" fontId="2" fillId="0" borderId="54" xfId="0" applyFont="1" applyBorder="1" applyAlignment="1">
      <alignment vertical="top" wrapText="1"/>
    </xf>
    <xf numFmtId="0" fontId="2" fillId="0" borderId="0" xfId="0" applyFont="1" applyAlignment="1">
      <alignment/>
    </xf>
    <xf numFmtId="172" fontId="8" fillId="0" borderId="19" xfId="0" applyNumberFormat="1" applyFont="1" applyFill="1" applyBorder="1" applyAlignment="1">
      <alignment horizontal="center" vertical="top" wrapText="1"/>
    </xf>
    <xf numFmtId="172" fontId="8" fillId="0" borderId="3" xfId="0" applyNumberFormat="1" applyFont="1" applyFill="1" applyBorder="1" applyAlignment="1">
      <alignment horizontal="center" vertical="top" wrapText="1"/>
    </xf>
    <xf numFmtId="172" fontId="8" fillId="0" borderId="7" xfId="0" applyNumberFormat="1" applyFont="1" applyFill="1" applyBorder="1" applyAlignment="1">
      <alignment horizontal="center" vertical="top" wrapText="1"/>
    </xf>
    <xf numFmtId="0" fontId="3" fillId="3" borderId="34" xfId="0" applyFont="1" applyFill="1" applyBorder="1" applyAlignment="1">
      <alignment vertical="center" wrapText="1"/>
    </xf>
    <xf numFmtId="172" fontId="4" fillId="3" borderId="26" xfId="0" applyNumberFormat="1" applyFont="1" applyFill="1" applyBorder="1" applyAlignment="1">
      <alignment horizontal="center" vertical="top" wrapText="1"/>
    </xf>
    <xf numFmtId="172" fontId="4" fillId="3" borderId="16" xfId="0" applyNumberFormat="1" applyFont="1" applyFill="1" applyBorder="1" applyAlignment="1">
      <alignment horizontal="center" vertical="top" wrapText="1"/>
    </xf>
    <xf numFmtId="172" fontId="4" fillId="3" borderId="37" xfId="0" applyNumberFormat="1" applyFont="1" applyFill="1" applyBorder="1" applyAlignment="1">
      <alignment horizontal="center" vertical="top" wrapText="1"/>
    </xf>
    <xf numFmtId="172" fontId="4" fillId="3" borderId="43" xfId="0" applyNumberFormat="1" applyFont="1" applyFill="1" applyBorder="1" applyAlignment="1">
      <alignment horizontal="center" vertical="top" wrapText="1"/>
    </xf>
    <xf numFmtId="0" fontId="3" fillId="0" borderId="34" xfId="0" applyFont="1" applyBorder="1" applyAlignment="1">
      <alignment vertical="top" wrapText="1"/>
    </xf>
    <xf numFmtId="172" fontId="13" fillId="6" borderId="37" xfId="0" applyNumberFormat="1" applyFont="1" applyFill="1" applyBorder="1" applyAlignment="1">
      <alignment horizontal="center" vertical="top" wrapText="1"/>
    </xf>
    <xf numFmtId="0" fontId="3" fillId="0" borderId="52" xfId="0" applyFont="1" applyBorder="1" applyAlignment="1">
      <alignment vertical="top" wrapText="1"/>
    </xf>
    <xf numFmtId="172" fontId="13" fillId="6" borderId="55" xfId="0" applyNumberFormat="1" applyFont="1" applyFill="1" applyBorder="1" applyAlignment="1">
      <alignment horizontal="center" vertical="top" wrapText="1"/>
    </xf>
    <xf numFmtId="0" fontId="3" fillId="3" borderId="51" xfId="0" applyFont="1" applyFill="1" applyBorder="1" applyAlignment="1">
      <alignment vertical="center" wrapText="1"/>
    </xf>
    <xf numFmtId="0" fontId="3" fillId="5" borderId="36" xfId="0" applyFont="1" applyFill="1" applyBorder="1" applyAlignment="1">
      <alignment vertical="center" wrapText="1"/>
    </xf>
    <xf numFmtId="172" fontId="4" fillId="0" borderId="46" xfId="0" applyNumberFormat="1" applyFont="1" applyBorder="1" applyAlignment="1">
      <alignment horizontal="center" vertical="top" wrapText="1"/>
    </xf>
    <xf numFmtId="0" fontId="3" fillId="5" borderId="36" xfId="0" applyFont="1" applyFill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172" fontId="13" fillId="0" borderId="6" xfId="0" applyNumberFormat="1" applyFont="1" applyBorder="1" applyAlignment="1">
      <alignment horizontal="center" vertical="top" wrapText="1"/>
    </xf>
    <xf numFmtId="172" fontId="13" fillId="3" borderId="6" xfId="0" applyNumberFormat="1" applyFont="1" applyFill="1" applyBorder="1" applyAlignment="1">
      <alignment horizontal="center" vertical="top" wrapText="1"/>
    </xf>
    <xf numFmtId="0" fontId="2" fillId="0" borderId="52" xfId="0" applyFont="1" applyBorder="1" applyAlignment="1">
      <alignment vertical="top" wrapText="1"/>
    </xf>
    <xf numFmtId="172" fontId="13" fillId="3" borderId="46" xfId="0" applyNumberFormat="1" applyFont="1" applyFill="1" applyBorder="1" applyAlignment="1">
      <alignment horizontal="center" vertical="top" wrapText="1"/>
    </xf>
    <xf numFmtId="172" fontId="0" fillId="0" borderId="0" xfId="0" applyNumberFormat="1" applyAlignment="1">
      <alignment/>
    </xf>
    <xf numFmtId="0" fontId="6" fillId="0" borderId="31" xfId="0" applyFont="1" applyFill="1" applyBorder="1" applyAlignment="1">
      <alignment horizontal="center" vertical="top"/>
    </xf>
    <xf numFmtId="172" fontId="6" fillId="0" borderId="13" xfId="0" applyNumberFormat="1" applyFont="1" applyFill="1" applyBorder="1" applyAlignment="1">
      <alignment horizontal="center" vertical="top"/>
    </xf>
    <xf numFmtId="0" fontId="5" fillId="3" borderId="30" xfId="0" applyFont="1" applyFill="1" applyBorder="1" applyAlignment="1">
      <alignment horizontal="center" vertical="top" wrapText="1"/>
    </xf>
    <xf numFmtId="172" fontId="5" fillId="3" borderId="30" xfId="0" applyNumberFormat="1" applyFont="1" applyFill="1" applyBorder="1" applyAlignment="1">
      <alignment horizontal="center" vertical="top"/>
    </xf>
    <xf numFmtId="0" fontId="6" fillId="0" borderId="31" xfId="0" applyFont="1" applyBorder="1" applyAlignment="1">
      <alignment horizontal="center" vertical="top" wrapText="1"/>
    </xf>
    <xf numFmtId="49" fontId="5" fillId="4" borderId="5" xfId="0" applyNumberFormat="1" applyFont="1" applyFill="1" applyBorder="1" applyAlignment="1">
      <alignment horizontal="right" vertical="top"/>
    </xf>
    <xf numFmtId="49" fontId="5" fillId="2" borderId="18" xfId="0" applyNumberFormat="1" applyFont="1" applyFill="1" applyBorder="1" applyAlignment="1">
      <alignment horizontal="center" vertical="top"/>
    </xf>
    <xf numFmtId="172" fontId="5" fillId="3" borderId="5" xfId="0" applyNumberFormat="1" applyFont="1" applyFill="1" applyBorder="1" applyAlignment="1">
      <alignment horizontal="center" vertical="top"/>
    </xf>
    <xf numFmtId="172" fontId="5" fillId="3" borderId="56" xfId="0" applyNumberFormat="1" applyFont="1" applyFill="1" applyBorder="1" applyAlignment="1">
      <alignment horizontal="center" vertical="top"/>
    </xf>
    <xf numFmtId="172" fontId="5" fillId="3" borderId="57" xfId="0" applyNumberFormat="1" applyFont="1" applyFill="1" applyBorder="1" applyAlignment="1">
      <alignment horizontal="center" vertical="top"/>
    </xf>
    <xf numFmtId="172" fontId="5" fillId="3" borderId="58" xfId="0" applyNumberFormat="1" applyFont="1" applyFill="1" applyBorder="1" applyAlignment="1">
      <alignment horizontal="center" vertical="top"/>
    </xf>
    <xf numFmtId="172" fontId="5" fillId="3" borderId="38" xfId="0" applyNumberFormat="1" applyFont="1" applyFill="1" applyBorder="1" applyAlignment="1">
      <alignment horizontal="center" vertical="top"/>
    </xf>
    <xf numFmtId="172" fontId="5" fillId="3" borderId="59" xfId="0" applyNumberFormat="1" applyFont="1" applyFill="1" applyBorder="1" applyAlignment="1">
      <alignment horizontal="center" vertical="top"/>
    </xf>
    <xf numFmtId="49" fontId="5" fillId="2" borderId="41" xfId="0" applyNumberFormat="1" applyFont="1" applyFill="1" applyBorder="1" applyAlignment="1">
      <alignment horizontal="center" vertical="top"/>
    </xf>
    <xf numFmtId="49" fontId="6" fillId="6" borderId="6" xfId="0" applyNumberFormat="1" applyFont="1" applyFill="1" applyBorder="1" applyAlignment="1">
      <alignment horizontal="center" vertical="top" wrapText="1"/>
    </xf>
    <xf numFmtId="172" fontId="6" fillId="6" borderId="22" xfId="0" applyNumberFormat="1" applyFont="1" applyFill="1" applyBorder="1" applyAlignment="1">
      <alignment horizontal="center" vertical="top" wrapText="1"/>
    </xf>
    <xf numFmtId="49" fontId="5" fillId="6" borderId="3" xfId="0" applyNumberFormat="1" applyFont="1" applyFill="1" applyBorder="1" applyAlignment="1">
      <alignment horizontal="left" vertical="top" wrapText="1"/>
    </xf>
    <xf numFmtId="49" fontId="5" fillId="6" borderId="33" xfId="0" applyNumberFormat="1" applyFont="1" applyFill="1" applyBorder="1" applyAlignment="1">
      <alignment horizontal="left" vertical="top" wrapText="1"/>
    </xf>
    <xf numFmtId="172" fontId="6" fillId="6" borderId="19" xfId="0" applyNumberFormat="1" applyFont="1" applyFill="1" applyBorder="1" applyAlignment="1">
      <alignment horizontal="center" vertical="top" wrapText="1"/>
    </xf>
    <xf numFmtId="172" fontId="5" fillId="6" borderId="3" xfId="0" applyNumberFormat="1" applyFont="1" applyFill="1" applyBorder="1" applyAlignment="1">
      <alignment horizontal="left" vertical="top" wrapText="1"/>
    </xf>
    <xf numFmtId="172" fontId="5" fillId="6" borderId="7" xfId="0" applyNumberFormat="1" applyFont="1" applyFill="1" applyBorder="1" applyAlignment="1">
      <alignment horizontal="left" vertical="top" wrapText="1"/>
    </xf>
    <xf numFmtId="172" fontId="5" fillId="0" borderId="3" xfId="0" applyNumberFormat="1" applyFont="1" applyFill="1" applyBorder="1" applyAlignment="1">
      <alignment horizontal="left" vertical="top" wrapText="1"/>
    </xf>
    <xf numFmtId="49" fontId="6" fillId="6" borderId="41" xfId="0" applyNumberFormat="1" applyFont="1" applyFill="1" applyBorder="1" applyAlignment="1">
      <alignment horizontal="center" vertical="top"/>
    </xf>
    <xf numFmtId="172" fontId="5" fillId="3" borderId="36" xfId="0" applyNumberFormat="1" applyFont="1" applyFill="1" applyBorder="1" applyAlignment="1">
      <alignment horizontal="center" vertical="top"/>
    </xf>
    <xf numFmtId="172" fontId="6" fillId="0" borderId="60" xfId="0" applyNumberFormat="1" applyFont="1" applyFill="1" applyBorder="1" applyAlignment="1">
      <alignment horizontal="center" vertical="top" wrapText="1"/>
    </xf>
    <xf numFmtId="172" fontId="6" fillId="3" borderId="16" xfId="0" applyNumberFormat="1" applyFont="1" applyFill="1" applyBorder="1" applyAlignment="1">
      <alignment horizontal="center" vertical="top" wrapText="1"/>
    </xf>
    <xf numFmtId="172" fontId="6" fillId="3" borderId="15" xfId="0" applyNumberFormat="1" applyFont="1" applyFill="1" applyBorder="1" applyAlignment="1">
      <alignment horizontal="center" vertical="top" wrapText="1"/>
    </xf>
    <xf numFmtId="172" fontId="6" fillId="0" borderId="61" xfId="0" applyNumberFormat="1" applyFont="1" applyFill="1" applyBorder="1" applyAlignment="1">
      <alignment horizontal="center" vertical="top" wrapText="1"/>
    </xf>
    <xf numFmtId="172" fontId="6" fillId="0" borderId="62" xfId="0" applyNumberFormat="1" applyFont="1" applyFill="1" applyBorder="1" applyAlignment="1">
      <alignment horizontal="center" vertical="top" wrapText="1"/>
    </xf>
    <xf numFmtId="172" fontId="6" fillId="3" borderId="62" xfId="0" applyNumberFormat="1" applyFont="1" applyFill="1" applyBorder="1" applyAlignment="1">
      <alignment horizontal="center" vertical="top" wrapText="1"/>
    </xf>
    <xf numFmtId="172" fontId="8" fillId="0" borderId="61" xfId="0" applyNumberFormat="1" applyFont="1" applyFill="1" applyBorder="1" applyAlignment="1">
      <alignment horizontal="center" vertical="top" wrapText="1"/>
    </xf>
    <xf numFmtId="172" fontId="8" fillId="0" borderId="62" xfId="0" applyNumberFormat="1" applyFont="1" applyFill="1" applyBorder="1" applyAlignment="1">
      <alignment horizontal="center" vertical="top" wrapText="1"/>
    </xf>
    <xf numFmtId="172" fontId="6" fillId="3" borderId="61" xfId="0" applyNumberFormat="1" applyFont="1" applyFill="1" applyBorder="1" applyAlignment="1">
      <alignment horizontal="center" vertical="top" wrapText="1"/>
    </xf>
    <xf numFmtId="172" fontId="6" fillId="3" borderId="60" xfId="0" applyNumberFormat="1" applyFont="1" applyFill="1" applyBorder="1" applyAlignment="1">
      <alignment horizontal="center" vertical="top" wrapText="1"/>
    </xf>
    <xf numFmtId="172" fontId="6" fillId="3" borderId="18" xfId="0" applyNumberFormat="1" applyFont="1" applyFill="1" applyBorder="1" applyAlignment="1">
      <alignment horizontal="center" vertical="top" wrapText="1"/>
    </xf>
    <xf numFmtId="172" fontId="6" fillId="3" borderId="23" xfId="0" applyNumberFormat="1" applyFont="1" applyFill="1" applyBorder="1" applyAlignment="1">
      <alignment horizontal="center" vertical="top" wrapText="1"/>
    </xf>
    <xf numFmtId="172" fontId="6" fillId="3" borderId="47" xfId="0" applyNumberFormat="1" applyFont="1" applyFill="1" applyBorder="1" applyAlignment="1">
      <alignment horizontal="center" vertical="top" wrapText="1"/>
    </xf>
    <xf numFmtId="172" fontId="6" fillId="6" borderId="31" xfId="0" applyNumberFormat="1" applyFont="1" applyFill="1" applyBorder="1" applyAlignment="1">
      <alignment horizontal="center" vertical="top" wrapText="1"/>
    </xf>
    <xf numFmtId="172" fontId="6" fillId="6" borderId="46" xfId="0" applyNumberFormat="1" applyFont="1" applyFill="1" applyBorder="1" applyAlignment="1">
      <alignment horizontal="center" vertical="top" wrapText="1"/>
    </xf>
    <xf numFmtId="0" fontId="5" fillId="3" borderId="38" xfId="0" applyFont="1" applyFill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172" fontId="6" fillId="0" borderId="18" xfId="0" applyNumberFormat="1" applyFont="1" applyFill="1" applyBorder="1" applyAlignment="1">
      <alignment horizontal="center" vertical="top" wrapText="1"/>
    </xf>
    <xf numFmtId="172" fontId="6" fillId="0" borderId="23" xfId="0" applyNumberFormat="1" applyFont="1" applyFill="1" applyBorder="1" applyAlignment="1">
      <alignment horizontal="center" vertical="top" wrapText="1"/>
    </xf>
    <xf numFmtId="172" fontId="6" fillId="0" borderId="4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2" fontId="8" fillId="0" borderId="23" xfId="0" applyNumberFormat="1" applyFont="1" applyFill="1" applyBorder="1" applyAlignment="1">
      <alignment horizontal="center" vertical="top" wrapText="1"/>
    </xf>
    <xf numFmtId="172" fontId="6" fillId="3" borderId="8" xfId="0" applyNumberFormat="1" applyFont="1" applyFill="1" applyBorder="1" applyAlignment="1">
      <alignment horizontal="center" vertical="top"/>
    </xf>
    <xf numFmtId="172" fontId="6" fillId="3" borderId="9" xfId="0" applyNumberFormat="1" applyFont="1" applyFill="1" applyBorder="1" applyAlignment="1">
      <alignment horizontal="center" vertical="top"/>
    </xf>
    <xf numFmtId="172" fontId="6" fillId="0" borderId="31" xfId="0" applyNumberFormat="1" applyFont="1" applyBorder="1" applyAlignment="1">
      <alignment horizontal="center" vertical="top"/>
    </xf>
    <xf numFmtId="172" fontId="6" fillId="0" borderId="39" xfId="0" applyNumberFormat="1" applyFont="1" applyFill="1" applyBorder="1" applyAlignment="1">
      <alignment horizontal="center" vertical="top"/>
    </xf>
    <xf numFmtId="49" fontId="6" fillId="6" borderId="40" xfId="0" applyNumberFormat="1" applyFont="1" applyFill="1" applyBorder="1" applyAlignment="1">
      <alignment horizontal="center" vertical="top"/>
    </xf>
    <xf numFmtId="172" fontId="6" fillId="6" borderId="2" xfId="0" applyNumberFormat="1" applyFont="1" applyFill="1" applyBorder="1" applyAlignment="1">
      <alignment horizontal="center" vertical="top" wrapText="1"/>
    </xf>
    <xf numFmtId="49" fontId="5" fillId="6" borderId="2" xfId="0" applyNumberFormat="1" applyFont="1" applyFill="1" applyBorder="1" applyAlignment="1">
      <alignment horizontal="left" vertical="top" wrapText="1"/>
    </xf>
    <xf numFmtId="172" fontId="5" fillId="6" borderId="2" xfId="0" applyNumberFormat="1" applyFont="1" applyFill="1" applyBorder="1" applyAlignment="1">
      <alignment horizontal="left" vertical="top" wrapText="1"/>
    </xf>
    <xf numFmtId="172" fontId="5" fillId="3" borderId="2" xfId="0" applyNumberFormat="1" applyFont="1" applyFill="1" applyBorder="1" applyAlignment="1">
      <alignment horizontal="left" vertical="top" wrapText="1"/>
    </xf>
    <xf numFmtId="172" fontId="5" fillId="0" borderId="2" xfId="0" applyNumberFormat="1" applyFont="1" applyFill="1" applyBorder="1" applyAlignment="1">
      <alignment horizontal="left" vertical="top" wrapText="1"/>
    </xf>
    <xf numFmtId="49" fontId="6" fillId="6" borderId="46" xfId="0" applyNumberFormat="1" applyFont="1" applyFill="1" applyBorder="1" applyAlignment="1">
      <alignment horizontal="center" vertical="top"/>
    </xf>
    <xf numFmtId="172" fontId="6" fillId="6" borderId="12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172" fontId="6" fillId="6" borderId="8" xfId="0" applyNumberFormat="1" applyFont="1" applyFill="1" applyBorder="1" applyAlignment="1">
      <alignment horizontal="center" vertical="top" wrapText="1"/>
    </xf>
    <xf numFmtId="49" fontId="5" fillId="6" borderId="13" xfId="0" applyNumberFormat="1" applyFont="1" applyFill="1" applyBorder="1" applyAlignment="1">
      <alignment horizontal="left" vertical="top" wrapText="1"/>
    </xf>
    <xf numFmtId="172" fontId="5" fillId="6" borderId="9" xfId="0" applyNumberFormat="1" applyFont="1" applyFill="1" applyBorder="1" applyAlignment="1">
      <alignment horizontal="left" vertical="top" wrapText="1"/>
    </xf>
    <xf numFmtId="172" fontId="6" fillId="6" borderId="60" xfId="0" applyNumberFormat="1" applyFont="1" applyFill="1" applyBorder="1" applyAlignment="1">
      <alignment horizontal="center" vertical="top" wrapText="1"/>
    </xf>
    <xf numFmtId="172" fontId="6" fillId="6" borderId="10" xfId="0" applyNumberFormat="1" applyFont="1" applyFill="1" applyBorder="1" applyAlignment="1">
      <alignment horizontal="center" vertical="top" wrapText="1"/>
    </xf>
    <xf numFmtId="172" fontId="5" fillId="3" borderId="15" xfId="0" applyNumberFormat="1" applyFont="1" applyFill="1" applyBorder="1" applyAlignment="1">
      <alignment horizontal="left" vertical="top" wrapText="1"/>
    </xf>
    <xf numFmtId="49" fontId="6" fillId="6" borderId="51" xfId="0" applyNumberFormat="1" applyFont="1" applyFill="1" applyBorder="1" applyAlignment="1">
      <alignment horizontal="center" vertical="top"/>
    </xf>
    <xf numFmtId="172" fontId="6" fillId="6" borderId="63" xfId="0" applyNumberFormat="1" applyFont="1" applyFill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172" fontId="6" fillId="0" borderId="64" xfId="0" applyNumberFormat="1" applyFont="1" applyFill="1" applyBorder="1" applyAlignment="1">
      <alignment horizontal="center" vertical="top" wrapText="1"/>
    </xf>
    <xf numFmtId="172" fontId="6" fillId="0" borderId="65" xfId="0" applyNumberFormat="1" applyFont="1" applyFill="1" applyBorder="1" applyAlignment="1">
      <alignment horizontal="center" vertical="top" wrapText="1"/>
    </xf>
    <xf numFmtId="172" fontId="6" fillId="0" borderId="29" xfId="0" applyNumberFormat="1" applyFont="1" applyBorder="1" applyAlignment="1">
      <alignment horizontal="center" vertical="top" wrapText="1"/>
    </xf>
    <xf numFmtId="49" fontId="5" fillId="2" borderId="36" xfId="0" applyNumberFormat="1" applyFont="1" applyFill="1" applyBorder="1" applyAlignment="1">
      <alignment horizontal="center" vertical="top"/>
    </xf>
    <xf numFmtId="172" fontId="6" fillId="0" borderId="66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172" fontId="6" fillId="0" borderId="65" xfId="0" applyNumberFormat="1" applyFont="1" applyBorder="1" applyAlignment="1">
      <alignment horizontal="center" vertical="center" wrapText="1"/>
    </xf>
    <xf numFmtId="172" fontId="6" fillId="0" borderId="66" xfId="0" applyNumberFormat="1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172" fontId="6" fillId="0" borderId="65" xfId="0" applyNumberFormat="1" applyFont="1" applyBorder="1" applyAlignment="1">
      <alignment horizontal="center" vertical="center"/>
    </xf>
    <xf numFmtId="172" fontId="6" fillId="3" borderId="66" xfId="0" applyNumberFormat="1" applyFont="1" applyFill="1" applyBorder="1" applyAlignment="1">
      <alignment horizontal="center" vertical="center"/>
    </xf>
    <xf numFmtId="172" fontId="6" fillId="3" borderId="11" xfId="0" applyNumberFormat="1" applyFont="1" applyFill="1" applyBorder="1" applyAlignment="1">
      <alignment horizontal="center" vertical="center"/>
    </xf>
    <xf numFmtId="172" fontId="6" fillId="3" borderId="65" xfId="0" applyNumberFormat="1" applyFont="1" applyFill="1" applyBorder="1" applyAlignment="1">
      <alignment horizontal="center" vertical="center"/>
    </xf>
    <xf numFmtId="172" fontId="6" fillId="0" borderId="66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172" fontId="6" fillId="0" borderId="65" xfId="0" applyNumberFormat="1" applyFont="1" applyFill="1" applyBorder="1" applyAlignment="1">
      <alignment horizontal="center" vertical="center"/>
    </xf>
    <xf numFmtId="172" fontId="6" fillId="0" borderId="67" xfId="0" applyNumberFormat="1" applyFont="1" applyBorder="1" applyAlignment="1">
      <alignment horizontal="center" vertical="center"/>
    </xf>
    <xf numFmtId="172" fontId="6" fillId="0" borderId="29" xfId="0" applyNumberFormat="1" applyFont="1" applyBorder="1" applyAlignment="1">
      <alignment horizontal="center" vertical="top"/>
    </xf>
    <xf numFmtId="0" fontId="5" fillId="3" borderId="36" xfId="0" applyFont="1" applyFill="1" applyBorder="1" applyAlignment="1">
      <alignment horizontal="center" vertical="top" wrapText="1"/>
    </xf>
    <xf numFmtId="172" fontId="5" fillId="3" borderId="14" xfId="0" applyNumberFormat="1" applyFont="1" applyFill="1" applyBorder="1" applyAlignment="1">
      <alignment horizontal="center" vertical="center" wrapText="1"/>
    </xf>
    <xf numFmtId="172" fontId="5" fillId="3" borderId="5" xfId="0" applyNumberFormat="1" applyFont="1" applyFill="1" applyBorder="1" applyAlignment="1">
      <alignment horizontal="center" vertical="center" wrapText="1"/>
    </xf>
    <xf numFmtId="172" fontId="5" fillId="3" borderId="57" xfId="0" applyNumberFormat="1" applyFont="1" applyFill="1" applyBorder="1" applyAlignment="1">
      <alignment horizontal="center" vertical="center" wrapText="1"/>
    </xf>
    <xf numFmtId="172" fontId="5" fillId="3" borderId="38" xfId="0" applyNumberFormat="1" applyFont="1" applyFill="1" applyBorder="1" applyAlignment="1">
      <alignment horizontal="center" vertical="center" wrapText="1"/>
    </xf>
    <xf numFmtId="172" fontId="5" fillId="3" borderId="59" xfId="0" applyNumberFormat="1" applyFont="1" applyFill="1" applyBorder="1" applyAlignment="1">
      <alignment horizontal="center" vertical="center" wrapText="1"/>
    </xf>
    <xf numFmtId="172" fontId="5" fillId="3" borderId="3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/>
    </xf>
    <xf numFmtId="172" fontId="6" fillId="0" borderId="68" xfId="0" applyNumberFormat="1" applyFont="1" applyFill="1" applyBorder="1" applyAlignment="1">
      <alignment horizontal="center" vertical="top"/>
    </xf>
    <xf numFmtId="172" fontId="6" fillId="0" borderId="48" xfId="0" applyNumberFormat="1" applyFont="1" applyFill="1" applyBorder="1" applyAlignment="1">
      <alignment horizontal="center" vertical="top"/>
    </xf>
    <xf numFmtId="172" fontId="6" fillId="0" borderId="69" xfId="0" applyNumberFormat="1" applyFont="1" applyFill="1" applyBorder="1" applyAlignment="1">
      <alignment horizontal="center" vertical="top"/>
    </xf>
    <xf numFmtId="172" fontId="6" fillId="3" borderId="68" xfId="0" applyNumberFormat="1" applyFont="1" applyFill="1" applyBorder="1" applyAlignment="1">
      <alignment horizontal="center" vertical="center"/>
    </xf>
    <xf numFmtId="172" fontId="6" fillId="3" borderId="48" xfId="0" applyNumberFormat="1" applyFont="1" applyFill="1" applyBorder="1" applyAlignment="1">
      <alignment horizontal="center" vertical="center"/>
    </xf>
    <xf numFmtId="172" fontId="6" fillId="3" borderId="69" xfId="0" applyNumberFormat="1" applyFont="1" applyFill="1" applyBorder="1" applyAlignment="1">
      <alignment horizontal="center" vertical="center"/>
    </xf>
    <xf numFmtId="172" fontId="6" fillId="0" borderId="68" xfId="0" applyNumberFormat="1" applyFont="1" applyFill="1" applyBorder="1" applyAlignment="1">
      <alignment horizontal="center" vertical="center"/>
    </xf>
    <xf numFmtId="172" fontId="6" fillId="0" borderId="48" xfId="0" applyNumberFormat="1" applyFont="1" applyFill="1" applyBorder="1" applyAlignment="1">
      <alignment horizontal="center" vertical="center"/>
    </xf>
    <xf numFmtId="172" fontId="6" fillId="0" borderId="69" xfId="0" applyNumberFormat="1" applyFont="1" applyFill="1" applyBorder="1" applyAlignment="1">
      <alignment horizontal="center" vertical="center"/>
    </xf>
    <xf numFmtId="172" fontId="6" fillId="0" borderId="70" xfId="0" applyNumberFormat="1" applyFont="1" applyBorder="1" applyAlignment="1">
      <alignment horizontal="center" vertical="center"/>
    </xf>
    <xf numFmtId="172" fontId="6" fillId="0" borderId="29" xfId="0" applyNumberFormat="1" applyFont="1" applyBorder="1" applyAlignment="1">
      <alignment horizontal="center" vertical="center"/>
    </xf>
    <xf numFmtId="172" fontId="5" fillId="3" borderId="36" xfId="0" applyNumberFormat="1" applyFont="1" applyFill="1" applyBorder="1" applyAlignment="1">
      <alignment horizontal="center" vertical="center" wrapText="1"/>
    </xf>
    <xf numFmtId="172" fontId="5" fillId="3" borderId="56" xfId="0" applyNumberFormat="1" applyFont="1" applyFill="1" applyBorder="1" applyAlignment="1">
      <alignment horizontal="center" vertical="center" wrapText="1"/>
    </xf>
    <xf numFmtId="172" fontId="5" fillId="3" borderId="58" xfId="0" applyNumberFormat="1" applyFont="1" applyFill="1" applyBorder="1" applyAlignment="1">
      <alignment horizontal="center" vertical="center" wrapText="1"/>
    </xf>
    <xf numFmtId="172" fontId="6" fillId="0" borderId="64" xfId="0" applyNumberFormat="1" applyFont="1" applyFill="1" applyBorder="1" applyAlignment="1">
      <alignment horizontal="center" vertical="center"/>
    </xf>
    <xf numFmtId="172" fontId="6" fillId="0" borderId="54" xfId="0" applyNumberFormat="1" applyFont="1" applyBorder="1" applyAlignment="1">
      <alignment horizontal="center" vertical="center"/>
    </xf>
    <xf numFmtId="172" fontId="6" fillId="0" borderId="61" xfId="0" applyNumberFormat="1" applyFont="1" applyFill="1" applyBorder="1" applyAlignment="1">
      <alignment horizontal="center" vertical="top"/>
    </xf>
    <xf numFmtId="172" fontId="6" fillId="6" borderId="39" xfId="0" applyNumberFormat="1" applyFont="1" applyFill="1" applyBorder="1" applyAlignment="1">
      <alignment horizontal="center" vertical="top"/>
    </xf>
    <xf numFmtId="172" fontId="6" fillId="0" borderId="71" xfId="0" applyNumberFormat="1" applyFont="1" applyBorder="1" applyAlignment="1">
      <alignment horizontal="center" vertical="top"/>
    </xf>
    <xf numFmtId="172" fontId="6" fillId="0" borderId="62" xfId="0" applyNumberFormat="1" applyFont="1" applyBorder="1" applyAlignment="1">
      <alignment horizontal="center" vertical="top"/>
    </xf>
    <xf numFmtId="172" fontId="6" fillId="0" borderId="39" xfId="0" applyNumberFormat="1" applyFont="1" applyBorder="1" applyAlignment="1">
      <alignment horizontal="center" vertical="top"/>
    </xf>
    <xf numFmtId="172" fontId="8" fillId="0" borderId="39" xfId="0" applyNumberFormat="1" applyFont="1" applyBorder="1" applyAlignment="1">
      <alignment horizontal="center" vertical="top"/>
    </xf>
    <xf numFmtId="172" fontId="8" fillId="0" borderId="40" xfId="0" applyNumberFormat="1" applyFont="1" applyBorder="1" applyAlignment="1">
      <alignment horizontal="center" vertical="top"/>
    </xf>
    <xf numFmtId="172" fontId="6" fillId="3" borderId="72" xfId="0" applyNumberFormat="1" applyFont="1" applyFill="1" applyBorder="1" applyAlignment="1">
      <alignment horizontal="center" vertical="top"/>
    </xf>
    <xf numFmtId="172" fontId="6" fillId="3" borderId="48" xfId="0" applyNumberFormat="1" applyFont="1" applyFill="1" applyBorder="1" applyAlignment="1">
      <alignment horizontal="center" vertical="top"/>
    </xf>
    <xf numFmtId="172" fontId="6" fillId="3" borderId="69" xfId="0" applyNumberFormat="1" applyFont="1" applyFill="1" applyBorder="1" applyAlignment="1">
      <alignment horizontal="center" vertical="top"/>
    </xf>
    <xf numFmtId="172" fontId="6" fillId="0" borderId="72" xfId="0" applyNumberFormat="1" applyFont="1" applyFill="1" applyBorder="1" applyAlignment="1">
      <alignment horizontal="center" vertical="top"/>
    </xf>
    <xf numFmtId="172" fontId="6" fillId="0" borderId="60" xfId="0" applyNumberFormat="1" applyFont="1" applyBorder="1" applyAlignment="1">
      <alignment horizontal="center" vertical="top"/>
    </xf>
    <xf numFmtId="172" fontId="6" fillId="0" borderId="50" xfId="0" applyNumberFormat="1" applyFont="1" applyFill="1" applyBorder="1" applyAlignment="1">
      <alignment horizontal="center" vertical="top"/>
    </xf>
    <xf numFmtId="172" fontId="6" fillId="3" borderId="68" xfId="0" applyNumberFormat="1" applyFont="1" applyFill="1" applyBorder="1" applyAlignment="1">
      <alignment horizontal="center" vertical="top"/>
    </xf>
    <xf numFmtId="172" fontId="8" fillId="0" borderId="68" xfId="0" applyNumberFormat="1" applyFont="1" applyFill="1" applyBorder="1" applyAlignment="1">
      <alignment horizontal="center" vertical="top"/>
    </xf>
    <xf numFmtId="172" fontId="8" fillId="0" borderId="48" xfId="0" applyNumberFormat="1" applyFont="1" applyFill="1" applyBorder="1" applyAlignment="1">
      <alignment horizontal="center" vertical="top"/>
    </xf>
    <xf numFmtId="172" fontId="6" fillId="0" borderId="17" xfId="0" applyNumberFormat="1" applyFont="1" applyFill="1" applyBorder="1" applyAlignment="1">
      <alignment horizontal="center" vertical="top" wrapText="1"/>
    </xf>
    <xf numFmtId="172" fontId="6" fillId="0" borderId="70" xfId="0" applyNumberFormat="1" applyFont="1" applyFill="1" applyBorder="1" applyAlignment="1">
      <alignment horizontal="center" vertical="top"/>
    </xf>
    <xf numFmtId="0" fontId="6" fillId="0" borderId="64" xfId="0" applyFont="1" applyFill="1" applyBorder="1" applyAlignment="1">
      <alignment vertical="top" wrapText="1"/>
    </xf>
    <xf numFmtId="0" fontId="6" fillId="0" borderId="61" xfId="0" applyFont="1" applyFill="1" applyBorder="1" applyAlignment="1">
      <alignment vertical="top" wrapText="1"/>
    </xf>
    <xf numFmtId="0" fontId="6" fillId="0" borderId="15" xfId="0" applyFont="1" applyBorder="1" applyAlignment="1">
      <alignment vertical="top"/>
    </xf>
    <xf numFmtId="0" fontId="6" fillId="0" borderId="15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21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6" fillId="0" borderId="63" xfId="0" applyFont="1" applyBorder="1" applyAlignment="1">
      <alignment vertical="top"/>
    </xf>
    <xf numFmtId="49" fontId="5" fillId="4" borderId="56" xfId="0" applyNumberFormat="1" applyFont="1" applyFill="1" applyBorder="1" applyAlignment="1">
      <alignment horizontal="center" vertical="top"/>
    </xf>
    <xf numFmtId="0" fontId="6" fillId="0" borderId="37" xfId="0" applyFont="1" applyBorder="1" applyAlignment="1">
      <alignment vertical="top" wrapText="1"/>
    </xf>
    <xf numFmtId="0" fontId="6" fillId="0" borderId="73" xfId="0" applyFont="1" applyFill="1" applyBorder="1" applyAlignment="1">
      <alignment horizontal="left" vertical="top" wrapText="1"/>
    </xf>
    <xf numFmtId="49" fontId="5" fillId="4" borderId="39" xfId="0" applyNumberFormat="1" applyFont="1" applyFill="1" applyBorder="1" applyAlignment="1">
      <alignment horizontal="center" vertical="top"/>
    </xf>
    <xf numFmtId="0" fontId="14" fillId="0" borderId="0" xfId="19" applyFont="1" applyAlignment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19" applyFont="1" applyBorder="1" applyAlignment="1">
      <alignment horizontal="center" vertical="center" wrapText="1"/>
      <protection/>
    </xf>
    <xf numFmtId="0" fontId="3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17" fillId="0" borderId="4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0" xfId="19" applyFont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9" fillId="0" borderId="0" xfId="19" applyNumberFormat="1" applyFont="1" applyAlignment="1" applyProtection="1">
      <alignment horizontal="center" vertical="top"/>
      <protection/>
    </xf>
    <xf numFmtId="0" fontId="20" fillId="0" borderId="0" xfId="19" applyFont="1">
      <alignment/>
      <protection/>
    </xf>
    <xf numFmtId="49" fontId="21" fillId="0" borderId="11" xfId="19" applyNumberFormat="1" applyFont="1" applyBorder="1" applyAlignment="1">
      <alignment horizontal="left"/>
      <protection/>
    </xf>
    <xf numFmtId="0" fontId="21" fillId="0" borderId="11" xfId="19" applyFont="1" applyBorder="1" applyAlignment="1">
      <alignment horizontal="left" vertical="top"/>
      <protection/>
    </xf>
    <xf numFmtId="0" fontId="21" fillId="0" borderId="11" xfId="19" applyFont="1" applyBorder="1" applyAlignment="1">
      <alignment horizontal="center" vertical="top"/>
      <protection/>
    </xf>
    <xf numFmtId="49" fontId="21" fillId="0" borderId="39" xfId="19" applyNumberFormat="1" applyFont="1" applyBorder="1" applyAlignment="1">
      <alignment horizontal="left"/>
      <protection/>
    </xf>
    <xf numFmtId="0" fontId="21" fillId="0" borderId="39" xfId="19" applyFont="1" applyBorder="1" applyAlignment="1">
      <alignment horizontal="left" vertical="top"/>
      <protection/>
    </xf>
    <xf numFmtId="0" fontId="21" fillId="0" borderId="39" xfId="19" applyFont="1" applyBorder="1" applyAlignment="1">
      <alignment horizontal="center" vertical="top"/>
      <protection/>
    </xf>
    <xf numFmtId="0" fontId="21" fillId="0" borderId="39" xfId="19" applyFont="1" applyBorder="1" applyAlignment="1">
      <alignment horizontal="left"/>
      <protection/>
    </xf>
    <xf numFmtId="0" fontId="21" fillId="0" borderId="39" xfId="19" applyFont="1" applyFill="1" applyBorder="1" applyAlignment="1">
      <alignment horizontal="center" vertical="top"/>
      <protection/>
    </xf>
    <xf numFmtId="0" fontId="21" fillId="0" borderId="0" xfId="19" applyFont="1" applyBorder="1" applyAlignment="1">
      <alignment horizontal="left" vertical="top" wrapText="1"/>
      <protection/>
    </xf>
    <xf numFmtId="0" fontId="21" fillId="0" borderId="39" xfId="19" applyFont="1" applyBorder="1" applyAlignment="1">
      <alignment horizontal="center"/>
      <protection/>
    </xf>
    <xf numFmtId="0" fontId="21" fillId="0" borderId="15" xfId="19" applyFont="1" applyBorder="1" applyAlignment="1">
      <alignment horizontal="center" vertical="top"/>
      <protection/>
    </xf>
    <xf numFmtId="0" fontId="21" fillId="0" borderId="39" xfId="19" applyFont="1" applyBorder="1" applyAlignment="1">
      <alignment horizontal="left" vertical="top" wrapText="1"/>
      <protection/>
    </xf>
    <xf numFmtId="0" fontId="21" fillId="0" borderId="0" xfId="19" applyFont="1" applyFill="1" applyBorder="1" applyAlignment="1">
      <alignment horizontal="center" vertical="top"/>
      <protection/>
    </xf>
    <xf numFmtId="0" fontId="0" fillId="0" borderId="39" xfId="0" applyBorder="1" applyAlignment="1">
      <alignment/>
    </xf>
    <xf numFmtId="0" fontId="21" fillId="0" borderId="0" xfId="19" applyFont="1" applyBorder="1" applyAlignment="1">
      <alignment horizontal="center" vertical="top"/>
      <protection/>
    </xf>
    <xf numFmtId="0" fontId="0" fillId="0" borderId="15" xfId="0" applyBorder="1" applyAlignment="1">
      <alignment/>
    </xf>
    <xf numFmtId="0" fontId="6" fillId="0" borderId="39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/>
    </xf>
    <xf numFmtId="172" fontId="6" fillId="3" borderId="12" xfId="0" applyNumberFormat="1" applyFont="1" applyFill="1" applyBorder="1" applyAlignment="1">
      <alignment horizontal="center" vertical="top"/>
    </xf>
    <xf numFmtId="172" fontId="6" fillId="3" borderId="13" xfId="0" applyNumberFormat="1" applyFont="1" applyFill="1" applyBorder="1" applyAlignment="1">
      <alignment horizontal="center" vertical="top"/>
    </xf>
    <xf numFmtId="172" fontId="6" fillId="0" borderId="63" xfId="0" applyNumberFormat="1" applyFont="1" applyBorder="1" applyAlignment="1">
      <alignment horizontal="center" vertical="top"/>
    </xf>
    <xf numFmtId="172" fontId="6" fillId="0" borderId="66" xfId="0" applyNumberFormat="1" applyFont="1" applyFill="1" applyBorder="1" applyAlignment="1">
      <alignment horizontal="center" vertical="top" wrapText="1"/>
    </xf>
    <xf numFmtId="172" fontId="6" fillId="0" borderId="67" xfId="0" applyNumberFormat="1" applyFont="1" applyFill="1" applyBorder="1" applyAlignment="1">
      <alignment horizontal="center" vertical="top" wrapText="1"/>
    </xf>
    <xf numFmtId="172" fontId="6" fillId="3" borderId="66" xfId="0" applyNumberFormat="1" applyFont="1" applyFill="1" applyBorder="1" applyAlignment="1">
      <alignment horizontal="center" vertical="top"/>
    </xf>
    <xf numFmtId="172" fontId="6" fillId="3" borderId="67" xfId="0" applyNumberFormat="1" applyFont="1" applyFill="1" applyBorder="1" applyAlignment="1">
      <alignment horizontal="center" vertical="top"/>
    </xf>
    <xf numFmtId="172" fontId="6" fillId="0" borderId="64" xfId="0" applyNumberFormat="1" applyFont="1" applyFill="1" applyBorder="1" applyAlignment="1">
      <alignment horizontal="center" vertical="top"/>
    </xf>
    <xf numFmtId="172" fontId="6" fillId="0" borderId="66" xfId="0" applyNumberFormat="1" applyFont="1" applyFill="1" applyBorder="1" applyAlignment="1">
      <alignment horizontal="center" vertical="top"/>
    </xf>
    <xf numFmtId="172" fontId="6" fillId="0" borderId="67" xfId="0" applyNumberFormat="1" applyFont="1" applyFill="1" applyBorder="1" applyAlignment="1">
      <alignment horizontal="center" vertical="top"/>
    </xf>
    <xf numFmtId="172" fontId="6" fillId="0" borderId="67" xfId="0" applyNumberFormat="1" applyFont="1" applyBorder="1" applyAlignment="1">
      <alignment horizontal="center" vertical="top"/>
    </xf>
    <xf numFmtId="172" fontId="5" fillId="3" borderId="74" xfId="0" applyNumberFormat="1" applyFont="1" applyFill="1" applyBorder="1" applyAlignment="1">
      <alignment horizontal="center" vertical="top"/>
    </xf>
    <xf numFmtId="172" fontId="5" fillId="4" borderId="38" xfId="0" applyNumberFormat="1" applyFont="1" applyFill="1" applyBorder="1" applyAlignment="1">
      <alignment horizontal="center" vertical="top"/>
    </xf>
    <xf numFmtId="0" fontId="6" fillId="0" borderId="8" xfId="0" applyFont="1" applyFill="1" applyBorder="1" applyAlignment="1">
      <alignment vertical="top" wrapText="1"/>
    </xf>
    <xf numFmtId="0" fontId="6" fillId="6" borderId="2" xfId="0" applyFont="1" applyFill="1" applyBorder="1" applyAlignment="1">
      <alignment horizontal="center" vertical="top" wrapText="1"/>
    </xf>
    <xf numFmtId="0" fontId="6" fillId="6" borderId="9" xfId="0" applyFont="1" applyFill="1" applyBorder="1" applyAlignment="1">
      <alignment horizontal="center" vertical="top" wrapText="1"/>
    </xf>
    <xf numFmtId="172" fontId="6" fillId="3" borderId="8" xfId="0" applyNumberFormat="1" applyFont="1" applyFill="1" applyBorder="1" applyAlignment="1">
      <alignment horizontal="center" vertical="top" wrapText="1"/>
    </xf>
    <xf numFmtId="172" fontId="6" fillId="3" borderId="9" xfId="0" applyNumberFormat="1" applyFont="1" applyFill="1" applyBorder="1" applyAlignment="1">
      <alignment horizontal="center" vertical="top" wrapText="1"/>
    </xf>
    <xf numFmtId="172" fontId="6" fillId="0" borderId="29" xfId="0" applyNumberFormat="1" applyFont="1" applyFill="1" applyBorder="1" applyAlignment="1">
      <alignment horizontal="center" vertical="top" wrapText="1"/>
    </xf>
    <xf numFmtId="0" fontId="6" fillId="0" borderId="61" xfId="0" applyFont="1" applyBorder="1" applyAlignment="1">
      <alignment horizontal="left" vertical="top" wrapText="1"/>
    </xf>
    <xf numFmtId="1" fontId="6" fillId="0" borderId="39" xfId="0" applyNumberFormat="1" applyFont="1" applyBorder="1" applyAlignment="1">
      <alignment horizontal="center" vertical="top"/>
    </xf>
    <xf numFmtId="172" fontId="5" fillId="3" borderId="52" xfId="0" applyNumberFormat="1" applyFont="1" applyFill="1" applyBorder="1" applyAlignment="1">
      <alignment horizontal="center" vertical="top"/>
    </xf>
    <xf numFmtId="172" fontId="5" fillId="3" borderId="75" xfId="0" applyNumberFormat="1" applyFont="1" applyFill="1" applyBorder="1" applyAlignment="1">
      <alignment horizontal="center" vertical="top"/>
    </xf>
    <xf numFmtId="172" fontId="5" fillId="3" borderId="55" xfId="0" applyNumberFormat="1" applyFont="1" applyFill="1" applyBorder="1" applyAlignment="1">
      <alignment horizontal="center" vertical="top"/>
    </xf>
    <xf numFmtId="172" fontId="5" fillId="3" borderId="76" xfId="0" applyNumberFormat="1" applyFont="1" applyFill="1" applyBorder="1" applyAlignment="1">
      <alignment horizontal="center" vertical="top"/>
    </xf>
    <xf numFmtId="172" fontId="5" fillId="3" borderId="24" xfId="0" applyNumberFormat="1" applyFont="1" applyFill="1" applyBorder="1" applyAlignment="1">
      <alignment horizontal="center" vertical="top"/>
    </xf>
    <xf numFmtId="172" fontId="5" fillId="3" borderId="25" xfId="0" applyNumberFormat="1" applyFont="1" applyFill="1" applyBorder="1" applyAlignment="1">
      <alignment horizontal="center" vertical="top"/>
    </xf>
    <xf numFmtId="172" fontId="5" fillId="3" borderId="23" xfId="0" applyNumberFormat="1" applyFont="1" applyFill="1" applyBorder="1" applyAlignment="1">
      <alignment horizontal="center" vertical="top"/>
    </xf>
    <xf numFmtId="172" fontId="5" fillId="4" borderId="5" xfId="0" applyNumberFormat="1" applyFont="1" applyFill="1" applyBorder="1" applyAlignment="1">
      <alignment horizontal="center" vertical="top"/>
    </xf>
    <xf numFmtId="172" fontId="5" fillId="4" borderId="59" xfId="0" applyNumberFormat="1" applyFont="1" applyFill="1" applyBorder="1" applyAlignment="1">
      <alignment horizontal="center" vertical="top"/>
    </xf>
    <xf numFmtId="172" fontId="5" fillId="4" borderId="57" xfId="0" applyNumberFormat="1" applyFont="1" applyFill="1" applyBorder="1" applyAlignment="1">
      <alignment horizontal="center" vertical="top"/>
    </xf>
    <xf numFmtId="172" fontId="5" fillId="4" borderId="56" xfId="0" applyNumberFormat="1" applyFont="1" applyFill="1" applyBorder="1" applyAlignment="1">
      <alignment horizontal="center" vertical="top"/>
    </xf>
    <xf numFmtId="49" fontId="5" fillId="2" borderId="77" xfId="0" applyNumberFormat="1" applyFont="1" applyFill="1" applyBorder="1" applyAlignment="1">
      <alignment horizontal="center" vertical="top"/>
    </xf>
    <xf numFmtId="0" fontId="6" fillId="0" borderId="22" xfId="0" applyFont="1" applyFill="1" applyBorder="1" applyAlignment="1">
      <alignment vertical="top" wrapText="1"/>
    </xf>
    <xf numFmtId="172" fontId="5" fillId="4" borderId="24" xfId="0" applyNumberFormat="1" applyFont="1" applyFill="1" applyBorder="1" applyAlignment="1">
      <alignment horizontal="center" vertical="center"/>
    </xf>
    <xf numFmtId="172" fontId="5" fillId="4" borderId="25" xfId="0" applyNumberFormat="1" applyFont="1" applyFill="1" applyBorder="1" applyAlignment="1">
      <alignment horizontal="center" vertical="center"/>
    </xf>
    <xf numFmtId="172" fontId="5" fillId="4" borderId="47" xfId="0" applyNumberFormat="1" applyFont="1" applyFill="1" applyBorder="1" applyAlignment="1">
      <alignment horizontal="center" vertical="center"/>
    </xf>
    <xf numFmtId="172" fontId="5" fillId="4" borderId="46" xfId="0" applyNumberFormat="1" applyFont="1" applyFill="1" applyBorder="1" applyAlignment="1">
      <alignment horizontal="center" vertical="center"/>
    </xf>
    <xf numFmtId="172" fontId="6" fillId="3" borderId="13" xfId="0" applyNumberFormat="1" applyFont="1" applyFill="1" applyBorder="1" applyAlignment="1">
      <alignment horizontal="center" vertical="center"/>
    </xf>
    <xf numFmtId="172" fontId="6" fillId="0" borderId="13" xfId="0" applyNumberFormat="1" applyFont="1" applyFill="1" applyBorder="1" applyAlignment="1">
      <alignment horizontal="center" vertical="center"/>
    </xf>
    <xf numFmtId="172" fontId="6" fillId="6" borderId="21" xfId="0" applyNumberFormat="1" applyFont="1" applyFill="1" applyBorder="1" applyAlignment="1">
      <alignment horizontal="center" vertical="top" wrapText="1"/>
    </xf>
    <xf numFmtId="172" fontId="5" fillId="3" borderId="41" xfId="0" applyNumberFormat="1" applyFont="1" applyFill="1" applyBorder="1" applyAlignment="1">
      <alignment horizontal="center" vertical="top"/>
    </xf>
    <xf numFmtId="172" fontId="5" fillId="3" borderId="78" xfId="0" applyNumberFormat="1" applyFont="1" applyFill="1" applyBorder="1" applyAlignment="1">
      <alignment horizontal="center" vertical="top"/>
    </xf>
    <xf numFmtId="172" fontId="5" fillId="4" borderId="36" xfId="0" applyNumberFormat="1" applyFont="1" applyFill="1" applyBorder="1" applyAlignment="1">
      <alignment horizontal="center" vertical="center"/>
    </xf>
    <xf numFmtId="172" fontId="5" fillId="4" borderId="5" xfId="0" applyNumberFormat="1" applyFont="1" applyFill="1" applyBorder="1" applyAlignment="1">
      <alignment horizontal="center" vertical="center"/>
    </xf>
    <xf numFmtId="172" fontId="5" fillId="4" borderId="57" xfId="0" applyNumberFormat="1" applyFont="1" applyFill="1" applyBorder="1" applyAlignment="1">
      <alignment horizontal="center" vertical="center"/>
    </xf>
    <xf numFmtId="172" fontId="5" fillId="4" borderId="14" xfId="0" applyNumberFormat="1" applyFont="1" applyFill="1" applyBorder="1" applyAlignment="1">
      <alignment horizontal="center" vertical="center"/>
    </xf>
    <xf numFmtId="172" fontId="6" fillId="6" borderId="29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172" fontId="6" fillId="3" borderId="19" xfId="0" applyNumberFormat="1" applyFont="1" applyFill="1" applyBorder="1" applyAlignment="1">
      <alignment horizontal="center" vertical="top"/>
    </xf>
    <xf numFmtId="172" fontId="6" fillId="3" borderId="3" xfId="0" applyNumberFormat="1" applyFont="1" applyFill="1" applyBorder="1" applyAlignment="1">
      <alignment horizontal="center" vertical="top"/>
    </xf>
    <xf numFmtId="172" fontId="6" fillId="3" borderId="7" xfId="0" applyNumberFormat="1" applyFont="1" applyFill="1" applyBorder="1" applyAlignment="1">
      <alignment horizontal="center" vertical="top"/>
    </xf>
    <xf numFmtId="172" fontId="6" fillId="3" borderId="76" xfId="0" applyNumberFormat="1" applyFont="1" applyFill="1" applyBorder="1" applyAlignment="1">
      <alignment horizontal="center" vertical="top" wrapText="1"/>
    </xf>
    <xf numFmtId="172" fontId="6" fillId="3" borderId="22" xfId="0" applyNumberFormat="1" applyFont="1" applyFill="1" applyBorder="1" applyAlignment="1">
      <alignment horizontal="center" vertical="center"/>
    </xf>
    <xf numFmtId="172" fontId="6" fillId="3" borderId="3" xfId="0" applyNumberFormat="1" applyFont="1" applyFill="1" applyBorder="1" applyAlignment="1">
      <alignment horizontal="center" vertical="center"/>
    </xf>
    <xf numFmtId="172" fontId="6" fillId="3" borderId="12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top" wrapText="1"/>
    </xf>
    <xf numFmtId="172" fontId="5" fillId="3" borderId="3" xfId="0" applyNumberFormat="1" applyFont="1" applyFill="1" applyBorder="1" applyAlignment="1">
      <alignment horizontal="left" vertical="top" wrapText="1"/>
    </xf>
    <xf numFmtId="0" fontId="21" fillId="0" borderId="24" xfId="19" applyFont="1" applyBorder="1" applyAlignment="1">
      <alignment horizontal="left"/>
      <protection/>
    </xf>
    <xf numFmtId="0" fontId="21" fillId="0" borderId="24" xfId="19" applyFont="1" applyBorder="1" applyAlignment="1">
      <alignment horizontal="center" vertical="top"/>
      <protection/>
    </xf>
    <xf numFmtId="0" fontId="21" fillId="0" borderId="55" xfId="19" applyFont="1" applyBorder="1" applyAlignment="1">
      <alignment horizontal="center" vertical="top"/>
      <protection/>
    </xf>
    <xf numFmtId="0" fontId="2" fillId="0" borderId="3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1" fillId="0" borderId="15" xfId="19" applyFont="1" applyBorder="1" applyAlignment="1">
      <alignment horizontal="left" vertical="top"/>
      <protection/>
    </xf>
    <xf numFmtId="0" fontId="2" fillId="0" borderId="1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72" fontId="6" fillId="0" borderId="72" xfId="0" applyNumberFormat="1" applyFont="1" applyFill="1" applyBorder="1" applyAlignment="1">
      <alignment horizontal="center" vertical="top" wrapText="1"/>
    </xf>
    <xf numFmtId="172" fontId="6" fillId="0" borderId="69" xfId="0" applyNumberFormat="1" applyFont="1" applyFill="1" applyBorder="1" applyAlignment="1">
      <alignment horizontal="center" vertical="top" wrapText="1"/>
    </xf>
    <xf numFmtId="172" fontId="6" fillId="0" borderId="48" xfId="0" applyNumberFormat="1" applyFont="1" applyFill="1" applyBorder="1" applyAlignment="1">
      <alignment horizontal="center" vertical="top" wrapText="1"/>
    </xf>
    <xf numFmtId="172" fontId="6" fillId="6" borderId="17" xfId="0" applyNumberFormat="1" applyFont="1" applyFill="1" applyBorder="1" applyAlignment="1">
      <alignment horizontal="center" vertical="top" wrapText="1"/>
    </xf>
    <xf numFmtId="49" fontId="5" fillId="2" borderId="72" xfId="0" applyNumberFormat="1" applyFont="1" applyFill="1" applyBorder="1" applyAlignment="1">
      <alignment horizontal="center" vertical="top" wrapText="1"/>
    </xf>
    <xf numFmtId="49" fontId="5" fillId="2" borderId="61" xfId="0" applyNumberFormat="1" applyFont="1" applyFill="1" applyBorder="1" applyAlignment="1">
      <alignment horizontal="center" vertical="top" wrapText="1"/>
    </xf>
    <xf numFmtId="49" fontId="5" fillId="2" borderId="18" xfId="0" applyNumberFormat="1" applyFont="1" applyFill="1" applyBorder="1" applyAlignment="1">
      <alignment horizontal="center" vertical="top" wrapText="1"/>
    </xf>
    <xf numFmtId="172" fontId="6" fillId="0" borderId="70" xfId="0" applyNumberFormat="1" applyFont="1" applyFill="1" applyBorder="1" applyAlignment="1">
      <alignment horizontal="center" vertical="top" wrapText="1"/>
    </xf>
    <xf numFmtId="49" fontId="5" fillId="0" borderId="39" xfId="0" applyNumberFormat="1" applyFont="1" applyBorder="1" applyAlignment="1">
      <alignment horizontal="center" vertical="top" wrapText="1"/>
    </xf>
    <xf numFmtId="49" fontId="5" fillId="4" borderId="39" xfId="0" applyNumberFormat="1" applyFont="1" applyFill="1" applyBorder="1" applyAlignment="1">
      <alignment horizontal="center" vertical="top" wrapText="1"/>
    </xf>
    <xf numFmtId="172" fontId="6" fillId="0" borderId="50" xfId="0" applyNumberFormat="1" applyFont="1" applyFill="1" applyBorder="1" applyAlignment="1">
      <alignment horizontal="center" vertical="top" wrapText="1"/>
    </xf>
    <xf numFmtId="172" fontId="8" fillId="0" borderId="72" xfId="0" applyNumberFormat="1" applyFont="1" applyFill="1" applyBorder="1" applyAlignment="1">
      <alignment horizontal="center" vertical="top" wrapText="1"/>
    </xf>
    <xf numFmtId="172" fontId="6" fillId="3" borderId="48" xfId="0" applyNumberFormat="1" applyFont="1" applyFill="1" applyBorder="1" applyAlignment="1">
      <alignment horizontal="center" vertical="top" wrapText="1"/>
    </xf>
    <xf numFmtId="172" fontId="6" fillId="3" borderId="72" xfId="0" applyNumberFormat="1" applyFont="1" applyFill="1" applyBorder="1" applyAlignment="1">
      <alignment horizontal="center" vertical="top" wrapText="1"/>
    </xf>
    <xf numFmtId="172" fontId="6" fillId="0" borderId="35" xfId="0" applyNumberFormat="1" applyFont="1" applyFill="1" applyBorder="1" applyAlignment="1">
      <alignment horizontal="center" vertical="top" wrapText="1"/>
    </xf>
    <xf numFmtId="49" fontId="5" fillId="4" borderId="24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center" vertical="top" wrapText="1"/>
    </xf>
    <xf numFmtId="0" fontId="6" fillId="0" borderId="79" xfId="0" applyFont="1" applyFill="1" applyBorder="1" applyAlignment="1">
      <alignment horizontal="center" vertical="top" wrapText="1"/>
    </xf>
    <xf numFmtId="49" fontId="5" fillId="4" borderId="48" xfId="0" applyNumberFormat="1" applyFont="1" applyFill="1" applyBorder="1" applyAlignment="1">
      <alignment horizontal="center" vertical="top" wrapText="1"/>
    </xf>
    <xf numFmtId="49" fontId="5" fillId="0" borderId="48" xfId="0" applyNumberFormat="1" applyFont="1" applyBorder="1" applyAlignment="1">
      <alignment horizontal="center" vertical="top" wrapText="1"/>
    </xf>
    <xf numFmtId="172" fontId="6" fillId="3" borderId="70" xfId="0" applyNumberFormat="1" applyFont="1" applyFill="1" applyBorder="1" applyAlignment="1">
      <alignment horizontal="center" vertical="top" wrapText="1"/>
    </xf>
    <xf numFmtId="172" fontId="8" fillId="0" borderId="68" xfId="0" applyNumberFormat="1" applyFont="1" applyFill="1" applyBorder="1" applyAlignment="1">
      <alignment horizontal="center" vertical="top" wrapText="1"/>
    </xf>
    <xf numFmtId="172" fontId="6" fillId="0" borderId="68" xfId="0" applyNumberFormat="1" applyFont="1" applyFill="1" applyBorder="1" applyAlignment="1">
      <alignment horizontal="center" vertical="top" wrapText="1"/>
    </xf>
    <xf numFmtId="0" fontId="6" fillId="0" borderId="74" xfId="0" applyFont="1" applyFill="1" applyBorder="1" applyAlignment="1">
      <alignment vertical="top" wrapText="1"/>
    </xf>
    <xf numFmtId="0" fontId="6" fillId="0" borderId="71" xfId="0" applyFont="1" applyBorder="1" applyAlignment="1">
      <alignment horizontal="center" vertical="top"/>
    </xf>
    <xf numFmtId="172" fontId="6" fillId="0" borderId="37" xfId="0" applyNumberFormat="1" applyFont="1" applyFill="1" applyBorder="1" applyAlignment="1">
      <alignment horizontal="center" vertical="center"/>
    </xf>
    <xf numFmtId="172" fontId="6" fillId="0" borderId="34" xfId="0" applyNumberFormat="1" applyFont="1" applyFill="1" applyBorder="1" applyAlignment="1">
      <alignment horizontal="center" vertical="center"/>
    </xf>
    <xf numFmtId="172" fontId="6" fillId="0" borderId="19" xfId="0" applyNumberFormat="1" applyFont="1" applyFill="1" applyBorder="1" applyAlignment="1">
      <alignment horizontal="center" vertical="center"/>
    </xf>
    <xf numFmtId="172" fontId="6" fillId="0" borderId="3" xfId="0" applyNumberFormat="1" applyFont="1" applyFill="1" applyBorder="1" applyAlignment="1">
      <alignment horizontal="center" vertical="center"/>
    </xf>
    <xf numFmtId="49" fontId="5" fillId="2" borderId="80" xfId="0" applyNumberFormat="1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  <xf numFmtId="172" fontId="6" fillId="0" borderId="79" xfId="0" applyNumberFormat="1" applyFont="1" applyFill="1" applyBorder="1" applyAlignment="1">
      <alignment horizontal="center" vertical="top" wrapText="1"/>
    </xf>
    <xf numFmtId="172" fontId="5" fillId="3" borderId="14" xfId="0" applyNumberFormat="1" applyFont="1" applyFill="1" applyBorder="1" applyAlignment="1">
      <alignment horizontal="center" vertical="center"/>
    </xf>
    <xf numFmtId="172" fontId="5" fillId="3" borderId="30" xfId="0" applyNumberFormat="1" applyFont="1" applyFill="1" applyBorder="1" applyAlignment="1">
      <alignment horizontal="center" vertical="center"/>
    </xf>
    <xf numFmtId="172" fontId="6" fillId="3" borderId="64" xfId="0" applyNumberFormat="1" applyFont="1" applyFill="1" applyBorder="1" applyAlignment="1">
      <alignment horizontal="center" vertical="top" wrapText="1"/>
    </xf>
    <xf numFmtId="172" fontId="6" fillId="3" borderId="11" xfId="0" applyNumberFormat="1" applyFont="1" applyFill="1" applyBorder="1" applyAlignment="1">
      <alignment horizontal="center" vertical="top" wrapText="1"/>
    </xf>
    <xf numFmtId="172" fontId="6" fillId="3" borderId="81" xfId="0" applyNumberFormat="1" applyFont="1" applyFill="1" applyBorder="1" applyAlignment="1">
      <alignment horizontal="center" vertical="top" wrapText="1"/>
    </xf>
    <xf numFmtId="172" fontId="8" fillId="0" borderId="64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6" fillId="0" borderId="81" xfId="0" applyNumberFormat="1" applyFont="1" applyFill="1" applyBorder="1" applyAlignment="1">
      <alignment horizontal="center" vertical="top" wrapText="1"/>
    </xf>
    <xf numFmtId="172" fontId="6" fillId="0" borderId="15" xfId="0" applyNumberFormat="1" applyFont="1" applyFill="1" applyBorder="1" applyAlignment="1">
      <alignment horizontal="center" vertical="top" wrapText="1"/>
    </xf>
    <xf numFmtId="172" fontId="6" fillId="6" borderId="15" xfId="0" applyNumberFormat="1" applyFont="1" applyFill="1" applyBorder="1" applyAlignment="1">
      <alignment horizontal="center" vertical="top" wrapText="1"/>
    </xf>
    <xf numFmtId="172" fontId="6" fillId="0" borderId="73" xfId="0" applyNumberFormat="1" applyFont="1" applyFill="1" applyBorder="1" applyAlignment="1">
      <alignment horizontal="center" vertical="top" wrapText="1"/>
    </xf>
    <xf numFmtId="172" fontId="8" fillId="0" borderId="73" xfId="0" applyNumberFormat="1" applyFont="1" applyFill="1" applyBorder="1" applyAlignment="1">
      <alignment horizontal="center" vertical="top" wrapText="1"/>
    </xf>
    <xf numFmtId="172" fontId="8" fillId="0" borderId="15" xfId="0" applyNumberFormat="1" applyFont="1" applyFill="1" applyBorder="1" applyAlignment="1">
      <alignment horizontal="center" vertical="top" wrapText="1"/>
    </xf>
    <xf numFmtId="172" fontId="8" fillId="0" borderId="32" xfId="0" applyNumberFormat="1" applyFont="1" applyFill="1" applyBorder="1" applyAlignment="1">
      <alignment horizontal="center" vertical="top" wrapText="1"/>
    </xf>
    <xf numFmtId="172" fontId="6" fillId="6" borderId="82" xfId="0" applyNumberFormat="1" applyFont="1" applyFill="1" applyBorder="1" applyAlignment="1">
      <alignment horizontal="center" vertical="top" wrapText="1"/>
    </xf>
    <xf numFmtId="172" fontId="6" fillId="0" borderId="73" xfId="0" applyNumberFormat="1" applyFont="1" applyFill="1" applyBorder="1" applyAlignment="1">
      <alignment horizontal="center" vertical="top"/>
    </xf>
    <xf numFmtId="172" fontId="6" fillId="0" borderId="15" xfId="0" applyNumberFormat="1" applyFont="1" applyFill="1" applyBorder="1" applyAlignment="1">
      <alignment horizontal="center" vertical="top"/>
    </xf>
    <xf numFmtId="172" fontId="6" fillId="0" borderId="32" xfId="0" applyNumberFormat="1" applyFont="1" applyFill="1" applyBorder="1" applyAlignment="1">
      <alignment horizontal="center" vertical="top"/>
    </xf>
    <xf numFmtId="172" fontId="6" fillId="3" borderId="73" xfId="0" applyNumberFormat="1" applyFont="1" applyFill="1" applyBorder="1" applyAlignment="1">
      <alignment horizontal="center" vertical="top"/>
    </xf>
    <xf numFmtId="172" fontId="6" fillId="3" borderId="15" xfId="0" applyNumberFormat="1" applyFont="1" applyFill="1" applyBorder="1" applyAlignment="1">
      <alignment horizontal="center" vertical="top"/>
    </xf>
    <xf numFmtId="172" fontId="6" fillId="3" borderId="32" xfId="0" applyNumberFormat="1" applyFont="1" applyFill="1" applyBorder="1" applyAlignment="1">
      <alignment horizontal="center" vertical="top"/>
    </xf>
    <xf numFmtId="172" fontId="6" fillId="0" borderId="26" xfId="0" applyNumberFormat="1" applyFont="1" applyBorder="1" applyAlignment="1">
      <alignment horizontal="center" vertical="top" wrapText="1"/>
    </xf>
    <xf numFmtId="172" fontId="6" fillId="0" borderId="34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/>
    </xf>
    <xf numFmtId="0" fontId="7" fillId="0" borderId="24" xfId="0" applyFont="1" applyBorder="1" applyAlignment="1">
      <alignment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6" fillId="0" borderId="49" xfId="0" applyNumberFormat="1" applyFont="1" applyFill="1" applyBorder="1" applyAlignment="1">
      <alignment horizontal="center" vertical="top" wrapText="1"/>
    </xf>
    <xf numFmtId="172" fontId="6" fillId="3" borderId="40" xfId="0" applyNumberFormat="1" applyFont="1" applyFill="1" applyBorder="1" applyAlignment="1">
      <alignment horizontal="center" vertical="top" wrapText="1"/>
    </xf>
    <xf numFmtId="172" fontId="6" fillId="0" borderId="61" xfId="0" applyNumberFormat="1" applyFont="1" applyFill="1" applyBorder="1" applyAlignment="1">
      <alignment horizontal="center" vertical="top" wrapText="1"/>
    </xf>
    <xf numFmtId="172" fontId="6" fillId="0" borderId="39" xfId="0" applyNumberFormat="1" applyFont="1" applyFill="1" applyBorder="1" applyAlignment="1">
      <alignment horizontal="center" vertical="top" wrapText="1"/>
    </xf>
    <xf numFmtId="172" fontId="6" fillId="0" borderId="68" xfId="0" applyNumberFormat="1" applyFont="1" applyFill="1" applyBorder="1" applyAlignment="1">
      <alignment horizontal="center" vertical="top" wrapText="1"/>
    </xf>
    <xf numFmtId="172" fontId="6" fillId="0" borderId="48" xfId="0" applyNumberFormat="1" applyFont="1" applyFill="1" applyBorder="1" applyAlignment="1">
      <alignment horizontal="center" vertical="top" wrapText="1"/>
    </xf>
    <xf numFmtId="172" fontId="6" fillId="0" borderId="50" xfId="0" applyNumberFormat="1" applyFont="1" applyFill="1" applyBorder="1" applyAlignment="1">
      <alignment horizontal="center" vertical="top" wrapText="1"/>
    </xf>
    <xf numFmtId="172" fontId="6" fillId="0" borderId="72" xfId="0" applyNumberFormat="1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172" fontId="6" fillId="0" borderId="69" xfId="0" applyNumberFormat="1" applyFont="1" applyFill="1" applyBorder="1" applyAlignment="1">
      <alignment horizontal="center" vertical="top" wrapText="1"/>
    </xf>
    <xf numFmtId="172" fontId="6" fillId="3" borderId="62" xfId="0" applyNumberFormat="1" applyFont="1" applyFill="1" applyBorder="1" applyAlignment="1">
      <alignment horizontal="center" vertical="top" wrapText="1"/>
    </xf>
    <xf numFmtId="172" fontId="6" fillId="3" borderId="39" xfId="0" applyNumberFormat="1" applyFont="1" applyFill="1" applyBorder="1" applyAlignment="1">
      <alignment horizontal="center" vertical="top" wrapText="1"/>
    </xf>
    <xf numFmtId="172" fontId="6" fillId="0" borderId="71" xfId="0" applyNumberFormat="1" applyFont="1" applyFill="1" applyBorder="1" applyAlignment="1">
      <alignment horizontal="center" vertical="top" wrapText="1"/>
    </xf>
    <xf numFmtId="172" fontId="6" fillId="0" borderId="31" xfId="0" applyNumberFormat="1" applyFont="1" applyFill="1" applyBorder="1" applyAlignment="1">
      <alignment horizontal="center" vertical="top" wrapText="1"/>
    </xf>
    <xf numFmtId="172" fontId="6" fillId="0" borderId="17" xfId="0" applyNumberFormat="1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172" fontId="6" fillId="0" borderId="32" xfId="0" applyNumberFormat="1" applyFont="1" applyFill="1" applyBorder="1" applyAlignment="1">
      <alignment horizontal="center" vertical="top" wrapText="1"/>
    </xf>
    <xf numFmtId="172" fontId="6" fillId="6" borderId="73" xfId="0" applyNumberFormat="1" applyFont="1" applyFill="1" applyBorder="1" applyAlignment="1">
      <alignment horizontal="center" vertical="top" wrapText="1"/>
    </xf>
    <xf numFmtId="0" fontId="6" fillId="0" borderId="71" xfId="0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 vertical="top"/>
    </xf>
    <xf numFmtId="172" fontId="6" fillId="0" borderId="33" xfId="0" applyNumberFormat="1" applyFont="1" applyFill="1" applyBorder="1" applyAlignment="1">
      <alignment horizontal="center" vertical="top"/>
    </xf>
    <xf numFmtId="0" fontId="6" fillId="3" borderId="19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0" fontId="6" fillId="3" borderId="33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172" fontId="8" fillId="0" borderId="3" xfId="0" applyNumberFormat="1" applyFont="1" applyFill="1" applyBorder="1" applyAlignment="1">
      <alignment horizontal="center" vertical="top"/>
    </xf>
    <xf numFmtId="172" fontId="6" fillId="0" borderId="20" xfId="0" applyNumberFormat="1" applyFont="1" applyFill="1" applyBorder="1" applyAlignment="1">
      <alignment horizontal="center" vertical="top"/>
    </xf>
    <xf numFmtId="172" fontId="6" fillId="0" borderId="6" xfId="0" applyNumberFormat="1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 wrapText="1"/>
    </xf>
    <xf numFmtId="0" fontId="6" fillId="3" borderId="48" xfId="0" applyFont="1" applyFill="1" applyBorder="1" applyAlignment="1">
      <alignment horizontal="center" vertical="top"/>
    </xf>
    <xf numFmtId="0" fontId="7" fillId="3" borderId="69" xfId="0" applyFont="1" applyFill="1" applyBorder="1" applyAlignment="1">
      <alignment horizontal="center" vertical="top"/>
    </xf>
    <xf numFmtId="172" fontId="8" fillId="0" borderId="72" xfId="0" applyNumberFormat="1" applyFont="1" applyFill="1" applyBorder="1" applyAlignment="1">
      <alignment horizontal="center" vertical="top"/>
    </xf>
    <xf numFmtId="0" fontId="8" fillId="0" borderId="48" xfId="0" applyFont="1" applyFill="1" applyBorder="1" applyAlignment="1">
      <alignment horizontal="center" vertical="top"/>
    </xf>
    <xf numFmtId="0" fontId="7" fillId="0" borderId="69" xfId="0" applyFont="1" applyFill="1" applyBorder="1" applyAlignment="1">
      <alignment horizontal="center" vertical="top"/>
    </xf>
    <xf numFmtId="172" fontId="6" fillId="0" borderId="49" xfId="0" applyNumberFormat="1" applyFont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61" xfId="0" applyFont="1" applyBorder="1" applyAlignment="1">
      <alignment vertical="top" wrapText="1"/>
    </xf>
    <xf numFmtId="0" fontId="6" fillId="0" borderId="39" xfId="0" applyFont="1" applyBorder="1" applyAlignment="1">
      <alignment vertical="top" wrapText="1"/>
    </xf>
    <xf numFmtId="0" fontId="7" fillId="0" borderId="25" xfId="0" applyFont="1" applyBorder="1" applyAlignment="1">
      <alignment horizontal="center" vertical="top"/>
    </xf>
    <xf numFmtId="172" fontId="5" fillId="2" borderId="57" xfId="0" applyNumberFormat="1" applyFont="1" applyFill="1" applyBorder="1" applyAlignment="1">
      <alignment horizontal="center" vertical="top"/>
    </xf>
    <xf numFmtId="172" fontId="5" fillId="2" borderId="41" xfId="0" applyNumberFormat="1" applyFont="1" applyFill="1" applyBorder="1" applyAlignment="1">
      <alignment horizontal="center" vertical="top"/>
    </xf>
    <xf numFmtId="172" fontId="5" fillId="2" borderId="30" xfId="0" applyNumberFormat="1" applyFont="1" applyFill="1" applyBorder="1" applyAlignment="1">
      <alignment horizontal="center" vertical="top"/>
    </xf>
    <xf numFmtId="0" fontId="6" fillId="0" borderId="75" xfId="0" applyFont="1" applyBorder="1" applyAlignment="1">
      <alignment horizontal="center" vertical="center" textRotation="90" wrapText="1"/>
    </xf>
    <xf numFmtId="0" fontId="6" fillId="0" borderId="75" xfId="0" applyFont="1" applyBorder="1" applyAlignment="1">
      <alignment vertical="center" textRotation="90" wrapText="1"/>
    </xf>
    <xf numFmtId="0" fontId="6" fillId="0" borderId="75" xfId="0" applyFont="1" applyFill="1" applyBorder="1" applyAlignment="1">
      <alignment horizontal="center" vertical="center" textRotation="90" wrapText="1"/>
    </xf>
    <xf numFmtId="0" fontId="6" fillId="0" borderId="75" xfId="0" applyFont="1" applyBorder="1" applyAlignment="1">
      <alignment horizontal="center" vertical="center" textRotation="90"/>
    </xf>
    <xf numFmtId="0" fontId="6" fillId="0" borderId="76" xfId="0" applyFont="1" applyBorder="1" applyAlignment="1">
      <alignment horizontal="center" vertical="center" textRotation="90"/>
    </xf>
    <xf numFmtId="0" fontId="6" fillId="0" borderId="39" xfId="0" applyFont="1" applyFill="1" applyBorder="1" applyAlignment="1">
      <alignment vertical="top" wrapText="1"/>
    </xf>
    <xf numFmtId="0" fontId="7" fillId="0" borderId="25" xfId="0" applyFont="1" applyBorder="1" applyAlignment="1">
      <alignment horizontal="center" vertical="top" wrapText="1"/>
    </xf>
    <xf numFmtId="0" fontId="5" fillId="4" borderId="56" xfId="0" applyFont="1" applyFill="1" applyBorder="1" applyAlignment="1">
      <alignment horizontal="left" vertical="top"/>
    </xf>
    <xf numFmtId="0" fontId="7" fillId="4" borderId="59" xfId="0" applyFont="1" applyFill="1" applyBorder="1" applyAlignment="1">
      <alignment horizontal="left" vertical="top"/>
    </xf>
    <xf numFmtId="0" fontId="7" fillId="4" borderId="58" xfId="0" applyFont="1" applyFill="1" applyBorder="1" applyAlignment="1">
      <alignment horizontal="left" vertical="top"/>
    </xf>
    <xf numFmtId="0" fontId="5" fillId="0" borderId="48" xfId="0" applyFont="1" applyFill="1" applyBorder="1" applyAlignment="1">
      <alignment horizontal="center" vertical="top" textRotation="90" wrapText="1"/>
    </xf>
    <xf numFmtId="0" fontId="6" fillId="0" borderId="50" xfId="0" applyFont="1" applyBorder="1" applyAlignment="1">
      <alignment horizontal="center" vertical="top" wrapText="1"/>
    </xf>
    <xf numFmtId="49" fontId="6" fillId="0" borderId="49" xfId="0" applyNumberFormat="1" applyFont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top" textRotation="90" wrapText="1"/>
    </xf>
    <xf numFmtId="0" fontId="6" fillId="0" borderId="40" xfId="0" applyFont="1" applyBorder="1" applyAlignment="1">
      <alignment horizontal="center" vertical="top" wrapText="1"/>
    </xf>
    <xf numFmtId="49" fontId="6" fillId="0" borderId="31" xfId="0" applyNumberFormat="1" applyFont="1" applyBorder="1" applyAlignment="1">
      <alignment horizontal="center" vertical="top" wrapText="1"/>
    </xf>
    <xf numFmtId="49" fontId="6" fillId="0" borderId="51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5" fillId="0" borderId="24" xfId="0" applyFont="1" applyFill="1" applyBorder="1" applyAlignment="1">
      <alignment horizontal="center" vertical="top" textRotation="90" wrapText="1"/>
    </xf>
    <xf numFmtId="0" fontId="6" fillId="0" borderId="41" xfId="0" applyFont="1" applyBorder="1" applyAlignment="1">
      <alignment horizontal="center" vertical="top" wrapText="1"/>
    </xf>
    <xf numFmtId="49" fontId="6" fillId="0" borderId="46" xfId="0" applyNumberFormat="1" applyFont="1" applyBorder="1" applyAlignment="1">
      <alignment horizontal="center" vertical="top" wrapText="1"/>
    </xf>
    <xf numFmtId="49" fontId="6" fillId="0" borderId="52" xfId="0" applyNumberFormat="1" applyFont="1" applyBorder="1" applyAlignment="1">
      <alignment horizontal="center" vertical="top" wrapText="1"/>
    </xf>
    <xf numFmtId="0" fontId="6" fillId="0" borderId="75" xfId="0" applyFont="1" applyBorder="1" applyAlignment="1">
      <alignment horizontal="center" vertical="top" wrapText="1"/>
    </xf>
    <xf numFmtId="0" fontId="6" fillId="0" borderId="76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71" xfId="0" applyFont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textRotation="90" wrapText="1"/>
    </xf>
    <xf numFmtId="0" fontId="7" fillId="0" borderId="46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5" fillId="0" borderId="48" xfId="0" applyFont="1" applyFill="1" applyBorder="1" applyAlignment="1">
      <alignment horizontal="center" vertical="top" wrapText="1"/>
    </xf>
    <xf numFmtId="0" fontId="6" fillId="0" borderId="69" xfId="0" applyFont="1" applyBorder="1" applyAlignment="1">
      <alignment horizontal="center" vertical="top"/>
    </xf>
    <xf numFmtId="0" fontId="6" fillId="0" borderId="63" xfId="0" applyFont="1" applyBorder="1" applyAlignment="1">
      <alignment horizontal="center" vertical="top"/>
    </xf>
    <xf numFmtId="0" fontId="7" fillId="0" borderId="39" xfId="0" applyFont="1" applyBorder="1" applyAlignment="1">
      <alignment horizontal="center" wrapText="1"/>
    </xf>
    <xf numFmtId="0" fontId="7" fillId="0" borderId="71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 wrapText="1"/>
    </xf>
    <xf numFmtId="0" fontId="7" fillId="0" borderId="61" xfId="0" applyFont="1" applyBorder="1" applyAlignment="1">
      <alignment vertical="top" wrapText="1"/>
    </xf>
    <xf numFmtId="0" fontId="7" fillId="0" borderId="24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6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/>
    </xf>
    <xf numFmtId="0" fontId="7" fillId="0" borderId="43" xfId="0" applyFont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63" xfId="0" applyFont="1" applyFill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/>
    </xf>
    <xf numFmtId="0" fontId="7" fillId="0" borderId="7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82" xfId="0" applyFont="1" applyBorder="1" applyAlignment="1">
      <alignment horizontal="center" vertical="top" wrapText="1"/>
    </xf>
    <xf numFmtId="0" fontId="7" fillId="0" borderId="73" xfId="0" applyFont="1" applyBorder="1" applyAlignment="1">
      <alignment horizontal="center" vertical="top"/>
    </xf>
    <xf numFmtId="0" fontId="7" fillId="0" borderId="82" xfId="0" applyFont="1" applyBorder="1" applyAlignment="1">
      <alignment horizontal="center" vertical="top"/>
    </xf>
    <xf numFmtId="0" fontId="6" fillId="0" borderId="7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3" borderId="16" xfId="0" applyFont="1" applyFill="1" applyBorder="1" applyAlignment="1">
      <alignment horizontal="center" vertical="top"/>
    </xf>
    <xf numFmtId="0" fontId="6" fillId="3" borderId="15" xfId="0" applyFont="1" applyFill="1" applyBorder="1" applyAlignment="1">
      <alignment horizontal="center" vertical="top"/>
    </xf>
    <xf numFmtId="0" fontId="6" fillId="3" borderId="82" xfId="0" applyFont="1" applyFill="1" applyBorder="1" applyAlignment="1">
      <alignment horizontal="center" vertical="top"/>
    </xf>
    <xf numFmtId="0" fontId="7" fillId="0" borderId="55" xfId="0" applyFont="1" applyBorder="1" applyAlignment="1">
      <alignment/>
    </xf>
    <xf numFmtId="0" fontId="7" fillId="0" borderId="46" xfId="0" applyFont="1" applyBorder="1" applyAlignment="1">
      <alignment/>
    </xf>
    <xf numFmtId="0" fontId="6" fillId="0" borderId="7" xfId="0" applyFont="1" applyFill="1" applyBorder="1" applyAlignment="1">
      <alignment horizontal="center" vertical="top"/>
    </xf>
    <xf numFmtId="1" fontId="6" fillId="0" borderId="2" xfId="0" applyNumberFormat="1" applyFont="1" applyFill="1" applyBorder="1" applyAlignment="1">
      <alignment horizontal="center" vertical="top"/>
    </xf>
    <xf numFmtId="1" fontId="6" fillId="0" borderId="9" xfId="0" applyNumberFormat="1" applyFont="1" applyFill="1" applyBorder="1" applyAlignment="1">
      <alignment horizontal="center" vertical="top"/>
    </xf>
    <xf numFmtId="0" fontId="5" fillId="4" borderId="36" xfId="0" applyFont="1" applyFill="1" applyBorder="1" applyAlignment="1">
      <alignment horizontal="left" vertical="top"/>
    </xf>
    <xf numFmtId="0" fontId="5" fillId="4" borderId="59" xfId="0" applyFont="1" applyFill="1" applyBorder="1" applyAlignment="1">
      <alignment horizontal="left" vertical="top"/>
    </xf>
    <xf numFmtId="0" fontId="5" fillId="4" borderId="55" xfId="0" applyFont="1" applyFill="1" applyBorder="1" applyAlignment="1">
      <alignment horizontal="left" vertical="top"/>
    </xf>
    <xf numFmtId="0" fontId="7" fillId="4" borderId="59" xfId="0" applyFont="1" applyFill="1" applyBorder="1" applyAlignment="1">
      <alignment vertical="top"/>
    </xf>
    <xf numFmtId="0" fontId="7" fillId="4" borderId="58" xfId="0" applyFont="1" applyFill="1" applyBorder="1" applyAlignment="1">
      <alignment vertical="top"/>
    </xf>
    <xf numFmtId="0" fontId="6" fillId="0" borderId="65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6" fillId="0" borderId="39" xfId="0" applyFont="1" applyFill="1" applyBorder="1" applyAlignment="1">
      <alignment horizontal="center" vertical="top"/>
    </xf>
    <xf numFmtId="0" fontId="6" fillId="0" borderId="71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5" fillId="4" borderId="58" xfId="0" applyFont="1" applyFill="1" applyBorder="1" applyAlignment="1">
      <alignment horizontal="left" vertical="top"/>
    </xf>
    <xf numFmtId="49" fontId="7" fillId="0" borderId="51" xfId="0" applyNumberFormat="1" applyFont="1" applyBorder="1" applyAlignment="1">
      <alignment horizontal="left" vertical="top" wrapText="1"/>
    </xf>
    <xf numFmtId="49" fontId="7" fillId="0" borderId="46" xfId="0" applyNumberFormat="1" applyFont="1" applyBorder="1" applyAlignment="1">
      <alignment horizontal="left" vertical="top" wrapText="1"/>
    </xf>
    <xf numFmtId="0" fontId="6" fillId="0" borderId="32" xfId="0" applyFont="1" applyFill="1" applyBorder="1" applyAlignment="1">
      <alignment horizontal="center" vertical="top"/>
    </xf>
    <xf numFmtId="0" fontId="6" fillId="3" borderId="64" xfId="0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top"/>
    </xf>
    <xf numFmtId="172" fontId="7" fillId="3" borderId="65" xfId="0" applyNumberFormat="1" applyFont="1" applyFill="1" applyBorder="1" applyAlignment="1">
      <alignment horizontal="center" vertical="top"/>
    </xf>
    <xf numFmtId="0" fontId="6" fillId="0" borderId="64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2" fontId="7" fillId="0" borderId="65" xfId="0" applyNumberFormat="1" applyFont="1" applyFill="1" applyBorder="1" applyAlignment="1">
      <alignment horizontal="center" vertical="top"/>
    </xf>
    <xf numFmtId="0" fontId="26" fillId="4" borderId="59" xfId="0" applyFont="1" applyFill="1" applyBorder="1" applyAlignment="1">
      <alignment vertical="top"/>
    </xf>
    <xf numFmtId="0" fontId="26" fillId="4" borderId="58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24" xfId="0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top" wrapText="1"/>
    </xf>
    <xf numFmtId="0" fontId="6" fillId="0" borderId="48" xfId="0" applyFont="1" applyFill="1" applyBorder="1" applyAlignment="1">
      <alignment vertical="top" wrapText="1"/>
    </xf>
    <xf numFmtId="0" fontId="6" fillId="0" borderId="69" xfId="0" applyFont="1" applyFill="1" applyBorder="1" applyAlignment="1">
      <alignment vertical="top" wrapText="1"/>
    </xf>
    <xf numFmtId="0" fontId="7" fillId="0" borderId="39" xfId="0" applyFont="1" applyFill="1" applyBorder="1" applyAlignment="1">
      <alignment vertical="top" wrapText="1"/>
    </xf>
    <xf numFmtId="0" fontId="7" fillId="0" borderId="71" xfId="0" applyFont="1" applyFill="1" applyBorder="1" applyAlignment="1">
      <alignment vertical="top" wrapText="1"/>
    </xf>
    <xf numFmtId="0" fontId="7" fillId="0" borderId="61" xfId="0" applyFont="1" applyFill="1" applyBorder="1" applyAlignment="1">
      <alignment vertical="top" wrapText="1"/>
    </xf>
    <xf numFmtId="0" fontId="7" fillId="0" borderId="7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32" xfId="0" applyFont="1" applyFill="1" applyBorder="1" applyAlignment="1">
      <alignment vertical="top" wrapText="1"/>
    </xf>
    <xf numFmtId="0" fontId="6" fillId="0" borderId="71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5" fillId="2" borderId="56" xfId="0" applyFont="1" applyFill="1" applyBorder="1" applyAlignment="1">
      <alignment vertical="top"/>
    </xf>
    <xf numFmtId="0" fontId="7" fillId="2" borderId="59" xfId="0" applyFont="1" applyFill="1" applyBorder="1" applyAlignment="1">
      <alignment vertical="top"/>
    </xf>
    <xf numFmtId="49" fontId="5" fillId="2" borderId="59" xfId="0" applyNumberFormat="1" applyFont="1" applyFill="1" applyBorder="1" applyAlignment="1">
      <alignment horizontal="right" vertical="top"/>
    </xf>
    <xf numFmtId="172" fontId="5" fillId="2" borderId="59" xfId="0" applyNumberFormat="1" applyFont="1" applyFill="1" applyBorder="1" applyAlignment="1">
      <alignment horizontal="center" vertical="top"/>
    </xf>
    <xf numFmtId="0" fontId="6" fillId="2" borderId="59" xfId="0" applyFont="1" applyFill="1" applyBorder="1" applyAlignment="1">
      <alignment horizontal="center" vertical="top"/>
    </xf>
    <xf numFmtId="0" fontId="6" fillId="2" borderId="58" xfId="0" applyFont="1" applyFill="1" applyBorder="1" applyAlignment="1">
      <alignment horizontal="center" vertical="top"/>
    </xf>
    <xf numFmtId="49" fontId="5" fillId="4" borderId="5" xfId="0" applyNumberFormat="1" applyFont="1" applyFill="1" applyBorder="1" applyAlignment="1">
      <alignment vertical="top"/>
    </xf>
    <xf numFmtId="49" fontId="6" fillId="0" borderId="31" xfId="0" applyNumberFormat="1" applyFont="1" applyBorder="1" applyAlignment="1">
      <alignment horizontal="left" vertical="top"/>
    </xf>
    <xf numFmtId="0" fontId="5" fillId="3" borderId="30" xfId="0" applyFont="1" applyFill="1" applyBorder="1" applyAlignment="1">
      <alignment horizontal="right" vertical="top" wrapText="1"/>
    </xf>
    <xf numFmtId="0" fontId="6" fillId="0" borderId="3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72" fontId="6" fillId="0" borderId="61" xfId="0" applyNumberFormat="1" applyFont="1" applyFill="1" applyBorder="1" applyAlignment="1">
      <alignment horizontal="center" vertical="top" wrapText="1"/>
    </xf>
    <xf numFmtId="172" fontId="6" fillId="0" borderId="39" xfId="0" applyNumberFormat="1" applyFont="1" applyFill="1" applyBorder="1" applyAlignment="1">
      <alignment horizontal="center" vertical="top" wrapText="1"/>
    </xf>
    <xf numFmtId="172" fontId="6" fillId="0" borderId="71" xfId="0" applyNumberFormat="1" applyFont="1" applyFill="1" applyBorder="1" applyAlignment="1">
      <alignment horizontal="center" vertical="top" wrapText="1"/>
    </xf>
    <xf numFmtId="172" fontId="6" fillId="3" borderId="0" xfId="0" applyNumberFormat="1" applyFont="1" applyFill="1" applyBorder="1" applyAlignment="1">
      <alignment horizontal="center" vertical="top" wrapText="1"/>
    </xf>
    <xf numFmtId="172" fontId="6" fillId="3" borderId="40" xfId="0" applyNumberFormat="1" applyFont="1" applyFill="1" applyBorder="1" applyAlignment="1">
      <alignment horizontal="center" vertical="top" wrapText="1"/>
    </xf>
    <xf numFmtId="0" fontId="25" fillId="0" borderId="51" xfId="0" applyFont="1" applyFill="1" applyBorder="1" applyAlignment="1">
      <alignment horizontal="center" vertical="top" wrapText="1"/>
    </xf>
    <xf numFmtId="0" fontId="25" fillId="0" borderId="40" xfId="0" applyFont="1" applyFill="1" applyBorder="1" applyAlignment="1">
      <alignment horizontal="center" vertical="top" wrapText="1"/>
    </xf>
    <xf numFmtId="0" fontId="25" fillId="0" borderId="71" xfId="0" applyFont="1" applyFill="1" applyBorder="1" applyAlignment="1">
      <alignment horizontal="center" vertical="top" wrapText="1"/>
    </xf>
    <xf numFmtId="172" fontId="6" fillId="0" borderId="0" xfId="0" applyNumberFormat="1" applyFont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/>
    </xf>
    <xf numFmtId="0" fontId="7" fillId="0" borderId="46" xfId="0" applyFont="1" applyBorder="1" applyAlignment="1">
      <alignment horizontal="left" vertical="top"/>
    </xf>
    <xf numFmtId="49" fontId="6" fillId="0" borderId="0" xfId="0" applyNumberFormat="1" applyFont="1" applyFill="1" applyBorder="1" applyAlignment="1">
      <alignment vertical="top"/>
    </xf>
    <xf numFmtId="172" fontId="5" fillId="0" borderId="0" xfId="0" applyNumberFormat="1" applyFont="1" applyFill="1" applyBorder="1" applyAlignment="1">
      <alignment horizontal="center" vertical="top"/>
    </xf>
    <xf numFmtId="172" fontId="6" fillId="0" borderId="0" xfId="0" applyNumberFormat="1" applyFont="1" applyFill="1" applyBorder="1" applyAlignment="1">
      <alignment horizontal="center" vertical="top"/>
    </xf>
    <xf numFmtId="172" fontId="5" fillId="0" borderId="0" xfId="0" applyNumberFormat="1" applyFont="1" applyFill="1" applyBorder="1" applyAlignment="1">
      <alignment horizontal="right" vertical="top"/>
    </xf>
    <xf numFmtId="172" fontId="5" fillId="0" borderId="0" xfId="0" applyNumberFormat="1" applyFont="1" applyFill="1" applyBorder="1" applyAlignment="1">
      <alignment vertical="top"/>
    </xf>
    <xf numFmtId="172" fontId="6" fillId="0" borderId="0" xfId="0" applyNumberFormat="1" applyFont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6" fillId="3" borderId="7" xfId="0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5" fillId="3" borderId="45" xfId="0" applyFont="1" applyFill="1" applyBorder="1" applyAlignment="1">
      <alignment horizontal="center" vertical="top" wrapText="1"/>
    </xf>
    <xf numFmtId="172" fontId="5" fillId="3" borderId="5" xfId="0" applyNumberFormat="1" applyFont="1" applyFill="1" applyBorder="1" applyAlignment="1">
      <alignment horizontal="center" vertical="center"/>
    </xf>
    <xf numFmtId="172" fontId="5" fillId="3" borderId="57" xfId="0" applyNumberFormat="1" applyFont="1" applyFill="1" applyBorder="1" applyAlignment="1">
      <alignment horizontal="center" vertical="center"/>
    </xf>
    <xf numFmtId="0" fontId="6" fillId="0" borderId="74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/>
    </xf>
    <xf numFmtId="172" fontId="6" fillId="6" borderId="16" xfId="0" applyNumberFormat="1" applyFont="1" applyFill="1" applyBorder="1" applyAlignment="1">
      <alignment horizontal="center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82" xfId="0" applyNumberFormat="1" applyFont="1" applyFill="1" applyBorder="1" applyAlignment="1">
      <alignment horizontal="left" vertical="top" wrapText="1"/>
    </xf>
    <xf numFmtId="172" fontId="5" fillId="6" borderId="15" xfId="0" applyNumberFormat="1" applyFont="1" applyFill="1" applyBorder="1" applyAlignment="1">
      <alignment horizontal="left" vertical="top" wrapText="1"/>
    </xf>
    <xf numFmtId="172" fontId="5" fillId="6" borderId="32" xfId="0" applyNumberFormat="1" applyFont="1" applyFill="1" applyBorder="1" applyAlignment="1">
      <alignment horizontal="left" vertical="top" wrapText="1"/>
    </xf>
    <xf numFmtId="172" fontId="5" fillId="0" borderId="15" xfId="0" applyNumberFormat="1" applyFont="1" applyFill="1" applyBorder="1" applyAlignment="1">
      <alignment horizontal="left" vertical="top" wrapText="1"/>
    </xf>
    <xf numFmtId="172" fontId="6" fillId="6" borderId="81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 vertical="top" wrapText="1"/>
    </xf>
    <xf numFmtId="0" fontId="5" fillId="0" borderId="51" xfId="0" applyFont="1" applyFill="1" applyBorder="1" applyAlignment="1">
      <alignment horizontal="center" vertical="top" wrapText="1"/>
    </xf>
    <xf numFmtId="0" fontId="6" fillId="0" borderId="51" xfId="0" applyFont="1" applyFill="1" applyBorder="1" applyAlignment="1">
      <alignment vertical="top"/>
    </xf>
    <xf numFmtId="172" fontId="6" fillId="0" borderId="51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2" fillId="0" borderId="62" xfId="0" applyFont="1" applyFill="1" applyBorder="1" applyAlignment="1">
      <alignment horizontal="center" vertical="top" wrapText="1"/>
    </xf>
    <xf numFmtId="172" fontId="2" fillId="0" borderId="72" xfId="0" applyNumberFormat="1" applyFont="1" applyFill="1" applyBorder="1" applyAlignment="1">
      <alignment horizontal="center" vertical="top"/>
    </xf>
    <xf numFmtId="172" fontId="2" fillId="0" borderId="48" xfId="0" applyNumberFormat="1" applyFont="1" applyFill="1" applyBorder="1" applyAlignment="1">
      <alignment horizontal="center" vertical="top"/>
    </xf>
    <xf numFmtId="172" fontId="2" fillId="0" borderId="39" xfId="0" applyNumberFormat="1" applyFont="1" applyFill="1" applyBorder="1" applyAlignment="1">
      <alignment horizontal="center" vertical="top"/>
    </xf>
    <xf numFmtId="172" fontId="2" fillId="0" borderId="71" xfId="0" applyNumberFormat="1" applyFont="1" applyFill="1" applyBorder="1" applyAlignment="1">
      <alignment horizontal="center" vertical="top"/>
    </xf>
    <xf numFmtId="172" fontId="2" fillId="0" borderId="61" xfId="0" applyNumberFormat="1" applyFont="1" applyFill="1" applyBorder="1" applyAlignment="1">
      <alignment horizontal="center" vertical="top"/>
    </xf>
    <xf numFmtId="172" fontId="2" fillId="0" borderId="39" xfId="0" applyNumberFormat="1" applyFont="1" applyBorder="1" applyAlignment="1">
      <alignment horizontal="center" vertical="top"/>
    </xf>
    <xf numFmtId="172" fontId="2" fillId="0" borderId="71" xfId="0" applyNumberFormat="1" applyFont="1" applyBorder="1" applyAlignment="1">
      <alignment horizontal="center" vertical="top"/>
    </xf>
    <xf numFmtId="172" fontId="27" fillId="0" borderId="72" xfId="0" applyNumberFormat="1" applyFont="1" applyFill="1" applyBorder="1" applyAlignment="1">
      <alignment horizontal="center" vertical="top"/>
    </xf>
    <xf numFmtId="172" fontId="27" fillId="0" borderId="48" xfId="0" applyNumberFormat="1" applyFont="1" applyFill="1" applyBorder="1" applyAlignment="1">
      <alignment horizontal="center" vertical="top"/>
    </xf>
    <xf numFmtId="172" fontId="2" fillId="0" borderId="69" xfId="0" applyNumberFormat="1" applyFont="1" applyFill="1" applyBorder="1" applyAlignment="1">
      <alignment horizontal="center" vertical="top"/>
    </xf>
    <xf numFmtId="172" fontId="2" fillId="0" borderId="0" xfId="0" applyNumberFormat="1" applyFont="1" applyBorder="1" applyAlignment="1">
      <alignment horizontal="center" vertical="top"/>
    </xf>
    <xf numFmtId="172" fontId="2" fillId="0" borderId="17" xfId="0" applyNumberFormat="1" applyFont="1" applyBorder="1" applyAlignment="1">
      <alignment horizontal="center" vertical="top"/>
    </xf>
    <xf numFmtId="0" fontId="3" fillId="3" borderId="14" xfId="0" applyFont="1" applyFill="1" applyBorder="1" applyAlignment="1">
      <alignment horizontal="center" vertical="top" wrapText="1"/>
    </xf>
    <xf numFmtId="172" fontId="3" fillId="3" borderId="14" xfId="0" applyNumberFormat="1" applyFont="1" applyFill="1" applyBorder="1" applyAlignment="1">
      <alignment horizontal="center" vertical="top"/>
    </xf>
    <xf numFmtId="172" fontId="3" fillId="3" borderId="5" xfId="0" applyNumberFormat="1" applyFont="1" applyFill="1" applyBorder="1" applyAlignment="1">
      <alignment horizontal="center" vertical="top"/>
    </xf>
    <xf numFmtId="172" fontId="3" fillId="3" borderId="57" xfId="0" applyNumberFormat="1" applyFont="1" applyFill="1" applyBorder="1" applyAlignment="1">
      <alignment horizontal="center" vertical="top"/>
    </xf>
    <xf numFmtId="172" fontId="3" fillId="3" borderId="36" xfId="0" applyNumberFormat="1" applyFont="1" applyFill="1" applyBorder="1" applyAlignment="1">
      <alignment horizontal="center" vertical="top"/>
    </xf>
    <xf numFmtId="172" fontId="3" fillId="3" borderId="56" xfId="0" applyNumberFormat="1" applyFont="1" applyFill="1" applyBorder="1" applyAlignment="1">
      <alignment horizontal="center" vertical="top"/>
    </xf>
    <xf numFmtId="172" fontId="3" fillId="3" borderId="59" xfId="0" applyNumberFormat="1" applyFont="1" applyFill="1" applyBorder="1" applyAlignment="1">
      <alignment horizontal="center" vertical="top"/>
    </xf>
    <xf numFmtId="172" fontId="3" fillId="3" borderId="30" xfId="0" applyNumberFormat="1" applyFont="1" applyFill="1" applyBorder="1" applyAlignment="1">
      <alignment horizontal="center" vertical="top"/>
    </xf>
    <xf numFmtId="172" fontId="2" fillId="3" borderId="72" xfId="0" applyNumberFormat="1" applyFont="1" applyFill="1" applyBorder="1" applyAlignment="1">
      <alignment horizontal="center" vertical="top"/>
    </xf>
    <xf numFmtId="172" fontId="2" fillId="3" borderId="48" xfId="0" applyNumberFormat="1" applyFont="1" applyFill="1" applyBorder="1" applyAlignment="1">
      <alignment horizontal="center" vertical="top"/>
    </xf>
    <xf numFmtId="172" fontId="2" fillId="3" borderId="69" xfId="0" applyNumberFormat="1" applyFont="1" applyFill="1" applyBorder="1" applyAlignment="1">
      <alignment horizontal="center" vertical="top"/>
    </xf>
    <xf numFmtId="172" fontId="6" fillId="0" borderId="71" xfId="0" applyNumberFormat="1" applyFont="1" applyFill="1" applyBorder="1" applyAlignment="1">
      <alignment horizontal="center" vertical="top" wrapText="1"/>
    </xf>
    <xf numFmtId="172" fontId="6" fillId="0" borderId="62" xfId="0" applyNumberFormat="1" applyFont="1" applyBorder="1" applyAlignment="1">
      <alignment horizontal="center" vertical="top" wrapText="1"/>
    </xf>
    <xf numFmtId="172" fontId="6" fillId="0" borderId="39" xfId="0" applyNumberFormat="1" applyFont="1" applyBorder="1" applyAlignment="1">
      <alignment horizontal="center" vertical="top" wrapText="1"/>
    </xf>
    <xf numFmtId="172" fontId="6" fillId="0" borderId="40" xfId="0" applyNumberFormat="1" applyFont="1" applyBorder="1" applyAlignment="1">
      <alignment horizontal="center" vertical="top" wrapText="1"/>
    </xf>
    <xf numFmtId="172" fontId="6" fillId="3" borderId="24" xfId="0" applyNumberFormat="1" applyFont="1" applyFill="1" applyBorder="1" applyAlignment="1">
      <alignment horizontal="center" vertical="top" wrapText="1"/>
    </xf>
    <xf numFmtId="172" fontId="6" fillId="3" borderId="25" xfId="0" applyNumberFormat="1" applyFont="1" applyFill="1" applyBorder="1" applyAlignment="1">
      <alignment horizontal="center" vertical="top" wrapText="1"/>
    </xf>
    <xf numFmtId="172" fontId="6" fillId="0" borderId="39" xfId="0" applyNumberFormat="1" applyFont="1" applyFill="1" applyBorder="1" applyAlignment="1">
      <alignment horizontal="center" vertical="top" wrapText="1"/>
    </xf>
    <xf numFmtId="172" fontId="6" fillId="0" borderId="31" xfId="0" applyNumberFormat="1" applyFont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64" xfId="0" applyFont="1" applyFill="1" applyBorder="1" applyAlignment="1">
      <alignment horizontal="left" vertical="top" wrapText="1"/>
    </xf>
    <xf numFmtId="49" fontId="6" fillId="0" borderId="17" xfId="0" applyNumberFormat="1" applyFont="1" applyBorder="1" applyAlignment="1">
      <alignment horizontal="left" vertical="top"/>
    </xf>
    <xf numFmtId="172" fontId="6" fillId="0" borderId="55" xfId="0" applyNumberFormat="1" applyFont="1" applyFill="1" applyBorder="1" applyAlignment="1">
      <alignment horizontal="right" vertical="top" wrapText="1"/>
    </xf>
    <xf numFmtId="0" fontId="7" fillId="0" borderId="55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/>
    </xf>
    <xf numFmtId="172" fontId="6" fillId="0" borderId="83" xfId="0" applyNumberFormat="1" applyFont="1" applyBorder="1" applyAlignment="1">
      <alignment horizontal="center" vertical="top" wrapText="1"/>
    </xf>
    <xf numFmtId="49" fontId="6" fillId="6" borderId="50" xfId="0" applyNumberFormat="1" applyFont="1" applyFill="1" applyBorder="1" applyAlignment="1">
      <alignment horizontal="center" vertical="top"/>
    </xf>
    <xf numFmtId="49" fontId="6" fillId="6" borderId="49" xfId="0" applyNumberFormat="1" applyFont="1" applyFill="1" applyBorder="1" applyAlignment="1">
      <alignment horizontal="center" vertical="top"/>
    </xf>
    <xf numFmtId="172" fontId="6" fillId="6" borderId="84" xfId="0" applyNumberFormat="1" applyFont="1" applyFill="1" applyBorder="1" applyAlignment="1">
      <alignment horizontal="center" vertical="top" wrapText="1"/>
    </xf>
    <xf numFmtId="172" fontId="6" fillId="6" borderId="6" xfId="0" applyNumberFormat="1" applyFont="1" applyFill="1" applyBorder="1" applyAlignment="1">
      <alignment horizontal="center" vertical="top" wrapText="1"/>
    </xf>
    <xf numFmtId="172" fontId="5" fillId="2" borderId="38" xfId="0" applyNumberFormat="1" applyFont="1" applyFill="1" applyBorder="1" applyAlignment="1">
      <alignment horizontal="center" vertical="top"/>
    </xf>
    <xf numFmtId="172" fontId="6" fillId="0" borderId="19" xfId="0" applyNumberFormat="1" applyFont="1" applyBorder="1" applyAlignment="1">
      <alignment horizontal="center" vertical="top" wrapText="1"/>
    </xf>
    <xf numFmtId="172" fontId="6" fillId="0" borderId="3" xfId="0" applyNumberFormat="1" applyFont="1" applyBorder="1" applyAlignment="1">
      <alignment horizontal="center" vertical="top" wrapText="1"/>
    </xf>
    <xf numFmtId="172" fontId="6" fillId="0" borderId="7" xfId="0" applyNumberFormat="1" applyFont="1" applyBorder="1" applyAlignment="1">
      <alignment horizontal="center" vertical="top" wrapText="1"/>
    </xf>
    <xf numFmtId="172" fontId="6" fillId="0" borderId="22" xfId="0" applyNumberFormat="1" applyFont="1" applyBorder="1" applyAlignment="1">
      <alignment horizontal="center" vertical="top" wrapText="1"/>
    </xf>
    <xf numFmtId="172" fontId="6" fillId="0" borderId="3" xfId="0" applyNumberFormat="1" applyFont="1" applyBorder="1" applyAlignment="1">
      <alignment horizontal="center" vertical="top" wrapText="1"/>
    </xf>
    <xf numFmtId="172" fontId="6" fillId="0" borderId="33" xfId="0" applyNumberFormat="1" applyFont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3" borderId="79" xfId="0" applyFont="1" applyFill="1" applyBorder="1" applyAlignment="1">
      <alignment horizontal="center" vertical="top" wrapText="1"/>
    </xf>
    <xf numFmtId="172" fontId="5" fillId="3" borderId="54" xfId="0" applyNumberFormat="1" applyFont="1" applyFill="1" applyBorder="1" applyAlignment="1">
      <alignment horizontal="center" vertical="top"/>
    </xf>
    <xf numFmtId="172" fontId="5" fillId="3" borderId="79" xfId="0" applyNumberFormat="1" applyFont="1" applyFill="1" applyBorder="1" applyAlignment="1">
      <alignment horizontal="center" vertical="top"/>
    </xf>
    <xf numFmtId="172" fontId="5" fillId="3" borderId="65" xfId="0" applyNumberFormat="1" applyFont="1" applyFill="1" applyBorder="1" applyAlignment="1">
      <alignment horizontal="center" vertical="top"/>
    </xf>
    <xf numFmtId="172" fontId="5" fillId="3" borderId="11" xfId="0" applyNumberFormat="1" applyFont="1" applyFill="1" applyBorder="1" applyAlignment="1">
      <alignment horizontal="center" vertical="top"/>
    </xf>
    <xf numFmtId="172" fontId="5" fillId="3" borderId="67" xfId="0" applyNumberFormat="1" applyFont="1" applyFill="1" applyBorder="1" applyAlignment="1">
      <alignment horizontal="center" vertical="top"/>
    </xf>
    <xf numFmtId="172" fontId="5" fillId="3" borderId="64" xfId="0" applyNumberFormat="1" applyFont="1" applyFill="1" applyBorder="1" applyAlignment="1">
      <alignment horizontal="center" vertical="top"/>
    </xf>
    <xf numFmtId="172" fontId="5" fillId="4" borderId="59" xfId="0" applyNumberFormat="1" applyFont="1" applyFill="1" applyBorder="1" applyAlignment="1">
      <alignment horizontal="center" vertical="center"/>
    </xf>
    <xf numFmtId="172" fontId="5" fillId="4" borderId="56" xfId="0" applyNumberFormat="1" applyFont="1" applyFill="1" applyBorder="1" applyAlignment="1">
      <alignment horizontal="center" vertical="center"/>
    </xf>
    <xf numFmtId="172" fontId="5" fillId="4" borderId="38" xfId="0" applyNumberFormat="1" applyFont="1" applyFill="1" applyBorder="1" applyAlignment="1">
      <alignment horizontal="center" vertical="center"/>
    </xf>
    <xf numFmtId="0" fontId="21" fillId="0" borderId="0" xfId="19" applyFont="1" applyFill="1" applyBorder="1" applyAlignment="1">
      <alignment horizontal="left" vertical="top" wrapText="1"/>
      <protection/>
    </xf>
    <xf numFmtId="0" fontId="20" fillId="0" borderId="67" xfId="19" applyFont="1" applyBorder="1" applyAlignment="1">
      <alignment horizontal="left" vertical="top" wrapText="1"/>
      <protection/>
    </xf>
    <xf numFmtId="0" fontId="22" fillId="0" borderId="0" xfId="19" applyFont="1" applyBorder="1" applyAlignment="1">
      <alignment horizontal="left" vertical="top" wrapText="1"/>
      <protection/>
    </xf>
    <xf numFmtId="0" fontId="22" fillId="0" borderId="0" xfId="19" applyFont="1" applyBorder="1" applyAlignment="1">
      <alignment horizontal="left" vertical="top" wrapText="1"/>
      <protection/>
    </xf>
    <xf numFmtId="0" fontId="20" fillId="0" borderId="0" xfId="19" applyFont="1" applyBorder="1" applyAlignment="1">
      <alignment horizontal="left" vertical="top" wrapText="1"/>
      <protection/>
    </xf>
    <xf numFmtId="0" fontId="28" fillId="0" borderId="0" xfId="19" applyFont="1" applyBorder="1" applyAlignment="1">
      <alignment horizontal="left" vertical="top" wrapText="1"/>
      <protection/>
    </xf>
    <xf numFmtId="0" fontId="21" fillId="0" borderId="55" xfId="19" applyFont="1" applyBorder="1" applyAlignment="1">
      <alignment horizontal="left" vertical="top" wrapText="1"/>
      <protection/>
    </xf>
    <xf numFmtId="0" fontId="21" fillId="0" borderId="67" xfId="19" applyFont="1" applyBorder="1" applyAlignment="1">
      <alignment horizontal="center" vertical="top"/>
      <protection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1" fillId="0" borderId="55" xfId="19" applyFont="1" applyFill="1" applyBorder="1" applyAlignment="1">
      <alignment horizontal="center" vertical="top"/>
      <protection/>
    </xf>
    <xf numFmtId="0" fontId="21" fillId="0" borderId="24" xfId="19" applyFont="1" applyBorder="1" applyAlignment="1">
      <alignment horizontal="left" vertical="top"/>
      <protection/>
    </xf>
    <xf numFmtId="0" fontId="21" fillId="0" borderId="37" xfId="19" applyFont="1" applyFill="1" applyBorder="1" applyAlignment="1">
      <alignment horizontal="center" vertical="top"/>
      <protection/>
    </xf>
    <xf numFmtId="49" fontId="21" fillId="0" borderId="15" xfId="19" applyNumberFormat="1" applyFont="1" applyBorder="1" applyAlignment="1">
      <alignment horizontal="left"/>
      <protection/>
    </xf>
    <xf numFmtId="0" fontId="22" fillId="0" borderId="37" xfId="19" applyFont="1" applyBorder="1" applyAlignment="1">
      <alignment horizontal="left" vertical="top" wrapText="1"/>
      <protection/>
    </xf>
    <xf numFmtId="0" fontId="21" fillId="0" borderId="37" xfId="19" applyFont="1" applyBorder="1" applyAlignment="1">
      <alignment horizontal="center" vertical="top"/>
      <protection/>
    </xf>
    <xf numFmtId="0" fontId="21" fillId="0" borderId="37" xfId="19" applyFont="1" applyFill="1" applyBorder="1" applyAlignment="1">
      <alignment horizontal="left" vertical="top" wrapText="1"/>
      <protection/>
    </xf>
    <xf numFmtId="0" fontId="5" fillId="0" borderId="3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59" xfId="0" applyFont="1" applyBorder="1" applyAlignment="1">
      <alignment vertical="center" wrapText="1"/>
    </xf>
    <xf numFmtId="0" fontId="7" fillId="0" borderId="5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left" vertical="top" wrapText="1"/>
    </xf>
    <xf numFmtId="0" fontId="7" fillId="6" borderId="83" xfId="0" applyFont="1" applyFill="1" applyBorder="1" applyAlignment="1">
      <alignment horizontal="left" vertical="top" wrapText="1"/>
    </xf>
    <xf numFmtId="0" fontId="5" fillId="0" borderId="36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left" vertical="top" wrapText="1"/>
    </xf>
    <xf numFmtId="0" fontId="7" fillId="0" borderId="15" xfId="0" applyFont="1" applyBorder="1" applyAlignment="1">
      <alignment vertical="top" wrapText="1"/>
    </xf>
    <xf numFmtId="0" fontId="7" fillId="0" borderId="82" xfId="0" applyFont="1" applyBorder="1" applyAlignment="1">
      <alignment vertical="top" wrapText="1"/>
    </xf>
    <xf numFmtId="49" fontId="6" fillId="0" borderId="45" xfId="0" applyNumberFormat="1" applyFont="1" applyBorder="1" applyAlignment="1">
      <alignment horizontal="left" vertical="top"/>
    </xf>
    <xf numFmtId="49" fontId="6" fillId="0" borderId="83" xfId="0" applyNumberFormat="1" applyFont="1" applyBorder="1" applyAlignment="1">
      <alignment horizontal="center" vertical="top"/>
    </xf>
    <xf numFmtId="49" fontId="6" fillId="0" borderId="85" xfId="0" applyNumberFormat="1" applyFont="1" applyBorder="1" applyAlignment="1">
      <alignment horizontal="center" vertical="top"/>
    </xf>
    <xf numFmtId="172" fontId="6" fillId="0" borderId="21" xfId="0" applyNumberFormat="1" applyFont="1" applyBorder="1" applyAlignment="1">
      <alignment horizontal="center" vertical="top" wrapText="1"/>
    </xf>
    <xf numFmtId="172" fontId="6" fillId="0" borderId="42" xfId="0" applyNumberFormat="1" applyFont="1" applyBorder="1" applyAlignment="1">
      <alignment horizontal="center" vertical="top" wrapText="1"/>
    </xf>
    <xf numFmtId="172" fontId="6" fillId="0" borderId="63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172" fontId="6" fillId="0" borderId="54" xfId="0" applyNumberFormat="1" applyFont="1" applyBorder="1" applyAlignment="1">
      <alignment horizontal="center" vertical="top" wrapText="1"/>
    </xf>
    <xf numFmtId="172" fontId="6" fillId="0" borderId="67" xfId="0" applyNumberFormat="1" applyFont="1" applyBorder="1" applyAlignment="1">
      <alignment horizontal="center" vertical="top" wrapText="1"/>
    </xf>
    <xf numFmtId="172" fontId="6" fillId="0" borderId="81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6" fillId="0" borderId="75" xfId="0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top"/>
    </xf>
    <xf numFmtId="49" fontId="6" fillId="0" borderId="78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left" vertical="top"/>
    </xf>
    <xf numFmtId="0" fontId="5" fillId="2" borderId="36" xfId="0" applyFont="1" applyFill="1" applyBorder="1" applyAlignment="1">
      <alignment horizontal="left" vertical="top" wrapText="1"/>
    </xf>
    <xf numFmtId="0" fontId="7" fillId="0" borderId="59" xfId="0" applyFont="1" applyBorder="1" applyAlignment="1">
      <alignment horizontal="left" vertical="top" wrapText="1"/>
    </xf>
    <xf numFmtId="0" fontId="7" fillId="0" borderId="58" xfId="0" applyFont="1" applyBorder="1" applyAlignment="1">
      <alignment horizontal="left" vertical="top" wrapText="1"/>
    </xf>
    <xf numFmtId="0" fontId="6" fillId="0" borderId="64" xfId="0" applyFont="1" applyFill="1" applyBorder="1" applyAlignment="1">
      <alignment vertical="top" wrapText="1"/>
    </xf>
    <xf numFmtId="49" fontId="6" fillId="0" borderId="60" xfId="0" applyNumberFormat="1" applyFont="1" applyBorder="1" applyAlignment="1">
      <alignment horizontal="center" vertical="top" wrapText="1"/>
    </xf>
    <xf numFmtId="0" fontId="5" fillId="3" borderId="14" xfId="0" applyFont="1" applyFill="1" applyBorder="1" applyAlignment="1">
      <alignment horizontal="right" vertical="top" wrapText="1"/>
    </xf>
    <xf numFmtId="0" fontId="7" fillId="0" borderId="5" xfId="0" applyFont="1" applyBorder="1" applyAlignment="1">
      <alignment vertical="top" wrapText="1"/>
    </xf>
    <xf numFmtId="0" fontId="7" fillId="0" borderId="56" xfId="0" applyFont="1" applyBorder="1" applyAlignment="1">
      <alignment vertical="top" wrapText="1"/>
    </xf>
    <xf numFmtId="172" fontId="5" fillId="3" borderId="36" xfId="0" applyNumberFormat="1" applyFont="1" applyFill="1" applyBorder="1" applyAlignment="1">
      <alignment horizontal="center" vertical="top" wrapText="1"/>
    </xf>
    <xf numFmtId="172" fontId="5" fillId="3" borderId="59" xfId="0" applyNumberFormat="1" applyFont="1" applyFill="1" applyBorder="1" applyAlignment="1">
      <alignment horizontal="center" vertical="top" wrapText="1"/>
    </xf>
    <xf numFmtId="172" fontId="5" fillId="3" borderId="58" xfId="0" applyNumberFormat="1" applyFont="1" applyFill="1" applyBorder="1" applyAlignment="1">
      <alignment horizontal="center" vertical="top" wrapText="1"/>
    </xf>
    <xf numFmtId="0" fontId="6" fillId="0" borderId="72" xfId="0" applyFont="1" applyFill="1" applyBorder="1" applyAlignment="1">
      <alignment vertical="top" wrapText="1"/>
    </xf>
    <xf numFmtId="0" fontId="6" fillId="0" borderId="61" xfId="0" applyFont="1" applyFill="1" applyBorder="1" applyAlignment="1">
      <alignment vertical="top" wrapText="1"/>
    </xf>
    <xf numFmtId="49" fontId="5" fillId="4" borderId="59" xfId="0" applyNumberFormat="1" applyFont="1" applyFill="1" applyBorder="1" applyAlignment="1">
      <alignment horizontal="left" vertical="top"/>
    </xf>
    <xf numFmtId="0" fontId="7" fillId="0" borderId="59" xfId="0" applyFont="1" applyBorder="1" applyAlignment="1">
      <alignment vertical="top"/>
    </xf>
    <xf numFmtId="0" fontId="7" fillId="0" borderId="58" xfId="0" applyFont="1" applyBorder="1" applyAlignment="1">
      <alignment vertical="top"/>
    </xf>
    <xf numFmtId="49" fontId="5" fillId="0" borderId="48" xfId="0" applyNumberFormat="1" applyFont="1" applyBorder="1" applyAlignment="1">
      <alignment horizontal="center" vertical="top" textRotation="180"/>
    </xf>
    <xf numFmtId="49" fontId="5" fillId="0" borderId="39" xfId="0" applyNumberFormat="1" applyFont="1" applyBorder="1" applyAlignment="1">
      <alignment horizontal="center" vertical="top" textRotation="180"/>
    </xf>
    <xf numFmtId="49" fontId="5" fillId="0" borderId="24" xfId="0" applyNumberFormat="1" applyFont="1" applyBorder="1" applyAlignment="1">
      <alignment horizontal="center" vertical="top" textRotation="180"/>
    </xf>
    <xf numFmtId="49" fontId="6" fillId="0" borderId="50" xfId="0" applyNumberFormat="1" applyFont="1" applyBorder="1" applyAlignment="1">
      <alignment horizontal="center" vertical="top" wrapText="1"/>
    </xf>
    <xf numFmtId="49" fontId="6" fillId="0" borderId="40" xfId="0" applyNumberFormat="1" applyFont="1" applyBorder="1" applyAlignment="1">
      <alignment horizontal="center" vertical="top" wrapText="1"/>
    </xf>
    <xf numFmtId="0" fontId="7" fillId="0" borderId="41" xfId="0" applyFont="1" applyBorder="1" applyAlignment="1">
      <alignment vertical="top" wrapText="1"/>
    </xf>
    <xf numFmtId="0" fontId="6" fillId="0" borderId="39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5" fillId="0" borderId="48" xfId="0" applyFont="1" applyFill="1" applyBorder="1" applyAlignment="1">
      <alignment horizontal="center" vertical="top" textRotation="180" wrapText="1"/>
    </xf>
    <xf numFmtId="0" fontId="6" fillId="0" borderId="24" xfId="0" applyFont="1" applyFill="1" applyBorder="1" applyAlignment="1">
      <alignment horizontal="center" vertical="top" textRotation="180" wrapText="1"/>
    </xf>
    <xf numFmtId="0" fontId="6" fillId="0" borderId="39" xfId="0" applyFont="1" applyBorder="1" applyAlignment="1">
      <alignment horizontal="center" vertical="top" wrapText="1"/>
    </xf>
    <xf numFmtId="0" fontId="6" fillId="0" borderId="72" xfId="0" applyFont="1" applyFill="1" applyBorder="1" applyAlignment="1">
      <alignment vertical="top" wrapText="1"/>
    </xf>
    <xf numFmtId="0" fontId="6" fillId="0" borderId="61" xfId="0" applyFont="1" applyFill="1" applyBorder="1" applyAlignment="1">
      <alignment vertical="top" wrapText="1"/>
    </xf>
    <xf numFmtId="0" fontId="7" fillId="0" borderId="61" xfId="0" applyFont="1" applyBorder="1" applyAlignment="1">
      <alignment vertical="top" wrapText="1"/>
    </xf>
    <xf numFmtId="0" fontId="6" fillId="0" borderId="69" xfId="0" applyFont="1" applyFill="1" applyBorder="1" applyAlignment="1">
      <alignment horizontal="center" vertical="top" wrapText="1"/>
    </xf>
    <xf numFmtId="0" fontId="6" fillId="0" borderId="71" xfId="0" applyFont="1" applyFill="1" applyBorder="1" applyAlignment="1">
      <alignment horizontal="center" vertical="top" wrapText="1"/>
    </xf>
    <xf numFmtId="0" fontId="7" fillId="0" borderId="71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172" fontId="5" fillId="2" borderId="59" xfId="0" applyNumberFormat="1" applyFont="1" applyFill="1" applyBorder="1" applyAlignment="1">
      <alignment horizontal="center" vertical="top"/>
    </xf>
    <xf numFmtId="0" fontId="7" fillId="0" borderId="59" xfId="0" applyFont="1" applyBorder="1" applyAlignment="1">
      <alignment horizontal="center" vertical="top"/>
    </xf>
    <xf numFmtId="49" fontId="5" fillId="4" borderId="56" xfId="0" applyNumberFormat="1" applyFont="1" applyFill="1" applyBorder="1" applyAlignment="1">
      <alignment horizontal="left" vertical="top"/>
    </xf>
    <xf numFmtId="0" fontId="6" fillId="4" borderId="58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6" fillId="4" borderId="24" xfId="0" applyFont="1" applyFill="1" applyBorder="1" applyAlignment="1">
      <alignment horizontal="center" vertical="top" wrapText="1"/>
    </xf>
    <xf numFmtId="0" fontId="6" fillId="4" borderId="86" xfId="0" applyFont="1" applyFill="1" applyBorder="1" applyAlignment="1">
      <alignment horizontal="center" vertical="top" wrapText="1"/>
    </xf>
    <xf numFmtId="0" fontId="6" fillId="4" borderId="59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6" fillId="0" borderId="61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6" fillId="4" borderId="23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6" fillId="0" borderId="6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0" fontId="6" fillId="0" borderId="75" xfId="0" applyFont="1" applyFill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/>
    </xf>
    <xf numFmtId="49" fontId="6" fillId="0" borderId="45" xfId="0" applyNumberFormat="1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0" fontId="6" fillId="0" borderId="78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horizontal="left" vertical="top" wrapText="1"/>
    </xf>
    <xf numFmtId="0" fontId="6" fillId="0" borderId="24" xfId="0" applyFont="1" applyBorder="1" applyAlignment="1">
      <alignment horizontal="center" vertical="top"/>
    </xf>
    <xf numFmtId="49" fontId="6" fillId="4" borderId="5" xfId="0" applyNumberFormat="1" applyFont="1" applyFill="1" applyBorder="1" applyAlignment="1">
      <alignment horizontal="right" vertical="top"/>
    </xf>
    <xf numFmtId="49" fontId="6" fillId="4" borderId="56" xfId="0" applyNumberFormat="1" applyFont="1" applyFill="1" applyBorder="1" applyAlignment="1">
      <alignment horizontal="right" vertical="top"/>
    </xf>
    <xf numFmtId="0" fontId="6" fillId="0" borderId="39" xfId="0" applyFont="1" applyBorder="1" applyAlignment="1">
      <alignment horizontal="center" vertical="top"/>
    </xf>
    <xf numFmtId="0" fontId="5" fillId="0" borderId="55" xfId="0" applyFont="1" applyBorder="1" applyAlignment="1">
      <alignment horizontal="right" vertical="top" wrapText="1"/>
    </xf>
    <xf numFmtId="0" fontId="3" fillId="0" borderId="55" xfId="0" applyFont="1" applyBorder="1" applyAlignment="1">
      <alignment horizontal="right"/>
    </xf>
    <xf numFmtId="49" fontId="5" fillId="2" borderId="19" xfId="0" applyNumberFormat="1" applyFont="1" applyFill="1" applyBorder="1" applyAlignment="1">
      <alignment horizontal="center" vertical="top"/>
    </xf>
    <xf numFmtId="49" fontId="5" fillId="2" borderId="74" xfId="0" applyNumberFormat="1" applyFont="1" applyFill="1" applyBorder="1" applyAlignment="1">
      <alignment horizontal="center" vertical="top"/>
    </xf>
    <xf numFmtId="49" fontId="5" fillId="4" borderId="3" xfId="0" applyNumberFormat="1" applyFont="1" applyFill="1" applyBorder="1" applyAlignment="1">
      <alignment horizontal="center" vertical="top"/>
    </xf>
    <xf numFmtId="49" fontId="5" fillId="4" borderId="75" xfId="0" applyNumberFormat="1" applyFont="1" applyFill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49" fontId="5" fillId="0" borderId="75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6" fillId="0" borderId="75" xfId="0" applyFont="1" applyBorder="1" applyAlignment="1">
      <alignment horizontal="left" vertical="top" wrapText="1"/>
    </xf>
    <xf numFmtId="2" fontId="5" fillId="5" borderId="56" xfId="0" applyNumberFormat="1" applyFont="1" applyFill="1" applyBorder="1" applyAlignment="1">
      <alignment horizontal="right" vertical="center"/>
    </xf>
    <xf numFmtId="2" fontId="5" fillId="5" borderId="59" xfId="0" applyNumberFormat="1" applyFont="1" applyFill="1" applyBorder="1" applyAlignment="1">
      <alignment horizontal="right" vertical="center"/>
    </xf>
    <xf numFmtId="2" fontId="5" fillId="5" borderId="58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4" borderId="5" xfId="0" applyNumberFormat="1" applyFont="1" applyFill="1" applyBorder="1" applyAlignment="1">
      <alignment horizontal="right" vertical="top"/>
    </xf>
    <xf numFmtId="49" fontId="5" fillId="4" borderId="56" xfId="0" applyNumberFormat="1" applyFont="1" applyFill="1" applyBorder="1" applyAlignment="1">
      <alignment horizontal="right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31" xfId="0" applyNumberFormat="1" applyFont="1" applyBorder="1" applyAlignment="1">
      <alignment horizontal="center" vertical="top"/>
    </xf>
    <xf numFmtId="49" fontId="6" fillId="0" borderId="46" xfId="0" applyNumberFormat="1" applyFont="1" applyBorder="1" applyAlignment="1">
      <alignment horizontal="center" vertical="top"/>
    </xf>
    <xf numFmtId="0" fontId="6" fillId="0" borderId="64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6" fillId="0" borderId="64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6" fillId="0" borderId="48" xfId="0" applyFont="1" applyBorder="1" applyAlignment="1">
      <alignment horizontal="center" vertical="top"/>
    </xf>
    <xf numFmtId="172" fontId="6" fillId="3" borderId="48" xfId="0" applyNumberFormat="1" applyFont="1" applyFill="1" applyBorder="1" applyAlignment="1">
      <alignment horizontal="center" vertical="top" wrapText="1"/>
    </xf>
    <xf numFmtId="49" fontId="6" fillId="0" borderId="40" xfId="0" applyNumberFormat="1" applyFont="1" applyBorder="1" applyAlignment="1">
      <alignment horizontal="center" vertical="top"/>
    </xf>
    <xf numFmtId="49" fontId="6" fillId="0" borderId="41" xfId="0" applyNumberFormat="1" applyFont="1" applyBorder="1" applyAlignment="1">
      <alignment horizontal="center" vertical="top"/>
    </xf>
    <xf numFmtId="0" fontId="6" fillId="0" borderId="64" xfId="0" applyFont="1" applyBorder="1" applyAlignment="1">
      <alignment vertical="top" wrapText="1"/>
    </xf>
    <xf numFmtId="0" fontId="7" fillId="0" borderId="18" xfId="0" applyFont="1" applyBorder="1" applyAlignment="1">
      <alignment wrapText="1"/>
    </xf>
    <xf numFmtId="49" fontId="6" fillId="0" borderId="17" xfId="0" applyNumberFormat="1" applyFont="1" applyFill="1" applyBorder="1" applyAlignment="1">
      <alignment horizontal="center" vertical="top"/>
    </xf>
    <xf numFmtId="49" fontId="6" fillId="0" borderId="31" xfId="0" applyNumberFormat="1" applyFont="1" applyFill="1" applyBorder="1" applyAlignment="1">
      <alignment horizontal="center" vertical="top"/>
    </xf>
    <xf numFmtId="49" fontId="6" fillId="0" borderId="46" xfId="0" applyNumberFormat="1" applyFont="1" applyFill="1" applyBorder="1" applyAlignment="1">
      <alignment horizontal="center" vertical="top"/>
    </xf>
    <xf numFmtId="49" fontId="6" fillId="0" borderId="50" xfId="0" applyNumberFormat="1" applyFont="1" applyBorder="1" applyAlignment="1">
      <alignment horizontal="center" vertical="top"/>
    </xf>
    <xf numFmtId="0" fontId="23" fillId="5" borderId="87" xfId="0" applyFont="1" applyFill="1" applyBorder="1" applyAlignment="1">
      <alignment horizontal="left" vertical="top" wrapText="1"/>
    </xf>
    <xf numFmtId="0" fontId="23" fillId="5" borderId="42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textRotation="90" wrapText="1"/>
    </xf>
    <xf numFmtId="0" fontId="6" fillId="0" borderId="64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textRotation="90" wrapText="1"/>
    </xf>
    <xf numFmtId="0" fontId="6" fillId="0" borderId="31" xfId="0" applyNumberFormat="1" applyFont="1" applyBorder="1" applyAlignment="1">
      <alignment horizontal="center" vertical="center" textRotation="90" wrapText="1"/>
    </xf>
    <xf numFmtId="0" fontId="6" fillId="0" borderId="46" xfId="0" applyNumberFormat="1" applyFont="1" applyBorder="1" applyAlignment="1">
      <alignment horizontal="center" vertical="center" textRotation="90" wrapText="1"/>
    </xf>
    <xf numFmtId="0" fontId="6" fillId="0" borderId="79" xfId="0" applyFont="1" applyFill="1" applyBorder="1" applyAlignment="1">
      <alignment horizontal="center" vertical="center" textRotation="90" wrapText="1"/>
    </xf>
    <xf numFmtId="0" fontId="6" fillId="0" borderId="41" xfId="0" applyFont="1" applyFill="1" applyBorder="1" applyAlignment="1">
      <alignment horizontal="center" vertical="center" textRotation="90" wrapText="1"/>
    </xf>
    <xf numFmtId="49" fontId="6" fillId="4" borderId="57" xfId="0" applyNumberFormat="1" applyFont="1" applyFill="1" applyBorder="1" applyAlignment="1">
      <alignment horizontal="right" vertical="top"/>
    </xf>
    <xf numFmtId="0" fontId="6" fillId="0" borderId="35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6" fillId="0" borderId="48" xfId="0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/>
    </xf>
    <xf numFmtId="49" fontId="2" fillId="0" borderId="45" xfId="0" applyNumberFormat="1" applyFont="1" applyBorder="1" applyAlignment="1">
      <alignment horizontal="center" vertical="top"/>
    </xf>
    <xf numFmtId="0" fontId="2" fillId="0" borderId="37" xfId="0" applyNumberFormat="1" applyFont="1" applyBorder="1" applyAlignment="1">
      <alignment horizontal="center" vertical="top"/>
    </xf>
    <xf numFmtId="0" fontId="2" fillId="0" borderId="85" xfId="0" applyNumberFormat="1" applyFont="1" applyBorder="1" applyAlignment="1">
      <alignment horizontal="center" vertical="top"/>
    </xf>
    <xf numFmtId="0" fontId="6" fillId="0" borderId="48" xfId="0" applyFont="1" applyBorder="1" applyAlignment="1">
      <alignment vertical="top" wrapText="1"/>
    </xf>
    <xf numFmtId="0" fontId="6" fillId="0" borderId="39" xfId="0" applyFont="1" applyBorder="1" applyAlignment="1">
      <alignment vertical="top" wrapText="1"/>
    </xf>
    <xf numFmtId="0" fontId="5" fillId="2" borderId="56" xfId="0" applyFont="1" applyFill="1" applyBorder="1" applyAlignment="1">
      <alignment horizontal="left" vertical="top" wrapText="1"/>
    </xf>
    <xf numFmtId="0" fontId="7" fillId="0" borderId="55" xfId="0" applyFont="1" applyBorder="1" applyAlignment="1">
      <alignment horizontal="left" vertical="top" wrapText="1"/>
    </xf>
    <xf numFmtId="49" fontId="6" fillId="0" borderId="32" xfId="0" applyNumberFormat="1" applyFont="1" applyBorder="1" applyAlignment="1">
      <alignment horizontal="center" vertical="top" wrapText="1"/>
    </xf>
    <xf numFmtId="0" fontId="7" fillId="0" borderId="6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6" fillId="0" borderId="46" xfId="0" applyFont="1" applyBorder="1" applyAlignment="1">
      <alignment horizontal="center" vertical="center" textRotation="90" wrapText="1"/>
    </xf>
    <xf numFmtId="0" fontId="6" fillId="0" borderId="83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85" xfId="0" applyFont="1" applyBorder="1" applyAlignment="1">
      <alignment horizontal="center" vertical="center" textRotation="90" wrapText="1"/>
    </xf>
    <xf numFmtId="49" fontId="5" fillId="7" borderId="88" xfId="0" applyNumberFormat="1" applyFont="1" applyFill="1" applyBorder="1" applyAlignment="1">
      <alignment horizontal="left" vertical="top" wrapText="1"/>
    </xf>
    <xf numFmtId="49" fontId="5" fillId="7" borderId="37" xfId="0" applyNumberFormat="1" applyFont="1" applyFill="1" applyBorder="1" applyAlignment="1">
      <alignment horizontal="left" vertical="top" wrapText="1"/>
    </xf>
    <xf numFmtId="0" fontId="7" fillId="0" borderId="37" xfId="0" applyFont="1" applyBorder="1" applyAlignment="1">
      <alignment vertical="top"/>
    </xf>
    <xf numFmtId="0" fontId="7" fillId="0" borderId="89" xfId="0" applyFont="1" applyBorder="1" applyAlignment="1">
      <alignment vertical="top"/>
    </xf>
    <xf numFmtId="0" fontId="5" fillId="2" borderId="67" xfId="0" applyFont="1" applyFill="1" applyBorder="1" applyAlignment="1">
      <alignment horizontal="left" vertical="top" wrapText="1"/>
    </xf>
    <xf numFmtId="0" fontId="6" fillId="2" borderId="67" xfId="0" applyFont="1" applyFill="1" applyBorder="1" applyAlignment="1">
      <alignment horizontal="center" vertical="top"/>
    </xf>
    <xf numFmtId="0" fontId="6" fillId="2" borderId="90" xfId="0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top" textRotation="180" wrapText="1"/>
    </xf>
    <xf numFmtId="0" fontId="5" fillId="0" borderId="24" xfId="0" applyFont="1" applyFill="1" applyBorder="1" applyAlignment="1">
      <alignment horizontal="center" vertical="top" textRotation="180" wrapText="1"/>
    </xf>
    <xf numFmtId="0" fontId="5" fillId="4" borderId="56" xfId="0" applyFont="1" applyFill="1" applyBorder="1" applyAlignment="1">
      <alignment horizontal="left" vertical="top" wrapText="1"/>
    </xf>
    <xf numFmtId="0" fontId="5" fillId="4" borderId="59" xfId="0" applyFont="1" applyFill="1" applyBorder="1" applyAlignment="1">
      <alignment horizontal="left" vertical="top" wrapText="1"/>
    </xf>
    <xf numFmtId="0" fontId="5" fillId="4" borderId="58" xfId="0" applyFont="1" applyFill="1" applyBorder="1" applyAlignment="1">
      <alignment horizontal="left" vertical="top" wrapText="1"/>
    </xf>
    <xf numFmtId="0" fontId="6" fillId="5" borderId="42" xfId="0" applyFont="1" applyFill="1" applyBorder="1" applyAlignment="1">
      <alignment horizontal="center" vertical="top"/>
    </xf>
    <xf numFmtId="0" fontId="6" fillId="5" borderId="91" xfId="0" applyFont="1" applyFill="1" applyBorder="1" applyAlignment="1">
      <alignment horizontal="center" vertical="top"/>
    </xf>
    <xf numFmtId="172" fontId="6" fillId="0" borderId="16" xfId="0" applyNumberFormat="1" applyFont="1" applyFill="1" applyBorder="1" applyAlignment="1">
      <alignment horizontal="center" vertical="top" wrapText="1"/>
    </xf>
    <xf numFmtId="0" fontId="7" fillId="0" borderId="66" xfId="0" applyFont="1" applyFill="1" applyBorder="1" applyAlignment="1">
      <alignment horizontal="center" vertical="top"/>
    </xf>
    <xf numFmtId="172" fontId="6" fillId="0" borderId="15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49" fontId="5" fillId="0" borderId="75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74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75" xfId="0" applyFont="1" applyBorder="1" applyAlignment="1">
      <alignment horizontal="center" vertical="center" textRotation="90" wrapText="1"/>
    </xf>
    <xf numFmtId="0" fontId="6" fillId="0" borderId="4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78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55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/>
    </xf>
    <xf numFmtId="49" fontId="5" fillId="0" borderId="39" xfId="0" applyNumberFormat="1" applyFont="1" applyBorder="1" applyAlignment="1">
      <alignment horizontal="center" vertical="top"/>
    </xf>
    <xf numFmtId="49" fontId="6" fillId="0" borderId="69" xfId="0" applyNumberFormat="1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172" fontId="6" fillId="0" borderId="32" xfId="0" applyNumberFormat="1" applyFont="1" applyFill="1" applyBorder="1" applyAlignment="1">
      <alignment horizontal="center" vertical="top" wrapText="1"/>
    </xf>
    <xf numFmtId="0" fontId="7" fillId="0" borderId="65" xfId="0" applyFont="1" applyBorder="1" applyAlignment="1">
      <alignment horizontal="center" vertical="top"/>
    </xf>
    <xf numFmtId="0" fontId="7" fillId="0" borderId="66" xfId="0" applyFont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 wrapText="1"/>
    </xf>
    <xf numFmtId="49" fontId="5" fillId="2" borderId="92" xfId="0" applyNumberFormat="1" applyFont="1" applyFill="1" applyBorder="1" applyAlignment="1">
      <alignment horizontal="center" vertical="top"/>
    </xf>
    <xf numFmtId="49" fontId="5" fillId="2" borderId="93" xfId="0" applyNumberFormat="1" applyFont="1" applyFill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49" fontId="5" fillId="2" borderId="77" xfId="0" applyNumberFormat="1" applyFont="1" applyFill="1" applyBorder="1" applyAlignment="1">
      <alignment horizontal="center" vertical="top"/>
    </xf>
    <xf numFmtId="49" fontId="5" fillId="4" borderId="15" xfId="0" applyNumberFormat="1" applyFont="1" applyFill="1" applyBorder="1" applyAlignment="1">
      <alignment horizontal="center" vertical="top"/>
    </xf>
    <xf numFmtId="49" fontId="5" fillId="4" borderId="39" xfId="0" applyNumberFormat="1" applyFont="1" applyFill="1" applyBorder="1" applyAlignment="1">
      <alignment horizontal="center" vertical="top"/>
    </xf>
    <xf numFmtId="49" fontId="5" fillId="4" borderId="75" xfId="0" applyNumberFormat="1" applyFont="1" applyFill="1" applyBorder="1" applyAlignment="1">
      <alignment horizontal="center" vertical="top"/>
    </xf>
    <xf numFmtId="0" fontId="7" fillId="0" borderId="46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49" fontId="6" fillId="0" borderId="32" xfId="0" applyNumberFormat="1" applyFont="1" applyBorder="1" applyAlignment="1">
      <alignment horizontal="center" vertical="top"/>
    </xf>
    <xf numFmtId="49" fontId="6" fillId="0" borderId="71" xfId="0" applyNumberFormat="1" applyFont="1" applyBorder="1" applyAlignment="1">
      <alignment horizontal="center" vertical="top"/>
    </xf>
    <xf numFmtId="49" fontId="6" fillId="0" borderId="76" xfId="0" applyNumberFormat="1" applyFont="1" applyBorder="1" applyAlignment="1">
      <alignment horizontal="center" vertical="top"/>
    </xf>
    <xf numFmtId="49" fontId="6" fillId="0" borderId="37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5" fillId="4" borderId="3" xfId="0" applyNumberFormat="1" applyFont="1" applyFill="1" applyBorder="1" applyAlignment="1">
      <alignment horizontal="center" vertical="top"/>
    </xf>
    <xf numFmtId="0" fontId="6" fillId="0" borderId="39" xfId="0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5" fillId="2" borderId="49" xfId="0" applyNumberFormat="1" applyFont="1" applyFill="1" applyBorder="1" applyAlignment="1">
      <alignment horizontal="center" vertical="top"/>
    </xf>
    <xf numFmtId="49" fontId="5" fillId="2" borderId="51" xfId="0" applyNumberFormat="1" applyFont="1" applyFill="1" applyBorder="1" applyAlignment="1">
      <alignment horizontal="center" vertical="top"/>
    </xf>
    <xf numFmtId="49" fontId="5" fillId="2" borderId="52" xfId="0" applyNumberFormat="1" applyFont="1" applyFill="1" applyBorder="1" applyAlignment="1">
      <alignment horizontal="center" vertical="top"/>
    </xf>
    <xf numFmtId="49" fontId="5" fillId="4" borderId="72" xfId="0" applyNumberFormat="1" applyFont="1" applyFill="1" applyBorder="1" applyAlignment="1">
      <alignment horizontal="center" vertical="top"/>
    </xf>
    <xf numFmtId="49" fontId="5" fillId="4" borderId="61" xfId="0" applyNumberFormat="1" applyFont="1" applyFill="1" applyBorder="1" applyAlignment="1">
      <alignment horizontal="center" vertical="top"/>
    </xf>
    <xf numFmtId="49" fontId="5" fillId="4" borderId="18" xfId="0" applyNumberFormat="1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top" textRotation="180" wrapText="1"/>
    </xf>
    <xf numFmtId="0" fontId="5" fillId="0" borderId="24" xfId="0" applyFont="1" applyFill="1" applyBorder="1" applyAlignment="1">
      <alignment horizontal="center" vertical="top" textRotation="180" wrapText="1"/>
    </xf>
    <xf numFmtId="49" fontId="6" fillId="0" borderId="25" xfId="0" applyNumberFormat="1" applyFont="1" applyBorder="1" applyAlignment="1">
      <alignment horizontal="center" vertical="top"/>
    </xf>
    <xf numFmtId="49" fontId="5" fillId="0" borderId="24" xfId="0" applyNumberFormat="1" applyFont="1" applyBorder="1" applyAlignment="1">
      <alignment horizontal="center" vertical="top"/>
    </xf>
    <xf numFmtId="49" fontId="5" fillId="0" borderId="48" xfId="0" applyNumberFormat="1" applyFont="1" applyBorder="1" applyAlignment="1">
      <alignment horizontal="center" vertical="top"/>
    </xf>
    <xf numFmtId="0" fontId="6" fillId="0" borderId="50" xfId="0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50" xfId="0" applyFont="1" applyFill="1" applyBorder="1" applyAlignment="1">
      <alignment horizontal="left" vertical="top" wrapText="1"/>
    </xf>
    <xf numFmtId="49" fontId="5" fillId="2" borderId="61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49" fontId="5" fillId="4" borderId="24" xfId="0" applyNumberFormat="1" applyFont="1" applyFill="1" applyBorder="1" applyAlignment="1">
      <alignment horizontal="center" vertical="top"/>
    </xf>
    <xf numFmtId="49" fontId="6" fillId="0" borderId="17" xfId="0" applyNumberFormat="1" applyFont="1" applyBorder="1" applyAlignment="1">
      <alignment horizontal="left" vertical="top"/>
    </xf>
    <xf numFmtId="49" fontId="6" fillId="0" borderId="31" xfId="0" applyNumberFormat="1" applyFont="1" applyBorder="1" applyAlignment="1">
      <alignment horizontal="left" vertical="top"/>
    </xf>
    <xf numFmtId="49" fontId="6" fillId="0" borderId="46" xfId="0" applyNumberFormat="1" applyFont="1" applyBorder="1" applyAlignment="1">
      <alignment horizontal="left" vertical="top"/>
    </xf>
    <xf numFmtId="172" fontId="6" fillId="0" borderId="48" xfId="0" applyNumberFormat="1" applyFont="1" applyBorder="1" applyAlignment="1">
      <alignment horizontal="center" vertical="top" wrapText="1"/>
    </xf>
    <xf numFmtId="172" fontId="6" fillId="3" borderId="72" xfId="0" applyNumberFormat="1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172" fontId="6" fillId="0" borderId="69" xfId="0" applyNumberFormat="1" applyFont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 wrapText="1"/>
    </xf>
    <xf numFmtId="172" fontId="6" fillId="6" borderId="48" xfId="0" applyNumberFormat="1" applyFont="1" applyFill="1" applyBorder="1" applyAlignment="1">
      <alignment horizontal="center" vertical="top" wrapText="1"/>
    </xf>
    <xf numFmtId="172" fontId="6" fillId="6" borderId="15" xfId="0" applyNumberFormat="1" applyFont="1" applyFill="1" applyBorder="1" applyAlignment="1">
      <alignment horizontal="center" vertical="top" wrapText="1"/>
    </xf>
    <xf numFmtId="0" fontId="6" fillId="6" borderId="17" xfId="0" applyFont="1" applyFill="1" applyBorder="1" applyAlignment="1">
      <alignment horizontal="center" vertical="top" wrapText="1"/>
    </xf>
    <xf numFmtId="0" fontId="6" fillId="6" borderId="26" xfId="0" applyFont="1" applyFill="1" applyBorder="1" applyAlignment="1">
      <alignment horizontal="center" vertical="top" wrapText="1"/>
    </xf>
    <xf numFmtId="172" fontId="6" fillId="0" borderId="48" xfId="0" applyNumberFormat="1" applyFont="1" applyFill="1" applyBorder="1" applyAlignment="1">
      <alignment horizontal="center" vertical="top" wrapText="1"/>
    </xf>
    <xf numFmtId="172" fontId="6" fillId="6" borderId="72" xfId="0" applyNumberFormat="1" applyFont="1" applyFill="1" applyBorder="1" applyAlignment="1">
      <alignment horizontal="center" vertical="top" wrapText="1"/>
    </xf>
    <xf numFmtId="172" fontId="6" fillId="6" borderId="73" xfId="0" applyNumberFormat="1" applyFont="1" applyFill="1" applyBorder="1" applyAlignment="1">
      <alignment horizontal="center" vertical="top" wrapText="1"/>
    </xf>
    <xf numFmtId="0" fontId="6" fillId="5" borderId="36" xfId="0" applyFont="1" applyFill="1" applyBorder="1" applyAlignment="1">
      <alignment horizontal="center" vertical="top" wrapText="1"/>
    </xf>
    <xf numFmtId="0" fontId="6" fillId="5" borderId="59" xfId="0" applyFont="1" applyFill="1" applyBorder="1" applyAlignment="1">
      <alignment horizontal="center" vertical="top" wrapText="1"/>
    </xf>
    <xf numFmtId="0" fontId="6" fillId="5" borderId="58" xfId="0" applyFont="1" applyFill="1" applyBorder="1" applyAlignment="1">
      <alignment horizontal="center" vertical="top" wrapText="1"/>
    </xf>
    <xf numFmtId="172" fontId="6" fillId="0" borderId="50" xfId="0" applyNumberFormat="1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172" fontId="6" fillId="0" borderId="72" xfId="0" applyNumberFormat="1" applyFont="1" applyBorder="1" applyAlignment="1">
      <alignment horizontal="center" vertical="top" wrapText="1"/>
    </xf>
    <xf numFmtId="0" fontId="7" fillId="0" borderId="61" xfId="0" applyFont="1" applyBorder="1" applyAlignment="1">
      <alignment horizontal="center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61" xfId="0" applyFont="1" applyFill="1" applyBorder="1" applyAlignment="1">
      <alignment horizontal="left" vertical="top" wrapText="1"/>
    </xf>
    <xf numFmtId="0" fontId="7" fillId="0" borderId="61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172" fontId="5" fillId="5" borderId="36" xfId="0" applyNumberFormat="1" applyFont="1" applyFill="1" applyBorder="1" applyAlignment="1">
      <alignment horizontal="center" vertical="top" wrapText="1"/>
    </xf>
    <xf numFmtId="172" fontId="5" fillId="5" borderId="59" xfId="0" applyNumberFormat="1" applyFont="1" applyFill="1" applyBorder="1" applyAlignment="1">
      <alignment horizontal="center" vertical="top" wrapText="1"/>
    </xf>
    <xf numFmtId="172" fontId="5" fillId="5" borderId="58" xfId="0" applyNumberFormat="1" applyFont="1" applyFill="1" applyBorder="1" applyAlignment="1">
      <alignment horizontal="center" vertical="top" wrapText="1"/>
    </xf>
    <xf numFmtId="0" fontId="6" fillId="0" borderId="65" xfId="0" applyFont="1" applyBorder="1" applyAlignment="1">
      <alignment horizontal="center" vertical="top"/>
    </xf>
    <xf numFmtId="0" fontId="6" fillId="0" borderId="48" xfId="0" applyFont="1" applyFill="1" applyBorder="1" applyAlignment="1">
      <alignment horizontal="center" vertical="top"/>
    </xf>
    <xf numFmtId="0" fontId="6" fillId="0" borderId="21" xfId="0" applyFont="1" applyBorder="1" applyAlignment="1">
      <alignment horizontal="left" vertical="top" wrapText="1"/>
    </xf>
    <xf numFmtId="0" fontId="7" fillId="0" borderId="42" xfId="0" applyFont="1" applyBorder="1" applyAlignment="1">
      <alignment vertical="top" wrapText="1"/>
    </xf>
    <xf numFmtId="0" fontId="7" fillId="0" borderId="63" xfId="0" applyFont="1" applyBorder="1" applyAlignment="1">
      <alignment vertical="top" wrapText="1"/>
    </xf>
    <xf numFmtId="0" fontId="6" fillId="0" borderId="52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63" xfId="0" applyFont="1" applyBorder="1" applyAlignment="1">
      <alignment horizontal="left" vertical="top" wrapText="1"/>
    </xf>
    <xf numFmtId="0" fontId="5" fillId="5" borderId="14" xfId="0" applyFont="1" applyFill="1" applyBorder="1" applyAlignment="1">
      <alignment horizontal="right" vertical="top" wrapText="1"/>
    </xf>
    <xf numFmtId="0" fontId="7" fillId="5" borderId="5" xfId="0" applyFont="1" applyFill="1" applyBorder="1" applyAlignment="1">
      <alignment vertical="top" wrapText="1"/>
    </xf>
    <xf numFmtId="0" fontId="7" fillId="5" borderId="56" xfId="0" applyFont="1" applyFill="1" applyBorder="1" applyAlignment="1">
      <alignment vertical="top" wrapText="1"/>
    </xf>
    <xf numFmtId="49" fontId="5" fillId="2" borderId="56" xfId="0" applyNumberFormat="1" applyFont="1" applyFill="1" applyBorder="1" applyAlignment="1">
      <alignment horizontal="right" vertical="top"/>
    </xf>
    <xf numFmtId="49" fontId="5" fillId="2" borderId="59" xfId="0" applyNumberFormat="1" applyFont="1" applyFill="1" applyBorder="1" applyAlignment="1">
      <alignment horizontal="right" vertical="top"/>
    </xf>
    <xf numFmtId="49" fontId="5" fillId="2" borderId="58" xfId="0" applyNumberFormat="1" applyFont="1" applyFill="1" applyBorder="1" applyAlignment="1">
      <alignment horizontal="right" vertical="top"/>
    </xf>
    <xf numFmtId="0" fontId="6" fillId="4" borderId="14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57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vertical="top"/>
    </xf>
    <xf numFmtId="0" fontId="6" fillId="0" borderId="75" xfId="0" applyFont="1" applyBorder="1" applyAlignment="1">
      <alignment vertical="top"/>
    </xf>
    <xf numFmtId="0" fontId="6" fillId="2" borderId="14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57" xfId="0" applyFont="1" applyFill="1" applyBorder="1" applyAlignment="1">
      <alignment horizontal="center" vertical="top"/>
    </xf>
    <xf numFmtId="49" fontId="6" fillId="0" borderId="35" xfId="0" applyNumberFormat="1" applyFont="1" applyBorder="1" applyAlignment="1">
      <alignment horizontal="center" vertical="top"/>
    </xf>
    <xf numFmtId="49" fontId="6" fillId="0" borderId="55" xfId="0" applyNumberFormat="1" applyFont="1" applyBorder="1" applyAlignment="1">
      <alignment horizontal="center" vertical="top"/>
    </xf>
    <xf numFmtId="0" fontId="6" fillId="4" borderId="94" xfId="0" applyFont="1" applyFill="1" applyBorder="1" applyAlignment="1">
      <alignment horizontal="center" vertical="top" wrapText="1"/>
    </xf>
    <xf numFmtId="0" fontId="5" fillId="4" borderId="36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172" fontId="6" fillId="0" borderId="19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172" fontId="6" fillId="0" borderId="3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172" fontId="6" fillId="0" borderId="33" xfId="0" applyNumberFormat="1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72" fontId="6" fillId="3" borderId="3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9" fontId="5" fillId="2" borderId="77" xfId="0" applyNumberFormat="1" applyFont="1" applyFill="1" applyBorder="1" applyAlignment="1">
      <alignment horizontal="center" vertical="top" wrapText="1"/>
    </xf>
    <xf numFmtId="0" fontId="7" fillId="0" borderId="77" xfId="0" applyFont="1" applyBorder="1" applyAlignment="1">
      <alignment horizontal="center" vertical="top" wrapText="1"/>
    </xf>
    <xf numFmtId="49" fontId="5" fillId="4" borderId="39" xfId="0" applyNumberFormat="1" applyFont="1" applyFill="1" applyBorder="1" applyAlignment="1">
      <alignment horizontal="center" vertical="top" wrapText="1"/>
    </xf>
    <xf numFmtId="49" fontId="5" fillId="0" borderId="39" xfId="0" applyNumberFormat="1" applyFont="1" applyBorder="1" applyAlignment="1">
      <alignment horizontal="center" vertical="top" wrapText="1"/>
    </xf>
    <xf numFmtId="49" fontId="5" fillId="2" borderId="72" xfId="0" applyNumberFormat="1" applyFont="1" applyFill="1" applyBorder="1" applyAlignment="1">
      <alignment horizontal="center" vertical="top"/>
    </xf>
    <xf numFmtId="49" fontId="5" fillId="2" borderId="61" xfId="0" applyNumberFormat="1" applyFont="1" applyFill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49" fontId="5" fillId="4" borderId="48" xfId="0" applyNumberFormat="1" applyFont="1" applyFill="1" applyBorder="1" applyAlignment="1">
      <alignment horizontal="center" vertical="top"/>
    </xf>
    <xf numFmtId="49" fontId="5" fillId="4" borderId="39" xfId="0" applyNumberFormat="1" applyFont="1" applyFill="1" applyBorder="1" applyAlignment="1">
      <alignment horizontal="center" vertical="top"/>
    </xf>
    <xf numFmtId="49" fontId="5" fillId="0" borderId="48" xfId="0" applyNumberFormat="1" applyFont="1" applyBorder="1" applyAlignment="1">
      <alignment horizontal="center" vertical="top"/>
    </xf>
    <xf numFmtId="49" fontId="5" fillId="0" borderId="39" xfId="0" applyNumberFormat="1" applyFont="1" applyBorder="1" applyAlignment="1">
      <alignment horizontal="center" vertical="top"/>
    </xf>
    <xf numFmtId="0" fontId="6" fillId="4" borderId="14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center" vertical="top"/>
    </xf>
    <xf numFmtId="0" fontId="6" fillId="4" borderId="94" xfId="0" applyFont="1" applyFill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6" fillId="0" borderId="70" xfId="0" applyFont="1" applyFill="1" applyBorder="1" applyAlignment="1">
      <alignment horizontal="center" vertical="top"/>
    </xf>
    <xf numFmtId="0" fontId="7" fillId="0" borderId="43" xfId="0" applyFont="1" applyBorder="1" applyAlignment="1">
      <alignment horizontal="center" vertical="top"/>
    </xf>
    <xf numFmtId="0" fontId="6" fillId="0" borderId="72" xfId="0" applyFont="1" applyBorder="1" applyAlignment="1">
      <alignment horizontal="left" vertical="top" wrapText="1"/>
    </xf>
    <xf numFmtId="0" fontId="6" fillId="0" borderId="68" xfId="0" applyFont="1" applyFill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6" fillId="2" borderId="36" xfId="0" applyFont="1" applyFill="1" applyBorder="1" applyAlignment="1">
      <alignment horizontal="center" vertical="top"/>
    </xf>
    <xf numFmtId="0" fontId="7" fillId="0" borderId="58" xfId="0" applyFont="1" applyBorder="1" applyAlignment="1">
      <alignment horizontal="center" vertical="top"/>
    </xf>
    <xf numFmtId="0" fontId="6" fillId="0" borderId="72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2" fillId="0" borderId="48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/>
    </xf>
    <xf numFmtId="0" fontId="6" fillId="4" borderId="24" xfId="0" applyFont="1" applyFill="1" applyBorder="1" applyAlignment="1">
      <alignment horizontal="center" vertical="top"/>
    </xf>
    <xf numFmtId="0" fontId="6" fillId="4" borderId="25" xfId="0" applyFont="1" applyFill="1" applyBorder="1" applyAlignment="1">
      <alignment horizontal="center" vertical="top"/>
    </xf>
    <xf numFmtId="0" fontId="6" fillId="0" borderId="61" xfId="0" applyFont="1" applyBorder="1" applyAlignment="1">
      <alignment horizontal="left" vertical="top" wrapText="1"/>
    </xf>
    <xf numFmtId="172" fontId="6" fillId="0" borderId="31" xfId="0" applyNumberFormat="1" applyFont="1" applyFill="1" applyBorder="1" applyAlignment="1">
      <alignment horizontal="center" vertical="top"/>
    </xf>
    <xf numFmtId="172" fontId="6" fillId="0" borderId="0" xfId="0" applyNumberFormat="1" applyFont="1" applyFill="1" applyBorder="1" applyAlignment="1">
      <alignment horizontal="center" vertical="top" wrapText="1"/>
    </xf>
    <xf numFmtId="172" fontId="6" fillId="3" borderId="16" xfId="0" applyNumberFormat="1" applyFont="1" applyFill="1" applyBorder="1" applyAlignment="1">
      <alignment horizontal="center" vertical="top" wrapText="1"/>
    </xf>
    <xf numFmtId="0" fontId="7" fillId="3" borderId="66" xfId="0" applyFont="1" applyFill="1" applyBorder="1" applyAlignment="1">
      <alignment horizontal="center" vertical="top"/>
    </xf>
    <xf numFmtId="172" fontId="6" fillId="3" borderId="32" xfId="0" applyNumberFormat="1" applyFont="1" applyFill="1" applyBorder="1" applyAlignment="1">
      <alignment horizontal="center" vertical="top" wrapText="1"/>
    </xf>
    <xf numFmtId="0" fontId="7" fillId="3" borderId="65" xfId="0" applyFont="1" applyFill="1" applyBorder="1" applyAlignment="1">
      <alignment horizontal="center" vertical="top"/>
    </xf>
    <xf numFmtId="0" fontId="7" fillId="0" borderId="65" xfId="0" applyFont="1" applyFill="1" applyBorder="1" applyAlignment="1">
      <alignment horizontal="center" vertical="top"/>
    </xf>
    <xf numFmtId="172" fontId="6" fillId="3" borderId="15" xfId="0" applyNumberFormat="1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/>
    </xf>
    <xf numFmtId="49" fontId="5" fillId="2" borderId="8" xfId="0" applyNumberFormat="1" applyFont="1" applyFill="1" applyBorder="1" applyAlignment="1">
      <alignment horizontal="center" vertical="top"/>
    </xf>
    <xf numFmtId="49" fontId="5" fillId="4" borderId="2" xfId="0" applyNumberFormat="1" applyFont="1" applyFill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center" vertical="top" wrapText="1"/>
    </xf>
    <xf numFmtId="49" fontId="6" fillId="0" borderId="35" xfId="0" applyNumberFormat="1" applyFont="1" applyFill="1" applyBorder="1" applyAlignment="1">
      <alignment horizontal="left" vertical="top"/>
    </xf>
    <xf numFmtId="0" fontId="7" fillId="0" borderId="35" xfId="0" applyFont="1" applyBorder="1" applyAlignment="1">
      <alignment horizontal="left"/>
    </xf>
    <xf numFmtId="49" fontId="5" fillId="2" borderId="19" xfId="0" applyNumberFormat="1" applyFont="1" applyFill="1" applyBorder="1" applyAlignment="1">
      <alignment horizontal="center" vertical="top"/>
    </xf>
    <xf numFmtId="49" fontId="5" fillId="2" borderId="74" xfId="0" applyNumberFormat="1" applyFont="1" applyFill="1" applyBorder="1" applyAlignment="1">
      <alignment horizontal="center" vertical="top"/>
    </xf>
    <xf numFmtId="0" fontId="24" fillId="0" borderId="24" xfId="0" applyFont="1" applyBorder="1" applyAlignment="1">
      <alignment horizontal="center" textRotation="180" wrapText="1"/>
    </xf>
    <xf numFmtId="0" fontId="7" fillId="2" borderId="59" xfId="0" applyFont="1" applyFill="1" applyBorder="1" applyAlignment="1">
      <alignment horizontal="right" vertical="top"/>
    </xf>
    <xf numFmtId="0" fontId="6" fillId="0" borderId="17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69" xfId="0" applyFont="1" applyFill="1" applyBorder="1" applyAlignment="1">
      <alignment horizontal="center" vertical="top"/>
    </xf>
    <xf numFmtId="0" fontId="7" fillId="0" borderId="7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172" fontId="6" fillId="0" borderId="7" xfId="0" applyNumberFormat="1" applyFont="1" applyFill="1" applyBorder="1" applyAlignment="1">
      <alignment horizontal="center" vertical="top" wrapText="1"/>
    </xf>
    <xf numFmtId="0" fontId="7" fillId="0" borderId="65" xfId="0" applyFont="1" applyFill="1" applyBorder="1" applyAlignment="1">
      <alignment horizontal="center" vertical="top" wrapText="1"/>
    </xf>
    <xf numFmtId="172" fontId="6" fillId="0" borderId="70" xfId="0" applyNumberFormat="1" applyFont="1" applyBorder="1" applyAlignment="1">
      <alignment horizontal="center" vertical="top" wrapText="1"/>
    </xf>
    <xf numFmtId="0" fontId="7" fillId="0" borderId="60" xfId="0" applyFont="1" applyBorder="1" applyAlignment="1">
      <alignment horizontal="center" vertical="top" wrapText="1"/>
    </xf>
    <xf numFmtId="172" fontId="6" fillId="3" borderId="69" xfId="0" applyNumberFormat="1" applyFont="1" applyFill="1" applyBorder="1" applyAlignment="1">
      <alignment horizontal="center" vertical="top" wrapText="1"/>
    </xf>
    <xf numFmtId="0" fontId="7" fillId="0" borderId="64" xfId="0" applyFont="1" applyFill="1" applyBorder="1" applyAlignment="1">
      <alignment horizontal="center" vertical="top" wrapText="1"/>
    </xf>
    <xf numFmtId="0" fontId="6" fillId="0" borderId="39" xfId="0" applyFont="1" applyBorder="1" applyAlignment="1">
      <alignment horizontal="left" vertical="top" wrapText="1"/>
    </xf>
    <xf numFmtId="172" fontId="6" fillId="0" borderId="69" xfId="0" applyNumberFormat="1" applyFont="1" applyFill="1" applyBorder="1" applyAlignment="1">
      <alignment horizontal="center" vertical="top" wrapText="1"/>
    </xf>
    <xf numFmtId="172" fontId="6" fillId="6" borderId="69" xfId="0" applyNumberFormat="1" applyFont="1" applyFill="1" applyBorder="1" applyAlignment="1">
      <alignment horizontal="center" vertical="top" wrapText="1"/>
    </xf>
    <xf numFmtId="172" fontId="6" fillId="6" borderId="32" xfId="0" applyNumberFormat="1" applyFont="1" applyFill="1" applyBorder="1" applyAlignment="1">
      <alignment horizontal="center" vertical="top" wrapText="1"/>
    </xf>
    <xf numFmtId="172" fontId="6" fillId="0" borderId="72" xfId="0" applyNumberFormat="1" applyFont="1" applyFill="1" applyBorder="1" applyAlignment="1">
      <alignment horizontal="center" vertical="top" wrapText="1"/>
    </xf>
    <xf numFmtId="172" fontId="6" fillId="0" borderId="73" xfId="0" applyNumberFormat="1" applyFont="1" applyFill="1" applyBorder="1" applyAlignment="1">
      <alignment horizontal="center" vertical="top" wrapText="1"/>
    </xf>
    <xf numFmtId="172" fontId="6" fillId="3" borderId="73" xfId="0" applyNumberFormat="1" applyFont="1" applyFill="1" applyBorder="1" applyAlignment="1">
      <alignment horizontal="center" vertical="top" wrapText="1"/>
    </xf>
    <xf numFmtId="172" fontId="8" fillId="0" borderId="72" xfId="0" applyNumberFormat="1" applyFont="1" applyFill="1" applyBorder="1" applyAlignment="1">
      <alignment horizontal="center" vertical="top" wrapText="1"/>
    </xf>
    <xf numFmtId="172" fontId="8" fillId="0" borderId="73" xfId="0" applyNumberFormat="1" applyFont="1" applyFill="1" applyBorder="1" applyAlignment="1">
      <alignment horizontal="center" vertical="top" wrapText="1"/>
    </xf>
    <xf numFmtId="172" fontId="8" fillId="0" borderId="48" xfId="0" applyNumberFormat="1" applyFont="1" applyFill="1" applyBorder="1" applyAlignment="1">
      <alignment horizontal="center" vertical="top" wrapText="1"/>
    </xf>
    <xf numFmtId="172" fontId="8" fillId="0" borderId="15" xfId="0" applyNumberFormat="1" applyFont="1" applyFill="1" applyBorder="1" applyAlignment="1">
      <alignment horizontal="center" vertical="top" wrapText="1"/>
    </xf>
    <xf numFmtId="172" fontId="8" fillId="0" borderId="69" xfId="0" applyNumberFormat="1" applyFont="1" applyFill="1" applyBorder="1" applyAlignment="1">
      <alignment horizontal="center" vertical="top" wrapText="1"/>
    </xf>
    <xf numFmtId="172" fontId="8" fillId="0" borderId="32" xfId="0" applyNumberFormat="1" applyFont="1" applyFill="1" applyBorder="1" applyAlignment="1">
      <alignment horizontal="center" vertical="top" wrapText="1"/>
    </xf>
    <xf numFmtId="172" fontId="6" fillId="6" borderId="17" xfId="0" applyNumberFormat="1" applyFont="1" applyFill="1" applyBorder="1" applyAlignment="1">
      <alignment horizontal="center" vertical="top" wrapText="1"/>
    </xf>
    <xf numFmtId="172" fontId="6" fillId="6" borderId="26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172" fontId="6" fillId="0" borderId="68" xfId="0" applyNumberFormat="1" applyFont="1" applyFill="1" applyBorder="1" applyAlignment="1">
      <alignment horizontal="center" vertical="top" wrapText="1"/>
    </xf>
    <xf numFmtId="0" fontId="7" fillId="0" borderId="62" xfId="0" applyFont="1" applyBorder="1" applyAlignment="1">
      <alignment horizontal="center" vertical="top" wrapText="1"/>
    </xf>
    <xf numFmtId="172" fontId="6" fillId="0" borderId="48" xfId="0" applyNumberFormat="1" applyFont="1" applyFill="1" applyBorder="1" applyAlignment="1">
      <alignment horizontal="center" vertical="top" wrapText="1"/>
    </xf>
    <xf numFmtId="172" fontId="6" fillId="0" borderId="50" xfId="0" applyNumberFormat="1" applyFont="1" applyFill="1" applyBorder="1" applyAlignment="1">
      <alignment horizontal="center" vertical="top" wrapText="1"/>
    </xf>
    <xf numFmtId="172" fontId="6" fillId="0" borderId="72" xfId="0" applyNumberFormat="1" applyFont="1" applyFill="1" applyBorder="1" applyAlignment="1">
      <alignment horizontal="center" vertical="top" wrapText="1"/>
    </xf>
    <xf numFmtId="172" fontId="6" fillId="0" borderId="39" xfId="0" applyNumberFormat="1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172" fontId="6" fillId="0" borderId="69" xfId="0" applyNumberFormat="1" applyFont="1" applyFill="1" applyBorder="1" applyAlignment="1">
      <alignment horizontal="center" vertical="top" wrapText="1"/>
    </xf>
    <xf numFmtId="172" fontId="6" fillId="3" borderId="62" xfId="0" applyNumberFormat="1" applyFont="1" applyFill="1" applyBorder="1" applyAlignment="1">
      <alignment horizontal="center" vertical="top" wrapText="1"/>
    </xf>
    <xf numFmtId="172" fontId="6" fillId="3" borderId="39" xfId="0" applyNumberFormat="1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65" xfId="0" applyFont="1" applyFill="1" applyBorder="1" applyAlignment="1">
      <alignment horizontal="center" vertical="top" wrapText="1"/>
    </xf>
    <xf numFmtId="49" fontId="5" fillId="4" borderId="36" xfId="0" applyNumberFormat="1" applyFont="1" applyFill="1" applyBorder="1" applyAlignment="1">
      <alignment horizontal="right" vertical="top"/>
    </xf>
    <xf numFmtId="49" fontId="6" fillId="4" borderId="59" xfId="0" applyNumberFormat="1" applyFont="1" applyFill="1" applyBorder="1" applyAlignment="1">
      <alignment horizontal="right" vertical="top"/>
    </xf>
    <xf numFmtId="0" fontId="6" fillId="4" borderId="36" xfId="0" applyFont="1" applyFill="1" applyBorder="1" applyAlignment="1">
      <alignment horizontal="center" vertical="top"/>
    </xf>
    <xf numFmtId="0" fontId="6" fillId="4" borderId="59" xfId="0" applyFont="1" applyFill="1" applyBorder="1" applyAlignment="1">
      <alignment horizontal="center" vertical="top"/>
    </xf>
    <xf numFmtId="0" fontId="6" fillId="4" borderId="58" xfId="0" applyFont="1" applyFill="1" applyBorder="1" applyAlignment="1">
      <alignment horizontal="center" vertical="top"/>
    </xf>
    <xf numFmtId="172" fontId="6" fillId="0" borderId="71" xfId="0" applyNumberFormat="1" applyFont="1" applyFill="1" applyBorder="1" applyAlignment="1">
      <alignment horizontal="center" vertical="top" wrapText="1"/>
    </xf>
    <xf numFmtId="0" fontId="7" fillId="0" borderId="71" xfId="0" applyFont="1" applyFill="1" applyBorder="1" applyAlignment="1">
      <alignment horizontal="center" vertical="top" wrapText="1"/>
    </xf>
    <xf numFmtId="172" fontId="6" fillId="0" borderId="31" xfId="0" applyNumberFormat="1" applyFont="1" applyFill="1" applyBorder="1" applyAlignment="1">
      <alignment horizontal="center" vertical="top" wrapText="1"/>
    </xf>
    <xf numFmtId="172" fontId="6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73" xfId="0" applyFont="1" applyFill="1" applyBorder="1" applyAlignment="1">
      <alignment horizontal="left" vertical="top" wrapText="1"/>
    </xf>
    <xf numFmtId="172" fontId="6" fillId="3" borderId="40" xfId="0" applyNumberFormat="1" applyFont="1" applyFill="1" applyBorder="1" applyAlignment="1">
      <alignment horizontal="center" vertical="top" wrapText="1"/>
    </xf>
    <xf numFmtId="172" fontId="6" fillId="0" borderId="61" xfId="0" applyNumberFormat="1" applyFont="1" applyFill="1" applyBorder="1" applyAlignment="1">
      <alignment horizontal="center" vertical="top" wrapText="1"/>
    </xf>
    <xf numFmtId="0" fontId="7" fillId="0" borderId="61" xfId="0" applyFont="1" applyFill="1" applyBorder="1" applyAlignment="1">
      <alignment horizontal="center" vertical="top" wrapText="1"/>
    </xf>
    <xf numFmtId="49" fontId="5" fillId="2" borderId="20" xfId="0" applyNumberFormat="1" applyFont="1" applyFill="1" applyBorder="1" applyAlignment="1">
      <alignment horizontal="center" vertical="top"/>
    </xf>
    <xf numFmtId="49" fontId="5" fillId="2" borderId="51" xfId="0" applyNumberFormat="1" applyFont="1" applyFill="1" applyBorder="1" applyAlignment="1">
      <alignment horizontal="center" vertical="top"/>
    </xf>
    <xf numFmtId="49" fontId="5" fillId="2" borderId="95" xfId="0" applyNumberFormat="1" applyFont="1" applyFill="1" applyBorder="1" applyAlignment="1">
      <alignment horizontal="center" vertical="top"/>
    </xf>
    <xf numFmtId="49" fontId="5" fillId="4" borderId="24" xfId="0" applyNumberFormat="1" applyFont="1" applyFill="1" applyBorder="1" applyAlignment="1">
      <alignment horizontal="center" vertical="top"/>
    </xf>
    <xf numFmtId="49" fontId="5" fillId="6" borderId="35" xfId="0" applyNumberFormat="1" applyFont="1" applyFill="1" applyBorder="1" applyAlignment="1">
      <alignment horizontal="center" vertical="top"/>
    </xf>
    <xf numFmtId="49" fontId="5" fillId="6" borderId="0" xfId="0" applyNumberFormat="1" applyFont="1" applyFill="1" applyBorder="1" applyAlignment="1">
      <alignment horizontal="center" vertical="top"/>
    </xf>
    <xf numFmtId="49" fontId="5" fillId="6" borderId="55" xfId="0" applyNumberFormat="1" applyFont="1" applyFill="1" applyBorder="1" applyAlignment="1">
      <alignment horizontal="center" vertical="top"/>
    </xf>
    <xf numFmtId="49" fontId="6" fillId="6" borderId="3" xfId="0" applyNumberFormat="1" applyFont="1" applyFill="1" applyBorder="1" applyAlignment="1">
      <alignment horizontal="left" vertical="top" wrapText="1"/>
    </xf>
    <xf numFmtId="49" fontId="6" fillId="6" borderId="39" xfId="0" applyNumberFormat="1" applyFont="1" applyFill="1" applyBorder="1" applyAlignment="1">
      <alignment horizontal="left" vertical="top" wrapText="1"/>
    </xf>
    <xf numFmtId="49" fontId="6" fillId="6" borderId="75" xfId="0" applyNumberFormat="1" applyFont="1" applyFill="1" applyBorder="1" applyAlignment="1">
      <alignment horizontal="left" vertical="top" wrapText="1"/>
    </xf>
    <xf numFmtId="0" fontId="7" fillId="0" borderId="7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172" fontId="6" fillId="0" borderId="50" xfId="0" applyNumberFormat="1" applyFont="1" applyFill="1" applyBorder="1" applyAlignment="1">
      <alignment horizontal="center" vertical="top" wrapText="1"/>
    </xf>
    <xf numFmtId="0" fontId="7" fillId="0" borderId="82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172" fontId="6" fillId="3" borderId="68" xfId="0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25" fillId="0" borderId="61" xfId="0" applyFont="1" applyFill="1" applyBorder="1" applyAlignment="1">
      <alignment horizontal="center" vertical="top" wrapText="1"/>
    </xf>
    <xf numFmtId="0" fontId="7" fillId="0" borderId="73" xfId="0" applyFont="1" applyBorder="1" applyAlignment="1">
      <alignment horizontal="center" vertical="top"/>
    </xf>
    <xf numFmtId="0" fontId="25" fillId="0" borderId="39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  <xf numFmtId="0" fontId="7" fillId="0" borderId="82" xfId="0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 wrapText="1"/>
    </xf>
    <xf numFmtId="0" fontId="7" fillId="0" borderId="73" xfId="0" applyFont="1" applyBorder="1" applyAlignment="1">
      <alignment horizontal="left" vertical="top" wrapText="1"/>
    </xf>
    <xf numFmtId="49" fontId="5" fillId="2" borderId="73" xfId="0" applyNumberFormat="1" applyFont="1" applyFill="1" applyBorder="1" applyAlignment="1">
      <alignment horizontal="center" vertical="top"/>
    </xf>
    <xf numFmtId="49" fontId="5" fillId="2" borderId="8" xfId="0" applyNumberFormat="1" applyFont="1" applyFill="1" applyBorder="1" applyAlignment="1">
      <alignment horizontal="center" vertical="top"/>
    </xf>
    <xf numFmtId="49" fontId="5" fillId="4" borderId="2" xfId="0" applyNumberFormat="1" applyFont="1" applyFill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0" fontId="7" fillId="0" borderId="39" xfId="0" applyFont="1" applyBorder="1" applyAlignment="1">
      <alignment/>
    </xf>
    <xf numFmtId="0" fontId="7" fillId="0" borderId="24" xfId="0" applyFont="1" applyBorder="1" applyAlignment="1">
      <alignment/>
    </xf>
    <xf numFmtId="0" fontId="6" fillId="0" borderId="3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75" xfId="0" applyFont="1" applyBorder="1" applyAlignment="1">
      <alignment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26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45" xfId="0" applyNumberFormat="1" applyFont="1" applyBorder="1" applyAlignment="1">
      <alignment horizontal="center" vertical="top"/>
    </xf>
    <xf numFmtId="172" fontId="6" fillId="3" borderId="7" xfId="0" applyNumberFormat="1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172" fontId="6" fillId="0" borderId="70" xfId="0" applyNumberFormat="1" applyFont="1" applyBorder="1" applyAlignment="1">
      <alignment horizontal="center" vertical="top"/>
    </xf>
    <xf numFmtId="0" fontId="7" fillId="0" borderId="60" xfId="0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/>
    </xf>
    <xf numFmtId="49" fontId="6" fillId="4" borderId="58" xfId="0" applyNumberFormat="1" applyFont="1" applyFill="1" applyBorder="1" applyAlignment="1">
      <alignment horizontal="right" vertical="top"/>
    </xf>
    <xf numFmtId="0" fontId="6" fillId="4" borderId="38" xfId="0" applyFont="1" applyFill="1" applyBorder="1" applyAlignment="1">
      <alignment vertical="top" wrapText="1"/>
    </xf>
    <xf numFmtId="0" fontId="6" fillId="4" borderId="5" xfId="0" applyFont="1" applyFill="1" applyBorder="1" applyAlignment="1">
      <alignment vertical="top" wrapText="1"/>
    </xf>
    <xf numFmtId="0" fontId="6" fillId="4" borderId="57" xfId="0" applyFont="1" applyFill="1" applyBorder="1" applyAlignment="1">
      <alignment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0" fontId="25" fillId="0" borderId="8" xfId="0" applyFont="1" applyFill="1" applyBorder="1" applyAlignment="1">
      <alignment horizontal="center" vertical="top" wrapText="1"/>
    </xf>
    <xf numFmtId="172" fontId="8" fillId="0" borderId="3" xfId="0" applyNumberFormat="1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172" fontId="6" fillId="3" borderId="19" xfId="0" applyNumberFormat="1" applyFont="1" applyFill="1" applyBorder="1" applyAlignment="1">
      <alignment horizontal="center" vertical="top" wrapText="1"/>
    </xf>
    <xf numFmtId="0" fontId="6" fillId="0" borderId="39" xfId="0" applyFont="1" applyBorder="1" applyAlignment="1">
      <alignment vertical="top"/>
    </xf>
    <xf numFmtId="49" fontId="6" fillId="0" borderId="51" xfId="0" applyNumberFormat="1" applyFont="1" applyBorder="1" applyAlignment="1">
      <alignment horizontal="center" vertical="top"/>
    </xf>
    <xf numFmtId="49" fontId="6" fillId="0" borderId="95" xfId="0" applyNumberFormat="1" applyFont="1" applyBorder="1" applyAlignment="1">
      <alignment horizontal="center" vertical="top"/>
    </xf>
    <xf numFmtId="49" fontId="5" fillId="4" borderId="38" xfId="0" applyNumberFormat="1" applyFont="1" applyFill="1" applyBorder="1" applyAlignment="1">
      <alignment horizontal="right" vertical="top"/>
    </xf>
    <xf numFmtId="49" fontId="6" fillId="4" borderId="41" xfId="0" applyNumberFormat="1" applyFont="1" applyFill="1" applyBorder="1" applyAlignment="1">
      <alignment horizontal="right" vertical="top"/>
    </xf>
    <xf numFmtId="49" fontId="5" fillId="2" borderId="72" xfId="0" applyNumberFormat="1" applyFont="1" applyFill="1" applyBorder="1" applyAlignment="1">
      <alignment horizontal="center" vertical="top" wrapText="1"/>
    </xf>
    <xf numFmtId="49" fontId="5" fillId="2" borderId="61" xfId="0" applyNumberFormat="1" applyFont="1" applyFill="1" applyBorder="1" applyAlignment="1">
      <alignment horizontal="center" vertical="top" wrapText="1"/>
    </xf>
    <xf numFmtId="49" fontId="5" fillId="4" borderId="48" xfId="0" applyNumberFormat="1" applyFont="1" applyFill="1" applyBorder="1" applyAlignment="1">
      <alignment horizontal="center" vertical="top" wrapText="1"/>
    </xf>
    <xf numFmtId="49" fontId="5" fillId="4" borderId="39" xfId="0" applyNumberFormat="1" applyFont="1" applyFill="1" applyBorder="1" applyAlignment="1">
      <alignment horizontal="center" vertical="top" wrapText="1"/>
    </xf>
    <xf numFmtId="49" fontId="5" fillId="0" borderId="48" xfId="0" applyNumberFormat="1" applyFont="1" applyBorder="1" applyAlignment="1">
      <alignment horizontal="center" vertical="top" wrapText="1"/>
    </xf>
    <xf numFmtId="49" fontId="5" fillId="0" borderId="39" xfId="0" applyNumberFormat="1" applyFont="1" applyBorder="1" applyAlignment="1">
      <alignment horizontal="center" vertical="top" wrapText="1"/>
    </xf>
    <xf numFmtId="0" fontId="6" fillId="0" borderId="69" xfId="0" applyFont="1" applyFill="1" applyBorder="1" applyAlignment="1">
      <alignment horizontal="left" vertical="top" wrapText="1"/>
    </xf>
    <xf numFmtId="0" fontId="7" fillId="0" borderId="71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49" fontId="5" fillId="4" borderId="59" xfId="0" applyNumberFormat="1" applyFont="1" applyFill="1" applyBorder="1" applyAlignment="1">
      <alignment horizontal="right" vertical="top"/>
    </xf>
    <xf numFmtId="49" fontId="5" fillId="2" borderId="72" xfId="0" applyNumberFormat="1" applyFont="1" applyFill="1" applyBorder="1" applyAlignment="1">
      <alignment horizontal="center" vertical="top" wrapText="1"/>
    </xf>
    <xf numFmtId="49" fontId="5" fillId="2" borderId="61" xfId="0" applyNumberFormat="1" applyFont="1" applyFill="1" applyBorder="1" applyAlignment="1">
      <alignment horizontal="center" vertical="top" wrapText="1"/>
    </xf>
    <xf numFmtId="49" fontId="5" fillId="6" borderId="48" xfId="0" applyNumberFormat="1" applyFont="1" applyFill="1" applyBorder="1" applyAlignment="1">
      <alignment horizontal="center" vertical="top" wrapText="1"/>
    </xf>
    <xf numFmtId="49" fontId="5" fillId="6" borderId="39" xfId="0" applyNumberFormat="1" applyFont="1" applyFill="1" applyBorder="1" applyAlignment="1">
      <alignment horizontal="center" vertical="top" wrapText="1"/>
    </xf>
    <xf numFmtId="0" fontId="7" fillId="0" borderId="48" xfId="0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49" fontId="6" fillId="0" borderId="48" xfId="0" applyNumberFormat="1" applyFont="1" applyBorder="1" applyAlignment="1">
      <alignment horizontal="center" vertical="top" wrapText="1"/>
    </xf>
    <xf numFmtId="49" fontId="6" fillId="0" borderId="39" xfId="0" applyNumberFormat="1" applyFont="1" applyBorder="1" applyAlignment="1">
      <alignment horizontal="center" vertical="top" wrapText="1"/>
    </xf>
    <xf numFmtId="0" fontId="7" fillId="0" borderId="67" xfId="0" applyFont="1" applyBorder="1" applyAlignment="1">
      <alignment vertical="top"/>
    </xf>
    <xf numFmtId="0" fontId="6" fillId="4" borderId="38" xfId="0" applyFont="1" applyFill="1" applyBorder="1" applyAlignment="1">
      <alignment horizontal="center" vertical="top" wrapText="1"/>
    </xf>
    <xf numFmtId="0" fontId="5" fillId="4" borderId="59" xfId="0" applyFont="1" applyFill="1" applyBorder="1" applyAlignment="1">
      <alignment horizontal="right" vertical="top"/>
    </xf>
    <xf numFmtId="0" fontId="6" fillId="4" borderId="59" xfId="0" applyFont="1" applyFill="1" applyBorder="1" applyAlignment="1">
      <alignment horizontal="right" vertical="top"/>
    </xf>
    <xf numFmtId="0" fontId="7" fillId="0" borderId="59" xfId="0" applyFont="1" applyBorder="1" applyAlignment="1">
      <alignment horizontal="right" vertical="top"/>
    </xf>
    <xf numFmtId="0" fontId="7" fillId="4" borderId="36" xfId="0" applyFont="1" applyFill="1" applyBorder="1" applyAlignment="1">
      <alignment vertical="top"/>
    </xf>
    <xf numFmtId="49" fontId="5" fillId="2" borderId="55" xfId="0" applyNumberFormat="1" applyFont="1" applyFill="1" applyBorder="1" applyAlignment="1">
      <alignment horizontal="right" vertical="top"/>
    </xf>
    <xf numFmtId="0" fontId="6" fillId="2" borderId="55" xfId="0" applyFont="1" applyFill="1" applyBorder="1" applyAlignment="1">
      <alignment horizontal="center" vertical="top"/>
    </xf>
    <xf numFmtId="0" fontId="6" fillId="2" borderId="47" xfId="0" applyFont="1" applyFill="1" applyBorder="1" applyAlignment="1">
      <alignment horizontal="center" vertical="top"/>
    </xf>
    <xf numFmtId="0" fontId="5" fillId="0" borderId="48" xfId="0" applyFont="1" applyBorder="1" applyAlignment="1">
      <alignment horizontal="center" vertical="top" textRotation="180"/>
    </xf>
    <xf numFmtId="0" fontId="5" fillId="0" borderId="39" xfId="0" applyFont="1" applyBorder="1" applyAlignment="1">
      <alignment horizontal="center" vertical="top" textRotation="180"/>
    </xf>
    <xf numFmtId="0" fontId="5" fillId="0" borderId="24" xfId="0" applyFont="1" applyBorder="1" applyAlignment="1">
      <alignment horizontal="center" vertical="top" textRotation="180"/>
    </xf>
    <xf numFmtId="49" fontId="5" fillId="4" borderId="14" xfId="0" applyNumberFormat="1" applyFont="1" applyFill="1" applyBorder="1" applyAlignment="1">
      <alignment horizontal="left" vertical="top"/>
    </xf>
    <xf numFmtId="0" fontId="7" fillId="4" borderId="5" xfId="0" applyFont="1" applyFill="1" applyBorder="1" applyAlignment="1">
      <alignment vertical="top"/>
    </xf>
    <xf numFmtId="0" fontId="7" fillId="4" borderId="57" xfId="0" applyFont="1" applyFill="1" applyBorder="1" applyAlignment="1">
      <alignment vertical="top"/>
    </xf>
    <xf numFmtId="0" fontId="6" fillId="0" borderId="59" xfId="0" applyFont="1" applyBorder="1" applyAlignment="1">
      <alignment vertical="top"/>
    </xf>
    <xf numFmtId="0" fontId="6" fillId="0" borderId="58" xfId="0" applyFont="1" applyBorder="1" applyAlignment="1">
      <alignment vertical="top"/>
    </xf>
    <xf numFmtId="0" fontId="5" fillId="0" borderId="59" xfId="0" applyFont="1" applyBorder="1" applyAlignment="1">
      <alignment horizontal="center" vertical="center" wrapText="1"/>
    </xf>
    <xf numFmtId="0" fontId="7" fillId="0" borderId="59" xfId="0" applyFont="1" applyBorder="1" applyAlignment="1">
      <alignment/>
    </xf>
    <xf numFmtId="172" fontId="6" fillId="0" borderId="20" xfId="0" applyNumberFormat="1" applyFont="1" applyBorder="1" applyAlignment="1">
      <alignment horizontal="center" vertical="top" wrapText="1"/>
    </xf>
    <xf numFmtId="172" fontId="6" fillId="0" borderId="83" xfId="0" applyNumberFormat="1" applyFont="1" applyBorder="1" applyAlignment="1">
      <alignment horizontal="center" vertical="top" wrapText="1"/>
    </xf>
    <xf numFmtId="0" fontId="7" fillId="0" borderId="83" xfId="0" applyFont="1" applyBorder="1" applyAlignment="1">
      <alignment vertical="top"/>
    </xf>
    <xf numFmtId="0" fontId="7" fillId="0" borderId="42" xfId="0" applyFont="1" applyBorder="1" applyAlignment="1">
      <alignment vertical="top"/>
    </xf>
    <xf numFmtId="172" fontId="6" fillId="0" borderId="34" xfId="0" applyNumberFormat="1" applyFont="1" applyBorder="1" applyAlignment="1">
      <alignment horizontal="center" vertical="top" wrapText="1"/>
    </xf>
    <xf numFmtId="172" fontId="6" fillId="0" borderId="37" xfId="0" applyNumberFormat="1" applyFont="1" applyBorder="1" applyAlignment="1">
      <alignment horizontal="center" vertical="top" wrapText="1"/>
    </xf>
    <xf numFmtId="172" fontId="6" fillId="0" borderId="52" xfId="0" applyNumberFormat="1" applyFont="1" applyBorder="1" applyAlignment="1">
      <alignment horizontal="center" vertical="top" wrapText="1"/>
    </xf>
    <xf numFmtId="0" fontId="7" fillId="0" borderId="55" xfId="0" applyFont="1" applyBorder="1" applyAlignment="1">
      <alignment vertical="top"/>
    </xf>
    <xf numFmtId="0" fontId="7" fillId="0" borderId="47" xfId="0" applyFont="1" applyBorder="1" applyAlignment="1">
      <alignment vertical="top"/>
    </xf>
    <xf numFmtId="0" fontId="7" fillId="0" borderId="55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172" fontId="6" fillId="0" borderId="43" xfId="0" applyNumberFormat="1" applyFont="1" applyBorder="1" applyAlignment="1">
      <alignment horizontal="center" vertical="top" wrapText="1"/>
    </xf>
    <xf numFmtId="0" fontId="6" fillId="0" borderId="81" xfId="0" applyFont="1" applyFill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2" fillId="0" borderId="69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49" fontId="3" fillId="2" borderId="61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4" borderId="39" xfId="0" applyNumberFormat="1" applyFont="1" applyFill="1" applyBorder="1" applyAlignment="1">
      <alignment horizontal="center" vertical="top"/>
    </xf>
    <xf numFmtId="49" fontId="3" fillId="4" borderId="24" xfId="0" applyNumberFormat="1" applyFont="1" applyFill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96" xfId="0" applyNumberFormat="1" applyFont="1" applyBorder="1" applyAlignment="1">
      <alignment horizontal="center" vertical="top"/>
    </xf>
    <xf numFmtId="0" fontId="6" fillId="6" borderId="82" xfId="0" applyFont="1" applyFill="1" applyBorder="1" applyAlignment="1">
      <alignment horizontal="left" vertical="top" wrapText="1"/>
    </xf>
    <xf numFmtId="0" fontId="2" fillId="6" borderId="78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3" fillId="6" borderId="52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21" fillId="0" borderId="2" xfId="19" applyFont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center" vertical="center"/>
    </xf>
    <xf numFmtId="0" fontId="21" fillId="0" borderId="42" xfId="19" applyFont="1" applyBorder="1" applyAlignment="1">
      <alignment horizontal="center" vertical="center" wrapText="1"/>
      <protection/>
    </xf>
    <xf numFmtId="0" fontId="0" fillId="0" borderId="4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1" fillId="0" borderId="11" xfId="19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Normal_biudz uz 2001 atskaitomybe3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.norvilaite\Desktop\MANO%20DOKUMENTAI\2010%20M.%20SVP\5%20programa\5%20progra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b forma tęsinys"/>
      <sheetName val="1 lentelė"/>
      <sheetName val="VERTINIMO KRITERIJAI"/>
    </sheetNames>
    <sheetDataSet>
      <sheetData sheetId="1">
        <row r="110">
          <cell r="J1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38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3" width="2.57421875" style="1" customWidth="1"/>
    <col min="4" max="4" width="23.7109375" style="1" customWidth="1"/>
    <col min="5" max="5" width="5.57421875" style="1" customWidth="1"/>
    <col min="6" max="6" width="2.8515625" style="1" customWidth="1"/>
    <col min="7" max="7" width="8.57421875" style="1" customWidth="1"/>
    <col min="8" max="8" width="4.00390625" style="1" customWidth="1"/>
    <col min="9" max="9" width="6.57421875" style="1" customWidth="1"/>
    <col min="10" max="10" width="6.7109375" style="1" customWidth="1"/>
    <col min="11" max="11" width="6.8515625" style="1" customWidth="1"/>
    <col min="12" max="13" width="5.421875" style="1" customWidth="1"/>
    <col min="14" max="14" width="7.140625" style="1" customWidth="1"/>
    <col min="15" max="15" width="7.28125" style="1" customWidth="1"/>
    <col min="16" max="16" width="6.140625" style="1" customWidth="1"/>
    <col min="17" max="17" width="6.57421875" style="1" customWidth="1"/>
    <col min="18" max="18" width="7.00390625" style="1" customWidth="1"/>
    <col min="19" max="19" width="6.7109375" style="1" customWidth="1"/>
    <col min="20" max="20" width="5.8515625" style="1" customWidth="1"/>
    <col min="21" max="21" width="5.421875" style="1" customWidth="1"/>
    <col min="22" max="22" width="6.421875" style="1" hidden="1" customWidth="1"/>
    <col min="23" max="23" width="6.7109375" style="1" hidden="1" customWidth="1"/>
    <col min="24" max="24" width="6.00390625" style="1" hidden="1" customWidth="1"/>
    <col min="25" max="25" width="4.57421875" style="1" hidden="1" customWidth="1"/>
    <col min="26" max="26" width="6.57421875" style="1" customWidth="1"/>
    <col min="27" max="27" width="6.421875" style="1" customWidth="1"/>
    <col min="28" max="28" width="24.57421875" style="1" customWidth="1"/>
    <col min="29" max="29" width="4.8515625" style="1" customWidth="1"/>
    <col min="30" max="30" width="6.8515625" style="1" customWidth="1"/>
    <col min="31" max="31" width="4.57421875" style="1" customWidth="1"/>
    <col min="32" max="32" width="10.140625" style="1" customWidth="1"/>
    <col min="33" max="16384" width="9.140625" style="1" customWidth="1"/>
  </cols>
  <sheetData>
    <row r="1" spans="1:31" ht="12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 t="s">
        <v>0</v>
      </c>
      <c r="AD1" s="130"/>
      <c r="AE1" s="130"/>
    </row>
    <row r="2" spans="1:31" ht="28.5" customHeight="1">
      <c r="A2" s="974" t="s">
        <v>208</v>
      </c>
      <c r="B2" s="975"/>
      <c r="C2" s="975"/>
      <c r="D2" s="975"/>
      <c r="E2" s="975"/>
      <c r="F2" s="975"/>
      <c r="G2" s="975"/>
      <c r="H2" s="975"/>
      <c r="I2" s="975"/>
      <c r="J2" s="975"/>
      <c r="K2" s="975"/>
      <c r="L2" s="975"/>
      <c r="M2" s="975"/>
      <c r="N2" s="975"/>
      <c r="O2" s="975"/>
      <c r="P2" s="975"/>
      <c r="Q2" s="975"/>
      <c r="R2" s="975"/>
      <c r="S2" s="975"/>
      <c r="T2" s="975"/>
      <c r="U2" s="975"/>
      <c r="V2" s="975"/>
      <c r="W2" s="975"/>
      <c r="X2" s="975"/>
      <c r="Y2" s="975"/>
      <c r="Z2" s="975"/>
      <c r="AA2" s="975"/>
      <c r="AB2" s="975"/>
      <c r="AC2" s="975"/>
      <c r="AD2" s="975"/>
      <c r="AE2" s="975"/>
    </row>
    <row r="3" spans="1:31" ht="15" customHeight="1">
      <c r="A3" s="976" t="s">
        <v>94</v>
      </c>
      <c r="B3" s="976"/>
      <c r="C3" s="976"/>
      <c r="D3" s="976"/>
      <c r="E3" s="976"/>
      <c r="F3" s="976"/>
      <c r="G3" s="976"/>
      <c r="H3" s="976"/>
      <c r="I3" s="976"/>
      <c r="J3" s="976"/>
      <c r="K3" s="976"/>
      <c r="L3" s="976"/>
      <c r="M3" s="976"/>
      <c r="N3" s="976"/>
      <c r="O3" s="976"/>
      <c r="P3" s="976"/>
      <c r="Q3" s="976"/>
      <c r="R3" s="976"/>
      <c r="S3" s="976"/>
      <c r="T3" s="976"/>
      <c r="U3" s="976"/>
      <c r="V3" s="976"/>
      <c r="W3" s="976"/>
      <c r="X3" s="976"/>
      <c r="Y3" s="976"/>
      <c r="Z3" s="976"/>
      <c r="AA3" s="976"/>
      <c r="AB3" s="976"/>
      <c r="AC3" s="976"/>
      <c r="AD3" s="976"/>
      <c r="AE3" s="976"/>
    </row>
    <row r="4" spans="1:31" ht="12" customHeight="1" thickBo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 t="s">
        <v>1</v>
      </c>
      <c r="AD4" s="130"/>
      <c r="AE4" s="130"/>
    </row>
    <row r="5" spans="1:31" s="19" customFormat="1" ht="36.75" customHeight="1">
      <c r="A5" s="977" t="s">
        <v>2</v>
      </c>
      <c r="B5" s="980" t="s">
        <v>3</v>
      </c>
      <c r="C5" s="980" t="s">
        <v>4</v>
      </c>
      <c r="D5" s="983" t="s">
        <v>64</v>
      </c>
      <c r="E5" s="986" t="s">
        <v>5</v>
      </c>
      <c r="F5" s="989" t="s">
        <v>65</v>
      </c>
      <c r="G5" s="925" t="s">
        <v>6</v>
      </c>
      <c r="H5" s="951" t="s">
        <v>7</v>
      </c>
      <c r="I5" s="948" t="s">
        <v>8</v>
      </c>
      <c r="J5" s="916" t="s">
        <v>66</v>
      </c>
      <c r="K5" s="917"/>
      <c r="L5" s="917"/>
      <c r="M5" s="924"/>
      <c r="N5" s="916" t="s">
        <v>67</v>
      </c>
      <c r="O5" s="917"/>
      <c r="P5" s="917"/>
      <c r="Q5" s="918"/>
      <c r="R5" s="916" t="s">
        <v>180</v>
      </c>
      <c r="S5" s="917"/>
      <c r="T5" s="917"/>
      <c r="U5" s="918"/>
      <c r="V5" s="916" t="s">
        <v>68</v>
      </c>
      <c r="W5" s="917"/>
      <c r="X5" s="917"/>
      <c r="Y5" s="918"/>
      <c r="Z5" s="992" t="s">
        <v>38</v>
      </c>
      <c r="AA5" s="948" t="s">
        <v>243</v>
      </c>
      <c r="AB5" s="995" t="s">
        <v>69</v>
      </c>
      <c r="AC5" s="996"/>
      <c r="AD5" s="996"/>
      <c r="AE5" s="997"/>
    </row>
    <row r="6" spans="1:31" s="19" customFormat="1" ht="15" customHeight="1">
      <c r="A6" s="978"/>
      <c r="B6" s="981"/>
      <c r="C6" s="981"/>
      <c r="D6" s="984"/>
      <c r="E6" s="987"/>
      <c r="F6" s="990"/>
      <c r="G6" s="926"/>
      <c r="H6" s="952"/>
      <c r="I6" s="949"/>
      <c r="J6" s="922" t="s">
        <v>9</v>
      </c>
      <c r="K6" s="919" t="s">
        <v>10</v>
      </c>
      <c r="L6" s="919"/>
      <c r="M6" s="928" t="s">
        <v>70</v>
      </c>
      <c r="N6" s="922" t="s">
        <v>9</v>
      </c>
      <c r="O6" s="919" t="s">
        <v>10</v>
      </c>
      <c r="P6" s="919"/>
      <c r="Q6" s="920" t="s">
        <v>70</v>
      </c>
      <c r="R6" s="922" t="s">
        <v>9</v>
      </c>
      <c r="S6" s="919" t="s">
        <v>10</v>
      </c>
      <c r="T6" s="919"/>
      <c r="U6" s="920" t="s">
        <v>70</v>
      </c>
      <c r="V6" s="922" t="s">
        <v>9</v>
      </c>
      <c r="W6" s="919" t="s">
        <v>10</v>
      </c>
      <c r="X6" s="919"/>
      <c r="Y6" s="920" t="s">
        <v>70</v>
      </c>
      <c r="Z6" s="993"/>
      <c r="AA6" s="949"/>
      <c r="AB6" s="998" t="s">
        <v>64</v>
      </c>
      <c r="AC6" s="1000" t="s">
        <v>11</v>
      </c>
      <c r="AD6" s="1000"/>
      <c r="AE6" s="1001"/>
    </row>
    <row r="7" spans="1:31" s="19" customFormat="1" ht="100.5" customHeight="1" thickBot="1">
      <c r="A7" s="979"/>
      <c r="B7" s="982"/>
      <c r="C7" s="982"/>
      <c r="D7" s="985"/>
      <c r="E7" s="988"/>
      <c r="F7" s="991"/>
      <c r="G7" s="927"/>
      <c r="H7" s="953"/>
      <c r="I7" s="950"/>
      <c r="J7" s="923"/>
      <c r="K7" s="551" t="s">
        <v>9</v>
      </c>
      <c r="L7" s="552" t="s">
        <v>71</v>
      </c>
      <c r="M7" s="929"/>
      <c r="N7" s="923"/>
      <c r="O7" s="550" t="s">
        <v>9</v>
      </c>
      <c r="P7" s="552" t="s">
        <v>71</v>
      </c>
      <c r="Q7" s="921"/>
      <c r="R7" s="923"/>
      <c r="S7" s="550" t="s">
        <v>9</v>
      </c>
      <c r="T7" s="552" t="s">
        <v>71</v>
      </c>
      <c r="U7" s="921"/>
      <c r="V7" s="923"/>
      <c r="W7" s="550" t="s">
        <v>9</v>
      </c>
      <c r="X7" s="552" t="s">
        <v>71</v>
      </c>
      <c r="Y7" s="921"/>
      <c r="Z7" s="994"/>
      <c r="AA7" s="950"/>
      <c r="AB7" s="999"/>
      <c r="AC7" s="553" t="s">
        <v>72</v>
      </c>
      <c r="AD7" s="553" t="s">
        <v>73</v>
      </c>
      <c r="AE7" s="554" t="s">
        <v>74</v>
      </c>
    </row>
    <row r="8" spans="1:31" ht="15.75" customHeight="1">
      <c r="A8" s="954" t="s">
        <v>210</v>
      </c>
      <c r="B8" s="955"/>
      <c r="C8" s="955"/>
      <c r="D8" s="955"/>
      <c r="E8" s="955"/>
      <c r="F8" s="955"/>
      <c r="G8" s="955"/>
      <c r="H8" s="955"/>
      <c r="I8" s="955"/>
      <c r="J8" s="955"/>
      <c r="K8" s="955"/>
      <c r="L8" s="955"/>
      <c r="M8" s="955"/>
      <c r="N8" s="955"/>
      <c r="O8" s="955"/>
      <c r="P8" s="955"/>
      <c r="Q8" s="955"/>
      <c r="R8" s="955"/>
      <c r="S8" s="955"/>
      <c r="T8" s="955"/>
      <c r="U8" s="955"/>
      <c r="V8" s="955"/>
      <c r="W8" s="955"/>
      <c r="X8" s="955"/>
      <c r="Y8" s="955"/>
      <c r="Z8" s="955"/>
      <c r="AA8" s="955"/>
      <c r="AB8" s="956"/>
      <c r="AC8" s="956"/>
      <c r="AD8" s="956"/>
      <c r="AE8" s="957"/>
    </row>
    <row r="9" spans="1:31" ht="15" customHeight="1">
      <c r="A9" s="914" t="s">
        <v>50</v>
      </c>
      <c r="B9" s="915"/>
      <c r="C9" s="915"/>
      <c r="D9" s="915"/>
      <c r="E9" s="915"/>
      <c r="F9" s="915"/>
      <c r="G9" s="915"/>
      <c r="H9" s="915"/>
      <c r="I9" s="915"/>
      <c r="J9" s="915"/>
      <c r="K9" s="915"/>
      <c r="L9" s="915"/>
      <c r="M9" s="915"/>
      <c r="N9" s="915"/>
      <c r="O9" s="915"/>
      <c r="P9" s="915"/>
      <c r="Q9" s="915"/>
      <c r="R9" s="915"/>
      <c r="S9" s="915"/>
      <c r="T9" s="915"/>
      <c r="U9" s="915"/>
      <c r="V9" s="915"/>
      <c r="W9" s="915"/>
      <c r="X9" s="915"/>
      <c r="Y9" s="915"/>
      <c r="Z9" s="915"/>
      <c r="AA9" s="915"/>
      <c r="AB9" s="966"/>
      <c r="AC9" s="966"/>
      <c r="AD9" s="966"/>
      <c r="AE9" s="967"/>
    </row>
    <row r="10" spans="1:31" ht="18" customHeight="1" thickBot="1">
      <c r="A10" s="2" t="s">
        <v>12</v>
      </c>
      <c r="B10" s="958" t="s">
        <v>63</v>
      </c>
      <c r="C10" s="958"/>
      <c r="D10" s="958"/>
      <c r="E10" s="958"/>
      <c r="F10" s="958"/>
      <c r="G10" s="958"/>
      <c r="H10" s="958"/>
      <c r="I10" s="958"/>
      <c r="J10" s="958"/>
      <c r="K10" s="958"/>
      <c r="L10" s="958"/>
      <c r="M10" s="958"/>
      <c r="N10" s="958"/>
      <c r="O10" s="958"/>
      <c r="P10" s="958"/>
      <c r="Q10" s="958"/>
      <c r="R10" s="958"/>
      <c r="S10" s="958"/>
      <c r="T10" s="958"/>
      <c r="U10" s="958"/>
      <c r="V10" s="958"/>
      <c r="W10" s="958"/>
      <c r="X10" s="958"/>
      <c r="Y10" s="958"/>
      <c r="Z10" s="958"/>
      <c r="AA10" s="958"/>
      <c r="AB10" s="959"/>
      <c r="AC10" s="959"/>
      <c r="AD10" s="959"/>
      <c r="AE10" s="960"/>
    </row>
    <row r="11" spans="1:31" ht="18" customHeight="1" thickBot="1">
      <c r="A11" s="460" t="s">
        <v>12</v>
      </c>
      <c r="B11" s="140" t="s">
        <v>12</v>
      </c>
      <c r="C11" s="963" t="s">
        <v>205</v>
      </c>
      <c r="D11" s="964"/>
      <c r="E11" s="964"/>
      <c r="F11" s="964"/>
      <c r="G11" s="964"/>
      <c r="H11" s="964"/>
      <c r="I11" s="964"/>
      <c r="J11" s="964"/>
      <c r="K11" s="964"/>
      <c r="L11" s="964"/>
      <c r="M11" s="964"/>
      <c r="N11" s="964"/>
      <c r="O11" s="964"/>
      <c r="P11" s="964"/>
      <c r="Q11" s="964"/>
      <c r="R11" s="964"/>
      <c r="S11" s="964"/>
      <c r="T11" s="964"/>
      <c r="U11" s="964"/>
      <c r="V11" s="964"/>
      <c r="W11" s="964"/>
      <c r="X11" s="964"/>
      <c r="Y11" s="964"/>
      <c r="Z11" s="964"/>
      <c r="AA11" s="964"/>
      <c r="AB11" s="964"/>
      <c r="AC11" s="964"/>
      <c r="AD11" s="964"/>
      <c r="AE11" s="965"/>
    </row>
    <row r="12" spans="1:31" ht="17.25" customHeight="1">
      <c r="A12" s="1011" t="s">
        <v>12</v>
      </c>
      <c r="B12" s="1015" t="s">
        <v>12</v>
      </c>
      <c r="C12" s="1002" t="s">
        <v>12</v>
      </c>
      <c r="D12" s="1026" t="s">
        <v>115</v>
      </c>
      <c r="E12" s="1010"/>
      <c r="F12" s="1019">
        <v>10</v>
      </c>
      <c r="G12" s="1020" t="s">
        <v>13</v>
      </c>
      <c r="H12" s="1023" t="s">
        <v>99</v>
      </c>
      <c r="I12" s="1013" t="s">
        <v>21</v>
      </c>
      <c r="J12" s="968">
        <v>493</v>
      </c>
      <c r="K12" s="970">
        <v>493</v>
      </c>
      <c r="L12" s="970"/>
      <c r="M12" s="1007"/>
      <c r="N12" s="968">
        <v>667</v>
      </c>
      <c r="O12" s="970">
        <v>667</v>
      </c>
      <c r="P12" s="970"/>
      <c r="Q12" s="1007"/>
      <c r="R12" s="1150">
        <v>528</v>
      </c>
      <c r="S12" s="1155">
        <v>528</v>
      </c>
      <c r="T12" s="1155"/>
      <c r="U12" s="1152"/>
      <c r="V12" s="968"/>
      <c r="W12" s="970"/>
      <c r="X12" s="970"/>
      <c r="Y12" s="1007"/>
      <c r="Z12" s="1149">
        <v>670</v>
      </c>
      <c r="AA12" s="1148">
        <v>670</v>
      </c>
      <c r="AB12" s="1147" t="s">
        <v>52</v>
      </c>
      <c r="AC12" s="869">
        <v>210</v>
      </c>
      <c r="AD12" s="869">
        <v>250</v>
      </c>
      <c r="AE12" s="846">
        <v>250</v>
      </c>
    </row>
    <row r="13" spans="1:31" ht="20.25" customHeight="1" thickBot="1">
      <c r="A13" s="1014"/>
      <c r="B13" s="1016"/>
      <c r="C13" s="1003"/>
      <c r="D13" s="1026"/>
      <c r="E13" s="869"/>
      <c r="F13" s="880"/>
      <c r="G13" s="1021"/>
      <c r="H13" s="1024"/>
      <c r="I13" s="1013"/>
      <c r="J13" s="969"/>
      <c r="K13" s="1006"/>
      <c r="L13" s="971"/>
      <c r="M13" s="1008"/>
      <c r="N13" s="1009"/>
      <c r="O13" s="971"/>
      <c r="P13" s="971"/>
      <c r="Q13" s="1008"/>
      <c r="R13" s="1151"/>
      <c r="S13" s="1156"/>
      <c r="T13" s="1156"/>
      <c r="U13" s="1153"/>
      <c r="V13" s="969"/>
      <c r="W13" s="1006"/>
      <c r="X13" s="1006"/>
      <c r="Y13" s="1154"/>
      <c r="Z13" s="1149"/>
      <c r="AA13" s="1148"/>
      <c r="AB13" s="1077"/>
      <c r="AC13" s="851"/>
      <c r="AD13" s="851"/>
      <c r="AE13" s="847"/>
    </row>
    <row r="14" spans="1:31" ht="16.5" customHeight="1" thickBot="1">
      <c r="A14" s="1012"/>
      <c r="B14" s="1017"/>
      <c r="C14" s="973"/>
      <c r="D14" s="1027"/>
      <c r="E14" s="870"/>
      <c r="F14" s="811"/>
      <c r="G14" s="1022"/>
      <c r="H14" s="800"/>
      <c r="I14" s="131" t="s">
        <v>15</v>
      </c>
      <c r="J14" s="128">
        <f>SUM(J12)</f>
        <v>493</v>
      </c>
      <c r="K14" s="185">
        <f>SUM(K12)</f>
        <v>493</v>
      </c>
      <c r="L14" s="185"/>
      <c r="M14" s="187"/>
      <c r="N14" s="128">
        <f>N12</f>
        <v>667</v>
      </c>
      <c r="O14" s="185">
        <f>O12</f>
        <v>667</v>
      </c>
      <c r="P14" s="185"/>
      <c r="Q14" s="187"/>
      <c r="R14" s="189">
        <f>R12</f>
        <v>528</v>
      </c>
      <c r="S14" s="185">
        <f>S12</f>
        <v>528</v>
      </c>
      <c r="T14" s="185"/>
      <c r="U14" s="187"/>
      <c r="V14" s="189">
        <f>V12</f>
        <v>0</v>
      </c>
      <c r="W14" s="185">
        <f>W12</f>
        <v>0</v>
      </c>
      <c r="X14" s="185"/>
      <c r="Y14" s="187"/>
      <c r="Z14" s="181">
        <f>Z12</f>
        <v>670</v>
      </c>
      <c r="AA14" s="188">
        <f>AA12</f>
        <v>670</v>
      </c>
      <c r="AB14" s="1078"/>
      <c r="AC14" s="852"/>
      <c r="AD14" s="852"/>
      <c r="AE14" s="848"/>
    </row>
    <row r="15" spans="1:31" ht="71.25" customHeight="1" thickBot="1">
      <c r="A15" s="1011" t="s">
        <v>12</v>
      </c>
      <c r="B15" s="1025" t="s">
        <v>12</v>
      </c>
      <c r="C15" s="972" t="s">
        <v>16</v>
      </c>
      <c r="D15" s="875" t="s">
        <v>95</v>
      </c>
      <c r="E15" s="839" t="s">
        <v>56</v>
      </c>
      <c r="F15" s="904">
        <v>10</v>
      </c>
      <c r="G15" s="1004" t="s">
        <v>13</v>
      </c>
      <c r="H15" s="897" t="s">
        <v>99</v>
      </c>
      <c r="I15" s="245" t="s">
        <v>21</v>
      </c>
      <c r="J15" s="272">
        <f>K15</f>
        <v>1558</v>
      </c>
      <c r="K15" s="273">
        <v>1558</v>
      </c>
      <c r="L15" s="273"/>
      <c r="M15" s="300"/>
      <c r="N15" s="298">
        <v>2166.6</v>
      </c>
      <c r="O15" s="273">
        <v>2166.6</v>
      </c>
      <c r="P15" s="273"/>
      <c r="Q15" s="274"/>
      <c r="R15" s="301">
        <v>1815.7</v>
      </c>
      <c r="S15" s="296">
        <v>1815.7</v>
      </c>
      <c r="T15" s="296"/>
      <c r="U15" s="297"/>
      <c r="V15" s="302"/>
      <c r="W15" s="303"/>
      <c r="X15" s="273"/>
      <c r="Y15" s="274"/>
      <c r="Z15" s="304">
        <v>2200</v>
      </c>
      <c r="AA15" s="305">
        <v>2200</v>
      </c>
      <c r="AB15" s="1135" t="s">
        <v>242</v>
      </c>
      <c r="AC15" s="849">
        <v>66</v>
      </c>
      <c r="AD15" s="849">
        <v>66</v>
      </c>
      <c r="AE15" s="845">
        <v>66</v>
      </c>
    </row>
    <row r="16" spans="1:31" ht="18.75" customHeight="1" thickBot="1">
      <c r="A16" s="1012"/>
      <c r="B16" s="1017"/>
      <c r="C16" s="973"/>
      <c r="D16" s="874"/>
      <c r="E16" s="1166"/>
      <c r="F16" s="858"/>
      <c r="G16" s="1005"/>
      <c r="H16" s="1018"/>
      <c r="I16" s="131" t="s">
        <v>15</v>
      </c>
      <c r="J16" s="128">
        <f>SUM(J15)</f>
        <v>1558</v>
      </c>
      <c r="K16" s="185">
        <f>SUM(K15)</f>
        <v>1558</v>
      </c>
      <c r="L16" s="185"/>
      <c r="M16" s="187"/>
      <c r="N16" s="128">
        <f>N15</f>
        <v>2166.6</v>
      </c>
      <c r="O16" s="185">
        <f aca="true" t="shared" si="0" ref="O16:AA16">O15</f>
        <v>2166.6</v>
      </c>
      <c r="P16" s="185">
        <f t="shared" si="0"/>
        <v>0</v>
      </c>
      <c r="Q16" s="187">
        <f t="shared" si="0"/>
        <v>0</v>
      </c>
      <c r="R16" s="128">
        <f t="shared" si="0"/>
        <v>1815.7</v>
      </c>
      <c r="S16" s="185">
        <f t="shared" si="0"/>
        <v>1815.7</v>
      </c>
      <c r="T16" s="185">
        <f t="shared" si="0"/>
        <v>0</v>
      </c>
      <c r="U16" s="185">
        <f t="shared" si="0"/>
        <v>0</v>
      </c>
      <c r="V16" s="128">
        <f t="shared" si="0"/>
        <v>0</v>
      </c>
      <c r="W16" s="128">
        <f t="shared" si="0"/>
        <v>0</v>
      </c>
      <c r="X16" s="128">
        <f t="shared" si="0"/>
        <v>0</v>
      </c>
      <c r="Y16" s="128">
        <f t="shared" si="0"/>
        <v>0</v>
      </c>
      <c r="Z16" s="128">
        <f t="shared" si="0"/>
        <v>2200</v>
      </c>
      <c r="AA16" s="181">
        <f t="shared" si="0"/>
        <v>2200</v>
      </c>
      <c r="AB16" s="1078"/>
      <c r="AC16" s="852"/>
      <c r="AD16" s="852"/>
      <c r="AE16" s="848"/>
    </row>
    <row r="17" spans="1:31" s="133" customFormat="1" ht="63.75" customHeight="1" thickBot="1">
      <c r="A17" s="1337" t="s">
        <v>12</v>
      </c>
      <c r="B17" s="1339" t="s">
        <v>12</v>
      </c>
      <c r="C17" s="1341" t="s">
        <v>17</v>
      </c>
      <c r="D17" s="1343" t="s">
        <v>224</v>
      </c>
      <c r="E17" s="936"/>
      <c r="F17" s="938" t="s">
        <v>225</v>
      </c>
      <c r="G17" s="940">
        <v>188710823</v>
      </c>
      <c r="H17" s="938" t="s">
        <v>99</v>
      </c>
      <c r="I17" s="704" t="s">
        <v>21</v>
      </c>
      <c r="J17" s="705">
        <f>K17</f>
        <v>925.7</v>
      </c>
      <c r="K17" s="706">
        <f>953-27.3</f>
        <v>925.7</v>
      </c>
      <c r="L17" s="707"/>
      <c r="M17" s="708"/>
      <c r="N17" s="709">
        <v>930</v>
      </c>
      <c r="O17" s="707">
        <v>930</v>
      </c>
      <c r="P17" s="710"/>
      <c r="Q17" s="711"/>
      <c r="R17" s="725">
        <v>989</v>
      </c>
      <c r="S17" s="726">
        <v>989</v>
      </c>
      <c r="T17" s="726"/>
      <c r="U17" s="727"/>
      <c r="V17" s="712"/>
      <c r="W17" s="713"/>
      <c r="X17" s="706"/>
      <c r="Y17" s="714"/>
      <c r="Z17" s="715">
        <v>970</v>
      </c>
      <c r="AA17" s="716">
        <v>970</v>
      </c>
      <c r="AB17" s="1140" t="s">
        <v>226</v>
      </c>
      <c r="AC17" s="1142">
        <v>32</v>
      </c>
      <c r="AD17" s="1142">
        <v>32</v>
      </c>
      <c r="AE17" s="1335">
        <v>32</v>
      </c>
    </row>
    <row r="18" spans="1:31" s="133" customFormat="1" ht="21" customHeight="1" thickBot="1">
      <c r="A18" s="1338"/>
      <c r="B18" s="1340"/>
      <c r="C18" s="1342"/>
      <c r="D18" s="1344"/>
      <c r="E18" s="937"/>
      <c r="F18" s="939"/>
      <c r="G18" s="941"/>
      <c r="H18" s="939"/>
      <c r="I18" s="717" t="s">
        <v>15</v>
      </c>
      <c r="J18" s="718">
        <f aca="true" t="shared" si="1" ref="J18:AA18">SUM(J17:J17)</f>
        <v>925.7</v>
      </c>
      <c r="K18" s="719">
        <f t="shared" si="1"/>
        <v>925.7</v>
      </c>
      <c r="L18" s="719">
        <f t="shared" si="1"/>
        <v>0</v>
      </c>
      <c r="M18" s="720">
        <f t="shared" si="1"/>
        <v>0</v>
      </c>
      <c r="N18" s="718">
        <f t="shared" si="1"/>
        <v>930</v>
      </c>
      <c r="O18" s="719">
        <f t="shared" si="1"/>
        <v>930</v>
      </c>
      <c r="P18" s="719">
        <f t="shared" si="1"/>
        <v>0</v>
      </c>
      <c r="Q18" s="720">
        <f t="shared" si="1"/>
        <v>0</v>
      </c>
      <c r="R18" s="718">
        <f t="shared" si="1"/>
        <v>989</v>
      </c>
      <c r="S18" s="719">
        <f t="shared" si="1"/>
        <v>989</v>
      </c>
      <c r="T18" s="719">
        <f t="shared" si="1"/>
        <v>0</v>
      </c>
      <c r="U18" s="720">
        <f t="shared" si="1"/>
        <v>0</v>
      </c>
      <c r="V18" s="721">
        <f t="shared" si="1"/>
        <v>0</v>
      </c>
      <c r="W18" s="722">
        <f t="shared" si="1"/>
        <v>0</v>
      </c>
      <c r="X18" s="722">
        <f t="shared" si="1"/>
        <v>0</v>
      </c>
      <c r="Y18" s="720">
        <f t="shared" si="1"/>
        <v>0</v>
      </c>
      <c r="Z18" s="723">
        <f t="shared" si="1"/>
        <v>970</v>
      </c>
      <c r="AA18" s="724">
        <f t="shared" si="1"/>
        <v>970</v>
      </c>
      <c r="AB18" s="1141"/>
      <c r="AC18" s="1143"/>
      <c r="AD18" s="1143"/>
      <c r="AE18" s="1336"/>
    </row>
    <row r="19" spans="1:31" ht="16.5" customHeight="1" thickBot="1">
      <c r="A19" s="9" t="s">
        <v>12</v>
      </c>
      <c r="B19" s="10" t="s">
        <v>12</v>
      </c>
      <c r="C19" s="895" t="s">
        <v>24</v>
      </c>
      <c r="D19" s="878"/>
      <c r="E19" s="878"/>
      <c r="F19" s="878"/>
      <c r="G19" s="878"/>
      <c r="H19" s="878"/>
      <c r="I19" s="879"/>
      <c r="J19" s="57">
        <f>J16+J14+J18</f>
        <v>2976.7</v>
      </c>
      <c r="K19" s="57">
        <f aca="true" t="shared" si="2" ref="K19:AA19">K16+K14+K18</f>
        <v>2976.7</v>
      </c>
      <c r="L19" s="57">
        <f t="shared" si="2"/>
        <v>0</v>
      </c>
      <c r="M19" s="57">
        <f t="shared" si="2"/>
        <v>0</v>
      </c>
      <c r="N19" s="57">
        <f t="shared" si="2"/>
        <v>3763.6</v>
      </c>
      <c r="O19" s="57">
        <f t="shared" si="2"/>
        <v>3763.6</v>
      </c>
      <c r="P19" s="57">
        <f t="shared" si="2"/>
        <v>0</v>
      </c>
      <c r="Q19" s="57">
        <f t="shared" si="2"/>
        <v>0</v>
      </c>
      <c r="R19" s="57">
        <f t="shared" si="2"/>
        <v>3332.7</v>
      </c>
      <c r="S19" s="57">
        <f t="shared" si="2"/>
        <v>3332.7</v>
      </c>
      <c r="T19" s="57">
        <f t="shared" si="2"/>
        <v>0</v>
      </c>
      <c r="U19" s="57">
        <f t="shared" si="2"/>
        <v>0</v>
      </c>
      <c r="V19" s="57">
        <f t="shared" si="2"/>
        <v>0</v>
      </c>
      <c r="W19" s="57">
        <f t="shared" si="2"/>
        <v>0</v>
      </c>
      <c r="X19" s="57">
        <f t="shared" si="2"/>
        <v>0</v>
      </c>
      <c r="Y19" s="57">
        <f t="shared" si="2"/>
        <v>0</v>
      </c>
      <c r="Z19" s="57">
        <f t="shared" si="2"/>
        <v>3840</v>
      </c>
      <c r="AA19" s="57">
        <f t="shared" si="2"/>
        <v>3840</v>
      </c>
      <c r="AB19" s="1144"/>
      <c r="AC19" s="1145"/>
      <c r="AD19" s="1145"/>
      <c r="AE19" s="1146"/>
    </row>
    <row r="20" spans="1:31" ht="15" customHeight="1" thickBot="1">
      <c r="A20" s="9" t="s">
        <v>12</v>
      </c>
      <c r="B20" s="1094" t="s">
        <v>25</v>
      </c>
      <c r="C20" s="1167"/>
      <c r="D20" s="1167"/>
      <c r="E20" s="1167"/>
      <c r="F20" s="1167"/>
      <c r="G20" s="1167"/>
      <c r="H20" s="1167"/>
      <c r="I20" s="1167"/>
      <c r="J20" s="58">
        <f aca="true" t="shared" si="3" ref="J20:Q20">J19</f>
        <v>2976.7</v>
      </c>
      <c r="K20" s="92">
        <f t="shared" si="3"/>
        <v>2976.7</v>
      </c>
      <c r="L20" s="55">
        <f t="shared" si="3"/>
        <v>0</v>
      </c>
      <c r="M20" s="56">
        <f t="shared" si="3"/>
        <v>0</v>
      </c>
      <c r="N20" s="58">
        <f t="shared" si="3"/>
        <v>3763.6</v>
      </c>
      <c r="O20" s="92">
        <f t="shared" si="3"/>
        <v>3763.6</v>
      </c>
      <c r="P20" s="55">
        <f t="shared" si="3"/>
        <v>0</v>
      </c>
      <c r="Q20" s="547">
        <f t="shared" si="3"/>
        <v>0</v>
      </c>
      <c r="R20" s="58">
        <f>R19</f>
        <v>3332.7</v>
      </c>
      <c r="S20" s="55">
        <f>S19</f>
        <v>3332.7</v>
      </c>
      <c r="T20" s="55">
        <f aca="true" t="shared" si="4" ref="T20:AA20">T19</f>
        <v>0</v>
      </c>
      <c r="U20" s="55">
        <f t="shared" si="4"/>
        <v>0</v>
      </c>
      <c r="V20" s="55">
        <f t="shared" si="4"/>
        <v>0</v>
      </c>
      <c r="W20" s="55">
        <f t="shared" si="4"/>
        <v>0</v>
      </c>
      <c r="X20" s="55">
        <f t="shared" si="4"/>
        <v>0</v>
      </c>
      <c r="Y20" s="548">
        <f t="shared" si="4"/>
        <v>0</v>
      </c>
      <c r="Z20" s="549">
        <f t="shared" si="4"/>
        <v>3840</v>
      </c>
      <c r="AA20" s="54">
        <f t="shared" si="4"/>
        <v>3840</v>
      </c>
      <c r="AB20" s="1138"/>
      <c r="AC20" s="854"/>
      <c r="AD20" s="854"/>
      <c r="AE20" s="1139"/>
    </row>
    <row r="21" spans="1:31" ht="15.75" customHeight="1" thickBot="1">
      <c r="A21" s="9" t="s">
        <v>16</v>
      </c>
      <c r="B21" s="944" t="s">
        <v>51</v>
      </c>
      <c r="C21" s="816"/>
      <c r="D21" s="816"/>
      <c r="E21" s="816"/>
      <c r="F21" s="816"/>
      <c r="G21" s="816"/>
      <c r="H21" s="816"/>
      <c r="I21" s="816"/>
      <c r="J21" s="816"/>
      <c r="K21" s="816"/>
      <c r="L21" s="816"/>
      <c r="M21" s="816"/>
      <c r="N21" s="816"/>
      <c r="O21" s="816"/>
      <c r="P21" s="816"/>
      <c r="Q21" s="816"/>
      <c r="R21" s="945"/>
      <c r="S21" s="945"/>
      <c r="T21" s="945"/>
      <c r="U21" s="945"/>
      <c r="V21" s="945"/>
      <c r="W21" s="945"/>
      <c r="X21" s="945"/>
      <c r="Y21" s="945"/>
      <c r="Z21" s="816"/>
      <c r="AA21" s="817"/>
      <c r="AB21" s="815"/>
      <c r="AC21" s="816"/>
      <c r="AD21" s="816"/>
      <c r="AE21" s="817"/>
    </row>
    <row r="22" spans="1:31" ht="15" customHeight="1" thickBot="1">
      <c r="A22" s="249" t="s">
        <v>16</v>
      </c>
      <c r="B22" s="140" t="s">
        <v>12</v>
      </c>
      <c r="C22" s="557" t="s">
        <v>211</v>
      </c>
      <c r="D22" s="558"/>
      <c r="E22" s="558"/>
      <c r="F22" s="558"/>
      <c r="G22" s="558"/>
      <c r="H22" s="558"/>
      <c r="I22" s="558"/>
      <c r="J22" s="558"/>
      <c r="K22" s="558"/>
      <c r="L22" s="558"/>
      <c r="M22" s="558"/>
      <c r="N22" s="558"/>
      <c r="O22" s="558"/>
      <c r="P22" s="558"/>
      <c r="Q22" s="558"/>
      <c r="R22" s="558"/>
      <c r="S22" s="558"/>
      <c r="T22" s="558"/>
      <c r="U22" s="558"/>
      <c r="V22" s="558"/>
      <c r="W22" s="558"/>
      <c r="X22" s="558"/>
      <c r="Y22" s="558"/>
      <c r="Z22" s="558"/>
      <c r="AA22" s="558"/>
      <c r="AB22" s="558"/>
      <c r="AC22" s="558"/>
      <c r="AD22" s="558"/>
      <c r="AE22" s="559"/>
    </row>
    <row r="23" spans="1:31" ht="50.25" customHeight="1">
      <c r="A23" s="435" t="s">
        <v>16</v>
      </c>
      <c r="B23" s="449" t="s">
        <v>12</v>
      </c>
      <c r="C23" s="450" t="s">
        <v>12</v>
      </c>
      <c r="D23" s="942" t="s">
        <v>114</v>
      </c>
      <c r="E23" s="560" t="s">
        <v>113</v>
      </c>
      <c r="F23" s="561">
        <v>10</v>
      </c>
      <c r="G23" s="490" t="s">
        <v>13</v>
      </c>
      <c r="H23" s="562" t="s">
        <v>99</v>
      </c>
      <c r="I23" s="31" t="s">
        <v>21</v>
      </c>
      <c r="J23" s="445">
        <v>1116.5</v>
      </c>
      <c r="K23" s="441">
        <v>1116.5</v>
      </c>
      <c r="L23" s="441"/>
      <c r="M23" s="432"/>
      <c r="N23" s="431">
        <v>1106.4</v>
      </c>
      <c r="O23" s="433">
        <v>1106.4</v>
      </c>
      <c r="P23" s="433"/>
      <c r="Q23" s="438"/>
      <c r="R23" s="444">
        <v>1056.3</v>
      </c>
      <c r="S23" s="443">
        <v>1056.3</v>
      </c>
      <c r="T23" s="443"/>
      <c r="U23" s="451"/>
      <c r="V23" s="442"/>
      <c r="W23" s="452"/>
      <c r="X23" s="453"/>
      <c r="Y23" s="438"/>
      <c r="Z23" s="434">
        <v>1179.6</v>
      </c>
      <c r="AA23" s="434">
        <v>1179.6</v>
      </c>
      <c r="AB23" s="311" t="s">
        <v>26</v>
      </c>
      <c r="AC23" s="563" t="s">
        <v>89</v>
      </c>
      <c r="AD23" s="312">
        <v>50</v>
      </c>
      <c r="AE23" s="313">
        <v>50</v>
      </c>
    </row>
    <row r="24" spans="1:31" ht="39.75" customHeight="1">
      <c r="A24" s="436"/>
      <c r="B24" s="440"/>
      <c r="C24" s="439"/>
      <c r="D24" s="943"/>
      <c r="E24" s="564"/>
      <c r="F24" s="565"/>
      <c r="G24" s="566"/>
      <c r="H24" s="567"/>
      <c r="I24" s="182"/>
      <c r="J24" s="206"/>
      <c r="K24" s="206"/>
      <c r="L24" s="206"/>
      <c r="M24" s="202"/>
      <c r="N24" s="205"/>
      <c r="O24" s="206"/>
      <c r="P24" s="206"/>
      <c r="Q24" s="202"/>
      <c r="R24" s="210"/>
      <c r="S24" s="207"/>
      <c r="T24" s="207"/>
      <c r="U24" s="211"/>
      <c r="V24" s="208"/>
      <c r="W24" s="209"/>
      <c r="X24" s="206"/>
      <c r="Y24" s="202"/>
      <c r="Z24" s="215"/>
      <c r="AA24" s="215"/>
      <c r="AB24" s="307" t="s">
        <v>112</v>
      </c>
      <c r="AC24" s="489" t="s">
        <v>62</v>
      </c>
      <c r="AD24" s="489" t="s">
        <v>62</v>
      </c>
      <c r="AE24" s="513" t="s">
        <v>62</v>
      </c>
    </row>
    <row r="25" spans="1:31" ht="42.75" customHeight="1" thickBot="1">
      <c r="A25" s="437"/>
      <c r="B25" s="446"/>
      <c r="C25" s="447"/>
      <c r="D25" s="568"/>
      <c r="E25" s="569"/>
      <c r="F25" s="570"/>
      <c r="G25" s="571"/>
      <c r="H25" s="572"/>
      <c r="I25" s="218"/>
      <c r="J25" s="220"/>
      <c r="K25" s="220"/>
      <c r="L25" s="220"/>
      <c r="M25" s="221"/>
      <c r="N25" s="219"/>
      <c r="O25" s="220"/>
      <c r="P25" s="220"/>
      <c r="Q25" s="221"/>
      <c r="R25" s="212"/>
      <c r="S25" s="213"/>
      <c r="T25" s="213"/>
      <c r="U25" s="214"/>
      <c r="V25" s="222"/>
      <c r="W25" s="223"/>
      <c r="X25" s="220"/>
      <c r="Y25" s="221"/>
      <c r="Z25" s="216"/>
      <c r="AA25" s="216"/>
      <c r="AB25" s="454" t="s">
        <v>27</v>
      </c>
      <c r="AC25" s="573">
        <v>220</v>
      </c>
      <c r="AD25" s="573">
        <v>220</v>
      </c>
      <c r="AE25" s="574">
        <v>220</v>
      </c>
    </row>
    <row r="26" spans="1:31" ht="53.25" customHeight="1">
      <c r="A26" s="436"/>
      <c r="B26" s="440"/>
      <c r="C26" s="439"/>
      <c r="D26" s="545"/>
      <c r="E26" s="564"/>
      <c r="F26" s="565"/>
      <c r="G26" s="566"/>
      <c r="H26" s="567"/>
      <c r="I26" s="182"/>
      <c r="J26" s="206"/>
      <c r="K26" s="206"/>
      <c r="L26" s="206"/>
      <c r="M26" s="202"/>
      <c r="N26" s="205"/>
      <c r="O26" s="206"/>
      <c r="P26" s="206"/>
      <c r="Q26" s="202"/>
      <c r="R26" s="210"/>
      <c r="S26" s="207"/>
      <c r="T26" s="207"/>
      <c r="U26" s="211"/>
      <c r="V26" s="208"/>
      <c r="W26" s="209"/>
      <c r="X26" s="206"/>
      <c r="Y26" s="202"/>
      <c r="Z26" s="215"/>
      <c r="AA26" s="215"/>
      <c r="AB26" s="544" t="s">
        <v>90</v>
      </c>
      <c r="AC26" s="575">
        <v>53</v>
      </c>
      <c r="AD26" s="575">
        <v>53</v>
      </c>
      <c r="AE26" s="576">
        <v>53</v>
      </c>
    </row>
    <row r="27" spans="1:31" ht="35.25" customHeight="1">
      <c r="A27" s="436"/>
      <c r="B27" s="440"/>
      <c r="C27" s="439"/>
      <c r="D27" s="545"/>
      <c r="E27" s="564"/>
      <c r="F27" s="565"/>
      <c r="G27" s="566"/>
      <c r="H27" s="567"/>
      <c r="I27" s="182"/>
      <c r="J27" s="206"/>
      <c r="K27" s="206"/>
      <c r="L27" s="206"/>
      <c r="M27" s="202"/>
      <c r="N27" s="205"/>
      <c r="O27" s="206"/>
      <c r="P27" s="206"/>
      <c r="Q27" s="202"/>
      <c r="R27" s="210"/>
      <c r="S27" s="207"/>
      <c r="T27" s="207"/>
      <c r="U27" s="211"/>
      <c r="V27" s="208"/>
      <c r="W27" s="209"/>
      <c r="X27" s="206"/>
      <c r="Y27" s="202"/>
      <c r="Z27" s="215"/>
      <c r="AA27" s="215"/>
      <c r="AB27" s="377" t="s">
        <v>53</v>
      </c>
      <c r="AC27" s="510">
        <v>15</v>
      </c>
      <c r="AD27" s="510">
        <v>15</v>
      </c>
      <c r="AE27" s="577">
        <v>15</v>
      </c>
    </row>
    <row r="28" spans="1:31" ht="35.25" customHeight="1" thickBot="1">
      <c r="A28" s="436"/>
      <c r="B28" s="440"/>
      <c r="C28" s="439"/>
      <c r="D28" s="545"/>
      <c r="E28" s="564"/>
      <c r="F28" s="565"/>
      <c r="G28" s="566"/>
      <c r="H28" s="567"/>
      <c r="I28" s="218"/>
      <c r="J28" s="220"/>
      <c r="K28" s="220"/>
      <c r="L28" s="220"/>
      <c r="M28" s="221"/>
      <c r="N28" s="219"/>
      <c r="O28" s="220"/>
      <c r="P28" s="220"/>
      <c r="Q28" s="221"/>
      <c r="R28" s="212"/>
      <c r="S28" s="213"/>
      <c r="T28" s="213"/>
      <c r="U28" s="214"/>
      <c r="V28" s="222"/>
      <c r="W28" s="223"/>
      <c r="X28" s="220"/>
      <c r="Y28" s="221"/>
      <c r="Z28" s="216"/>
      <c r="AA28" s="216"/>
      <c r="AB28" s="818" t="s">
        <v>241</v>
      </c>
      <c r="AC28" s="489">
        <v>34</v>
      </c>
      <c r="AD28" s="489">
        <v>34</v>
      </c>
      <c r="AE28" s="513">
        <v>34</v>
      </c>
    </row>
    <row r="29" spans="1:31" ht="13.5" customHeight="1" thickBot="1">
      <c r="A29" s="578"/>
      <c r="B29" s="446"/>
      <c r="C29" s="447"/>
      <c r="D29" s="487"/>
      <c r="E29" s="579"/>
      <c r="F29" s="570"/>
      <c r="G29" s="580"/>
      <c r="H29" s="571"/>
      <c r="I29" s="217" t="s">
        <v>15</v>
      </c>
      <c r="J29" s="189">
        <f aca="true" t="shared" si="5" ref="J29:AA29">J23</f>
        <v>1116.5</v>
      </c>
      <c r="K29" s="128">
        <f t="shared" si="5"/>
        <v>1116.5</v>
      </c>
      <c r="L29" s="128">
        <f t="shared" si="5"/>
        <v>0</v>
      </c>
      <c r="M29" s="181">
        <f t="shared" si="5"/>
        <v>0</v>
      </c>
      <c r="N29" s="34">
        <f t="shared" si="5"/>
        <v>1106.4</v>
      </c>
      <c r="O29" s="34">
        <f t="shared" si="5"/>
        <v>1106.4</v>
      </c>
      <c r="P29" s="34">
        <f t="shared" si="5"/>
        <v>0</v>
      </c>
      <c r="Q29" s="34">
        <f t="shared" si="5"/>
        <v>0</v>
      </c>
      <c r="R29" s="34">
        <f t="shared" si="5"/>
        <v>1056.3</v>
      </c>
      <c r="S29" s="34">
        <f t="shared" si="5"/>
        <v>1056.3</v>
      </c>
      <c r="T29" s="34">
        <f t="shared" si="5"/>
        <v>0</v>
      </c>
      <c r="U29" s="34">
        <f t="shared" si="5"/>
        <v>0</v>
      </c>
      <c r="V29" s="34">
        <f t="shared" si="5"/>
        <v>0</v>
      </c>
      <c r="W29" s="34">
        <f t="shared" si="5"/>
        <v>0</v>
      </c>
      <c r="X29" s="34">
        <f t="shared" si="5"/>
        <v>0</v>
      </c>
      <c r="Y29" s="34">
        <f t="shared" si="5"/>
        <v>0</v>
      </c>
      <c r="Z29" s="34">
        <f t="shared" si="5"/>
        <v>1179.6</v>
      </c>
      <c r="AA29" s="34">
        <f t="shared" si="5"/>
        <v>1179.6</v>
      </c>
      <c r="AB29" s="864"/>
      <c r="AC29" s="582"/>
      <c r="AD29" s="520"/>
      <c r="AE29" s="556"/>
    </row>
    <row r="30" spans="1:31" ht="25.5" customHeight="1" thickBot="1">
      <c r="A30" s="1118" t="s">
        <v>16</v>
      </c>
      <c r="B30" s="1120" t="s">
        <v>12</v>
      </c>
      <c r="C30" s="1121" t="s">
        <v>16</v>
      </c>
      <c r="D30" s="837" t="s">
        <v>37</v>
      </c>
      <c r="E30" s="839" t="s">
        <v>57</v>
      </c>
      <c r="F30" s="841">
        <v>10</v>
      </c>
      <c r="G30" s="946" t="s">
        <v>13</v>
      </c>
      <c r="H30" s="819" t="s">
        <v>99</v>
      </c>
      <c r="I30" s="245" t="s">
        <v>21</v>
      </c>
      <c r="J30" s="288">
        <v>106</v>
      </c>
      <c r="K30" s="227">
        <v>106</v>
      </c>
      <c r="L30" s="289"/>
      <c r="M30" s="290"/>
      <c r="N30" s="291">
        <v>85</v>
      </c>
      <c r="O30" s="292">
        <v>85</v>
      </c>
      <c r="P30" s="293"/>
      <c r="Q30" s="294"/>
      <c r="R30" s="295">
        <v>85</v>
      </c>
      <c r="S30" s="296">
        <v>85</v>
      </c>
      <c r="T30" s="296"/>
      <c r="U30" s="297"/>
      <c r="V30" s="298"/>
      <c r="W30" s="273"/>
      <c r="X30" s="273"/>
      <c r="Y30" s="274"/>
      <c r="Z30" s="299">
        <v>160</v>
      </c>
      <c r="AA30" s="226">
        <v>160</v>
      </c>
      <c r="AB30" s="1136" t="s">
        <v>28</v>
      </c>
      <c r="AC30" s="849">
        <v>30</v>
      </c>
      <c r="AD30" s="849">
        <v>30</v>
      </c>
      <c r="AE30" s="845">
        <v>30</v>
      </c>
    </row>
    <row r="31" spans="1:31" ht="15" customHeight="1" thickBot="1">
      <c r="A31" s="1119"/>
      <c r="B31" s="1120"/>
      <c r="C31" s="1121"/>
      <c r="D31" s="838"/>
      <c r="E31" s="840"/>
      <c r="F31" s="841"/>
      <c r="G31" s="947"/>
      <c r="H31" s="819"/>
      <c r="I31" s="180" t="s">
        <v>15</v>
      </c>
      <c r="J31" s="128">
        <f aca="true" t="shared" si="6" ref="J31:AA31">J30</f>
        <v>106</v>
      </c>
      <c r="K31" s="185">
        <f t="shared" si="6"/>
        <v>106</v>
      </c>
      <c r="L31" s="185">
        <f t="shared" si="6"/>
        <v>0</v>
      </c>
      <c r="M31" s="187">
        <f t="shared" si="6"/>
        <v>0</v>
      </c>
      <c r="N31" s="190">
        <f t="shared" si="6"/>
        <v>85</v>
      </c>
      <c r="O31" s="186">
        <f t="shared" si="6"/>
        <v>85</v>
      </c>
      <c r="P31" s="186">
        <f t="shared" si="6"/>
        <v>0</v>
      </c>
      <c r="Q31" s="187">
        <f t="shared" si="6"/>
        <v>0</v>
      </c>
      <c r="R31" s="128">
        <f t="shared" si="6"/>
        <v>85</v>
      </c>
      <c r="S31" s="185">
        <f t="shared" si="6"/>
        <v>85</v>
      </c>
      <c r="T31" s="185">
        <f t="shared" si="6"/>
        <v>0</v>
      </c>
      <c r="U31" s="187">
        <f t="shared" si="6"/>
        <v>0</v>
      </c>
      <c r="V31" s="128">
        <f t="shared" si="6"/>
        <v>0</v>
      </c>
      <c r="W31" s="185">
        <f t="shared" si="6"/>
        <v>0</v>
      </c>
      <c r="X31" s="185">
        <f t="shared" si="6"/>
        <v>0</v>
      </c>
      <c r="Y31" s="187">
        <f t="shared" si="6"/>
        <v>0</v>
      </c>
      <c r="Z31" s="181">
        <f t="shared" si="6"/>
        <v>160</v>
      </c>
      <c r="AA31" s="181">
        <f t="shared" si="6"/>
        <v>160</v>
      </c>
      <c r="AB31" s="1137"/>
      <c r="AC31" s="852"/>
      <c r="AD31" s="852"/>
      <c r="AE31" s="848"/>
    </row>
    <row r="32" spans="1:31" ht="14.25" customHeight="1">
      <c r="A32" s="1122" t="s">
        <v>16</v>
      </c>
      <c r="B32" s="1125" t="s">
        <v>12</v>
      </c>
      <c r="C32" s="1127" t="s">
        <v>17</v>
      </c>
      <c r="D32" s="933" t="s">
        <v>29</v>
      </c>
      <c r="E32" s="583" t="s">
        <v>55</v>
      </c>
      <c r="F32" s="584">
        <v>10</v>
      </c>
      <c r="G32" s="490" t="s">
        <v>13</v>
      </c>
      <c r="H32" s="490" t="s">
        <v>99</v>
      </c>
      <c r="I32" s="15" t="s">
        <v>21</v>
      </c>
      <c r="J32" s="88">
        <f>K32+M32</f>
        <v>174.7</v>
      </c>
      <c r="K32" s="5">
        <v>95</v>
      </c>
      <c r="L32" s="77"/>
      <c r="M32" s="78">
        <v>79.7</v>
      </c>
      <c r="N32" s="37">
        <v>150</v>
      </c>
      <c r="O32" s="16">
        <v>103.5</v>
      </c>
      <c r="P32" s="16"/>
      <c r="Q32" s="33">
        <v>46.5</v>
      </c>
      <c r="R32" s="414">
        <v>58.5</v>
      </c>
      <c r="S32" s="415">
        <v>43.5</v>
      </c>
      <c r="T32" s="415"/>
      <c r="U32" s="416">
        <v>15</v>
      </c>
      <c r="V32" s="156"/>
      <c r="W32" s="157"/>
      <c r="X32" s="157"/>
      <c r="Y32" s="158"/>
      <c r="Z32" s="79">
        <v>150</v>
      </c>
      <c r="AA32" s="106">
        <v>150</v>
      </c>
      <c r="AB32" s="842" t="s">
        <v>30</v>
      </c>
      <c r="AC32" s="849">
        <v>5</v>
      </c>
      <c r="AD32" s="849">
        <v>10</v>
      </c>
      <c r="AE32" s="845">
        <v>10</v>
      </c>
    </row>
    <row r="33" spans="1:31" ht="15" customHeight="1">
      <c r="A33" s="1123"/>
      <c r="B33" s="1126"/>
      <c r="C33" s="1128"/>
      <c r="D33" s="876"/>
      <c r="E33" s="543" t="s">
        <v>207</v>
      </c>
      <c r="F33" s="585"/>
      <c r="G33" s="542"/>
      <c r="H33" s="542"/>
      <c r="I33" s="15" t="s">
        <v>21</v>
      </c>
      <c r="J33" s="473"/>
      <c r="K33" s="471"/>
      <c r="L33" s="472"/>
      <c r="M33" s="477"/>
      <c r="N33" s="478"/>
      <c r="O33" s="479"/>
      <c r="P33" s="479"/>
      <c r="Q33" s="480"/>
      <c r="R33" s="481">
        <v>23.1</v>
      </c>
      <c r="S33" s="482">
        <v>23.1</v>
      </c>
      <c r="T33" s="482"/>
      <c r="U33" s="483"/>
      <c r="V33" s="474"/>
      <c r="W33" s="475"/>
      <c r="X33" s="475"/>
      <c r="Y33" s="476"/>
      <c r="Z33" s="484"/>
      <c r="AA33" s="485"/>
      <c r="AB33" s="843"/>
      <c r="AC33" s="869"/>
      <c r="AD33" s="869"/>
      <c r="AE33" s="846"/>
    </row>
    <row r="34" spans="1:31" ht="17.25" customHeight="1" thickBot="1">
      <c r="A34" s="1123"/>
      <c r="B34" s="1126"/>
      <c r="C34" s="1128"/>
      <c r="D34" s="934"/>
      <c r="E34" s="586"/>
      <c r="F34" s="587"/>
      <c r="G34" s="588"/>
      <c r="H34" s="588"/>
      <c r="I34" s="111" t="s">
        <v>14</v>
      </c>
      <c r="J34" s="13">
        <f>M34+K34</f>
        <v>405.6</v>
      </c>
      <c r="K34" s="7">
        <v>254.6</v>
      </c>
      <c r="L34" s="7"/>
      <c r="M34" s="21">
        <v>151</v>
      </c>
      <c r="N34" s="90">
        <v>600</v>
      </c>
      <c r="O34" s="3">
        <v>414.2</v>
      </c>
      <c r="P34" s="3"/>
      <c r="Q34" s="91">
        <v>185.8</v>
      </c>
      <c r="R34" s="224">
        <v>234</v>
      </c>
      <c r="S34" s="4">
        <v>174</v>
      </c>
      <c r="T34" s="4"/>
      <c r="U34" s="225">
        <v>60</v>
      </c>
      <c r="V34" s="13"/>
      <c r="W34" s="7"/>
      <c r="X34" s="7"/>
      <c r="Y34" s="14"/>
      <c r="Z34" s="75">
        <v>624</v>
      </c>
      <c r="AA34" s="107">
        <v>624</v>
      </c>
      <c r="AB34" s="844"/>
      <c r="AC34" s="851"/>
      <c r="AD34" s="851"/>
      <c r="AE34" s="847"/>
    </row>
    <row r="35" spans="1:31" ht="15.75" customHeight="1" thickBot="1">
      <c r="A35" s="1124"/>
      <c r="B35" s="858"/>
      <c r="C35" s="858"/>
      <c r="D35" s="935"/>
      <c r="E35" s="590"/>
      <c r="F35" s="546"/>
      <c r="G35" s="580"/>
      <c r="H35" s="580"/>
      <c r="I35" s="180" t="s">
        <v>15</v>
      </c>
      <c r="J35" s="128">
        <f>SUM(J32:J34)</f>
        <v>580.3</v>
      </c>
      <c r="K35" s="185">
        <f aca="true" t="shared" si="7" ref="K35:AA35">SUM(K32:K34)</f>
        <v>349.6</v>
      </c>
      <c r="L35" s="185">
        <f t="shared" si="7"/>
        <v>0</v>
      </c>
      <c r="M35" s="187">
        <f t="shared" si="7"/>
        <v>230.7</v>
      </c>
      <c r="N35" s="128">
        <f t="shared" si="7"/>
        <v>750</v>
      </c>
      <c r="O35" s="185">
        <f t="shared" si="7"/>
        <v>517.7</v>
      </c>
      <c r="P35" s="185">
        <f t="shared" si="7"/>
        <v>0</v>
      </c>
      <c r="Q35" s="187">
        <f t="shared" si="7"/>
        <v>232.3</v>
      </c>
      <c r="R35" s="128">
        <f t="shared" si="7"/>
        <v>315.6</v>
      </c>
      <c r="S35" s="185">
        <f t="shared" si="7"/>
        <v>240.6</v>
      </c>
      <c r="T35" s="185">
        <f t="shared" si="7"/>
        <v>0</v>
      </c>
      <c r="U35" s="187">
        <f t="shared" si="7"/>
        <v>75</v>
      </c>
      <c r="V35" s="201">
        <f t="shared" si="7"/>
        <v>0</v>
      </c>
      <c r="W35" s="201">
        <f t="shared" si="7"/>
        <v>0</v>
      </c>
      <c r="X35" s="201">
        <f t="shared" si="7"/>
        <v>0</v>
      </c>
      <c r="Y35" s="201">
        <f t="shared" si="7"/>
        <v>0</v>
      </c>
      <c r="Z35" s="201">
        <f t="shared" si="7"/>
        <v>774</v>
      </c>
      <c r="AA35" s="201">
        <f t="shared" si="7"/>
        <v>774</v>
      </c>
      <c r="AB35" s="864"/>
      <c r="AC35" s="852"/>
      <c r="AD35" s="852"/>
      <c r="AE35" s="848"/>
    </row>
    <row r="36" spans="1:31" ht="15.75" customHeight="1" thickBot="1">
      <c r="A36" s="23" t="s">
        <v>16</v>
      </c>
      <c r="B36" s="10" t="s">
        <v>12</v>
      </c>
      <c r="C36" s="895" t="s">
        <v>24</v>
      </c>
      <c r="D36" s="878"/>
      <c r="E36" s="878"/>
      <c r="F36" s="878"/>
      <c r="G36" s="878"/>
      <c r="H36" s="878"/>
      <c r="I36" s="930"/>
      <c r="J36" s="57">
        <f aca="true" t="shared" si="8" ref="J36:AA36">J35+J31+J29</f>
        <v>1802.8</v>
      </c>
      <c r="K36" s="392">
        <f t="shared" si="8"/>
        <v>1572.1</v>
      </c>
      <c r="L36" s="392">
        <f t="shared" si="8"/>
        <v>0</v>
      </c>
      <c r="M36" s="394">
        <f t="shared" si="8"/>
        <v>230.7</v>
      </c>
      <c r="N36" s="57">
        <f t="shared" si="8"/>
        <v>1941.4</v>
      </c>
      <c r="O36" s="392">
        <f t="shared" si="8"/>
        <v>1709.1000000000001</v>
      </c>
      <c r="P36" s="392">
        <f t="shared" si="8"/>
        <v>0</v>
      </c>
      <c r="Q36" s="394">
        <f t="shared" si="8"/>
        <v>232.3</v>
      </c>
      <c r="R36" s="57">
        <f t="shared" si="8"/>
        <v>1456.9</v>
      </c>
      <c r="S36" s="392">
        <f t="shared" si="8"/>
        <v>1381.9</v>
      </c>
      <c r="T36" s="392">
        <f t="shared" si="8"/>
        <v>0</v>
      </c>
      <c r="U36" s="394">
        <f t="shared" si="8"/>
        <v>75</v>
      </c>
      <c r="V36" s="57">
        <f t="shared" si="8"/>
        <v>0</v>
      </c>
      <c r="W36" s="57">
        <f t="shared" si="8"/>
        <v>0</v>
      </c>
      <c r="X36" s="57">
        <f t="shared" si="8"/>
        <v>0</v>
      </c>
      <c r="Y36" s="57">
        <f t="shared" si="8"/>
        <v>0</v>
      </c>
      <c r="Z36" s="57">
        <f t="shared" si="8"/>
        <v>2113.6</v>
      </c>
      <c r="AA36" s="57">
        <f t="shared" si="8"/>
        <v>2113.6</v>
      </c>
      <c r="AB36" s="1129"/>
      <c r="AC36" s="1130"/>
      <c r="AD36" s="1130"/>
      <c r="AE36" s="1131"/>
    </row>
    <row r="37" spans="1:31" ht="17.25" customHeight="1" thickBot="1">
      <c r="A37" s="23" t="s">
        <v>16</v>
      </c>
      <c r="B37" s="10" t="s">
        <v>16</v>
      </c>
      <c r="C37" s="557" t="s">
        <v>209</v>
      </c>
      <c r="D37" s="558"/>
      <c r="E37" s="558"/>
      <c r="F37" s="558"/>
      <c r="G37" s="558"/>
      <c r="H37" s="558"/>
      <c r="I37" s="558"/>
      <c r="J37" s="558"/>
      <c r="K37" s="558"/>
      <c r="L37" s="558"/>
      <c r="M37" s="558"/>
      <c r="N37" s="558"/>
      <c r="O37" s="558"/>
      <c r="P37" s="558"/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  <c r="AB37" s="558"/>
      <c r="AC37" s="558"/>
      <c r="AD37" s="558"/>
      <c r="AE37" s="559"/>
    </row>
    <row r="38" spans="1:31" ht="12.75" customHeight="1">
      <c r="A38" s="134" t="s">
        <v>16</v>
      </c>
      <c r="B38" s="135" t="s">
        <v>16</v>
      </c>
      <c r="C38" s="127" t="s">
        <v>12</v>
      </c>
      <c r="D38" s="931" t="s">
        <v>176</v>
      </c>
      <c r="E38" s="136"/>
      <c r="F38" s="500">
        <v>10</v>
      </c>
      <c r="G38" s="110" t="s">
        <v>13</v>
      </c>
      <c r="H38" s="486" t="s">
        <v>99</v>
      </c>
      <c r="I38" s="1168" t="s">
        <v>21</v>
      </c>
      <c r="J38" s="1186">
        <f>1594.4-17.5</f>
        <v>1576.9</v>
      </c>
      <c r="K38" s="1065">
        <f>1594.4-17.5</f>
        <v>1576.9</v>
      </c>
      <c r="L38" s="1065">
        <f>930-13.4</f>
        <v>916.6</v>
      </c>
      <c r="M38" s="1236"/>
      <c r="N38" s="1186">
        <v>1608.6</v>
      </c>
      <c r="O38" s="1065">
        <v>1608.6</v>
      </c>
      <c r="P38" s="1065">
        <v>969</v>
      </c>
      <c r="Q38" s="1183"/>
      <c r="R38" s="1239">
        <v>1453</v>
      </c>
      <c r="S38" s="905">
        <v>1453</v>
      </c>
      <c r="T38" s="905">
        <v>837</v>
      </c>
      <c r="U38" s="1180"/>
      <c r="V38" s="1189"/>
      <c r="W38" s="1191"/>
      <c r="X38" s="1191"/>
      <c r="Y38" s="1236"/>
      <c r="Z38" s="1247">
        <v>1795</v>
      </c>
      <c r="AA38" s="1178">
        <v>1796</v>
      </c>
      <c r="AB38" s="1075" t="s">
        <v>160</v>
      </c>
      <c r="AC38" s="1083">
        <v>240</v>
      </c>
      <c r="AD38" s="1083">
        <v>300</v>
      </c>
      <c r="AE38" s="1133">
        <v>300</v>
      </c>
    </row>
    <row r="39" spans="1:31" ht="24.75" customHeight="1">
      <c r="A39" s="137"/>
      <c r="B39" s="112"/>
      <c r="C39" s="108"/>
      <c r="D39" s="932"/>
      <c r="E39" s="109"/>
      <c r="F39" s="360"/>
      <c r="G39" s="591"/>
      <c r="H39" s="592"/>
      <c r="I39" s="1169"/>
      <c r="J39" s="1074"/>
      <c r="K39" s="1204"/>
      <c r="L39" s="1204"/>
      <c r="M39" s="1072"/>
      <c r="N39" s="1074"/>
      <c r="O39" s="851"/>
      <c r="P39" s="851"/>
      <c r="Q39" s="847"/>
      <c r="R39" s="1199"/>
      <c r="S39" s="851"/>
      <c r="T39" s="851"/>
      <c r="U39" s="847"/>
      <c r="V39" s="1242"/>
      <c r="W39" s="1244"/>
      <c r="X39" s="1244"/>
      <c r="Y39" s="1245"/>
      <c r="Z39" s="1161"/>
      <c r="AA39" s="1179"/>
      <c r="AB39" s="1248"/>
      <c r="AC39" s="1132"/>
      <c r="AD39" s="1132"/>
      <c r="AE39" s="1134"/>
    </row>
    <row r="40" spans="1:31" ht="36.75" customHeight="1">
      <c r="A40" s="137"/>
      <c r="B40" s="112"/>
      <c r="C40" s="108"/>
      <c r="D40" s="591"/>
      <c r="E40" s="109"/>
      <c r="F40" s="360"/>
      <c r="G40" s="591"/>
      <c r="H40" s="592"/>
      <c r="I40" s="1169"/>
      <c r="J40" s="1074"/>
      <c r="K40" s="1204"/>
      <c r="L40" s="1204"/>
      <c r="M40" s="1072"/>
      <c r="N40" s="1074"/>
      <c r="O40" s="851"/>
      <c r="P40" s="851"/>
      <c r="Q40" s="847"/>
      <c r="R40" s="1199"/>
      <c r="S40" s="851"/>
      <c r="T40" s="851"/>
      <c r="U40" s="847"/>
      <c r="V40" s="1242"/>
      <c r="W40" s="1244"/>
      <c r="X40" s="1244"/>
      <c r="Y40" s="1245"/>
      <c r="Z40" s="1161"/>
      <c r="AA40" s="1179"/>
      <c r="AB40" s="362" t="s">
        <v>240</v>
      </c>
      <c r="AC40" s="596" t="s">
        <v>22</v>
      </c>
      <c r="AD40" s="510">
        <v>25</v>
      </c>
      <c r="AE40" s="597">
        <v>25</v>
      </c>
    </row>
    <row r="41" spans="1:31" ht="9" customHeight="1">
      <c r="A41" s="137"/>
      <c r="B41" s="112"/>
      <c r="C41" s="108"/>
      <c r="D41" s="591"/>
      <c r="E41" s="109"/>
      <c r="F41" s="360"/>
      <c r="G41" s="591"/>
      <c r="H41" s="592"/>
      <c r="I41" s="1170"/>
      <c r="J41" s="1234"/>
      <c r="K41" s="1235"/>
      <c r="L41" s="1235"/>
      <c r="M41" s="1237"/>
      <c r="N41" s="1234"/>
      <c r="O41" s="1235"/>
      <c r="P41" s="1235"/>
      <c r="Q41" s="1238"/>
      <c r="R41" s="1240"/>
      <c r="S41" s="1132"/>
      <c r="T41" s="1132"/>
      <c r="U41" s="1241"/>
      <c r="V41" s="1243"/>
      <c r="W41" s="1132"/>
      <c r="X41" s="1132"/>
      <c r="Y41" s="1246"/>
      <c r="Z41" s="1170"/>
      <c r="AA41" s="1134"/>
      <c r="AB41" s="900" t="s">
        <v>161</v>
      </c>
      <c r="AC41" s="873">
        <v>540</v>
      </c>
      <c r="AD41" s="873">
        <v>540</v>
      </c>
      <c r="AE41" s="1333">
        <v>540</v>
      </c>
    </row>
    <row r="42" spans="1:31" ht="19.5" customHeight="1">
      <c r="A42" s="137"/>
      <c r="B42" s="112"/>
      <c r="C42" s="108"/>
      <c r="D42" s="591"/>
      <c r="E42" s="109"/>
      <c r="F42" s="360"/>
      <c r="G42" s="591"/>
      <c r="H42" s="592"/>
      <c r="I42" s="421" t="s">
        <v>31</v>
      </c>
      <c r="J42" s="599"/>
      <c r="K42" s="600"/>
      <c r="L42" s="600"/>
      <c r="M42" s="601"/>
      <c r="N42" s="604">
        <v>0.6</v>
      </c>
      <c r="O42" s="605">
        <v>0.6</v>
      </c>
      <c r="P42" s="605"/>
      <c r="Q42" s="606"/>
      <c r="R42" s="607"/>
      <c r="S42" s="608"/>
      <c r="T42" s="608"/>
      <c r="U42" s="609"/>
      <c r="V42" s="602"/>
      <c r="W42" s="594"/>
      <c r="X42" s="594"/>
      <c r="Y42" s="603"/>
      <c r="Z42" s="598"/>
      <c r="AA42" s="595"/>
      <c r="AB42" s="1248"/>
      <c r="AC42" s="1235"/>
      <c r="AD42" s="1235"/>
      <c r="AE42" s="1334"/>
    </row>
    <row r="43" spans="1:31" ht="24.75" customHeight="1">
      <c r="A43" s="137"/>
      <c r="B43" s="112"/>
      <c r="C43" s="108"/>
      <c r="D43" s="591"/>
      <c r="E43" s="109"/>
      <c r="F43" s="360"/>
      <c r="G43" s="591"/>
      <c r="H43" s="592"/>
      <c r="I43" s="111" t="s">
        <v>14</v>
      </c>
      <c r="J43" s="13">
        <v>117</v>
      </c>
      <c r="K43" s="7">
        <v>87</v>
      </c>
      <c r="L43" s="7"/>
      <c r="M43" s="21">
        <v>30</v>
      </c>
      <c r="N43" s="13">
        <v>120</v>
      </c>
      <c r="O43" s="7">
        <v>85</v>
      </c>
      <c r="P43" s="7"/>
      <c r="Q43" s="14">
        <v>35</v>
      </c>
      <c r="R43" s="364">
        <v>120</v>
      </c>
      <c r="S43" s="4">
        <v>85</v>
      </c>
      <c r="T43" s="4"/>
      <c r="U43" s="365">
        <v>35</v>
      </c>
      <c r="V43" s="90"/>
      <c r="W43" s="3"/>
      <c r="X43" s="3"/>
      <c r="Y43" s="179"/>
      <c r="Z43" s="38">
        <v>120</v>
      </c>
      <c r="AA43" s="366">
        <v>120</v>
      </c>
      <c r="AB43" s="323" t="s">
        <v>162</v>
      </c>
      <c r="AC43" s="501">
        <v>125</v>
      </c>
      <c r="AD43" s="501">
        <v>125</v>
      </c>
      <c r="AE43" s="310">
        <v>125</v>
      </c>
    </row>
    <row r="44" spans="1:31" ht="12.75" customHeight="1" thickBot="1">
      <c r="A44" s="137"/>
      <c r="B44" s="112"/>
      <c r="C44" s="108"/>
      <c r="D44" s="591"/>
      <c r="E44" s="109"/>
      <c r="F44" s="360"/>
      <c r="G44" s="591"/>
      <c r="H44" s="592"/>
      <c r="I44" s="178" t="s">
        <v>93</v>
      </c>
      <c r="J44" s="246">
        <v>33</v>
      </c>
      <c r="K44" s="367">
        <v>33</v>
      </c>
      <c r="L44" s="367">
        <v>3.7</v>
      </c>
      <c r="M44" s="368"/>
      <c r="N44" s="246">
        <v>32.6</v>
      </c>
      <c r="O44" s="367">
        <v>32.6</v>
      </c>
      <c r="P44" s="367">
        <v>13</v>
      </c>
      <c r="Q44" s="470"/>
      <c r="R44" s="369">
        <v>32.6</v>
      </c>
      <c r="S44" s="369">
        <v>32.6</v>
      </c>
      <c r="T44" s="369">
        <v>13</v>
      </c>
      <c r="U44" s="370"/>
      <c r="V44" s="371"/>
      <c r="W44" s="372"/>
      <c r="X44" s="372"/>
      <c r="Y44" s="373"/>
      <c r="Z44" s="263">
        <v>83</v>
      </c>
      <c r="AA44" s="374">
        <v>83</v>
      </c>
      <c r="AB44" s="900" t="s">
        <v>163</v>
      </c>
      <c r="AC44" s="873">
        <v>1280</v>
      </c>
      <c r="AD44" s="873">
        <v>1280</v>
      </c>
      <c r="AE44" s="867">
        <v>1300</v>
      </c>
    </row>
    <row r="45" spans="1:31" ht="17.25" customHeight="1" thickBot="1">
      <c r="A45" s="138"/>
      <c r="B45" s="113"/>
      <c r="C45" s="114"/>
      <c r="D45" s="610"/>
      <c r="E45" s="115"/>
      <c r="F45" s="499"/>
      <c r="G45" s="610"/>
      <c r="H45" s="611"/>
      <c r="I45" s="180" t="s">
        <v>15</v>
      </c>
      <c r="J45" s="128">
        <f>SUM(J38:J44)</f>
        <v>1726.9</v>
      </c>
      <c r="K45" s="185">
        <f aca="true" t="shared" si="9" ref="K45:AA45">SUM(K38:K44)</f>
        <v>1696.9</v>
      </c>
      <c r="L45" s="185">
        <f t="shared" si="9"/>
        <v>920.3000000000001</v>
      </c>
      <c r="M45" s="187">
        <f t="shared" si="9"/>
        <v>30</v>
      </c>
      <c r="N45" s="128">
        <f t="shared" si="9"/>
        <v>1761.7999999999997</v>
      </c>
      <c r="O45" s="185">
        <f t="shared" si="9"/>
        <v>1726.7999999999997</v>
      </c>
      <c r="P45" s="185">
        <f t="shared" si="9"/>
        <v>982</v>
      </c>
      <c r="Q45" s="187">
        <f t="shared" si="9"/>
        <v>35</v>
      </c>
      <c r="R45" s="128">
        <f t="shared" si="9"/>
        <v>1605.6</v>
      </c>
      <c r="S45" s="185">
        <f t="shared" si="9"/>
        <v>1570.6</v>
      </c>
      <c r="T45" s="185">
        <f t="shared" si="9"/>
        <v>850</v>
      </c>
      <c r="U45" s="187">
        <f t="shared" si="9"/>
        <v>35</v>
      </c>
      <c r="V45" s="128">
        <f t="shared" si="9"/>
        <v>0</v>
      </c>
      <c r="W45" s="128">
        <f t="shared" si="9"/>
        <v>0</v>
      </c>
      <c r="X45" s="128">
        <f t="shared" si="9"/>
        <v>0</v>
      </c>
      <c r="Y45" s="128">
        <f t="shared" si="9"/>
        <v>0</v>
      </c>
      <c r="Z45" s="128">
        <f t="shared" si="9"/>
        <v>1998</v>
      </c>
      <c r="AA45" s="181">
        <f t="shared" si="9"/>
        <v>1999</v>
      </c>
      <c r="AB45" s="901"/>
      <c r="AC45" s="866"/>
      <c r="AD45" s="866"/>
      <c r="AE45" s="862"/>
    </row>
    <row r="46" spans="1:31" ht="12.75" customHeight="1" thickBot="1">
      <c r="A46" s="9" t="s">
        <v>16</v>
      </c>
      <c r="B46" s="10" t="s">
        <v>16</v>
      </c>
      <c r="C46" s="895" t="s">
        <v>24</v>
      </c>
      <c r="D46" s="878"/>
      <c r="E46" s="878"/>
      <c r="F46" s="878"/>
      <c r="G46" s="878"/>
      <c r="H46" s="878"/>
      <c r="I46" s="879"/>
      <c r="J46" s="57">
        <f>J45</f>
        <v>1726.9</v>
      </c>
      <c r="K46" s="376">
        <f aca="true" t="shared" si="10" ref="K46:AA46">K45</f>
        <v>1696.9</v>
      </c>
      <c r="L46" s="376">
        <f t="shared" si="10"/>
        <v>920.3000000000001</v>
      </c>
      <c r="M46" s="376">
        <f t="shared" si="10"/>
        <v>30</v>
      </c>
      <c r="N46" s="57">
        <f t="shared" si="10"/>
        <v>1761.7999999999997</v>
      </c>
      <c r="O46" s="376">
        <f t="shared" si="10"/>
        <v>1726.7999999999997</v>
      </c>
      <c r="P46" s="376">
        <f t="shared" si="10"/>
        <v>982</v>
      </c>
      <c r="Q46" s="376">
        <f t="shared" si="10"/>
        <v>35</v>
      </c>
      <c r="R46" s="57">
        <f t="shared" si="10"/>
        <v>1605.6</v>
      </c>
      <c r="S46" s="376">
        <f t="shared" si="10"/>
        <v>1570.6</v>
      </c>
      <c r="T46" s="376">
        <f t="shared" si="10"/>
        <v>850</v>
      </c>
      <c r="U46" s="376">
        <f t="shared" si="10"/>
        <v>35</v>
      </c>
      <c r="V46" s="57">
        <f>V45</f>
        <v>0</v>
      </c>
      <c r="W46" s="376">
        <f>W45</f>
        <v>0</v>
      </c>
      <c r="X46" s="376">
        <f>X45</f>
        <v>0</v>
      </c>
      <c r="Y46" s="376">
        <f>Y45</f>
        <v>0</v>
      </c>
      <c r="Z46" s="57">
        <f t="shared" si="10"/>
        <v>1998</v>
      </c>
      <c r="AA46" s="89">
        <f t="shared" si="10"/>
        <v>1999</v>
      </c>
      <c r="AB46" s="1097"/>
      <c r="AC46" s="1098"/>
      <c r="AD46" s="1098"/>
      <c r="AE46" s="1107"/>
    </row>
    <row r="47" spans="1:31" ht="15.75" customHeight="1" thickBot="1">
      <c r="A47" s="23" t="s">
        <v>16</v>
      </c>
      <c r="B47" s="321" t="s">
        <v>17</v>
      </c>
      <c r="C47" s="1108" t="s">
        <v>264</v>
      </c>
      <c r="D47" s="816"/>
      <c r="E47" s="816"/>
      <c r="F47" s="816"/>
      <c r="G47" s="816"/>
      <c r="H47" s="816"/>
      <c r="I47" s="816"/>
      <c r="J47" s="816"/>
      <c r="K47" s="816"/>
      <c r="L47" s="816"/>
      <c r="M47" s="816"/>
      <c r="N47" s="816"/>
      <c r="O47" s="816"/>
      <c r="P47" s="816"/>
      <c r="Q47" s="816"/>
      <c r="R47" s="816"/>
      <c r="S47" s="816"/>
      <c r="T47" s="816"/>
      <c r="U47" s="816"/>
      <c r="V47" s="816"/>
      <c r="W47" s="816"/>
      <c r="X47" s="816"/>
      <c r="Y47" s="816"/>
      <c r="Z47" s="816"/>
      <c r="AA47" s="816"/>
      <c r="AB47" s="816"/>
      <c r="AC47" s="816"/>
      <c r="AD47" s="816"/>
      <c r="AE47" s="817"/>
    </row>
    <row r="48" spans="1:31" ht="13.5" customHeight="1">
      <c r="A48" s="1164" t="s">
        <v>16</v>
      </c>
      <c r="B48" s="1025" t="s">
        <v>17</v>
      </c>
      <c r="C48" s="972" t="s">
        <v>12</v>
      </c>
      <c r="D48" s="933" t="s">
        <v>177</v>
      </c>
      <c r="E48" s="868"/>
      <c r="F48" s="1255">
        <v>10</v>
      </c>
      <c r="G48" s="913" t="s">
        <v>13</v>
      </c>
      <c r="H48" s="1259" t="s">
        <v>99</v>
      </c>
      <c r="I48" s="1171" t="s">
        <v>21</v>
      </c>
      <c r="J48" s="1110">
        <f>K48</f>
        <v>541.8</v>
      </c>
      <c r="K48" s="1112">
        <f>549-7.2</f>
        <v>541.8</v>
      </c>
      <c r="L48" s="1112">
        <f>385.3-5.5</f>
        <v>379.8</v>
      </c>
      <c r="M48" s="1114"/>
      <c r="N48" s="1110">
        <v>560</v>
      </c>
      <c r="O48" s="1112">
        <v>560</v>
      </c>
      <c r="P48" s="1112">
        <v>368.2</v>
      </c>
      <c r="Q48" s="1114"/>
      <c r="R48" s="1278">
        <v>519.1</v>
      </c>
      <c r="S48" s="1116">
        <v>519.1</v>
      </c>
      <c r="T48" s="1116">
        <v>360.9</v>
      </c>
      <c r="U48" s="1263"/>
      <c r="V48" s="1273"/>
      <c r="W48" s="1275"/>
      <c r="X48" s="1275"/>
      <c r="Y48" s="1176"/>
      <c r="Z48" s="1266">
        <v>560</v>
      </c>
      <c r="AA48" s="1268">
        <v>560</v>
      </c>
      <c r="AB48" s="397" t="s">
        <v>164</v>
      </c>
      <c r="AC48" s="523">
        <v>45</v>
      </c>
      <c r="AD48" s="523">
        <v>45</v>
      </c>
      <c r="AE48" s="612">
        <v>45</v>
      </c>
    </row>
    <row r="49" spans="1:31" ht="12.75" customHeight="1">
      <c r="A49" s="1249"/>
      <c r="B49" s="1015"/>
      <c r="C49" s="1002"/>
      <c r="D49" s="1253"/>
      <c r="E49" s="1010"/>
      <c r="F49" s="1256"/>
      <c r="G49" s="906"/>
      <c r="H49" s="1260"/>
      <c r="I49" s="1172"/>
      <c r="J49" s="1111"/>
      <c r="K49" s="1113"/>
      <c r="L49" s="1113"/>
      <c r="M49" s="1115"/>
      <c r="N49" s="1265"/>
      <c r="O49" s="1117"/>
      <c r="P49" s="1117"/>
      <c r="Q49" s="1115"/>
      <c r="R49" s="1265"/>
      <c r="S49" s="1117"/>
      <c r="T49" s="1117"/>
      <c r="U49" s="1264"/>
      <c r="V49" s="1274"/>
      <c r="W49" s="1276"/>
      <c r="X49" s="1276"/>
      <c r="Y49" s="1277"/>
      <c r="Z49" s="1267"/>
      <c r="AA49" s="1169"/>
      <c r="AB49" s="39" t="s">
        <v>165</v>
      </c>
      <c r="AC49" s="613">
        <v>40</v>
      </c>
      <c r="AD49" s="613">
        <v>40</v>
      </c>
      <c r="AE49" s="614">
        <v>40</v>
      </c>
    </row>
    <row r="50" spans="1:31" ht="39" customHeight="1">
      <c r="A50" s="1250"/>
      <c r="B50" s="1251"/>
      <c r="C50" s="1252"/>
      <c r="D50" s="1253"/>
      <c r="E50" s="1109"/>
      <c r="F50" s="1257"/>
      <c r="G50" s="906"/>
      <c r="H50" s="1261"/>
      <c r="I50" s="1172"/>
      <c r="J50" s="1111"/>
      <c r="K50" s="1113"/>
      <c r="L50" s="1113"/>
      <c r="M50" s="1115"/>
      <c r="N50" s="1265"/>
      <c r="O50" s="1117"/>
      <c r="P50" s="1117"/>
      <c r="Q50" s="1115"/>
      <c r="R50" s="1265"/>
      <c r="S50" s="1117"/>
      <c r="T50" s="1117"/>
      <c r="U50" s="1264"/>
      <c r="V50" s="1274"/>
      <c r="W50" s="1276"/>
      <c r="X50" s="1276"/>
      <c r="Y50" s="1277"/>
      <c r="Z50" s="1134"/>
      <c r="AA50" s="1170"/>
      <c r="AB50" s="377" t="s">
        <v>166</v>
      </c>
      <c r="AC50" s="378">
        <v>23</v>
      </c>
      <c r="AD50" s="378">
        <v>23</v>
      </c>
      <c r="AE50" s="379">
        <v>23</v>
      </c>
    </row>
    <row r="51" spans="1:31" ht="15" customHeight="1" thickBot="1">
      <c r="A51" s="1250"/>
      <c r="B51" s="1251"/>
      <c r="C51" s="1252"/>
      <c r="D51" s="1253"/>
      <c r="E51" s="1109"/>
      <c r="F51" s="1257"/>
      <c r="G51" s="906"/>
      <c r="H51" s="1261"/>
      <c r="I51" s="178" t="s">
        <v>93</v>
      </c>
      <c r="J51" s="18">
        <v>108.6</v>
      </c>
      <c r="K51" s="7">
        <v>103</v>
      </c>
      <c r="L51" s="7">
        <v>15.3</v>
      </c>
      <c r="M51" s="21">
        <v>5.6</v>
      </c>
      <c r="N51" s="13">
        <v>118.8</v>
      </c>
      <c r="O51" s="7">
        <v>118.8</v>
      </c>
      <c r="P51" s="7"/>
      <c r="Q51" s="21"/>
      <c r="R51" s="380">
        <f>113.4+5.4</f>
        <v>118.80000000000001</v>
      </c>
      <c r="S51" s="8">
        <f>R51</f>
        <v>118.80000000000001</v>
      </c>
      <c r="T51" s="8"/>
      <c r="U51" s="381"/>
      <c r="V51" s="13"/>
      <c r="W51" s="7"/>
      <c r="X51" s="7"/>
      <c r="Y51" s="14"/>
      <c r="Z51" s="368">
        <v>123</v>
      </c>
      <c r="AA51" s="382">
        <v>125</v>
      </c>
      <c r="AB51" s="383" t="s">
        <v>178</v>
      </c>
      <c r="AC51" s="384">
        <v>45</v>
      </c>
      <c r="AD51" s="360">
        <v>45</v>
      </c>
      <c r="AE51" s="455"/>
    </row>
    <row r="52" spans="1:31" ht="14.25" customHeight="1" thickBot="1">
      <c r="A52" s="1165"/>
      <c r="B52" s="1017"/>
      <c r="C52" s="973"/>
      <c r="D52" s="1254"/>
      <c r="E52" s="870"/>
      <c r="F52" s="1258"/>
      <c r="G52" s="907"/>
      <c r="H52" s="1262"/>
      <c r="I52" s="180" t="s">
        <v>15</v>
      </c>
      <c r="J52" s="385">
        <f aca="true" t="shared" si="11" ref="J52:AA52">SUM(J48:J51)</f>
        <v>650.4</v>
      </c>
      <c r="K52" s="386">
        <f t="shared" si="11"/>
        <v>644.8</v>
      </c>
      <c r="L52" s="387">
        <f t="shared" si="11"/>
        <v>395.1</v>
      </c>
      <c r="M52" s="388">
        <f t="shared" si="11"/>
        <v>5.6</v>
      </c>
      <c r="N52" s="34">
        <f t="shared" si="11"/>
        <v>678.8</v>
      </c>
      <c r="O52" s="389">
        <f t="shared" si="11"/>
        <v>678.8</v>
      </c>
      <c r="P52" s="389">
        <f t="shared" si="11"/>
        <v>368.2</v>
      </c>
      <c r="Q52" s="390">
        <f t="shared" si="11"/>
        <v>0</v>
      </c>
      <c r="R52" s="375">
        <f t="shared" si="11"/>
        <v>637.9000000000001</v>
      </c>
      <c r="S52" s="386">
        <f t="shared" si="11"/>
        <v>637.9000000000001</v>
      </c>
      <c r="T52" s="387">
        <f t="shared" si="11"/>
        <v>360.9</v>
      </c>
      <c r="U52" s="388">
        <f t="shared" si="11"/>
        <v>0</v>
      </c>
      <c r="V52" s="375">
        <f t="shared" si="11"/>
        <v>0</v>
      </c>
      <c r="W52" s="386">
        <f t="shared" si="11"/>
        <v>0</v>
      </c>
      <c r="X52" s="387">
        <f t="shared" si="11"/>
        <v>0</v>
      </c>
      <c r="Y52" s="388">
        <f t="shared" si="11"/>
        <v>0</v>
      </c>
      <c r="Z52" s="391">
        <f t="shared" si="11"/>
        <v>683</v>
      </c>
      <c r="AA52" s="34">
        <f t="shared" si="11"/>
        <v>685</v>
      </c>
      <c r="AB52" s="581"/>
      <c r="AC52" s="520"/>
      <c r="AD52" s="520"/>
      <c r="AE52" s="556"/>
    </row>
    <row r="53" spans="1:31" ht="18" customHeight="1" thickBot="1">
      <c r="A53" s="9" t="s">
        <v>16</v>
      </c>
      <c r="B53" s="321" t="s">
        <v>17</v>
      </c>
      <c r="C53" s="1210" t="s">
        <v>24</v>
      </c>
      <c r="D53" s="1211"/>
      <c r="E53" s="1211"/>
      <c r="F53" s="1211"/>
      <c r="G53" s="1211"/>
      <c r="H53" s="1211"/>
      <c r="I53" s="1269"/>
      <c r="J53" s="57">
        <f>J52</f>
        <v>650.4</v>
      </c>
      <c r="K53" s="392">
        <f aca="true" t="shared" si="12" ref="K53:AA53">K52</f>
        <v>644.8</v>
      </c>
      <c r="L53" s="393">
        <f t="shared" si="12"/>
        <v>395.1</v>
      </c>
      <c r="M53" s="394">
        <f t="shared" si="12"/>
        <v>5.6</v>
      </c>
      <c r="N53" s="89">
        <f t="shared" si="12"/>
        <v>678.8</v>
      </c>
      <c r="O53" s="395">
        <f t="shared" si="12"/>
        <v>678.8</v>
      </c>
      <c r="P53" s="392">
        <f t="shared" si="12"/>
        <v>368.2</v>
      </c>
      <c r="Q53" s="376">
        <f t="shared" si="12"/>
        <v>0</v>
      </c>
      <c r="R53" s="89">
        <f t="shared" si="12"/>
        <v>637.9000000000001</v>
      </c>
      <c r="S53" s="395">
        <f t="shared" si="12"/>
        <v>637.9000000000001</v>
      </c>
      <c r="T53" s="395">
        <f t="shared" si="12"/>
        <v>360.9</v>
      </c>
      <c r="U53" s="394">
        <f t="shared" si="12"/>
        <v>0</v>
      </c>
      <c r="V53" s="89">
        <f>V52</f>
        <v>0</v>
      </c>
      <c r="W53" s="395">
        <f>W52</f>
        <v>0</v>
      </c>
      <c r="X53" s="395">
        <f>X52</f>
        <v>0</v>
      </c>
      <c r="Y53" s="394">
        <f>Y52</f>
        <v>0</v>
      </c>
      <c r="Z53" s="57">
        <f t="shared" si="12"/>
        <v>683</v>
      </c>
      <c r="AA53" s="57">
        <f t="shared" si="12"/>
        <v>685</v>
      </c>
      <c r="AB53" s="1270"/>
      <c r="AC53" s="1271"/>
      <c r="AD53" s="1271"/>
      <c r="AE53" s="1272"/>
    </row>
    <row r="54" spans="1:31" ht="20.25" customHeight="1" thickBot="1">
      <c r="A54" s="396" t="s">
        <v>16</v>
      </c>
      <c r="B54" s="324" t="s">
        <v>18</v>
      </c>
      <c r="C54" s="557" t="s">
        <v>167</v>
      </c>
      <c r="D54" s="615"/>
      <c r="E54" s="616"/>
      <c r="F54" s="616"/>
      <c r="G54" s="616"/>
      <c r="H54" s="616"/>
      <c r="I54" s="616"/>
      <c r="J54" s="617"/>
      <c r="K54" s="617"/>
      <c r="L54" s="617"/>
      <c r="M54" s="617"/>
      <c r="N54" s="617"/>
      <c r="O54" s="617"/>
      <c r="P54" s="617"/>
      <c r="Q54" s="617"/>
      <c r="R54" s="617"/>
      <c r="S54" s="617"/>
      <c r="T54" s="617"/>
      <c r="U54" s="617"/>
      <c r="V54" s="617"/>
      <c r="W54" s="617"/>
      <c r="X54" s="617"/>
      <c r="Y54" s="617"/>
      <c r="Z54" s="617"/>
      <c r="AA54" s="617"/>
      <c r="AB54" s="618"/>
      <c r="AC54" s="618"/>
      <c r="AD54" s="618"/>
      <c r="AE54" s="619"/>
    </row>
    <row r="55" spans="1:31" s="19" customFormat="1" ht="18" customHeight="1">
      <c r="A55" s="1011" t="s">
        <v>16</v>
      </c>
      <c r="B55" s="1025" t="s">
        <v>18</v>
      </c>
      <c r="C55" s="972" t="s">
        <v>12</v>
      </c>
      <c r="D55" s="875" t="s">
        <v>176</v>
      </c>
      <c r="E55" s="868"/>
      <c r="F55" s="1255">
        <v>10</v>
      </c>
      <c r="G55" s="812" t="s">
        <v>13</v>
      </c>
      <c r="H55" s="1259" t="s">
        <v>99</v>
      </c>
      <c r="I55" s="514" t="s">
        <v>21</v>
      </c>
      <c r="J55" s="515">
        <f>K55</f>
        <v>889.8</v>
      </c>
      <c r="K55" s="312">
        <f>900.3-10.5</f>
        <v>889.8</v>
      </c>
      <c r="L55" s="312">
        <f>558.5-8</f>
        <v>550.5</v>
      </c>
      <c r="M55" s="519"/>
      <c r="N55" s="88">
        <v>1009.7</v>
      </c>
      <c r="O55" s="5">
        <v>1009.7</v>
      </c>
      <c r="P55" s="312">
        <v>623.6</v>
      </c>
      <c r="Q55" s="519"/>
      <c r="R55" s="41">
        <v>811</v>
      </c>
      <c r="S55" s="6">
        <v>811</v>
      </c>
      <c r="T55" s="516">
        <v>505.9</v>
      </c>
      <c r="U55" s="684"/>
      <c r="V55" s="517"/>
      <c r="W55" s="518"/>
      <c r="X55" s="518"/>
      <c r="Y55" s="313"/>
      <c r="Z55" s="438">
        <v>1100</v>
      </c>
      <c r="AA55" s="304">
        <v>1100</v>
      </c>
      <c r="AB55" s="397" t="s">
        <v>168</v>
      </c>
      <c r="AC55" s="523">
        <v>174</v>
      </c>
      <c r="AD55" s="523">
        <v>174</v>
      </c>
      <c r="AE55" s="612">
        <v>174</v>
      </c>
    </row>
    <row r="56" spans="1:31" ht="19.5" customHeight="1" thickBot="1">
      <c r="A56" s="1014"/>
      <c r="B56" s="1016"/>
      <c r="C56" s="1003"/>
      <c r="D56" s="876"/>
      <c r="E56" s="869"/>
      <c r="F56" s="1279"/>
      <c r="G56" s="906"/>
      <c r="H56" s="1280"/>
      <c r="I56" s="461" t="s">
        <v>93</v>
      </c>
      <c r="J56" s="246">
        <v>30</v>
      </c>
      <c r="K56" s="17">
        <v>30</v>
      </c>
      <c r="L56" s="361">
        <v>8.7</v>
      </c>
      <c r="M56" s="448"/>
      <c r="N56" s="246">
        <v>40</v>
      </c>
      <c r="O56" s="17">
        <v>37</v>
      </c>
      <c r="P56" s="17"/>
      <c r="Q56" s="462">
        <v>3</v>
      </c>
      <c r="R56" s="465">
        <v>40</v>
      </c>
      <c r="S56" s="466">
        <v>37</v>
      </c>
      <c r="T56" s="466">
        <v>20</v>
      </c>
      <c r="U56" s="467">
        <v>3</v>
      </c>
      <c r="V56" s="468"/>
      <c r="W56" s="469"/>
      <c r="X56" s="469"/>
      <c r="Y56" s="470"/>
      <c r="Z56" s="470">
        <v>40</v>
      </c>
      <c r="AA56" s="382">
        <v>40</v>
      </c>
      <c r="AB56" s="902" t="s">
        <v>169</v>
      </c>
      <c r="AC56" s="623">
        <v>230</v>
      </c>
      <c r="AD56" s="623">
        <v>230</v>
      </c>
      <c r="AE56" s="624">
        <v>230</v>
      </c>
    </row>
    <row r="57" spans="1:31" ht="15.75" customHeight="1" thickBot="1">
      <c r="A57" s="1012"/>
      <c r="B57" s="1017"/>
      <c r="C57" s="973"/>
      <c r="D57" s="874"/>
      <c r="E57" s="870"/>
      <c r="F57" s="1258"/>
      <c r="G57" s="813"/>
      <c r="H57" s="1281"/>
      <c r="I57" s="180" t="s">
        <v>15</v>
      </c>
      <c r="J57" s="463">
        <f aca="true" t="shared" si="13" ref="J57:AA57">SUM(J55:J56)</f>
        <v>919.8</v>
      </c>
      <c r="K57" s="463">
        <f t="shared" si="13"/>
        <v>919.8</v>
      </c>
      <c r="L57" s="463">
        <f t="shared" si="13"/>
        <v>559.2</v>
      </c>
      <c r="M57" s="463">
        <f t="shared" si="13"/>
        <v>0</v>
      </c>
      <c r="N57" s="463">
        <f t="shared" si="13"/>
        <v>1049.7</v>
      </c>
      <c r="O57" s="688">
        <f t="shared" si="13"/>
        <v>1046.7</v>
      </c>
      <c r="P57" s="688">
        <f t="shared" si="13"/>
        <v>623.6</v>
      </c>
      <c r="Q57" s="689">
        <f t="shared" si="13"/>
        <v>3</v>
      </c>
      <c r="R57" s="463">
        <f t="shared" si="13"/>
        <v>851</v>
      </c>
      <c r="S57" s="688">
        <f t="shared" si="13"/>
        <v>848</v>
      </c>
      <c r="T57" s="688">
        <f t="shared" si="13"/>
        <v>525.9</v>
      </c>
      <c r="U57" s="689">
        <f t="shared" si="13"/>
        <v>3</v>
      </c>
      <c r="V57" s="463">
        <f t="shared" si="13"/>
        <v>0</v>
      </c>
      <c r="W57" s="463">
        <f t="shared" si="13"/>
        <v>0</v>
      </c>
      <c r="X57" s="463">
        <f t="shared" si="13"/>
        <v>0</v>
      </c>
      <c r="Y57" s="463">
        <f t="shared" si="13"/>
        <v>0</v>
      </c>
      <c r="Z57" s="463">
        <f t="shared" si="13"/>
        <v>1140</v>
      </c>
      <c r="AA57" s="464">
        <f t="shared" si="13"/>
        <v>1140</v>
      </c>
      <c r="AB57" s="903"/>
      <c r="AC57" s="625"/>
      <c r="AD57" s="625"/>
      <c r="AE57" s="626"/>
    </row>
    <row r="58" spans="1:248" s="22" customFormat="1" ht="16.5" customHeight="1" thickBot="1">
      <c r="A58" s="9" t="s">
        <v>16</v>
      </c>
      <c r="B58" s="10" t="s">
        <v>18</v>
      </c>
      <c r="C58" s="1282" t="s">
        <v>24</v>
      </c>
      <c r="D58" s="878"/>
      <c r="E58" s="878"/>
      <c r="F58" s="878"/>
      <c r="G58" s="878"/>
      <c r="H58" s="878"/>
      <c r="I58" s="1283"/>
      <c r="J58" s="46">
        <f>+J57</f>
        <v>919.8</v>
      </c>
      <c r="K58" s="398">
        <f aca="true" t="shared" si="14" ref="K58:AA58">+K57</f>
        <v>919.8</v>
      </c>
      <c r="L58" s="398">
        <f t="shared" si="14"/>
        <v>559.2</v>
      </c>
      <c r="M58" s="399">
        <f t="shared" si="14"/>
        <v>0</v>
      </c>
      <c r="N58" s="46">
        <f t="shared" si="14"/>
        <v>1049.7</v>
      </c>
      <c r="O58" s="398">
        <f t="shared" si="14"/>
        <v>1046.7</v>
      </c>
      <c r="P58" s="398">
        <f t="shared" si="14"/>
        <v>623.6</v>
      </c>
      <c r="Q58" s="399">
        <f t="shared" si="14"/>
        <v>3</v>
      </c>
      <c r="R58" s="46">
        <f t="shared" si="14"/>
        <v>851</v>
      </c>
      <c r="S58" s="398">
        <f t="shared" si="14"/>
        <v>848</v>
      </c>
      <c r="T58" s="398">
        <f t="shared" si="14"/>
        <v>525.9</v>
      </c>
      <c r="U58" s="400">
        <f t="shared" si="14"/>
        <v>3</v>
      </c>
      <c r="V58" s="46">
        <f t="shared" si="14"/>
        <v>0</v>
      </c>
      <c r="W58" s="398">
        <f t="shared" si="14"/>
        <v>0</v>
      </c>
      <c r="X58" s="398">
        <f t="shared" si="14"/>
        <v>0</v>
      </c>
      <c r="Y58" s="400">
        <f t="shared" si="14"/>
        <v>0</v>
      </c>
      <c r="Z58" s="401">
        <f t="shared" si="14"/>
        <v>1140</v>
      </c>
      <c r="AA58" s="401">
        <f t="shared" si="14"/>
        <v>1140</v>
      </c>
      <c r="AB58" s="865"/>
      <c r="AC58" s="859"/>
      <c r="AD58" s="859"/>
      <c r="AE58" s="860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</row>
    <row r="59" spans="1:248" s="22" customFormat="1" ht="19.5" customHeight="1" thickBot="1">
      <c r="A59" s="23" t="s">
        <v>16</v>
      </c>
      <c r="B59" s="10" t="s">
        <v>19</v>
      </c>
      <c r="C59" s="557" t="s">
        <v>170</v>
      </c>
      <c r="D59" s="616"/>
      <c r="E59" s="616"/>
      <c r="F59" s="616"/>
      <c r="G59" s="616"/>
      <c r="H59" s="616"/>
      <c r="I59" s="616"/>
      <c r="J59" s="616"/>
      <c r="K59" s="616"/>
      <c r="L59" s="616"/>
      <c r="M59" s="616"/>
      <c r="N59" s="616"/>
      <c r="O59" s="616"/>
      <c r="P59" s="616"/>
      <c r="Q59" s="616"/>
      <c r="R59" s="616"/>
      <c r="S59" s="616"/>
      <c r="T59" s="616"/>
      <c r="U59" s="616"/>
      <c r="V59" s="616"/>
      <c r="W59" s="616"/>
      <c r="X59" s="616"/>
      <c r="Y59" s="616"/>
      <c r="Z59" s="616"/>
      <c r="AA59" s="616"/>
      <c r="AB59" s="616"/>
      <c r="AC59" s="616"/>
      <c r="AD59" s="616"/>
      <c r="AE59" s="627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</row>
    <row r="60" spans="1:248" s="22" customFormat="1" ht="16.5" customHeight="1">
      <c r="A60" s="1284" t="s">
        <v>16</v>
      </c>
      <c r="B60" s="1286" t="s">
        <v>19</v>
      </c>
      <c r="C60" s="1288" t="s">
        <v>12</v>
      </c>
      <c r="D60" s="933" t="s">
        <v>177</v>
      </c>
      <c r="E60" s="933"/>
      <c r="F60" s="933">
        <v>10</v>
      </c>
      <c r="G60" s="1290" t="s">
        <v>13</v>
      </c>
      <c r="H60" s="491" t="s">
        <v>99</v>
      </c>
      <c r="I60" s="521" t="s">
        <v>21</v>
      </c>
      <c r="J60" s="522">
        <f>K60</f>
        <v>932.5999999999999</v>
      </c>
      <c r="K60" s="523">
        <f>944.8-12.2</f>
        <v>932.5999999999999</v>
      </c>
      <c r="L60" s="16">
        <f>644-9.3</f>
        <v>634.7</v>
      </c>
      <c r="M60" s="524"/>
      <c r="N60" s="37">
        <v>1042.2</v>
      </c>
      <c r="O60" s="523">
        <v>1042.2</v>
      </c>
      <c r="P60" s="523">
        <v>675.4</v>
      </c>
      <c r="Q60" s="525"/>
      <c r="R60" s="526">
        <v>927.6</v>
      </c>
      <c r="S60" s="527">
        <v>927.6</v>
      </c>
      <c r="T60" s="527">
        <v>625.8</v>
      </c>
      <c r="U60" s="528"/>
      <c r="V60" s="529"/>
      <c r="W60" s="530"/>
      <c r="X60" s="531"/>
      <c r="Y60" s="524"/>
      <c r="Z60" s="532">
        <v>1272.1</v>
      </c>
      <c r="AA60" s="533">
        <v>1466.5</v>
      </c>
      <c r="AB60" s="397" t="s">
        <v>171</v>
      </c>
      <c r="AC60" s="523">
        <v>80</v>
      </c>
      <c r="AD60" s="523">
        <v>80</v>
      </c>
      <c r="AE60" s="612">
        <v>80</v>
      </c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</row>
    <row r="61" spans="1:31" ht="26.25" customHeight="1">
      <c r="A61" s="1285"/>
      <c r="B61" s="1287"/>
      <c r="C61" s="1289"/>
      <c r="D61" s="838"/>
      <c r="E61" s="838"/>
      <c r="F61" s="838"/>
      <c r="G61" s="1291"/>
      <c r="H61" s="628"/>
      <c r="I61" s="178" t="s">
        <v>93</v>
      </c>
      <c r="J61" s="18">
        <v>590</v>
      </c>
      <c r="K61" s="7">
        <v>590</v>
      </c>
      <c r="L61" s="7">
        <v>64.9</v>
      </c>
      <c r="M61" s="21"/>
      <c r="N61" s="13">
        <v>669.7</v>
      </c>
      <c r="O61" s="7">
        <v>669.7</v>
      </c>
      <c r="P61" s="7">
        <v>59</v>
      </c>
      <c r="Q61" s="21"/>
      <c r="R61" s="35">
        <v>669.7</v>
      </c>
      <c r="S61" s="20">
        <v>669.7</v>
      </c>
      <c r="T61" s="20">
        <v>63.3</v>
      </c>
      <c r="U61" s="402"/>
      <c r="V61" s="104"/>
      <c r="W61" s="103"/>
      <c r="X61" s="103"/>
      <c r="Y61" s="403"/>
      <c r="Z61" s="404">
        <v>676</v>
      </c>
      <c r="AA61" s="241">
        <v>680</v>
      </c>
      <c r="AB61" s="306" t="s">
        <v>172</v>
      </c>
      <c r="AC61" s="510">
        <v>25</v>
      </c>
      <c r="AD61" s="510">
        <v>30</v>
      </c>
      <c r="AE61" s="577">
        <v>35</v>
      </c>
    </row>
    <row r="62" spans="1:248" s="22" customFormat="1" ht="18.75" customHeight="1" thickBot="1">
      <c r="A62" s="1056"/>
      <c r="B62" s="852"/>
      <c r="C62" s="852"/>
      <c r="D62" s="935"/>
      <c r="E62" s="935"/>
      <c r="F62" s="935"/>
      <c r="G62" s="1292"/>
      <c r="H62" s="629"/>
      <c r="I62" s="687" t="s">
        <v>15</v>
      </c>
      <c r="J62" s="385">
        <f aca="true" t="shared" si="15" ref="J62:AA62">SUM(J60:J61)</f>
        <v>1522.6</v>
      </c>
      <c r="K62" s="386">
        <f t="shared" si="15"/>
        <v>1522.6</v>
      </c>
      <c r="L62" s="387">
        <f t="shared" si="15"/>
        <v>699.6</v>
      </c>
      <c r="M62" s="388">
        <f t="shared" si="15"/>
        <v>0</v>
      </c>
      <c r="N62" s="34">
        <f t="shared" si="15"/>
        <v>1711.9</v>
      </c>
      <c r="O62" s="389">
        <f t="shared" si="15"/>
        <v>1711.9</v>
      </c>
      <c r="P62" s="389">
        <f t="shared" si="15"/>
        <v>734.4</v>
      </c>
      <c r="Q62" s="390">
        <f t="shared" si="15"/>
        <v>0</v>
      </c>
      <c r="R62" s="405">
        <f t="shared" si="15"/>
        <v>1597.3000000000002</v>
      </c>
      <c r="S62" s="406">
        <f t="shared" si="15"/>
        <v>1597.3000000000002</v>
      </c>
      <c r="T62" s="406">
        <f t="shared" si="15"/>
        <v>689.0999999999999</v>
      </c>
      <c r="U62" s="388">
        <f t="shared" si="15"/>
        <v>0</v>
      </c>
      <c r="V62" s="405">
        <f t="shared" si="15"/>
        <v>0</v>
      </c>
      <c r="W62" s="406">
        <f t="shared" si="15"/>
        <v>0</v>
      </c>
      <c r="X62" s="406">
        <f t="shared" si="15"/>
        <v>0</v>
      </c>
      <c r="Y62" s="388">
        <f t="shared" si="15"/>
        <v>0</v>
      </c>
      <c r="Z62" s="391">
        <f t="shared" si="15"/>
        <v>1948.1</v>
      </c>
      <c r="AA62" s="34">
        <f t="shared" si="15"/>
        <v>2146.5</v>
      </c>
      <c r="AB62" s="690" t="s">
        <v>179</v>
      </c>
      <c r="AC62" s="520"/>
      <c r="AD62" s="685">
        <v>13</v>
      </c>
      <c r="AE62" s="686">
        <v>12</v>
      </c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</row>
    <row r="63" spans="1:31" ht="20.25" customHeight="1" thickBot="1">
      <c r="A63" s="23" t="s">
        <v>16</v>
      </c>
      <c r="B63" s="10" t="s">
        <v>19</v>
      </c>
      <c r="C63" s="896" t="s">
        <v>24</v>
      </c>
      <c r="D63" s="1293"/>
      <c r="E63" s="1293"/>
      <c r="F63" s="1293"/>
      <c r="G63" s="1293"/>
      <c r="H63" s="1293"/>
      <c r="I63" s="1293"/>
      <c r="J63" s="407">
        <f>J62</f>
        <v>1522.6</v>
      </c>
      <c r="K63" s="408">
        <f aca="true" t="shared" si="16" ref="K63:AA63">K62</f>
        <v>1522.6</v>
      </c>
      <c r="L63" s="408">
        <f t="shared" si="16"/>
        <v>699.6</v>
      </c>
      <c r="M63" s="409">
        <f t="shared" si="16"/>
        <v>0</v>
      </c>
      <c r="N63" s="407">
        <f t="shared" si="16"/>
        <v>1711.9</v>
      </c>
      <c r="O63" s="408">
        <f t="shared" si="16"/>
        <v>1711.9</v>
      </c>
      <c r="P63" s="408">
        <f t="shared" si="16"/>
        <v>734.4</v>
      </c>
      <c r="Q63" s="409">
        <f t="shared" si="16"/>
        <v>0</v>
      </c>
      <c r="R63" s="407">
        <f t="shared" si="16"/>
        <v>1597.3000000000002</v>
      </c>
      <c r="S63" s="408">
        <f t="shared" si="16"/>
        <v>1597.3000000000002</v>
      </c>
      <c r="T63" s="408">
        <f t="shared" si="16"/>
        <v>689.0999999999999</v>
      </c>
      <c r="U63" s="409">
        <f t="shared" si="16"/>
        <v>0</v>
      </c>
      <c r="V63" s="407">
        <f>V62</f>
        <v>0</v>
      </c>
      <c r="W63" s="408">
        <f>W62</f>
        <v>0</v>
      </c>
      <c r="X63" s="408">
        <f>X62</f>
        <v>0</v>
      </c>
      <c r="Y63" s="409">
        <f>Y62</f>
        <v>0</v>
      </c>
      <c r="Z63" s="410">
        <f t="shared" si="16"/>
        <v>1948.1</v>
      </c>
      <c r="AA63" s="410">
        <f t="shared" si="16"/>
        <v>2146.5</v>
      </c>
      <c r="AB63" s="861"/>
      <c r="AC63" s="861"/>
      <c r="AD63" s="861"/>
      <c r="AE63" s="856"/>
    </row>
    <row r="64" spans="1:31" ht="18.75" customHeight="1" thickBot="1">
      <c r="A64" s="23" t="s">
        <v>16</v>
      </c>
      <c r="B64" s="10" t="s">
        <v>20</v>
      </c>
      <c r="C64" s="557" t="s">
        <v>173</v>
      </c>
      <c r="D64" s="616"/>
      <c r="E64" s="616"/>
      <c r="F64" s="616"/>
      <c r="G64" s="616"/>
      <c r="H64" s="616"/>
      <c r="I64" s="616"/>
      <c r="J64" s="616"/>
      <c r="K64" s="616"/>
      <c r="L64" s="616"/>
      <c r="M64" s="616"/>
      <c r="N64" s="616"/>
      <c r="O64" s="616"/>
      <c r="P64" s="616"/>
      <c r="Q64" s="616"/>
      <c r="R64" s="616"/>
      <c r="S64" s="616"/>
      <c r="T64" s="616"/>
      <c r="U64" s="616"/>
      <c r="V64" s="616"/>
      <c r="W64" s="616"/>
      <c r="X64" s="616"/>
      <c r="Y64" s="616"/>
      <c r="Z64" s="616"/>
      <c r="AA64" s="616"/>
      <c r="AB64" s="616"/>
      <c r="AC64" s="616"/>
      <c r="AD64" s="616"/>
      <c r="AE64" s="627"/>
    </row>
    <row r="65" spans="1:31" ht="27.75" customHeight="1">
      <c r="A65" s="1294" t="s">
        <v>16</v>
      </c>
      <c r="B65" s="1286" t="s">
        <v>20</v>
      </c>
      <c r="C65" s="1296" t="s">
        <v>12</v>
      </c>
      <c r="D65" s="933" t="s">
        <v>177</v>
      </c>
      <c r="E65" s="1298"/>
      <c r="F65" s="1300" t="s">
        <v>22</v>
      </c>
      <c r="G65" s="1290" t="s">
        <v>13</v>
      </c>
      <c r="H65" s="897" t="s">
        <v>99</v>
      </c>
      <c r="I65" s="534" t="s">
        <v>21</v>
      </c>
      <c r="J65" s="298">
        <f>770.2-8.7</f>
        <v>761.5</v>
      </c>
      <c r="K65" s="509">
        <f>770.2-8.7</f>
        <v>761.5</v>
      </c>
      <c r="L65" s="509">
        <f>456.8-6.6</f>
        <v>450.2</v>
      </c>
      <c r="M65" s="432"/>
      <c r="N65" s="431">
        <v>776.8</v>
      </c>
      <c r="O65" s="433">
        <v>776.8</v>
      </c>
      <c r="P65" s="433">
        <v>459.3</v>
      </c>
      <c r="Q65" s="432"/>
      <c r="R65" s="295">
        <v>703.3</v>
      </c>
      <c r="S65" s="535">
        <v>703.3</v>
      </c>
      <c r="T65" s="535">
        <v>409.7</v>
      </c>
      <c r="U65" s="536"/>
      <c r="V65" s="537"/>
      <c r="W65" s="538"/>
      <c r="X65" s="538"/>
      <c r="Y65" s="539"/>
      <c r="Z65" s="434">
        <v>929.4</v>
      </c>
      <c r="AA65" s="540">
        <v>929.4</v>
      </c>
      <c r="AB65" s="377" t="s">
        <v>239</v>
      </c>
      <c r="AC65" s="621">
        <v>16</v>
      </c>
      <c r="AD65" s="621">
        <v>24</v>
      </c>
      <c r="AE65" s="622">
        <v>24</v>
      </c>
    </row>
    <row r="66" spans="1:31" ht="39" customHeight="1">
      <c r="A66" s="1295"/>
      <c r="B66" s="1287"/>
      <c r="C66" s="1297"/>
      <c r="D66" s="934"/>
      <c r="E66" s="1299"/>
      <c r="F66" s="1301"/>
      <c r="G66" s="1291"/>
      <c r="H66" s="898"/>
      <c r="I66" s="541"/>
      <c r="J66" s="367"/>
      <c r="K66" s="17"/>
      <c r="L66" s="17"/>
      <c r="M66" s="247"/>
      <c r="N66" s="246"/>
      <c r="O66" s="17"/>
      <c r="P66" s="17"/>
      <c r="Q66" s="247"/>
      <c r="R66" s="631"/>
      <c r="S66" s="632"/>
      <c r="T66" s="632"/>
      <c r="U66" s="633"/>
      <c r="V66" s="634"/>
      <c r="W66" s="635"/>
      <c r="X66" s="635"/>
      <c r="Y66" s="636"/>
      <c r="Z66" s="411"/>
      <c r="AA66" s="248"/>
      <c r="AB66" s="307" t="s">
        <v>174</v>
      </c>
      <c r="AC66" s="363">
        <v>5</v>
      </c>
      <c r="AD66" s="363">
        <v>5</v>
      </c>
      <c r="AE66" s="630">
        <v>5</v>
      </c>
    </row>
    <row r="67" spans="1:31" ht="19.5" customHeight="1" thickBot="1">
      <c r="A67" s="1295"/>
      <c r="B67" s="1287"/>
      <c r="C67" s="1297"/>
      <c r="D67" s="934"/>
      <c r="E67" s="1299"/>
      <c r="F67" s="1301"/>
      <c r="G67" s="1291"/>
      <c r="H67" s="1280"/>
      <c r="I67" s="759" t="s">
        <v>15</v>
      </c>
      <c r="J67" s="760">
        <f aca="true" t="shared" si="17" ref="J67:AA67">SUM(J65:J66)</f>
        <v>761.5</v>
      </c>
      <c r="K67" s="761">
        <f t="shared" si="17"/>
        <v>761.5</v>
      </c>
      <c r="L67" s="761">
        <f t="shared" si="17"/>
        <v>450.2</v>
      </c>
      <c r="M67" s="762">
        <f t="shared" si="17"/>
        <v>0</v>
      </c>
      <c r="N67" s="760">
        <f t="shared" si="17"/>
        <v>776.8</v>
      </c>
      <c r="O67" s="763">
        <f t="shared" si="17"/>
        <v>776.8</v>
      </c>
      <c r="P67" s="764">
        <f t="shared" si="17"/>
        <v>459.3</v>
      </c>
      <c r="Q67" s="762">
        <f t="shared" si="17"/>
        <v>0</v>
      </c>
      <c r="R67" s="760">
        <f t="shared" si="17"/>
        <v>703.3</v>
      </c>
      <c r="S67" s="761">
        <f t="shared" si="17"/>
        <v>703.3</v>
      </c>
      <c r="T67" s="761">
        <f t="shared" si="17"/>
        <v>409.7</v>
      </c>
      <c r="U67" s="762">
        <f t="shared" si="17"/>
        <v>0</v>
      </c>
      <c r="V67" s="760">
        <f t="shared" si="17"/>
        <v>0</v>
      </c>
      <c r="W67" s="761">
        <f t="shared" si="17"/>
        <v>0</v>
      </c>
      <c r="X67" s="761">
        <f t="shared" si="17"/>
        <v>0</v>
      </c>
      <c r="Y67" s="762">
        <f t="shared" si="17"/>
        <v>0</v>
      </c>
      <c r="Z67" s="765">
        <f t="shared" si="17"/>
        <v>929.4</v>
      </c>
      <c r="AA67" s="760">
        <f t="shared" si="17"/>
        <v>929.4</v>
      </c>
      <c r="AB67" s="738" t="s">
        <v>175</v>
      </c>
      <c r="AC67" s="623">
        <v>55</v>
      </c>
      <c r="AD67" s="623">
        <v>55</v>
      </c>
      <c r="AE67" s="624">
        <v>55</v>
      </c>
    </row>
    <row r="68" spans="1:31" ht="16.5" customHeight="1" thickBot="1">
      <c r="A68" s="23" t="s">
        <v>16</v>
      </c>
      <c r="B68" s="10" t="s">
        <v>20</v>
      </c>
      <c r="C68" s="895" t="s">
        <v>24</v>
      </c>
      <c r="D68" s="895"/>
      <c r="E68" s="895"/>
      <c r="F68" s="895"/>
      <c r="G68" s="895"/>
      <c r="H68" s="895"/>
      <c r="I68" s="896"/>
      <c r="J68" s="410">
        <f>J67</f>
        <v>761.5</v>
      </c>
      <c r="K68" s="766">
        <f aca="true" t="shared" si="18" ref="K68:AA68">K67</f>
        <v>761.5</v>
      </c>
      <c r="L68" s="767">
        <f t="shared" si="18"/>
        <v>450.2</v>
      </c>
      <c r="M68" s="409">
        <f t="shared" si="18"/>
        <v>0</v>
      </c>
      <c r="N68" s="407">
        <f t="shared" si="18"/>
        <v>776.8</v>
      </c>
      <c r="O68" s="767">
        <f t="shared" si="18"/>
        <v>776.8</v>
      </c>
      <c r="P68" s="767">
        <f t="shared" si="18"/>
        <v>459.3</v>
      </c>
      <c r="Q68" s="409">
        <f t="shared" si="18"/>
        <v>0</v>
      </c>
      <c r="R68" s="407">
        <f t="shared" si="18"/>
        <v>703.3</v>
      </c>
      <c r="S68" s="767">
        <f t="shared" si="18"/>
        <v>703.3</v>
      </c>
      <c r="T68" s="408">
        <f t="shared" si="18"/>
        <v>409.7</v>
      </c>
      <c r="U68" s="768">
        <f t="shared" si="18"/>
        <v>0</v>
      </c>
      <c r="V68" s="407">
        <f>V67</f>
        <v>0</v>
      </c>
      <c r="W68" s="767">
        <f>W67</f>
        <v>0</v>
      </c>
      <c r="X68" s="408">
        <f>X67</f>
        <v>0</v>
      </c>
      <c r="Y68" s="768">
        <f>Y67</f>
        <v>0</v>
      </c>
      <c r="Z68" s="410">
        <f t="shared" si="18"/>
        <v>929.4</v>
      </c>
      <c r="AA68" s="410">
        <f t="shared" si="18"/>
        <v>929.4</v>
      </c>
      <c r="AB68" s="1303"/>
      <c r="AC68" s="1098"/>
      <c r="AD68" s="1098"/>
      <c r="AE68" s="1099"/>
    </row>
    <row r="69" spans="1:31" ht="18.75" customHeight="1" thickBot="1">
      <c r="A69" s="139" t="s">
        <v>16</v>
      </c>
      <c r="B69" s="140" t="s">
        <v>17</v>
      </c>
      <c r="C69" s="557" t="s">
        <v>231</v>
      </c>
      <c r="D69" s="616"/>
      <c r="E69" s="616"/>
      <c r="F69" s="616"/>
      <c r="G69" s="616"/>
      <c r="H69" s="616"/>
      <c r="I69" s="616"/>
      <c r="J69" s="616"/>
      <c r="K69" s="616"/>
      <c r="L69" s="616"/>
      <c r="M69" s="616"/>
      <c r="N69" s="616"/>
      <c r="O69" s="616"/>
      <c r="P69" s="616"/>
      <c r="Q69" s="616"/>
      <c r="R69" s="616"/>
      <c r="S69" s="616"/>
      <c r="T69" s="616"/>
      <c r="U69" s="616"/>
      <c r="V69" s="616"/>
      <c r="W69" s="616"/>
      <c r="X69" s="616"/>
      <c r="Y69" s="616"/>
      <c r="Z69" s="616"/>
      <c r="AA69" s="616"/>
      <c r="AB69" s="637"/>
      <c r="AC69" s="637"/>
      <c r="AD69" s="637"/>
      <c r="AE69" s="638"/>
    </row>
    <row r="70" spans="1:31" ht="27" customHeight="1">
      <c r="A70" s="1033" t="s">
        <v>16</v>
      </c>
      <c r="B70" s="1036" t="s">
        <v>17</v>
      </c>
      <c r="C70" s="1043" t="s">
        <v>12</v>
      </c>
      <c r="D70" s="1047" t="s">
        <v>232</v>
      </c>
      <c r="E70" s="839" t="s">
        <v>96</v>
      </c>
      <c r="F70" s="904">
        <v>10</v>
      </c>
      <c r="G70" s="913" t="s">
        <v>13</v>
      </c>
      <c r="H70" s="910" t="s">
        <v>99</v>
      </c>
      <c r="I70" s="11" t="s">
        <v>32</v>
      </c>
      <c r="J70" s="749">
        <v>80</v>
      </c>
      <c r="K70" s="750"/>
      <c r="L70" s="750"/>
      <c r="M70" s="751">
        <v>80</v>
      </c>
      <c r="N70" s="752">
        <v>1673.6</v>
      </c>
      <c r="O70" s="753"/>
      <c r="P70" s="753"/>
      <c r="Q70" s="754">
        <v>1673.6</v>
      </c>
      <c r="R70" s="41">
        <v>1673.6</v>
      </c>
      <c r="S70" s="6"/>
      <c r="T70" s="6"/>
      <c r="U70" s="42">
        <v>1673.6</v>
      </c>
      <c r="V70" s="755"/>
      <c r="W70" s="756"/>
      <c r="X70" s="756"/>
      <c r="Y70" s="757"/>
      <c r="Z70" s="743">
        <v>727</v>
      </c>
      <c r="AA70" s="758"/>
      <c r="AB70" s="842" t="s">
        <v>92</v>
      </c>
      <c r="AC70" s="523">
        <v>2</v>
      </c>
      <c r="AD70" s="523">
        <v>3</v>
      </c>
      <c r="AE70" s="612">
        <v>2</v>
      </c>
    </row>
    <row r="71" spans="1:31" ht="19.5" customHeight="1">
      <c r="A71" s="1034"/>
      <c r="B71" s="1037"/>
      <c r="C71" s="1003"/>
      <c r="D71" s="876"/>
      <c r="E71" s="961"/>
      <c r="F71" s="880"/>
      <c r="G71" s="906"/>
      <c r="H71" s="911"/>
      <c r="I71" s="737" t="s">
        <v>188</v>
      </c>
      <c r="J71" s="13"/>
      <c r="K71" s="7"/>
      <c r="L71" s="7"/>
      <c r="M71" s="14"/>
      <c r="N71" s="116">
        <v>295</v>
      </c>
      <c r="O71" s="117"/>
      <c r="P71" s="117"/>
      <c r="Q71" s="118">
        <v>295</v>
      </c>
      <c r="R71" s="380">
        <v>295</v>
      </c>
      <c r="S71" s="8"/>
      <c r="T71" s="8"/>
      <c r="U71" s="381">
        <v>295</v>
      </c>
      <c r="V71" s="13"/>
      <c r="W71" s="7"/>
      <c r="X71" s="7"/>
      <c r="Y71" s="14"/>
      <c r="Z71" s="119">
        <v>130</v>
      </c>
      <c r="AA71" s="75"/>
      <c r="AB71" s="844"/>
      <c r="AC71" s="639"/>
      <c r="AD71" s="361"/>
      <c r="AE71" s="620"/>
    </row>
    <row r="72" spans="1:31" ht="30.75" customHeight="1" thickBot="1">
      <c r="A72" s="1034"/>
      <c r="B72" s="1037"/>
      <c r="C72" s="1003"/>
      <c r="D72" s="876"/>
      <c r="E72" s="961"/>
      <c r="F72" s="880"/>
      <c r="G72" s="906"/>
      <c r="H72" s="911"/>
      <c r="I72" s="736" t="s">
        <v>21</v>
      </c>
      <c r="J72" s="13">
        <v>57</v>
      </c>
      <c r="K72" s="7"/>
      <c r="L72" s="7"/>
      <c r="M72" s="14">
        <v>57</v>
      </c>
      <c r="N72" s="729"/>
      <c r="O72" s="730"/>
      <c r="P72" s="730"/>
      <c r="Q72" s="731"/>
      <c r="R72" s="212">
        <v>31.3</v>
      </c>
      <c r="S72" s="732"/>
      <c r="T72" s="732"/>
      <c r="U72" s="733">
        <v>31.3</v>
      </c>
      <c r="V72" s="206"/>
      <c r="W72" s="734"/>
      <c r="X72" s="734"/>
      <c r="Y72" s="728"/>
      <c r="Z72" s="672"/>
      <c r="AA72" s="735"/>
      <c r="AB72" s="589"/>
      <c r="AC72" s="555"/>
      <c r="AD72" s="489"/>
      <c r="AE72" s="513"/>
    </row>
    <row r="73" spans="1:31" ht="23.25" customHeight="1" thickBot="1">
      <c r="A73" s="1035"/>
      <c r="B73" s="1038"/>
      <c r="C73" s="1042"/>
      <c r="D73" s="1046"/>
      <c r="E73" s="962"/>
      <c r="F73" s="877"/>
      <c r="G73" s="907"/>
      <c r="H73" s="912"/>
      <c r="I73" s="264" t="s">
        <v>15</v>
      </c>
      <c r="J73" s="265">
        <f>SUM(J70:J72)</f>
        <v>137</v>
      </c>
      <c r="K73" s="265">
        <f aca="true" t="shared" si="19" ref="K73:AA73">SUM(K70:K72)</f>
        <v>0</v>
      </c>
      <c r="L73" s="265">
        <f t="shared" si="19"/>
        <v>0</v>
      </c>
      <c r="M73" s="265">
        <f t="shared" si="19"/>
        <v>137</v>
      </c>
      <c r="N73" s="265">
        <f t="shared" si="19"/>
        <v>1968.6</v>
      </c>
      <c r="O73" s="265">
        <f t="shared" si="19"/>
        <v>0</v>
      </c>
      <c r="P73" s="265">
        <f t="shared" si="19"/>
        <v>0</v>
      </c>
      <c r="Q73" s="265">
        <f t="shared" si="19"/>
        <v>1968.6</v>
      </c>
      <c r="R73" s="265">
        <f t="shared" si="19"/>
        <v>1999.8999999999999</v>
      </c>
      <c r="S73" s="265">
        <f t="shared" si="19"/>
        <v>0</v>
      </c>
      <c r="T73" s="265">
        <f t="shared" si="19"/>
        <v>0</v>
      </c>
      <c r="U73" s="265">
        <f t="shared" si="19"/>
        <v>1999.8999999999999</v>
      </c>
      <c r="V73" s="265">
        <f t="shared" si="19"/>
        <v>0</v>
      </c>
      <c r="W73" s="265">
        <f t="shared" si="19"/>
        <v>0</v>
      </c>
      <c r="X73" s="265">
        <f t="shared" si="19"/>
        <v>0</v>
      </c>
      <c r="Y73" s="265">
        <f t="shared" si="19"/>
        <v>0</v>
      </c>
      <c r="Z73" s="265">
        <f t="shared" si="19"/>
        <v>857</v>
      </c>
      <c r="AA73" s="265">
        <f t="shared" si="19"/>
        <v>0</v>
      </c>
      <c r="AB73" s="640"/>
      <c r="AC73" s="641"/>
      <c r="AD73" s="641"/>
      <c r="AE73" s="642"/>
    </row>
    <row r="74" spans="1:31" ht="16.5" customHeight="1">
      <c r="A74" s="1033" t="s">
        <v>16</v>
      </c>
      <c r="B74" s="1036" t="s">
        <v>17</v>
      </c>
      <c r="C74" s="1043" t="s">
        <v>16</v>
      </c>
      <c r="D74" s="1044" t="s">
        <v>40</v>
      </c>
      <c r="E74" s="839" t="s">
        <v>58</v>
      </c>
      <c r="F74" s="904">
        <v>10</v>
      </c>
      <c r="G74" s="1004" t="s">
        <v>13</v>
      </c>
      <c r="H74" s="1105" t="s">
        <v>99</v>
      </c>
      <c r="I74" s="11" t="s">
        <v>31</v>
      </c>
      <c r="J74" s="53"/>
      <c r="K74" s="43"/>
      <c r="L74" s="43"/>
      <c r="M74" s="96"/>
      <c r="N74" s="94">
        <v>1000</v>
      </c>
      <c r="O74" s="47"/>
      <c r="P74" s="47"/>
      <c r="Q74" s="48">
        <v>1000</v>
      </c>
      <c r="R74" s="418">
        <v>1000</v>
      </c>
      <c r="S74" s="419"/>
      <c r="T74" s="419"/>
      <c r="U74" s="93">
        <v>1000</v>
      </c>
      <c r="V74" s="458"/>
      <c r="W74" s="459"/>
      <c r="X74" s="459"/>
      <c r="Y74" s="147"/>
      <c r="Z74" s="50"/>
      <c r="AA74" s="50"/>
      <c r="AB74" s="826"/>
      <c r="AC74" s="643"/>
      <c r="AD74" s="643"/>
      <c r="AE74" s="644"/>
    </row>
    <row r="75" spans="1:31" ht="15" customHeight="1">
      <c r="A75" s="1034"/>
      <c r="B75" s="1037"/>
      <c r="C75" s="1003"/>
      <c r="D75" s="1045"/>
      <c r="E75" s="961"/>
      <c r="F75" s="880"/>
      <c r="G75" s="1021"/>
      <c r="H75" s="1024"/>
      <c r="I75" s="15" t="s">
        <v>32</v>
      </c>
      <c r="J75" s="52"/>
      <c r="K75" s="44"/>
      <c r="L75" s="44"/>
      <c r="M75" s="97"/>
      <c r="N75" s="95">
        <v>100</v>
      </c>
      <c r="O75" s="45"/>
      <c r="P75" s="45"/>
      <c r="Q75" s="49">
        <v>100</v>
      </c>
      <c r="R75" s="420">
        <v>100</v>
      </c>
      <c r="S75" s="20"/>
      <c r="T75" s="20"/>
      <c r="U75" s="36">
        <v>100</v>
      </c>
      <c r="V75" s="104"/>
      <c r="W75" s="103"/>
      <c r="X75" s="103"/>
      <c r="Y75" s="105"/>
      <c r="Z75" s="51">
        <v>110</v>
      </c>
      <c r="AA75" s="51">
        <v>778</v>
      </c>
      <c r="AB75" s="827"/>
      <c r="AC75" s="645"/>
      <c r="AD75" s="645"/>
      <c r="AE75" s="646"/>
    </row>
    <row r="76" spans="1:31" ht="13.5" customHeight="1" thickBot="1">
      <c r="A76" s="1034"/>
      <c r="B76" s="1037"/>
      <c r="C76" s="1003"/>
      <c r="D76" s="876"/>
      <c r="E76" s="961"/>
      <c r="F76" s="880"/>
      <c r="G76" s="1021"/>
      <c r="H76" s="1024"/>
      <c r="I76" s="245" t="s">
        <v>21</v>
      </c>
      <c r="J76" s="250"/>
      <c r="K76" s="251"/>
      <c r="L76" s="251"/>
      <c r="M76" s="252"/>
      <c r="N76" s="253">
        <v>20</v>
      </c>
      <c r="O76" s="254"/>
      <c r="P76" s="254"/>
      <c r="Q76" s="255">
        <v>20</v>
      </c>
      <c r="R76" s="256">
        <v>20</v>
      </c>
      <c r="S76" s="257"/>
      <c r="T76" s="257"/>
      <c r="U76" s="258">
        <v>20</v>
      </c>
      <c r="V76" s="286"/>
      <c r="W76" s="260"/>
      <c r="X76" s="260"/>
      <c r="Y76" s="261"/>
      <c r="Z76" s="287">
        <v>20</v>
      </c>
      <c r="AA76" s="263">
        <v>140</v>
      </c>
      <c r="AB76" s="827"/>
      <c r="AC76" s="645"/>
      <c r="AD76" s="645"/>
      <c r="AE76" s="646"/>
    </row>
    <row r="77" spans="1:31" ht="19.5" customHeight="1" thickBot="1">
      <c r="A77" s="1035"/>
      <c r="B77" s="1038"/>
      <c r="C77" s="1042"/>
      <c r="D77" s="1046"/>
      <c r="E77" s="962"/>
      <c r="F77" s="877"/>
      <c r="G77" s="1041"/>
      <c r="H77" s="1106"/>
      <c r="I77" s="180" t="s">
        <v>15</v>
      </c>
      <c r="J77" s="265">
        <f>J76+J75+J74</f>
        <v>0</v>
      </c>
      <c r="K77" s="269">
        <f aca="true" t="shared" si="20" ref="K77:AA77">K76+K75+K74</f>
        <v>0</v>
      </c>
      <c r="L77" s="266">
        <f t="shared" si="20"/>
        <v>0</v>
      </c>
      <c r="M77" s="285">
        <f t="shared" si="20"/>
        <v>0</v>
      </c>
      <c r="N77" s="265">
        <f>N76+N75+N74</f>
        <v>1120</v>
      </c>
      <c r="O77" s="269">
        <f t="shared" si="20"/>
        <v>0</v>
      </c>
      <c r="P77" s="284">
        <f t="shared" si="20"/>
        <v>0</v>
      </c>
      <c r="Q77" s="267">
        <f t="shared" si="20"/>
        <v>1120</v>
      </c>
      <c r="R77" s="283">
        <f t="shared" si="20"/>
        <v>1120</v>
      </c>
      <c r="S77" s="284">
        <f t="shared" si="20"/>
        <v>0</v>
      </c>
      <c r="T77" s="266">
        <f t="shared" si="20"/>
        <v>0</v>
      </c>
      <c r="U77" s="268">
        <f t="shared" si="20"/>
        <v>1120</v>
      </c>
      <c r="V77" s="283">
        <f>V76+V75+V74</f>
        <v>0</v>
      </c>
      <c r="W77" s="284">
        <f>W76+W75+W74</f>
        <v>0</v>
      </c>
      <c r="X77" s="266">
        <f>X76+X75+X74</f>
        <v>0</v>
      </c>
      <c r="Y77" s="268">
        <f>Y76+Y75+Y74</f>
        <v>0</v>
      </c>
      <c r="Z77" s="283">
        <f t="shared" si="20"/>
        <v>130</v>
      </c>
      <c r="AA77" s="270">
        <f t="shared" si="20"/>
        <v>918</v>
      </c>
      <c r="AB77" s="640"/>
      <c r="AC77" s="641"/>
      <c r="AD77" s="641"/>
      <c r="AE77" s="642"/>
    </row>
    <row r="78" spans="1:31" ht="18.75" customHeight="1">
      <c r="A78" s="1048" t="s">
        <v>16</v>
      </c>
      <c r="B78" s="1016" t="s">
        <v>17</v>
      </c>
      <c r="C78" s="1003" t="s">
        <v>17</v>
      </c>
      <c r="D78" s="1045" t="s">
        <v>39</v>
      </c>
      <c r="E78" s="1039" t="s">
        <v>59</v>
      </c>
      <c r="F78" s="880">
        <v>10</v>
      </c>
      <c r="G78" s="906" t="s">
        <v>13</v>
      </c>
      <c r="H78" s="898" t="s">
        <v>99</v>
      </c>
      <c r="I78" s="421" t="s">
        <v>21</v>
      </c>
      <c r="J78" s="40"/>
      <c r="K78" s="24"/>
      <c r="L78" s="24"/>
      <c r="M78" s="98"/>
      <c r="N78" s="25"/>
      <c r="O78" s="26"/>
      <c r="P78" s="26"/>
      <c r="Q78" s="100"/>
      <c r="R78" s="99"/>
      <c r="S78" s="27"/>
      <c r="T78" s="27"/>
      <c r="U78" s="76"/>
      <c r="V78" s="146"/>
      <c r="W78" s="144"/>
      <c r="X78" s="144"/>
      <c r="Y78" s="145"/>
      <c r="Z78" s="456">
        <v>200.4</v>
      </c>
      <c r="AA78" s="457"/>
      <c r="AB78" s="647"/>
      <c r="AC78" s="645"/>
      <c r="AD78" s="645"/>
      <c r="AE78" s="646"/>
    </row>
    <row r="79" spans="1:31" ht="24.75" customHeight="1" thickBot="1">
      <c r="A79" s="1048"/>
      <c r="B79" s="1016"/>
      <c r="C79" s="1003"/>
      <c r="D79" s="1045"/>
      <c r="E79" s="1039"/>
      <c r="F79" s="880"/>
      <c r="G79" s="906"/>
      <c r="H79" s="898"/>
      <c r="I79" s="245" t="s">
        <v>32</v>
      </c>
      <c r="J79" s="250"/>
      <c r="K79" s="251"/>
      <c r="L79" s="251"/>
      <c r="M79" s="252"/>
      <c r="N79" s="253"/>
      <c r="O79" s="254"/>
      <c r="P79" s="254"/>
      <c r="Q79" s="255"/>
      <c r="R79" s="256"/>
      <c r="S79" s="257"/>
      <c r="T79" s="257"/>
      <c r="U79" s="258"/>
      <c r="V79" s="259"/>
      <c r="W79" s="260"/>
      <c r="X79" s="260"/>
      <c r="Y79" s="261"/>
      <c r="Z79" s="262">
        <v>1135.6</v>
      </c>
      <c r="AA79" s="282"/>
      <c r="AB79" s="647"/>
      <c r="AC79" s="645"/>
      <c r="AD79" s="645"/>
      <c r="AE79" s="646"/>
    </row>
    <row r="80" spans="1:31" ht="19.5" customHeight="1" thickBot="1">
      <c r="A80" s="1049"/>
      <c r="B80" s="1050"/>
      <c r="C80" s="1042"/>
      <c r="D80" s="1046"/>
      <c r="E80" s="1040"/>
      <c r="F80" s="877"/>
      <c r="G80" s="907"/>
      <c r="H80" s="899"/>
      <c r="I80" s="264" t="s">
        <v>15</v>
      </c>
      <c r="J80" s="283">
        <f aca="true" t="shared" si="21" ref="J80:Q80">SUM(J78:J79)</f>
        <v>0</v>
      </c>
      <c r="K80" s="284">
        <f t="shared" si="21"/>
        <v>0</v>
      </c>
      <c r="L80" s="284">
        <f t="shared" si="21"/>
        <v>0</v>
      </c>
      <c r="M80" s="267">
        <f t="shared" si="21"/>
        <v>0</v>
      </c>
      <c r="N80" s="265">
        <f t="shared" si="21"/>
        <v>0</v>
      </c>
      <c r="O80" s="269">
        <f t="shared" si="21"/>
        <v>0</v>
      </c>
      <c r="P80" s="266">
        <f t="shared" si="21"/>
        <v>0</v>
      </c>
      <c r="Q80" s="285">
        <f t="shared" si="21"/>
        <v>0</v>
      </c>
      <c r="R80" s="268"/>
      <c r="S80" s="266"/>
      <c r="T80" s="266"/>
      <c r="U80" s="267"/>
      <c r="V80" s="268"/>
      <c r="W80" s="266"/>
      <c r="X80" s="266"/>
      <c r="Y80" s="267"/>
      <c r="Z80" s="269">
        <f>Z79+Z78</f>
        <v>1336</v>
      </c>
      <c r="AA80" s="270">
        <f>SUM(AA78:AA79)</f>
        <v>0</v>
      </c>
      <c r="AB80" s="647"/>
      <c r="AC80" s="645"/>
      <c r="AD80" s="645"/>
      <c r="AE80" s="646"/>
    </row>
    <row r="81" spans="1:31" ht="28.5" customHeight="1">
      <c r="A81" s="1048" t="s">
        <v>16</v>
      </c>
      <c r="B81" s="1016" t="s">
        <v>17</v>
      </c>
      <c r="C81" s="1003" t="s">
        <v>18</v>
      </c>
      <c r="D81" s="876" t="s">
        <v>233</v>
      </c>
      <c r="E81" s="839" t="s">
        <v>60</v>
      </c>
      <c r="F81" s="880">
        <v>10</v>
      </c>
      <c r="G81" s="906" t="s">
        <v>13</v>
      </c>
      <c r="H81" s="897" t="s">
        <v>99</v>
      </c>
      <c r="I81" s="15" t="s">
        <v>21</v>
      </c>
      <c r="J81" s="40"/>
      <c r="K81" s="24"/>
      <c r="L81" s="24"/>
      <c r="M81" s="98"/>
      <c r="N81" s="25"/>
      <c r="O81" s="26"/>
      <c r="P81" s="26"/>
      <c r="Q81" s="100"/>
      <c r="R81" s="99"/>
      <c r="S81" s="27"/>
      <c r="T81" s="27"/>
      <c r="U81" s="76"/>
      <c r="V81" s="146"/>
      <c r="W81" s="144"/>
      <c r="X81" s="144"/>
      <c r="Y81" s="145"/>
      <c r="Z81" s="101"/>
      <c r="AA81" s="80">
        <v>724.9</v>
      </c>
      <c r="AB81" s="647"/>
      <c r="AC81" s="645"/>
      <c r="AD81" s="645"/>
      <c r="AE81" s="646"/>
    </row>
    <row r="82" spans="1:31" ht="20.25" customHeight="1" thickBot="1">
      <c r="A82" s="1048"/>
      <c r="B82" s="1016"/>
      <c r="C82" s="1003"/>
      <c r="D82" s="876"/>
      <c r="E82" s="961"/>
      <c r="F82" s="880"/>
      <c r="G82" s="906"/>
      <c r="H82" s="898"/>
      <c r="I82" s="245" t="s">
        <v>32</v>
      </c>
      <c r="J82" s="250"/>
      <c r="K82" s="251"/>
      <c r="L82" s="251"/>
      <c r="M82" s="252"/>
      <c r="N82" s="253"/>
      <c r="O82" s="254"/>
      <c r="P82" s="254"/>
      <c r="Q82" s="255"/>
      <c r="R82" s="256"/>
      <c r="S82" s="257"/>
      <c r="T82" s="257"/>
      <c r="U82" s="258"/>
      <c r="V82" s="259"/>
      <c r="W82" s="260"/>
      <c r="X82" s="260"/>
      <c r="Y82" s="261"/>
      <c r="Z82" s="262"/>
      <c r="AA82" s="263">
        <v>4107.8</v>
      </c>
      <c r="AB82" s="647"/>
      <c r="AC82" s="645"/>
      <c r="AD82" s="645"/>
      <c r="AE82" s="646"/>
    </row>
    <row r="83" spans="1:31" ht="17.25" customHeight="1" thickBot="1">
      <c r="A83" s="1049"/>
      <c r="B83" s="1050"/>
      <c r="C83" s="1042"/>
      <c r="D83" s="1046"/>
      <c r="E83" s="962"/>
      <c r="F83" s="877"/>
      <c r="G83" s="907"/>
      <c r="H83" s="899"/>
      <c r="I83" s="264" t="s">
        <v>15</v>
      </c>
      <c r="J83" s="265">
        <f>J81+J82</f>
        <v>0</v>
      </c>
      <c r="K83" s="266">
        <f aca="true" t="shared" si="22" ref="K83:AA83">K81+K82</f>
        <v>0</v>
      </c>
      <c r="L83" s="266">
        <f t="shared" si="22"/>
        <v>0</v>
      </c>
      <c r="M83" s="267">
        <f t="shared" si="22"/>
        <v>0</v>
      </c>
      <c r="N83" s="268">
        <f t="shared" si="22"/>
        <v>0</v>
      </c>
      <c r="O83" s="266">
        <f t="shared" si="22"/>
        <v>0</v>
      </c>
      <c r="P83" s="266">
        <f t="shared" si="22"/>
        <v>0</v>
      </c>
      <c r="Q83" s="267">
        <f t="shared" si="22"/>
        <v>0</v>
      </c>
      <c r="R83" s="268"/>
      <c r="S83" s="266"/>
      <c r="T83" s="266"/>
      <c r="U83" s="267"/>
      <c r="V83" s="268"/>
      <c r="W83" s="266"/>
      <c r="X83" s="266"/>
      <c r="Y83" s="267"/>
      <c r="Z83" s="269">
        <f t="shared" si="22"/>
        <v>0</v>
      </c>
      <c r="AA83" s="270">
        <f t="shared" si="22"/>
        <v>4832.7</v>
      </c>
      <c r="AB83" s="648"/>
      <c r="AC83" s="649"/>
      <c r="AD83" s="649"/>
      <c r="AE83" s="650"/>
    </row>
    <row r="84" spans="1:31" ht="24" customHeight="1" thickBot="1">
      <c r="A84" s="1164" t="s">
        <v>16</v>
      </c>
      <c r="B84" s="1025" t="s">
        <v>17</v>
      </c>
      <c r="C84" s="972" t="s">
        <v>19</v>
      </c>
      <c r="D84" s="875" t="s">
        <v>91</v>
      </c>
      <c r="E84" s="839" t="s">
        <v>61</v>
      </c>
      <c r="F84" s="1100">
        <v>10</v>
      </c>
      <c r="G84" s="906" t="s">
        <v>13</v>
      </c>
      <c r="H84" s="871" t="s">
        <v>99</v>
      </c>
      <c r="I84" s="271" t="s">
        <v>21</v>
      </c>
      <c r="J84" s="272"/>
      <c r="K84" s="273"/>
      <c r="L84" s="273"/>
      <c r="M84" s="274"/>
      <c r="N84" s="272">
        <v>178.4</v>
      </c>
      <c r="O84" s="273">
        <v>178.4</v>
      </c>
      <c r="P84" s="273"/>
      <c r="Q84" s="274"/>
      <c r="R84" s="275"/>
      <c r="S84" s="276"/>
      <c r="T84" s="276"/>
      <c r="U84" s="277"/>
      <c r="V84" s="278"/>
      <c r="W84" s="279"/>
      <c r="X84" s="279"/>
      <c r="Y84" s="280"/>
      <c r="Z84" s="281">
        <v>727.9</v>
      </c>
      <c r="AA84" s="281">
        <v>290.4</v>
      </c>
      <c r="AB84" s="863"/>
      <c r="AC84" s="545"/>
      <c r="AD84" s="545"/>
      <c r="AE84" s="651"/>
    </row>
    <row r="85" spans="1:248" s="22" customFormat="1" ht="21.75" customHeight="1" thickBot="1">
      <c r="A85" s="1165"/>
      <c r="B85" s="1017"/>
      <c r="C85" s="973"/>
      <c r="D85" s="874"/>
      <c r="E85" s="962"/>
      <c r="F85" s="1101"/>
      <c r="G85" s="907"/>
      <c r="H85" s="872"/>
      <c r="I85" s="131" t="s">
        <v>15</v>
      </c>
      <c r="J85" s="190">
        <f aca="true" t="shared" si="23" ref="J85:AA85">J84</f>
        <v>0</v>
      </c>
      <c r="K85" s="185">
        <f t="shared" si="23"/>
        <v>0</v>
      </c>
      <c r="L85" s="190">
        <f t="shared" si="23"/>
        <v>0</v>
      </c>
      <c r="M85" s="187">
        <f t="shared" si="23"/>
        <v>0</v>
      </c>
      <c r="N85" s="190">
        <f t="shared" si="23"/>
        <v>178.4</v>
      </c>
      <c r="O85" s="185">
        <f t="shared" si="23"/>
        <v>178.4</v>
      </c>
      <c r="P85" s="190">
        <f t="shared" si="23"/>
        <v>0</v>
      </c>
      <c r="Q85" s="187">
        <f t="shared" si="23"/>
        <v>0</v>
      </c>
      <c r="R85" s="190">
        <f t="shared" si="23"/>
        <v>0</v>
      </c>
      <c r="S85" s="185">
        <f t="shared" si="23"/>
        <v>0</v>
      </c>
      <c r="T85" s="190">
        <f t="shared" si="23"/>
        <v>0</v>
      </c>
      <c r="U85" s="187">
        <f t="shared" si="23"/>
        <v>0</v>
      </c>
      <c r="V85" s="190">
        <f t="shared" si="23"/>
        <v>0</v>
      </c>
      <c r="W85" s="185">
        <f t="shared" si="23"/>
        <v>0</v>
      </c>
      <c r="X85" s="190">
        <f t="shared" si="23"/>
        <v>0</v>
      </c>
      <c r="Y85" s="187">
        <f t="shared" si="23"/>
        <v>0</v>
      </c>
      <c r="Z85" s="188">
        <f t="shared" si="23"/>
        <v>727.9</v>
      </c>
      <c r="AA85" s="188">
        <f t="shared" si="23"/>
        <v>290.4</v>
      </c>
      <c r="AB85" s="864"/>
      <c r="AC85" s="487"/>
      <c r="AD85" s="487"/>
      <c r="AE85" s="652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</row>
    <row r="86" spans="1:31" ht="16.5" customHeight="1" thickBot="1">
      <c r="A86" s="23" t="s">
        <v>16</v>
      </c>
      <c r="B86" s="10" t="s">
        <v>17</v>
      </c>
      <c r="C86" s="895" t="s">
        <v>24</v>
      </c>
      <c r="D86" s="895"/>
      <c r="E86" s="895"/>
      <c r="F86" s="895"/>
      <c r="G86" s="895"/>
      <c r="H86" s="895"/>
      <c r="I86" s="896"/>
      <c r="J86" s="410">
        <f>J73+J77+J80+J83+J85</f>
        <v>137</v>
      </c>
      <c r="K86" s="410">
        <f aca="true" t="shared" si="24" ref="K86:AA86">K73+K77+K80+K83+K85</f>
        <v>0</v>
      </c>
      <c r="L86" s="410">
        <f t="shared" si="24"/>
        <v>0</v>
      </c>
      <c r="M86" s="410">
        <f t="shared" si="24"/>
        <v>137</v>
      </c>
      <c r="N86" s="410">
        <f>N73+N77+N80+N83+N85</f>
        <v>3267</v>
      </c>
      <c r="O86" s="410">
        <f t="shared" si="24"/>
        <v>178.4</v>
      </c>
      <c r="P86" s="410">
        <f t="shared" si="24"/>
        <v>0</v>
      </c>
      <c r="Q86" s="410">
        <f t="shared" si="24"/>
        <v>3088.6</v>
      </c>
      <c r="R86" s="410">
        <f t="shared" si="24"/>
        <v>3119.8999999999996</v>
      </c>
      <c r="S86" s="410">
        <f t="shared" si="24"/>
        <v>0</v>
      </c>
      <c r="T86" s="410">
        <f t="shared" si="24"/>
        <v>0</v>
      </c>
      <c r="U86" s="410">
        <f t="shared" si="24"/>
        <v>3119.8999999999996</v>
      </c>
      <c r="V86" s="410">
        <f t="shared" si="24"/>
        <v>0</v>
      </c>
      <c r="W86" s="410">
        <f t="shared" si="24"/>
        <v>0</v>
      </c>
      <c r="X86" s="410">
        <f t="shared" si="24"/>
        <v>0</v>
      </c>
      <c r="Y86" s="410">
        <f t="shared" si="24"/>
        <v>0</v>
      </c>
      <c r="Z86" s="410">
        <f t="shared" si="24"/>
        <v>3050.9</v>
      </c>
      <c r="AA86" s="410">
        <f t="shared" si="24"/>
        <v>6041.099999999999</v>
      </c>
      <c r="AB86" s="1097"/>
      <c r="AC86" s="1098"/>
      <c r="AD86" s="1098"/>
      <c r="AE86" s="1099"/>
    </row>
    <row r="87" spans="1:31" ht="15" customHeight="1" thickBot="1">
      <c r="A87" s="23" t="s">
        <v>16</v>
      </c>
      <c r="B87" s="1094" t="s">
        <v>25</v>
      </c>
      <c r="C87" s="1095"/>
      <c r="D87" s="1095"/>
      <c r="E87" s="1095"/>
      <c r="F87" s="1095"/>
      <c r="G87" s="1095"/>
      <c r="H87" s="1095"/>
      <c r="I87" s="1096"/>
      <c r="J87" s="748">
        <f aca="true" t="shared" si="25" ref="J87:AA87">J86+J68+J63+J58+J53+J46+J36</f>
        <v>7521</v>
      </c>
      <c r="K87" s="748">
        <f t="shared" si="25"/>
        <v>7117.700000000001</v>
      </c>
      <c r="L87" s="748">
        <f t="shared" si="25"/>
        <v>3024.4</v>
      </c>
      <c r="M87" s="748">
        <f t="shared" si="25"/>
        <v>403.29999999999995</v>
      </c>
      <c r="N87" s="748">
        <f t="shared" si="25"/>
        <v>11187.4</v>
      </c>
      <c r="O87" s="748">
        <f t="shared" si="25"/>
        <v>7828.5</v>
      </c>
      <c r="P87" s="748">
        <f t="shared" si="25"/>
        <v>3167.5</v>
      </c>
      <c r="Q87" s="748">
        <f t="shared" si="25"/>
        <v>3358.9</v>
      </c>
      <c r="R87" s="748">
        <f t="shared" si="25"/>
        <v>9971.9</v>
      </c>
      <c r="S87" s="748">
        <f t="shared" si="25"/>
        <v>6739</v>
      </c>
      <c r="T87" s="748">
        <f t="shared" si="25"/>
        <v>2835.6</v>
      </c>
      <c r="U87" s="748">
        <f t="shared" si="25"/>
        <v>3232.8999999999996</v>
      </c>
      <c r="V87" s="748">
        <f t="shared" si="25"/>
        <v>0</v>
      </c>
      <c r="W87" s="748">
        <f t="shared" si="25"/>
        <v>0</v>
      </c>
      <c r="X87" s="748">
        <f t="shared" si="25"/>
        <v>0</v>
      </c>
      <c r="Y87" s="748">
        <f t="shared" si="25"/>
        <v>0</v>
      </c>
      <c r="Z87" s="748">
        <f t="shared" si="25"/>
        <v>11863</v>
      </c>
      <c r="AA87" s="748">
        <f t="shared" si="25"/>
        <v>15054.6</v>
      </c>
      <c r="AB87" s="1102"/>
      <c r="AC87" s="1103"/>
      <c r="AD87" s="1103"/>
      <c r="AE87" s="1104"/>
    </row>
    <row r="88" spans="1:31" ht="15.75" customHeight="1" thickBot="1">
      <c r="A88" s="23" t="s">
        <v>17</v>
      </c>
      <c r="B88" s="653" t="s">
        <v>109</v>
      </c>
      <c r="C88" s="654"/>
      <c r="D88" s="654"/>
      <c r="E88" s="655"/>
      <c r="F88" s="655"/>
      <c r="G88" s="655"/>
      <c r="H88" s="655"/>
      <c r="I88" s="655"/>
      <c r="J88" s="656"/>
      <c r="K88" s="656"/>
      <c r="L88" s="656"/>
      <c r="M88" s="656"/>
      <c r="N88" s="656"/>
      <c r="O88" s="656"/>
      <c r="P88" s="656"/>
      <c r="Q88" s="656"/>
      <c r="R88" s="656"/>
      <c r="S88" s="656"/>
      <c r="T88" s="656"/>
      <c r="U88" s="656"/>
      <c r="V88" s="656"/>
      <c r="W88" s="656"/>
      <c r="X88" s="656"/>
      <c r="Y88" s="656"/>
      <c r="Z88" s="656"/>
      <c r="AA88" s="853"/>
      <c r="AB88" s="854"/>
      <c r="AC88" s="657"/>
      <c r="AD88" s="657"/>
      <c r="AE88" s="658"/>
    </row>
    <row r="89" spans="1:31" ht="13.5" customHeight="1" thickBot="1">
      <c r="A89" s="23" t="s">
        <v>17</v>
      </c>
      <c r="B89" s="659" t="s">
        <v>12</v>
      </c>
      <c r="C89" s="855" t="s">
        <v>110</v>
      </c>
      <c r="D89" s="828"/>
      <c r="E89" s="828"/>
      <c r="F89" s="828"/>
      <c r="G89" s="828"/>
      <c r="H89" s="828"/>
      <c r="I89" s="828"/>
      <c r="J89" s="828"/>
      <c r="K89" s="828"/>
      <c r="L89" s="828"/>
      <c r="M89" s="828"/>
      <c r="N89" s="828"/>
      <c r="O89" s="828"/>
      <c r="P89" s="828"/>
      <c r="Q89" s="828"/>
      <c r="R89" s="828"/>
      <c r="S89" s="828"/>
      <c r="T89" s="828"/>
      <c r="U89" s="828"/>
      <c r="V89" s="828"/>
      <c r="W89" s="828"/>
      <c r="X89" s="828"/>
      <c r="Y89" s="828"/>
      <c r="Z89" s="828"/>
      <c r="AA89" s="828"/>
      <c r="AB89" s="829"/>
      <c r="AC89" s="829"/>
      <c r="AD89" s="829"/>
      <c r="AE89" s="830"/>
    </row>
    <row r="90" spans="1:31" ht="9.75" customHeight="1">
      <c r="A90" s="883" t="s">
        <v>17</v>
      </c>
      <c r="B90" s="885" t="s">
        <v>12</v>
      </c>
      <c r="C90" s="887" t="s">
        <v>12</v>
      </c>
      <c r="D90" s="889" t="s">
        <v>97</v>
      </c>
      <c r="E90" s="831" t="s">
        <v>98</v>
      </c>
      <c r="F90" s="834" t="s">
        <v>20</v>
      </c>
      <c r="G90" s="1051" t="s">
        <v>13</v>
      </c>
      <c r="H90" s="1058" t="s">
        <v>99</v>
      </c>
      <c r="I90" s="1063" t="s">
        <v>14</v>
      </c>
      <c r="J90" s="1073">
        <v>110</v>
      </c>
      <c r="K90" s="1054"/>
      <c r="L90" s="1054"/>
      <c r="M90" s="1071">
        <v>110</v>
      </c>
      <c r="N90" s="1073">
        <v>5000</v>
      </c>
      <c r="O90" s="1054"/>
      <c r="P90" s="1054"/>
      <c r="Q90" s="1057">
        <v>5000</v>
      </c>
      <c r="R90" s="1055"/>
      <c r="S90" s="905"/>
      <c r="T90" s="905"/>
      <c r="U90" s="1180"/>
      <c r="V90" s="1110"/>
      <c r="W90" s="1112"/>
      <c r="X90" s="1112"/>
      <c r="Y90" s="1176"/>
      <c r="Z90" s="1178">
        <v>4000</v>
      </c>
      <c r="AA90" s="1178">
        <v>100</v>
      </c>
      <c r="AB90" s="842" t="s">
        <v>238</v>
      </c>
      <c r="AC90" s="1083">
        <v>15</v>
      </c>
      <c r="AD90" s="1083">
        <v>40</v>
      </c>
      <c r="AE90" s="1173">
        <v>15</v>
      </c>
    </row>
    <row r="91" spans="1:31" ht="13.5" customHeight="1" thickBot="1">
      <c r="A91" s="1157"/>
      <c r="B91" s="1158"/>
      <c r="C91" s="1159"/>
      <c r="D91" s="1160"/>
      <c r="E91" s="832"/>
      <c r="F91" s="835"/>
      <c r="G91" s="1052"/>
      <c r="H91" s="1059"/>
      <c r="I91" s="1161"/>
      <c r="J91" s="1074"/>
      <c r="K91" s="851"/>
      <c r="L91" s="851"/>
      <c r="M91" s="1072"/>
      <c r="N91" s="1074"/>
      <c r="O91" s="851"/>
      <c r="P91" s="851"/>
      <c r="Q91" s="847"/>
      <c r="R91" s="1056"/>
      <c r="S91" s="852"/>
      <c r="T91" s="852"/>
      <c r="U91" s="848"/>
      <c r="V91" s="1181"/>
      <c r="W91" s="1175"/>
      <c r="X91" s="1175"/>
      <c r="Y91" s="1177"/>
      <c r="Z91" s="1179"/>
      <c r="AA91" s="1179"/>
      <c r="AB91" s="844"/>
      <c r="AC91" s="850"/>
      <c r="AD91" s="850"/>
      <c r="AE91" s="1174"/>
    </row>
    <row r="92" spans="1:31" ht="15.75" customHeight="1" thickBot="1">
      <c r="A92" s="884"/>
      <c r="B92" s="886"/>
      <c r="C92" s="888"/>
      <c r="D92" s="890"/>
      <c r="E92" s="833"/>
      <c r="F92" s="836"/>
      <c r="G92" s="1053"/>
      <c r="H92" s="1060"/>
      <c r="I92" s="661" t="s">
        <v>15</v>
      </c>
      <c r="J92" s="128">
        <f>J90</f>
        <v>110</v>
      </c>
      <c r="K92" s="185">
        <f aca="true" t="shared" si="26" ref="K92:AA92">K90</f>
        <v>0</v>
      </c>
      <c r="L92" s="185">
        <f t="shared" si="26"/>
        <v>0</v>
      </c>
      <c r="M92" s="186">
        <f t="shared" si="26"/>
        <v>110</v>
      </c>
      <c r="N92" s="128">
        <f t="shared" si="26"/>
        <v>5000</v>
      </c>
      <c r="O92" s="185">
        <f t="shared" si="26"/>
        <v>0</v>
      </c>
      <c r="P92" s="185">
        <f t="shared" si="26"/>
        <v>0</v>
      </c>
      <c r="Q92" s="187">
        <f t="shared" si="26"/>
        <v>5000</v>
      </c>
      <c r="R92" s="187">
        <f t="shared" si="26"/>
        <v>0</v>
      </c>
      <c r="S92" s="187">
        <f t="shared" si="26"/>
        <v>0</v>
      </c>
      <c r="T92" s="187">
        <f t="shared" si="26"/>
        <v>0</v>
      </c>
      <c r="U92" s="187">
        <f t="shared" si="26"/>
        <v>0</v>
      </c>
      <c r="V92" s="187">
        <f t="shared" si="26"/>
        <v>0</v>
      </c>
      <c r="W92" s="187">
        <f t="shared" si="26"/>
        <v>0</v>
      </c>
      <c r="X92" s="187">
        <f t="shared" si="26"/>
        <v>0</v>
      </c>
      <c r="Y92" s="187">
        <f t="shared" si="26"/>
        <v>0</v>
      </c>
      <c r="Z92" s="181">
        <f t="shared" si="26"/>
        <v>4000</v>
      </c>
      <c r="AA92" s="188">
        <f t="shared" si="26"/>
        <v>100</v>
      </c>
      <c r="AB92" s="864"/>
      <c r="AC92" s="858"/>
      <c r="AD92" s="858"/>
      <c r="AE92" s="1005"/>
    </row>
    <row r="93" spans="1:31" ht="12.75" customHeight="1">
      <c r="A93" s="883" t="s">
        <v>17</v>
      </c>
      <c r="B93" s="885" t="s">
        <v>12</v>
      </c>
      <c r="C93" s="887" t="s">
        <v>16</v>
      </c>
      <c r="D93" s="889" t="s">
        <v>100</v>
      </c>
      <c r="E93" s="810"/>
      <c r="F93" s="812" t="s">
        <v>20</v>
      </c>
      <c r="G93" s="814" t="s">
        <v>13</v>
      </c>
      <c r="H93" s="1058" t="s">
        <v>99</v>
      </c>
      <c r="I93" s="1063" t="s">
        <v>101</v>
      </c>
      <c r="J93" s="1066"/>
      <c r="K93" s="1061"/>
      <c r="L93" s="1061"/>
      <c r="M93" s="1184"/>
      <c r="N93" s="1186"/>
      <c r="O93" s="1065"/>
      <c r="P93" s="1065"/>
      <c r="Q93" s="1183"/>
      <c r="R93" s="1055"/>
      <c r="S93" s="905"/>
      <c r="T93" s="905"/>
      <c r="U93" s="1180"/>
      <c r="V93" s="1189"/>
      <c r="W93" s="1191"/>
      <c r="X93" s="1191"/>
      <c r="Y93" s="1193"/>
      <c r="Z93" s="1195"/>
      <c r="AA93" s="1195"/>
      <c r="AB93" s="1075" t="s">
        <v>102</v>
      </c>
      <c r="AC93" s="849">
        <v>1</v>
      </c>
      <c r="AD93" s="849"/>
      <c r="AE93" s="845"/>
    </row>
    <row r="94" spans="1:31" ht="15" customHeight="1">
      <c r="A94" s="1123"/>
      <c r="B94" s="1126"/>
      <c r="C94" s="1128"/>
      <c r="D94" s="1182"/>
      <c r="E94" s="880"/>
      <c r="F94" s="906"/>
      <c r="G94" s="1052"/>
      <c r="H94" s="1059"/>
      <c r="I94" s="1064"/>
      <c r="J94" s="1067"/>
      <c r="K94" s="1062"/>
      <c r="L94" s="1062"/>
      <c r="M94" s="1185"/>
      <c r="N94" s="1187"/>
      <c r="O94" s="970"/>
      <c r="P94" s="970"/>
      <c r="Q94" s="1007"/>
      <c r="R94" s="1188"/>
      <c r="S94" s="1155"/>
      <c r="T94" s="1155"/>
      <c r="U94" s="1152"/>
      <c r="V94" s="1190"/>
      <c r="W94" s="1192"/>
      <c r="X94" s="1192"/>
      <c r="Y94" s="1194"/>
      <c r="Z94" s="1196"/>
      <c r="AA94" s="1196"/>
      <c r="AB94" s="1076"/>
      <c r="AC94" s="869"/>
      <c r="AD94" s="869"/>
      <c r="AE94" s="846"/>
    </row>
    <row r="95" spans="1:31" ht="19.5" customHeight="1" thickBot="1">
      <c r="A95" s="1123"/>
      <c r="B95" s="1126"/>
      <c r="C95" s="1128"/>
      <c r="D95" s="1182"/>
      <c r="E95" s="880"/>
      <c r="F95" s="906"/>
      <c r="G95" s="1052"/>
      <c r="H95" s="1059"/>
      <c r="I95" s="662" t="s">
        <v>14</v>
      </c>
      <c r="J95" s="593"/>
      <c r="K95" s="593"/>
      <c r="L95" s="593"/>
      <c r="M95" s="663"/>
      <c r="N95" s="664">
        <v>5000</v>
      </c>
      <c r="O95" s="665"/>
      <c r="P95" s="665"/>
      <c r="Q95" s="666">
        <v>5000</v>
      </c>
      <c r="R95" s="667">
        <v>58</v>
      </c>
      <c r="S95" s="668"/>
      <c r="T95" s="668"/>
      <c r="U95" s="668">
        <v>58</v>
      </c>
      <c r="V95" s="669"/>
      <c r="W95" s="670"/>
      <c r="X95" s="670"/>
      <c r="Y95" s="671"/>
      <c r="Z95" s="588"/>
      <c r="AA95" s="672">
        <v>2000</v>
      </c>
      <c r="AB95" s="1077"/>
      <c r="AC95" s="850"/>
      <c r="AD95" s="850"/>
      <c r="AE95" s="1174"/>
    </row>
    <row r="96" spans="1:31" ht="18.75" customHeight="1" thickBot="1">
      <c r="A96" s="884"/>
      <c r="B96" s="886"/>
      <c r="C96" s="888"/>
      <c r="D96" s="890"/>
      <c r="E96" s="811"/>
      <c r="F96" s="813"/>
      <c r="G96" s="798"/>
      <c r="H96" s="1060"/>
      <c r="I96" s="661" t="s">
        <v>15</v>
      </c>
      <c r="J96" s="128">
        <f>J93+J94</f>
        <v>0</v>
      </c>
      <c r="K96" s="189">
        <f>K93+K94</f>
        <v>0</v>
      </c>
      <c r="L96" s="189">
        <f>L93+L94</f>
        <v>0</v>
      </c>
      <c r="M96" s="190">
        <f>M93+M94</f>
        <v>0</v>
      </c>
      <c r="N96" s="128">
        <f>SUM(N93:N95)</f>
        <v>5000</v>
      </c>
      <c r="O96" s="185"/>
      <c r="P96" s="185"/>
      <c r="Q96" s="186">
        <f aca="true" t="shared" si="27" ref="Q96:AA96">SUM(Q93:Q95)</f>
        <v>5000</v>
      </c>
      <c r="R96" s="128">
        <f t="shared" si="27"/>
        <v>58</v>
      </c>
      <c r="S96" s="185">
        <f t="shared" si="27"/>
        <v>0</v>
      </c>
      <c r="T96" s="185">
        <f t="shared" si="27"/>
        <v>0</v>
      </c>
      <c r="U96" s="185">
        <f t="shared" si="27"/>
        <v>58</v>
      </c>
      <c r="V96" s="185">
        <f t="shared" si="27"/>
        <v>0</v>
      </c>
      <c r="W96" s="185">
        <f t="shared" si="27"/>
        <v>0</v>
      </c>
      <c r="X96" s="185">
        <f t="shared" si="27"/>
        <v>0</v>
      </c>
      <c r="Y96" s="185">
        <f t="shared" si="27"/>
        <v>0</v>
      </c>
      <c r="Z96" s="185">
        <f t="shared" si="27"/>
        <v>0</v>
      </c>
      <c r="AA96" s="186">
        <f t="shared" si="27"/>
        <v>2000</v>
      </c>
      <c r="AB96" s="1078"/>
      <c r="AC96" s="858"/>
      <c r="AD96" s="858"/>
      <c r="AE96" s="1005"/>
    </row>
    <row r="97" spans="1:31" ht="15" customHeight="1">
      <c r="A97" s="883" t="s">
        <v>17</v>
      </c>
      <c r="B97" s="885" t="s">
        <v>12</v>
      </c>
      <c r="C97" s="887" t="s">
        <v>17</v>
      </c>
      <c r="D97" s="889" t="s">
        <v>103</v>
      </c>
      <c r="E97" s="810"/>
      <c r="F97" s="812" t="s">
        <v>20</v>
      </c>
      <c r="G97" s="814" t="s">
        <v>13</v>
      </c>
      <c r="H97" s="799" t="s">
        <v>99</v>
      </c>
      <c r="I97" s="1197" t="s">
        <v>14</v>
      </c>
      <c r="J97" s="1198">
        <v>80</v>
      </c>
      <c r="K97" s="1200"/>
      <c r="L97" s="1200"/>
      <c r="M97" s="1201">
        <v>80</v>
      </c>
      <c r="N97" s="1202">
        <v>80</v>
      </c>
      <c r="O97" s="1200"/>
      <c r="P97" s="1200"/>
      <c r="Q97" s="1205">
        <v>80</v>
      </c>
      <c r="R97" s="1206"/>
      <c r="S97" s="1207"/>
      <c r="T97" s="1207"/>
      <c r="U97" s="1221"/>
      <c r="V97" s="1222"/>
      <c r="W97" s="1203"/>
      <c r="X97" s="1203"/>
      <c r="Y97" s="1215"/>
      <c r="Z97" s="1217">
        <v>75</v>
      </c>
      <c r="AA97" s="1218">
        <v>70</v>
      </c>
      <c r="AB97" s="1220" t="s">
        <v>104</v>
      </c>
      <c r="AC97" s="1010">
        <v>110</v>
      </c>
      <c r="AD97" s="1010">
        <v>100</v>
      </c>
      <c r="AE97" s="1208">
        <v>90</v>
      </c>
    </row>
    <row r="98" spans="1:31" ht="39.75" customHeight="1" thickBot="1">
      <c r="A98" s="1123"/>
      <c r="B98" s="1126"/>
      <c r="C98" s="1128"/>
      <c r="D98" s="1182"/>
      <c r="E98" s="880"/>
      <c r="F98" s="906"/>
      <c r="G98" s="1052"/>
      <c r="H98" s="1024"/>
      <c r="I98" s="1059"/>
      <c r="J98" s="1199"/>
      <c r="K98" s="851"/>
      <c r="L98" s="851"/>
      <c r="M98" s="1072"/>
      <c r="N98" s="1074"/>
      <c r="O98" s="851"/>
      <c r="P98" s="851"/>
      <c r="Q98" s="847"/>
      <c r="R98" s="1199"/>
      <c r="S98" s="851"/>
      <c r="T98" s="851"/>
      <c r="U98" s="1072"/>
      <c r="V98" s="1223"/>
      <c r="W98" s="1204"/>
      <c r="X98" s="1204"/>
      <c r="Y98" s="1216"/>
      <c r="Z98" s="1161"/>
      <c r="AA98" s="1219"/>
      <c r="AB98" s="900"/>
      <c r="AC98" s="873"/>
      <c r="AD98" s="873"/>
      <c r="AE98" s="1209"/>
    </row>
    <row r="99" spans="1:31" ht="18" customHeight="1" thickBot="1">
      <c r="A99" s="884"/>
      <c r="B99" s="886"/>
      <c r="C99" s="888"/>
      <c r="D99" s="890"/>
      <c r="E99" s="811"/>
      <c r="F99" s="813"/>
      <c r="G99" s="798"/>
      <c r="H99" s="800"/>
      <c r="I99" s="661" t="s">
        <v>15</v>
      </c>
      <c r="J99" s="189">
        <f>SUM(J97:J98)</f>
        <v>80</v>
      </c>
      <c r="K99" s="185"/>
      <c r="L99" s="185"/>
      <c r="M99" s="186">
        <f>SUM(M97:M98)</f>
        <v>80</v>
      </c>
      <c r="N99" s="128">
        <f>N97</f>
        <v>80</v>
      </c>
      <c r="O99" s="185"/>
      <c r="P99" s="185"/>
      <c r="Q99" s="187">
        <f>Q97</f>
        <v>80</v>
      </c>
      <c r="R99" s="128">
        <f aca="true" t="shared" si="28" ref="R99:Y99">R97</f>
        <v>0</v>
      </c>
      <c r="S99" s="185">
        <f t="shared" si="28"/>
        <v>0</v>
      </c>
      <c r="T99" s="185">
        <f t="shared" si="28"/>
        <v>0</v>
      </c>
      <c r="U99" s="187">
        <f t="shared" si="28"/>
        <v>0</v>
      </c>
      <c r="V99" s="187">
        <f t="shared" si="28"/>
        <v>0</v>
      </c>
      <c r="W99" s="187">
        <f t="shared" si="28"/>
        <v>0</v>
      </c>
      <c r="X99" s="187">
        <f t="shared" si="28"/>
        <v>0</v>
      </c>
      <c r="Y99" s="187">
        <f t="shared" si="28"/>
        <v>0</v>
      </c>
      <c r="Z99" s="181">
        <f>SUM(Z97)</f>
        <v>75</v>
      </c>
      <c r="AA99" s="188">
        <f>SUM(AA97)</f>
        <v>70</v>
      </c>
      <c r="AB99" s="673"/>
      <c r="AC99" s="412"/>
      <c r="AD99" s="412"/>
      <c r="AE99" s="413"/>
    </row>
    <row r="100" spans="1:31" ht="15" customHeight="1" thickBot="1">
      <c r="A100" s="23" t="s">
        <v>17</v>
      </c>
      <c r="B100" s="321" t="s">
        <v>12</v>
      </c>
      <c r="C100" s="1210" t="s">
        <v>24</v>
      </c>
      <c r="D100" s="1211"/>
      <c r="E100" s="1211"/>
      <c r="F100" s="1211"/>
      <c r="G100" s="1211"/>
      <c r="H100" s="1211"/>
      <c r="I100" s="1211"/>
      <c r="J100" s="57">
        <f aca="true" t="shared" si="29" ref="J100:AA100">J99+J96+J92</f>
        <v>190</v>
      </c>
      <c r="K100" s="392">
        <f t="shared" si="29"/>
        <v>0</v>
      </c>
      <c r="L100" s="392">
        <f t="shared" si="29"/>
        <v>0</v>
      </c>
      <c r="M100" s="394">
        <f t="shared" si="29"/>
        <v>190</v>
      </c>
      <c r="N100" s="57">
        <f t="shared" si="29"/>
        <v>10080</v>
      </c>
      <c r="O100" s="392">
        <f t="shared" si="29"/>
        <v>0</v>
      </c>
      <c r="P100" s="392">
        <f t="shared" si="29"/>
        <v>0</v>
      </c>
      <c r="Q100" s="394">
        <f t="shared" si="29"/>
        <v>10080</v>
      </c>
      <c r="R100" s="57">
        <f t="shared" si="29"/>
        <v>58</v>
      </c>
      <c r="S100" s="392">
        <f t="shared" si="29"/>
        <v>0</v>
      </c>
      <c r="T100" s="392">
        <f t="shared" si="29"/>
        <v>0</v>
      </c>
      <c r="U100" s="394">
        <f t="shared" si="29"/>
        <v>58</v>
      </c>
      <c r="V100" s="89">
        <f t="shared" si="29"/>
        <v>0</v>
      </c>
      <c r="W100" s="89">
        <f t="shared" si="29"/>
        <v>0</v>
      </c>
      <c r="X100" s="89">
        <f t="shared" si="29"/>
        <v>0</v>
      </c>
      <c r="Y100" s="89">
        <f t="shared" si="29"/>
        <v>0</v>
      </c>
      <c r="Z100" s="89">
        <f t="shared" si="29"/>
        <v>4075</v>
      </c>
      <c r="AA100" s="89">
        <f t="shared" si="29"/>
        <v>2170</v>
      </c>
      <c r="AB100" s="1212"/>
      <c r="AC100" s="1213"/>
      <c r="AD100" s="1213"/>
      <c r="AE100" s="1214"/>
    </row>
    <row r="101" spans="1:31" ht="15.75" customHeight="1" thickBot="1">
      <c r="A101" s="23" t="s">
        <v>17</v>
      </c>
      <c r="B101" s="321" t="s">
        <v>16</v>
      </c>
      <c r="C101" s="1314" t="s">
        <v>212</v>
      </c>
      <c r="D101" s="1315"/>
      <c r="E101" s="1315"/>
      <c r="F101" s="1315"/>
      <c r="G101" s="1315"/>
      <c r="H101" s="1315"/>
      <c r="I101" s="1315"/>
      <c r="J101" s="1315"/>
      <c r="K101" s="1315"/>
      <c r="L101" s="1315"/>
      <c r="M101" s="1315"/>
      <c r="N101" s="1315"/>
      <c r="O101" s="1315"/>
      <c r="P101" s="1315"/>
      <c r="Q101" s="1315"/>
      <c r="R101" s="1315"/>
      <c r="S101" s="1315"/>
      <c r="T101" s="1315"/>
      <c r="U101" s="1315"/>
      <c r="V101" s="1315"/>
      <c r="W101" s="1315"/>
      <c r="X101" s="1315"/>
      <c r="Y101" s="1315"/>
      <c r="Z101" s="1315"/>
      <c r="AA101" s="1315"/>
      <c r="AB101" s="1315"/>
      <c r="AC101" s="1315"/>
      <c r="AD101" s="1315"/>
      <c r="AE101" s="1316"/>
    </row>
    <row r="102" spans="1:31" ht="27.75" customHeight="1">
      <c r="A102" s="1224" t="s">
        <v>17</v>
      </c>
      <c r="B102" s="1125" t="s">
        <v>16</v>
      </c>
      <c r="C102" s="1228" t="s">
        <v>12</v>
      </c>
      <c r="D102" s="1231" t="s">
        <v>111</v>
      </c>
      <c r="E102" s="1311" t="s">
        <v>105</v>
      </c>
      <c r="F102" s="744" t="s">
        <v>12</v>
      </c>
      <c r="G102" s="739" t="s">
        <v>13</v>
      </c>
      <c r="H102" s="745" t="s">
        <v>99</v>
      </c>
      <c r="I102" s="192" t="s">
        <v>21</v>
      </c>
      <c r="J102" s="193">
        <v>84.5</v>
      </c>
      <c r="K102" s="77">
        <v>84.5</v>
      </c>
      <c r="L102" s="194"/>
      <c r="M102" s="195"/>
      <c r="N102" s="196">
        <v>84.2</v>
      </c>
      <c r="O102" s="77">
        <v>84.2</v>
      </c>
      <c r="P102" s="197"/>
      <c r="Q102" s="198"/>
      <c r="R102" s="41">
        <v>84.2</v>
      </c>
      <c r="S102" s="6">
        <v>84.2</v>
      </c>
      <c r="T102" s="422"/>
      <c r="U102" s="42"/>
      <c r="V102" s="88"/>
      <c r="W102" s="5"/>
      <c r="X102" s="199"/>
      <c r="Y102" s="12"/>
      <c r="Z102" s="746">
        <v>60</v>
      </c>
      <c r="AA102" s="747">
        <v>50</v>
      </c>
      <c r="AB102" s="311" t="s">
        <v>237</v>
      </c>
      <c r="AC102" s="312">
        <v>24</v>
      </c>
      <c r="AD102" s="312">
        <v>23</v>
      </c>
      <c r="AE102" s="313">
        <v>20</v>
      </c>
    </row>
    <row r="103" spans="1:31" ht="17.25" customHeight="1">
      <c r="A103" s="1225"/>
      <c r="B103" s="1126"/>
      <c r="C103" s="1229"/>
      <c r="D103" s="1232"/>
      <c r="E103" s="1312"/>
      <c r="F103" s="228"/>
      <c r="G103" s="660"/>
      <c r="H103" s="243"/>
      <c r="I103" s="236" t="s">
        <v>107</v>
      </c>
      <c r="J103" s="235">
        <v>1080</v>
      </c>
      <c r="K103" s="229">
        <v>1080</v>
      </c>
      <c r="L103" s="230"/>
      <c r="M103" s="238"/>
      <c r="N103" s="237">
        <v>1500</v>
      </c>
      <c r="O103" s="229">
        <v>1500</v>
      </c>
      <c r="P103" s="231"/>
      <c r="Q103" s="239"/>
      <c r="R103" s="380">
        <v>1500</v>
      </c>
      <c r="S103" s="8">
        <v>1500</v>
      </c>
      <c r="T103" s="232"/>
      <c r="U103" s="381"/>
      <c r="V103" s="13"/>
      <c r="W103" s="7"/>
      <c r="X103" s="233"/>
      <c r="Y103" s="14"/>
      <c r="Z103" s="244">
        <v>1500</v>
      </c>
      <c r="AA103" s="241">
        <v>1500</v>
      </c>
      <c r="AB103" s="315" t="s">
        <v>108</v>
      </c>
      <c r="AC103" s="314">
        <v>29</v>
      </c>
      <c r="AD103" s="316">
        <v>50</v>
      </c>
      <c r="AE103" s="317">
        <v>50</v>
      </c>
    </row>
    <row r="104" spans="1:31" ht="51" customHeight="1">
      <c r="A104" s="1225"/>
      <c r="B104" s="1126"/>
      <c r="C104" s="1229"/>
      <c r="D104" s="1232"/>
      <c r="E104" s="1312"/>
      <c r="F104" s="228"/>
      <c r="G104" s="660"/>
      <c r="H104" s="243"/>
      <c r="I104" s="236"/>
      <c r="J104" s="235"/>
      <c r="K104" s="229"/>
      <c r="L104" s="230"/>
      <c r="M104" s="238"/>
      <c r="N104" s="237"/>
      <c r="O104" s="229"/>
      <c r="P104" s="231"/>
      <c r="Q104" s="239"/>
      <c r="R104" s="380"/>
      <c r="S104" s="8"/>
      <c r="T104" s="232"/>
      <c r="U104" s="381"/>
      <c r="V104" s="13"/>
      <c r="W104" s="7"/>
      <c r="X104" s="233"/>
      <c r="Y104" s="14"/>
      <c r="Z104" s="698"/>
      <c r="AA104" s="411"/>
      <c r="AB104" s="318" t="s">
        <v>236</v>
      </c>
      <c r="AC104" s="319">
        <v>50</v>
      </c>
      <c r="AD104" s="319">
        <v>70</v>
      </c>
      <c r="AE104" s="320">
        <v>70</v>
      </c>
    </row>
    <row r="105" spans="1:31" ht="17.25" customHeight="1" thickBot="1">
      <c r="A105" s="1225"/>
      <c r="B105" s="1126"/>
      <c r="C105" s="1229"/>
      <c r="D105" s="1232"/>
      <c r="E105" s="1312"/>
      <c r="F105" s="228"/>
      <c r="G105" s="660"/>
      <c r="H105" s="243"/>
      <c r="I105" s="691"/>
      <c r="J105" s="692"/>
      <c r="K105" s="472"/>
      <c r="L105" s="693"/>
      <c r="M105" s="694"/>
      <c r="N105" s="512"/>
      <c r="O105" s="472"/>
      <c r="P105" s="695"/>
      <c r="Q105" s="696"/>
      <c r="R105" s="203"/>
      <c r="S105" s="204"/>
      <c r="T105" s="242"/>
      <c r="U105" s="417"/>
      <c r="V105" s="473"/>
      <c r="W105" s="471"/>
      <c r="X105" s="697"/>
      <c r="Y105" s="511"/>
      <c r="Z105" s="240"/>
      <c r="AA105" s="215"/>
      <c r="AB105" s="908" t="s">
        <v>116</v>
      </c>
      <c r="AC105" s="857">
        <v>15</v>
      </c>
      <c r="AD105" s="857">
        <v>20</v>
      </c>
      <c r="AE105" s="1082">
        <v>18</v>
      </c>
    </row>
    <row r="106" spans="1:31" ht="16.5" customHeight="1" thickBot="1">
      <c r="A106" s="1226"/>
      <c r="B106" s="1227"/>
      <c r="C106" s="1230"/>
      <c r="D106" s="1233"/>
      <c r="E106" s="1313"/>
      <c r="F106" s="200"/>
      <c r="G106" s="674"/>
      <c r="H106" s="234"/>
      <c r="I106" s="661" t="s">
        <v>15</v>
      </c>
      <c r="J106" s="128">
        <f aca="true" t="shared" si="30" ref="J106:AA106">SUM(J102:J104)</f>
        <v>1164.5</v>
      </c>
      <c r="K106" s="128">
        <f t="shared" si="30"/>
        <v>1164.5</v>
      </c>
      <c r="L106" s="128">
        <f t="shared" si="30"/>
        <v>0</v>
      </c>
      <c r="M106" s="128">
        <f t="shared" si="30"/>
        <v>0</v>
      </c>
      <c r="N106" s="128">
        <f t="shared" si="30"/>
        <v>1584.2</v>
      </c>
      <c r="O106" s="128">
        <f t="shared" si="30"/>
        <v>1584.2</v>
      </c>
      <c r="P106" s="128">
        <f t="shared" si="30"/>
        <v>0</v>
      </c>
      <c r="Q106" s="128">
        <f t="shared" si="30"/>
        <v>0</v>
      </c>
      <c r="R106" s="128">
        <f t="shared" si="30"/>
        <v>1584.2</v>
      </c>
      <c r="S106" s="128">
        <f t="shared" si="30"/>
        <v>1584.2</v>
      </c>
      <c r="T106" s="128">
        <f t="shared" si="30"/>
        <v>0</v>
      </c>
      <c r="U106" s="128">
        <f t="shared" si="30"/>
        <v>0</v>
      </c>
      <c r="V106" s="128">
        <f t="shared" si="30"/>
        <v>0</v>
      </c>
      <c r="W106" s="128">
        <f t="shared" si="30"/>
        <v>0</v>
      </c>
      <c r="X106" s="128">
        <f t="shared" si="30"/>
        <v>0</v>
      </c>
      <c r="Y106" s="128">
        <f t="shared" si="30"/>
        <v>0</v>
      </c>
      <c r="Z106" s="128">
        <f t="shared" si="30"/>
        <v>1560</v>
      </c>
      <c r="AA106" s="181">
        <f t="shared" si="30"/>
        <v>1550</v>
      </c>
      <c r="AB106" s="909"/>
      <c r="AC106" s="858"/>
      <c r="AD106" s="858"/>
      <c r="AE106" s="1005"/>
    </row>
    <row r="107" spans="1:31" ht="42" customHeight="1" thickBot="1">
      <c r="A107" s="883" t="s">
        <v>17</v>
      </c>
      <c r="B107" s="885" t="s">
        <v>16</v>
      </c>
      <c r="C107" s="887" t="s">
        <v>16</v>
      </c>
      <c r="D107" s="889" t="s">
        <v>234</v>
      </c>
      <c r="E107" s="810"/>
      <c r="F107" s="812" t="s">
        <v>12</v>
      </c>
      <c r="G107" s="814" t="s">
        <v>13</v>
      </c>
      <c r="H107" s="799" t="s">
        <v>99</v>
      </c>
      <c r="I107" s="488" t="s">
        <v>21</v>
      </c>
      <c r="J107" s="495"/>
      <c r="K107" s="496"/>
      <c r="L107" s="496"/>
      <c r="M107" s="497"/>
      <c r="N107" s="498">
        <v>25</v>
      </c>
      <c r="O107" s="496">
        <v>25</v>
      </c>
      <c r="P107" s="496"/>
      <c r="Q107" s="503"/>
      <c r="R107" s="504"/>
      <c r="S107" s="505"/>
      <c r="T107" s="505"/>
      <c r="U107" s="492"/>
      <c r="V107" s="493"/>
      <c r="W107" s="494"/>
      <c r="X107" s="494"/>
      <c r="Y107" s="506"/>
      <c r="Z107" s="507">
        <v>25</v>
      </c>
      <c r="AA107" s="508">
        <v>25</v>
      </c>
      <c r="AB107" s="322" t="s">
        <v>117</v>
      </c>
      <c r="AC107" s="308">
        <v>90</v>
      </c>
      <c r="AD107" s="309">
        <v>90</v>
      </c>
      <c r="AE107" s="310">
        <v>90</v>
      </c>
    </row>
    <row r="108" spans="1:31" ht="26.25" customHeight="1" thickBot="1">
      <c r="A108" s="884"/>
      <c r="B108" s="886"/>
      <c r="C108" s="888"/>
      <c r="D108" s="890"/>
      <c r="E108" s="811"/>
      <c r="F108" s="813"/>
      <c r="G108" s="798"/>
      <c r="H108" s="800"/>
      <c r="I108" s="661" t="s">
        <v>15</v>
      </c>
      <c r="J108" s="189">
        <f>SUM(J107:J107)</f>
        <v>0</v>
      </c>
      <c r="K108" s="185"/>
      <c r="L108" s="185"/>
      <c r="M108" s="186">
        <f>SUM(M107:M107)</f>
        <v>0</v>
      </c>
      <c r="N108" s="128">
        <f>N107</f>
        <v>25</v>
      </c>
      <c r="O108" s="128">
        <f>O107</f>
        <v>25</v>
      </c>
      <c r="P108" s="128">
        <f>P107</f>
        <v>0</v>
      </c>
      <c r="Q108" s="128">
        <f>Q107</f>
        <v>0</v>
      </c>
      <c r="R108" s="187">
        <f aca="true" t="shared" si="31" ref="R108:Y108">R107</f>
        <v>0</v>
      </c>
      <c r="S108" s="187">
        <f t="shared" si="31"/>
        <v>0</v>
      </c>
      <c r="T108" s="187">
        <f t="shared" si="31"/>
        <v>0</v>
      </c>
      <c r="U108" s="187">
        <f t="shared" si="31"/>
        <v>0</v>
      </c>
      <c r="V108" s="187">
        <f t="shared" si="31"/>
        <v>0</v>
      </c>
      <c r="W108" s="187">
        <f t="shared" si="31"/>
        <v>0</v>
      </c>
      <c r="X108" s="187">
        <f t="shared" si="31"/>
        <v>0</v>
      </c>
      <c r="Y108" s="187">
        <f t="shared" si="31"/>
        <v>0</v>
      </c>
      <c r="Z108" s="181">
        <f>SUM(Z107)</f>
        <v>25</v>
      </c>
      <c r="AA108" s="188">
        <f>SUM(AA107)</f>
        <v>25</v>
      </c>
      <c r="AB108" s="699" t="s">
        <v>106</v>
      </c>
      <c r="AC108" s="412">
        <v>100</v>
      </c>
      <c r="AD108" s="412">
        <v>100</v>
      </c>
      <c r="AE108" s="413">
        <v>100</v>
      </c>
    </row>
    <row r="109" spans="1:31" ht="13.5" thickBot="1">
      <c r="A109" s="23" t="s">
        <v>17</v>
      </c>
      <c r="B109" s="183" t="s">
        <v>16</v>
      </c>
      <c r="C109" s="1304" t="s">
        <v>24</v>
      </c>
      <c r="D109" s="1305"/>
      <c r="E109" s="1305"/>
      <c r="F109" s="1305"/>
      <c r="G109" s="1305"/>
      <c r="H109" s="1305"/>
      <c r="I109" s="1306"/>
      <c r="J109" s="57">
        <f aca="true" t="shared" si="32" ref="J109:AA109">J106+J108</f>
        <v>1164.5</v>
      </c>
      <c r="K109" s="57">
        <f t="shared" si="32"/>
        <v>1164.5</v>
      </c>
      <c r="L109" s="57">
        <f t="shared" si="32"/>
        <v>0</v>
      </c>
      <c r="M109" s="57">
        <f t="shared" si="32"/>
        <v>0</v>
      </c>
      <c r="N109" s="57">
        <f t="shared" si="32"/>
        <v>1609.2</v>
      </c>
      <c r="O109" s="57">
        <f t="shared" si="32"/>
        <v>1609.2</v>
      </c>
      <c r="P109" s="57">
        <f t="shared" si="32"/>
        <v>0</v>
      </c>
      <c r="Q109" s="57">
        <f t="shared" si="32"/>
        <v>0</v>
      </c>
      <c r="R109" s="57">
        <f t="shared" si="32"/>
        <v>1584.2</v>
      </c>
      <c r="S109" s="57">
        <f t="shared" si="32"/>
        <v>1584.2</v>
      </c>
      <c r="T109" s="57">
        <f t="shared" si="32"/>
        <v>0</v>
      </c>
      <c r="U109" s="57">
        <f t="shared" si="32"/>
        <v>0</v>
      </c>
      <c r="V109" s="57">
        <f t="shared" si="32"/>
        <v>0</v>
      </c>
      <c r="W109" s="57">
        <f t="shared" si="32"/>
        <v>0</v>
      </c>
      <c r="X109" s="57">
        <f t="shared" si="32"/>
        <v>0</v>
      </c>
      <c r="Y109" s="57">
        <f t="shared" si="32"/>
        <v>0</v>
      </c>
      <c r="Z109" s="57">
        <f t="shared" si="32"/>
        <v>1585</v>
      </c>
      <c r="AA109" s="57">
        <f t="shared" si="32"/>
        <v>1575</v>
      </c>
      <c r="AB109" s="1307"/>
      <c r="AC109" s="829"/>
      <c r="AD109" s="829"/>
      <c r="AE109" s="830"/>
    </row>
    <row r="110" spans="1:31" ht="12.75" customHeight="1" thickBot="1">
      <c r="A110" s="184" t="s">
        <v>17</v>
      </c>
      <c r="B110" s="191"/>
      <c r="C110" s="1308" t="s">
        <v>25</v>
      </c>
      <c r="D110" s="1308"/>
      <c r="E110" s="1308"/>
      <c r="F110" s="1308"/>
      <c r="G110" s="1308"/>
      <c r="H110" s="1308"/>
      <c r="I110" s="1308"/>
      <c r="J110" s="58">
        <f aca="true" t="shared" si="33" ref="J110:AA110">J109+J100</f>
        <v>1354.5</v>
      </c>
      <c r="K110" s="58">
        <f t="shared" si="33"/>
        <v>1164.5</v>
      </c>
      <c r="L110" s="58">
        <f t="shared" si="33"/>
        <v>0</v>
      </c>
      <c r="M110" s="58">
        <f t="shared" si="33"/>
        <v>190</v>
      </c>
      <c r="N110" s="58">
        <f t="shared" si="33"/>
        <v>11689.2</v>
      </c>
      <c r="O110" s="58">
        <f t="shared" si="33"/>
        <v>1609.2</v>
      </c>
      <c r="P110" s="58">
        <f t="shared" si="33"/>
        <v>0</v>
      </c>
      <c r="Q110" s="58">
        <f t="shared" si="33"/>
        <v>10080</v>
      </c>
      <c r="R110" s="58">
        <f t="shared" si="33"/>
        <v>1642.2</v>
      </c>
      <c r="S110" s="58">
        <f t="shared" si="33"/>
        <v>1584.2</v>
      </c>
      <c r="T110" s="58">
        <f t="shared" si="33"/>
        <v>0</v>
      </c>
      <c r="U110" s="58">
        <f t="shared" si="33"/>
        <v>58</v>
      </c>
      <c r="V110" s="58">
        <f t="shared" si="33"/>
        <v>0</v>
      </c>
      <c r="W110" s="58">
        <f t="shared" si="33"/>
        <v>0</v>
      </c>
      <c r="X110" s="58">
        <f t="shared" si="33"/>
        <v>0</v>
      </c>
      <c r="Y110" s="58">
        <f t="shared" si="33"/>
        <v>0</v>
      </c>
      <c r="Z110" s="58">
        <f t="shared" si="33"/>
        <v>5660</v>
      </c>
      <c r="AA110" s="58">
        <f t="shared" si="33"/>
        <v>3745</v>
      </c>
      <c r="AB110" s="1309"/>
      <c r="AC110" s="1309"/>
      <c r="AD110" s="1309"/>
      <c r="AE110" s="1310"/>
    </row>
    <row r="111" spans="1:31" ht="17.25" customHeight="1" thickBot="1">
      <c r="A111" s="28" t="s">
        <v>23</v>
      </c>
      <c r="B111" s="891" t="s">
        <v>33</v>
      </c>
      <c r="C111" s="892"/>
      <c r="D111" s="892"/>
      <c r="E111" s="892"/>
      <c r="F111" s="892"/>
      <c r="G111" s="892"/>
      <c r="H111" s="892"/>
      <c r="I111" s="893"/>
      <c r="J111" s="102">
        <f aca="true" t="shared" si="34" ref="J111:AA111">J20+J87+J110</f>
        <v>11852.2</v>
      </c>
      <c r="K111" s="102">
        <f t="shared" si="34"/>
        <v>11258.900000000001</v>
      </c>
      <c r="L111" s="102">
        <f t="shared" si="34"/>
        <v>3024.4</v>
      </c>
      <c r="M111" s="102">
        <f t="shared" si="34"/>
        <v>593.3</v>
      </c>
      <c r="N111" s="102">
        <f t="shared" si="34"/>
        <v>26640.2</v>
      </c>
      <c r="O111" s="102">
        <f t="shared" si="34"/>
        <v>13201.300000000001</v>
      </c>
      <c r="P111" s="102">
        <f t="shared" si="34"/>
        <v>3167.5</v>
      </c>
      <c r="Q111" s="102">
        <f t="shared" si="34"/>
        <v>13438.9</v>
      </c>
      <c r="R111" s="102">
        <f t="shared" si="34"/>
        <v>14946.8</v>
      </c>
      <c r="S111" s="102">
        <f t="shared" si="34"/>
        <v>11655.900000000001</v>
      </c>
      <c r="T111" s="102">
        <f t="shared" si="34"/>
        <v>2835.6</v>
      </c>
      <c r="U111" s="102">
        <f t="shared" si="34"/>
        <v>3290.8999999999996</v>
      </c>
      <c r="V111" s="102">
        <f t="shared" si="34"/>
        <v>0</v>
      </c>
      <c r="W111" s="102">
        <f t="shared" si="34"/>
        <v>0</v>
      </c>
      <c r="X111" s="102">
        <f t="shared" si="34"/>
        <v>0</v>
      </c>
      <c r="Y111" s="102">
        <f t="shared" si="34"/>
        <v>0</v>
      </c>
      <c r="Z111" s="102">
        <f t="shared" si="34"/>
        <v>21363</v>
      </c>
      <c r="AA111" s="102">
        <f t="shared" si="34"/>
        <v>22639.6</v>
      </c>
      <c r="AB111" s="1068"/>
      <c r="AC111" s="1069"/>
      <c r="AD111" s="1069"/>
      <c r="AE111" s="1070"/>
    </row>
    <row r="112" spans="1:31" s="30" customFormat="1" ht="7.5" customHeight="1">
      <c r="A112" s="1162"/>
      <c r="B112" s="1163"/>
      <c r="C112" s="1163"/>
      <c r="D112" s="1163"/>
      <c r="E112" s="1163"/>
      <c r="F112" s="1163"/>
      <c r="G112" s="1163"/>
      <c r="H112" s="1163"/>
      <c r="I112" s="1163"/>
      <c r="J112" s="1163"/>
      <c r="K112" s="1163"/>
      <c r="L112" s="1163"/>
      <c r="M112" s="1163"/>
      <c r="N112" s="1163"/>
      <c r="O112" s="1163"/>
      <c r="P112" s="1163"/>
      <c r="Q112" s="1163"/>
      <c r="R112" s="1163"/>
      <c r="S112" s="1163"/>
      <c r="T112" s="1163"/>
      <c r="U112" s="1163"/>
      <c r="V112" s="1163"/>
      <c r="W112" s="81"/>
      <c r="X112" s="81"/>
      <c r="Y112" s="81"/>
      <c r="Z112" s="82"/>
      <c r="AA112" s="82"/>
      <c r="AB112" s="83"/>
      <c r="AC112" s="83"/>
      <c r="AD112" s="83"/>
      <c r="AE112" s="83"/>
    </row>
    <row r="113" spans="1:31" s="84" customFormat="1" ht="14.25" customHeight="1">
      <c r="A113" s="675"/>
      <c r="B113" s="85"/>
      <c r="C113" s="85"/>
      <c r="D113" s="85"/>
      <c r="E113" s="894" t="s">
        <v>54</v>
      </c>
      <c r="F113" s="894"/>
      <c r="G113" s="894"/>
      <c r="H113" s="894"/>
      <c r="I113" s="894"/>
      <c r="J113" s="894"/>
      <c r="K113" s="894"/>
      <c r="L113" s="894"/>
      <c r="M113" s="894"/>
      <c r="N113" s="894"/>
      <c r="O113" s="894"/>
      <c r="P113" s="894"/>
      <c r="Q113" s="894"/>
      <c r="R113" s="676"/>
      <c r="S113" s="676"/>
      <c r="T113" s="676"/>
      <c r="U113" s="676"/>
      <c r="V113" s="676"/>
      <c r="W113" s="676"/>
      <c r="X113" s="677"/>
      <c r="Y113" s="676"/>
      <c r="Z113" s="676"/>
      <c r="AA113" s="676"/>
      <c r="AB113" s="678"/>
      <c r="AC113" s="676"/>
      <c r="AD113" s="677"/>
      <c r="AE113" s="679"/>
    </row>
    <row r="114" spans="1:31" ht="12" customHeight="1" thickBot="1">
      <c r="A114" s="675"/>
      <c r="B114" s="85"/>
      <c r="C114" s="85"/>
      <c r="D114" s="85"/>
      <c r="E114" s="85"/>
      <c r="F114" s="85"/>
      <c r="G114" s="85"/>
      <c r="H114" s="86"/>
      <c r="I114" s="86"/>
      <c r="J114" s="676"/>
      <c r="K114" s="740"/>
      <c r="L114" s="740"/>
      <c r="M114" s="740"/>
      <c r="N114" s="740"/>
      <c r="O114" s="740"/>
      <c r="P114" s="740"/>
      <c r="Q114" s="740"/>
      <c r="R114" s="740"/>
      <c r="S114" s="740"/>
      <c r="T114" s="741"/>
      <c r="U114" s="881" t="s">
        <v>235</v>
      </c>
      <c r="V114" s="882"/>
      <c r="W114" s="882"/>
      <c r="X114" s="882"/>
      <c r="Y114" s="882"/>
      <c r="Z114" s="882"/>
      <c r="AA114" s="882"/>
      <c r="AB114" s="742"/>
      <c r="AC114" s="676"/>
      <c r="AD114" s="676"/>
      <c r="AE114" s="679"/>
    </row>
    <row r="115" spans="1:31" ht="33.75" customHeight="1" thickBot="1">
      <c r="A115" s="130"/>
      <c r="B115" s="130"/>
      <c r="C115" s="133"/>
      <c r="D115" s="794" t="s">
        <v>34</v>
      </c>
      <c r="E115" s="788"/>
      <c r="F115" s="788"/>
      <c r="G115" s="788"/>
      <c r="H115" s="788"/>
      <c r="I115" s="788"/>
      <c r="J115" s="789"/>
      <c r="K115" s="790" t="s">
        <v>66</v>
      </c>
      <c r="L115" s="791"/>
      <c r="M115" s="791"/>
      <c r="N115" s="786"/>
      <c r="O115" s="790" t="s">
        <v>67</v>
      </c>
      <c r="P115" s="791"/>
      <c r="Q115" s="791"/>
      <c r="R115" s="787"/>
      <c r="S115" s="794" t="s">
        <v>180</v>
      </c>
      <c r="T115" s="1319"/>
      <c r="U115" s="1319"/>
      <c r="V115" s="1319"/>
      <c r="W115" s="1320"/>
      <c r="X115" s="1320"/>
      <c r="Y115" s="1320"/>
      <c r="Z115" s="1320"/>
      <c r="AA115" s="1320"/>
      <c r="AB115" s="700"/>
      <c r="AC115" s="133"/>
      <c r="AD115" s="680"/>
      <c r="AE115" s="130"/>
    </row>
    <row r="116" spans="1:31" ht="12.75" thickBot="1">
      <c r="A116" s="130"/>
      <c r="B116" s="130"/>
      <c r="C116" s="133"/>
      <c r="D116" s="1091" t="s">
        <v>75</v>
      </c>
      <c r="E116" s="1092"/>
      <c r="F116" s="1092"/>
      <c r="G116" s="1092"/>
      <c r="H116" s="1092"/>
      <c r="I116" s="1092"/>
      <c r="J116" s="1093"/>
      <c r="K116" s="1079">
        <f>K117+K118+K119+K120+K121</f>
        <v>11059.6</v>
      </c>
      <c r="L116" s="1080"/>
      <c r="M116" s="1080"/>
      <c r="N116" s="1081"/>
      <c r="O116" s="1079">
        <f>O117+O118+O119+O120+O121</f>
        <v>13066.000000000002</v>
      </c>
      <c r="P116" s="1080"/>
      <c r="Q116" s="1080"/>
      <c r="R116" s="1081"/>
      <c r="S116" s="1079">
        <f>S117+S118+S119+S120+S121</f>
        <v>11761.2</v>
      </c>
      <c r="T116" s="1080"/>
      <c r="U116" s="1080"/>
      <c r="V116" s="1080"/>
      <c r="W116" s="1317"/>
      <c r="X116" s="1317"/>
      <c r="Y116" s="1317"/>
      <c r="Z116" s="1317"/>
      <c r="AA116" s="1318"/>
      <c r="AB116" s="702"/>
      <c r="AC116" s="133"/>
      <c r="AD116" s="130"/>
      <c r="AE116" s="130"/>
    </row>
    <row r="117" spans="1:31" ht="12.75" customHeight="1">
      <c r="A117" s="130"/>
      <c r="B117" s="130"/>
      <c r="C117" s="133"/>
      <c r="D117" s="795" t="s">
        <v>76</v>
      </c>
      <c r="E117" s="796"/>
      <c r="F117" s="796"/>
      <c r="G117" s="796"/>
      <c r="H117" s="796"/>
      <c r="I117" s="796"/>
      <c r="J117" s="797"/>
      <c r="K117" s="1325">
        <f>SUMIF(I12:I108,I30,J12:J108)</f>
        <v>9218</v>
      </c>
      <c r="L117" s="1326"/>
      <c r="M117" s="1326"/>
      <c r="N117" s="1332"/>
      <c r="O117" s="1325">
        <f>SUMIF(I12:I110,I81,N12:N110)</f>
        <v>10409.900000000001</v>
      </c>
      <c r="P117" s="1326"/>
      <c r="Q117" s="1326"/>
      <c r="R117" s="1332"/>
      <c r="S117" s="1321">
        <f>SUMIF(I12:I109,I12,R12:R109)</f>
        <v>9105.1</v>
      </c>
      <c r="T117" s="1322"/>
      <c r="U117" s="1322"/>
      <c r="V117" s="1322"/>
      <c r="W117" s="1323"/>
      <c r="X117" s="1323"/>
      <c r="Y117" s="1323"/>
      <c r="Z117" s="1323"/>
      <c r="AA117" s="1323"/>
      <c r="AB117" s="702"/>
      <c r="AC117" s="133"/>
      <c r="AD117" s="130"/>
      <c r="AE117" s="130"/>
    </row>
    <row r="118" spans="1:31" ht="15.75" customHeight="1">
      <c r="A118" s="130"/>
      <c r="B118" s="130"/>
      <c r="C118" s="133"/>
      <c r="D118" s="804" t="s">
        <v>204</v>
      </c>
      <c r="E118" s="805"/>
      <c r="F118" s="805"/>
      <c r="G118" s="805"/>
      <c r="H118" s="805"/>
      <c r="I118" s="805"/>
      <c r="J118" s="806"/>
      <c r="K118" s="801">
        <f>SUMIF(I12:I110,I56,J12:J110)</f>
        <v>761.6</v>
      </c>
      <c r="L118" s="802"/>
      <c r="M118" s="802"/>
      <c r="N118" s="803"/>
      <c r="O118" s="801">
        <f>SUMIF(I12:I112,I56,N12:N112)</f>
        <v>861.1</v>
      </c>
      <c r="P118" s="802"/>
      <c r="Q118" s="802"/>
      <c r="R118" s="803"/>
      <c r="S118" s="801">
        <f>SUMIF(I12:I106,I51,R12:R106)</f>
        <v>861.1</v>
      </c>
      <c r="T118" s="802"/>
      <c r="U118" s="802"/>
      <c r="V118" s="802"/>
      <c r="W118" s="1324"/>
      <c r="X118" s="1324"/>
      <c r="Y118" s="1324"/>
      <c r="Z118" s="1324"/>
      <c r="AA118" s="1324"/>
      <c r="AB118" s="702"/>
      <c r="AC118" s="133"/>
      <c r="AD118" s="130"/>
      <c r="AE118" s="130"/>
    </row>
    <row r="119" spans="1:31" ht="13.5" customHeight="1">
      <c r="A119" s="130"/>
      <c r="B119" s="130"/>
      <c r="C119" s="133"/>
      <c r="D119" s="1084" t="s">
        <v>203</v>
      </c>
      <c r="E119" s="1085"/>
      <c r="F119" s="1085"/>
      <c r="G119" s="1085"/>
      <c r="H119" s="1085"/>
      <c r="I119" s="1085"/>
      <c r="J119" s="1086"/>
      <c r="K119" s="801">
        <f>SUMIF(I12:I110,I103,J12:J112)</f>
        <v>1080</v>
      </c>
      <c r="L119" s="802"/>
      <c r="M119" s="802"/>
      <c r="N119" s="803"/>
      <c r="O119" s="801">
        <f>SUMIF(I12:I112,I103,N12:N112)</f>
        <v>1500</v>
      </c>
      <c r="P119" s="802"/>
      <c r="Q119" s="802"/>
      <c r="R119" s="803"/>
      <c r="S119" s="801">
        <f>SUMIF(I12:I109,I103,R12:R109)</f>
        <v>1500</v>
      </c>
      <c r="T119" s="802"/>
      <c r="U119" s="802"/>
      <c r="V119" s="802"/>
      <c r="W119" s="1324"/>
      <c r="X119" s="1324"/>
      <c r="Y119" s="1324"/>
      <c r="Z119" s="1324"/>
      <c r="AA119" s="1324"/>
      <c r="AB119" s="702"/>
      <c r="AC119" s="133"/>
      <c r="AD119" s="130"/>
      <c r="AE119" s="130"/>
    </row>
    <row r="120" spans="1:31" ht="25.5" customHeight="1">
      <c r="A120" s="130"/>
      <c r="B120" s="130"/>
      <c r="C120" s="133"/>
      <c r="D120" s="1084" t="s">
        <v>77</v>
      </c>
      <c r="E120" s="1089"/>
      <c r="F120" s="1089"/>
      <c r="G120" s="1089"/>
      <c r="H120" s="1089"/>
      <c r="I120" s="1089"/>
      <c r="J120" s="1090"/>
      <c r="K120" s="801">
        <f>SUMIF(I12:I110,I93,J12:J110)</f>
        <v>0</v>
      </c>
      <c r="L120" s="802"/>
      <c r="M120" s="802"/>
      <c r="N120" s="803"/>
      <c r="O120" s="801">
        <f>SUMIF(I12:I110,I93,N12:N110)</f>
        <v>0</v>
      </c>
      <c r="P120" s="802"/>
      <c r="Q120" s="802"/>
      <c r="R120" s="803"/>
      <c r="S120" s="801">
        <v>0</v>
      </c>
      <c r="T120" s="802"/>
      <c r="U120" s="802"/>
      <c r="V120" s="802"/>
      <c r="W120" s="1324"/>
      <c r="X120" s="1324"/>
      <c r="Y120" s="1324"/>
      <c r="Z120" s="1324"/>
      <c r="AA120" s="1324"/>
      <c r="AB120" s="702"/>
      <c r="AC120" s="133"/>
      <c r="AD120" s="130"/>
      <c r="AE120" s="130"/>
    </row>
    <row r="121" spans="1:31" ht="12.75" customHeight="1" thickBot="1">
      <c r="A121" s="130"/>
      <c r="B121" s="130"/>
      <c r="C121" s="133"/>
      <c r="D121" s="1087" t="s">
        <v>189</v>
      </c>
      <c r="E121" s="945"/>
      <c r="F121" s="945"/>
      <c r="G121" s="945"/>
      <c r="H121" s="945"/>
      <c r="I121" s="945"/>
      <c r="J121" s="1088"/>
      <c r="K121" s="1327">
        <f>SUMIF(I12:I110,I71,J12:J110)</f>
        <v>0</v>
      </c>
      <c r="L121" s="1330"/>
      <c r="M121" s="1330"/>
      <c r="N121" s="1331"/>
      <c r="O121" s="1327">
        <f>SUMIF(I12:I110,I71,N12:N110)</f>
        <v>295</v>
      </c>
      <c r="P121" s="1330"/>
      <c r="Q121" s="1330"/>
      <c r="R121" s="1331"/>
      <c r="S121" s="1327">
        <f>SUMIF(I12:I111,I71,R12:R111)</f>
        <v>295</v>
      </c>
      <c r="T121" s="1328"/>
      <c r="U121" s="1328"/>
      <c r="V121" s="1328"/>
      <c r="W121" s="1328"/>
      <c r="X121" s="1328"/>
      <c r="Y121" s="1328"/>
      <c r="Z121" s="1328"/>
      <c r="AA121" s="1329"/>
      <c r="AB121" s="702"/>
      <c r="AC121" s="133"/>
      <c r="AD121" s="130"/>
      <c r="AE121" s="130"/>
    </row>
    <row r="122" spans="1:31" ht="12.75" customHeight="1" thickBot="1">
      <c r="A122" s="130"/>
      <c r="B122" s="130"/>
      <c r="C122" s="133"/>
      <c r="D122" s="1091" t="s">
        <v>78</v>
      </c>
      <c r="E122" s="1092"/>
      <c r="F122" s="1092"/>
      <c r="G122" s="1092"/>
      <c r="H122" s="1092"/>
      <c r="I122" s="1092"/>
      <c r="J122" s="1093"/>
      <c r="K122" s="1079">
        <f>K123+K124+K125</f>
        <v>792.6</v>
      </c>
      <c r="L122" s="1080"/>
      <c r="M122" s="1080"/>
      <c r="N122" s="1081"/>
      <c r="O122" s="1079">
        <f>O123+O124+O125</f>
        <v>13574.2</v>
      </c>
      <c r="P122" s="1080"/>
      <c r="Q122" s="1080"/>
      <c r="R122" s="1081"/>
      <c r="S122" s="1079">
        <f>S123+S124+S125</f>
        <v>3185.6</v>
      </c>
      <c r="T122" s="1080"/>
      <c r="U122" s="1080"/>
      <c r="V122" s="1080"/>
      <c r="W122" s="829"/>
      <c r="X122" s="829"/>
      <c r="Y122" s="829"/>
      <c r="Z122" s="829"/>
      <c r="AA122" s="829"/>
      <c r="AB122" s="701"/>
      <c r="AC122" s="133"/>
      <c r="AD122" s="130"/>
      <c r="AE122" s="130"/>
    </row>
    <row r="123" spans="1:31" ht="12.75" customHeight="1">
      <c r="A123" s="130"/>
      <c r="B123" s="130"/>
      <c r="C123" s="133"/>
      <c r="D123" s="792" t="s">
        <v>35</v>
      </c>
      <c r="E123" s="793"/>
      <c r="F123" s="793"/>
      <c r="G123" s="793"/>
      <c r="H123" s="793"/>
      <c r="I123" s="793"/>
      <c r="J123" s="793"/>
      <c r="K123" s="801">
        <f>SUMIF(I12:I112,I79,J12:J112)</f>
        <v>80</v>
      </c>
      <c r="L123" s="802"/>
      <c r="M123" s="802"/>
      <c r="N123" s="803"/>
      <c r="O123" s="801">
        <f>SUMIF(I12:I86,I82,N12:N86)</f>
        <v>1773.6</v>
      </c>
      <c r="P123" s="802"/>
      <c r="Q123" s="802"/>
      <c r="R123" s="803"/>
      <c r="S123" s="1325">
        <f>SUMIF(I12:I109,I82,R12:R109)</f>
        <v>1773.6</v>
      </c>
      <c r="T123" s="1326"/>
      <c r="U123" s="1326"/>
      <c r="V123" s="1326"/>
      <c r="W123" s="956"/>
      <c r="X123" s="956"/>
      <c r="Y123" s="956"/>
      <c r="Z123" s="956"/>
      <c r="AA123" s="956"/>
      <c r="AB123" s="701"/>
      <c r="AC123" s="133"/>
      <c r="AD123" s="130"/>
      <c r="AE123" s="130"/>
    </row>
    <row r="124" spans="1:31" ht="13.5" customHeight="1">
      <c r="A124" s="130"/>
      <c r="B124" s="130"/>
      <c r="C124" s="133"/>
      <c r="D124" s="795" t="s">
        <v>79</v>
      </c>
      <c r="E124" s="796"/>
      <c r="F124" s="796"/>
      <c r="G124" s="796"/>
      <c r="H124" s="796"/>
      <c r="I124" s="796"/>
      <c r="J124" s="797"/>
      <c r="K124" s="801">
        <f>SUMIF(I12:I112,I95,J12:J112)</f>
        <v>712.6</v>
      </c>
      <c r="L124" s="802"/>
      <c r="M124" s="802"/>
      <c r="N124" s="803"/>
      <c r="O124" s="801">
        <f>SUMIF(I12:I112,I95,N12:N112)</f>
        <v>10800</v>
      </c>
      <c r="P124" s="802"/>
      <c r="Q124" s="802"/>
      <c r="R124" s="803"/>
      <c r="S124" s="801">
        <f>SUMIF(I12:I109,I95,R12:R109)</f>
        <v>412</v>
      </c>
      <c r="T124" s="802"/>
      <c r="U124" s="802"/>
      <c r="V124" s="802"/>
      <c r="W124" s="1324"/>
      <c r="X124" s="1324"/>
      <c r="Y124" s="1324"/>
      <c r="Z124" s="1324"/>
      <c r="AA124" s="1324"/>
      <c r="AB124" s="702"/>
      <c r="AC124" s="133"/>
      <c r="AD124" s="130"/>
      <c r="AE124" s="130"/>
    </row>
    <row r="125" spans="4:28" s="130" customFormat="1" ht="12.75" thickBot="1">
      <c r="D125" s="804" t="s">
        <v>36</v>
      </c>
      <c r="E125" s="805"/>
      <c r="F125" s="805"/>
      <c r="G125" s="805"/>
      <c r="H125" s="805"/>
      <c r="I125" s="805"/>
      <c r="J125" s="806"/>
      <c r="K125" s="807">
        <f>SUMIF(I12:I112,I74,J12:J112)</f>
        <v>0</v>
      </c>
      <c r="L125" s="808"/>
      <c r="M125" s="808"/>
      <c r="N125" s="809"/>
      <c r="O125" s="807">
        <f>SUMIF(I12:I86,I74,N12:N86)</f>
        <v>1000.6</v>
      </c>
      <c r="P125" s="808"/>
      <c r="Q125" s="808"/>
      <c r="R125" s="809"/>
      <c r="S125" s="807">
        <f>SUMIF(I12:I109,I42,R12:R109)</f>
        <v>1000</v>
      </c>
      <c r="T125" s="808"/>
      <c r="U125" s="808"/>
      <c r="V125" s="808"/>
      <c r="W125" s="1302"/>
      <c r="X125" s="1302"/>
      <c r="Y125" s="1302"/>
      <c r="Z125" s="1302"/>
      <c r="AA125" s="1302"/>
      <c r="AB125" s="701"/>
    </row>
    <row r="126" spans="4:28" s="130" customFormat="1" ht="12.75" thickBot="1">
      <c r="D126" s="820" t="s">
        <v>80</v>
      </c>
      <c r="E126" s="821"/>
      <c r="F126" s="821"/>
      <c r="G126" s="821"/>
      <c r="H126" s="821"/>
      <c r="I126" s="821"/>
      <c r="J126" s="822"/>
      <c r="K126" s="823">
        <f>K122+K116</f>
        <v>11852.2</v>
      </c>
      <c r="L126" s="824"/>
      <c r="M126" s="824"/>
      <c r="N126" s="825"/>
      <c r="O126" s="823">
        <f>O122+O116</f>
        <v>26640.200000000004</v>
      </c>
      <c r="P126" s="824"/>
      <c r="Q126" s="824"/>
      <c r="R126" s="825"/>
      <c r="S126" s="823">
        <f>S122+S116</f>
        <v>14946.800000000001</v>
      </c>
      <c r="T126" s="824"/>
      <c r="U126" s="824"/>
      <c r="V126" s="824"/>
      <c r="W126" s="829"/>
      <c r="X126" s="829"/>
      <c r="Y126" s="829"/>
      <c r="Z126" s="829"/>
      <c r="AA126" s="829"/>
      <c r="AB126" s="701"/>
    </row>
    <row r="127" spans="4:23" s="130" customFormat="1" ht="12">
      <c r="D127" s="141"/>
      <c r="E127" s="681"/>
      <c r="F127" s="681"/>
      <c r="G127" s="681"/>
      <c r="H127" s="681"/>
      <c r="I127" s="681"/>
      <c r="J127" s="681"/>
      <c r="K127" s="681"/>
      <c r="L127" s="502"/>
      <c r="M127" s="682"/>
      <c r="N127" s="32"/>
      <c r="O127" s="32"/>
      <c r="P127" s="32"/>
      <c r="Q127" s="683"/>
      <c r="R127" s="683"/>
      <c r="S127" s="683"/>
      <c r="V127" s="683"/>
      <c r="W127" s="683"/>
    </row>
    <row r="128" spans="4:23" s="130" customFormat="1" ht="12.75">
      <c r="D128" s="141"/>
      <c r="E128" s="129"/>
      <c r="F128" s="129"/>
      <c r="G128" s="129"/>
      <c r="H128" s="129"/>
      <c r="I128" s="129"/>
      <c r="J128" s="129"/>
      <c r="K128" s="129"/>
      <c r="L128" s="132"/>
      <c r="M128" s="142"/>
      <c r="N128" s="32"/>
      <c r="O128" s="32"/>
      <c r="P128" s="32"/>
      <c r="Q128" s="143"/>
      <c r="R128" s="143"/>
      <c r="S128" s="143"/>
      <c r="V128" s="143"/>
      <c r="W128" s="143"/>
    </row>
    <row r="129" spans="4:23" s="130" customFormat="1" ht="12.75">
      <c r="D129" s="141"/>
      <c r="E129" s="129"/>
      <c r="F129" s="129"/>
      <c r="G129" s="129"/>
      <c r="H129" s="129"/>
      <c r="I129" s="129"/>
      <c r="J129" s="129"/>
      <c r="K129" s="129"/>
      <c r="L129" s="132"/>
      <c r="M129" s="142"/>
      <c r="N129" s="32"/>
      <c r="O129" s="32"/>
      <c r="P129" s="32"/>
      <c r="Q129" s="143"/>
      <c r="R129" s="143"/>
      <c r="S129" s="143"/>
      <c r="V129" s="143"/>
      <c r="W129" s="143"/>
    </row>
    <row r="130" spans="4:23" s="130" customFormat="1" ht="12.75">
      <c r="D130" s="141"/>
      <c r="E130" s="129"/>
      <c r="F130" s="129"/>
      <c r="G130" s="129"/>
      <c r="H130" s="129"/>
      <c r="I130" s="129"/>
      <c r="J130" s="129"/>
      <c r="K130" s="129"/>
      <c r="L130" s="132"/>
      <c r="M130" s="142"/>
      <c r="N130" s="32"/>
      <c r="O130" s="32"/>
      <c r="P130" s="32"/>
      <c r="Q130" s="143"/>
      <c r="R130" s="143"/>
      <c r="S130" s="143"/>
      <c r="V130" s="143"/>
      <c r="W130" s="143"/>
    </row>
    <row r="131" spans="4:23" s="130" customFormat="1" ht="12.75">
      <c r="D131" s="141"/>
      <c r="E131" s="129"/>
      <c r="F131" s="129"/>
      <c r="G131" s="129"/>
      <c r="H131" s="129"/>
      <c r="I131" s="129"/>
      <c r="J131" s="129"/>
      <c r="K131" s="129"/>
      <c r="L131" s="132"/>
      <c r="M131" s="142"/>
      <c r="N131" s="32"/>
      <c r="O131" s="32"/>
      <c r="P131" s="32"/>
      <c r="Q131" s="143"/>
      <c r="R131" s="143"/>
      <c r="S131" s="143"/>
      <c r="V131" s="143"/>
      <c r="W131" s="143"/>
    </row>
    <row r="132" spans="4:23" s="130" customFormat="1" ht="12.75">
      <c r="D132" s="141"/>
      <c r="E132" s="129"/>
      <c r="F132" s="129"/>
      <c r="G132" s="129"/>
      <c r="H132" s="129"/>
      <c r="I132" s="129"/>
      <c r="J132" s="129"/>
      <c r="K132" s="129"/>
      <c r="L132" s="132"/>
      <c r="M132" s="142"/>
      <c r="N132" s="32"/>
      <c r="O132" s="32"/>
      <c r="P132" s="32"/>
      <c r="Q132" s="143"/>
      <c r="R132" s="143"/>
      <c r="S132" s="143"/>
      <c r="V132" s="143"/>
      <c r="W132" s="143"/>
    </row>
    <row r="133" spans="4:23" s="130" customFormat="1" ht="12.75">
      <c r="D133" s="141"/>
      <c r="E133" s="129"/>
      <c r="F133" s="129"/>
      <c r="G133" s="129"/>
      <c r="H133" s="129"/>
      <c r="I133" s="129"/>
      <c r="J133" s="129"/>
      <c r="K133" s="129"/>
      <c r="L133" s="132"/>
      <c r="M133" s="142"/>
      <c r="N133" s="32"/>
      <c r="O133" s="32"/>
      <c r="P133" s="32"/>
      <c r="Q133" s="143"/>
      <c r="R133" s="143"/>
      <c r="S133" s="143"/>
      <c r="V133" s="143"/>
      <c r="W133" s="143"/>
    </row>
    <row r="134" spans="4:23" s="130" customFormat="1" ht="12.75">
      <c r="D134" s="1028"/>
      <c r="E134" s="1029"/>
      <c r="F134" s="1029"/>
      <c r="G134" s="1029"/>
      <c r="H134" s="1029"/>
      <c r="I134" s="1029"/>
      <c r="J134" s="1029"/>
      <c r="K134" s="1030"/>
      <c r="L134" s="1031"/>
      <c r="M134" s="1032"/>
      <c r="N134" s="1032"/>
      <c r="O134" s="1032"/>
      <c r="P134" s="1032"/>
      <c r="Q134" s="133"/>
      <c r="R134" s="133"/>
      <c r="S134" s="133"/>
      <c r="V134" s="133"/>
      <c r="W134" s="133"/>
    </row>
    <row r="135" spans="3:29" ht="11.25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</row>
    <row r="136" spans="3:29" ht="11.25">
      <c r="C136" s="19"/>
      <c r="D136" s="19"/>
      <c r="E136" s="19"/>
      <c r="F136" s="19"/>
      <c r="G136" s="19"/>
      <c r="H136" s="19"/>
      <c r="I136" s="19"/>
      <c r="J136" s="19"/>
      <c r="K136" s="2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</row>
    <row r="138" spans="8:11" ht="11.25">
      <c r="H138" s="19"/>
      <c r="I138" s="19"/>
      <c r="J138" s="19"/>
      <c r="K138" s="19"/>
    </row>
  </sheetData>
  <mergeCells count="440">
    <mergeCell ref="AD17:AD18"/>
    <mergeCell ref="AE17:AE18"/>
    <mergeCell ref="A17:A18"/>
    <mergeCell ref="B17:B18"/>
    <mergeCell ref="C17:C18"/>
    <mergeCell ref="D17:D18"/>
    <mergeCell ref="AB41:AB42"/>
    <mergeCell ref="AC41:AC42"/>
    <mergeCell ref="AD41:AD42"/>
    <mergeCell ref="AE41:AE42"/>
    <mergeCell ref="S121:AA121"/>
    <mergeCell ref="K121:N121"/>
    <mergeCell ref="O121:R121"/>
    <mergeCell ref="D117:J117"/>
    <mergeCell ref="K117:N117"/>
    <mergeCell ref="O117:R117"/>
    <mergeCell ref="D118:J118"/>
    <mergeCell ref="K118:N118"/>
    <mergeCell ref="S126:AA126"/>
    <mergeCell ref="S116:AA116"/>
    <mergeCell ref="S115:AA115"/>
    <mergeCell ref="S117:AA117"/>
    <mergeCell ref="S118:AA118"/>
    <mergeCell ref="S119:AA119"/>
    <mergeCell ref="S120:AA120"/>
    <mergeCell ref="S122:AA122"/>
    <mergeCell ref="S123:AA123"/>
    <mergeCell ref="S124:AA124"/>
    <mergeCell ref="S125:AA125"/>
    <mergeCell ref="C68:I68"/>
    <mergeCell ref="AB68:AE68"/>
    <mergeCell ref="C109:I109"/>
    <mergeCell ref="AB109:AE109"/>
    <mergeCell ref="C110:I110"/>
    <mergeCell ref="AB110:AE110"/>
    <mergeCell ref="E102:E106"/>
    <mergeCell ref="C101:AE101"/>
    <mergeCell ref="AC97:AC98"/>
    <mergeCell ref="E65:E67"/>
    <mergeCell ref="F65:F67"/>
    <mergeCell ref="G65:G67"/>
    <mergeCell ref="H65:H67"/>
    <mergeCell ref="A65:A67"/>
    <mergeCell ref="B65:B67"/>
    <mergeCell ref="C65:C67"/>
    <mergeCell ref="D65:D67"/>
    <mergeCell ref="E60:E62"/>
    <mergeCell ref="F60:F62"/>
    <mergeCell ref="G60:G62"/>
    <mergeCell ref="C63:I63"/>
    <mergeCell ref="A60:A62"/>
    <mergeCell ref="B60:B62"/>
    <mergeCell ref="C60:C62"/>
    <mergeCell ref="D60:D62"/>
    <mergeCell ref="F55:F57"/>
    <mergeCell ref="G55:G57"/>
    <mergeCell ref="H55:H57"/>
    <mergeCell ref="C58:I58"/>
    <mergeCell ref="Z48:Z50"/>
    <mergeCell ref="AA48:AA50"/>
    <mergeCell ref="C53:I53"/>
    <mergeCell ref="AB53:AE53"/>
    <mergeCell ref="V48:V50"/>
    <mergeCell ref="W48:W50"/>
    <mergeCell ref="X48:X50"/>
    <mergeCell ref="Y48:Y50"/>
    <mergeCell ref="R48:R50"/>
    <mergeCell ref="S48:S50"/>
    <mergeCell ref="U48:U50"/>
    <mergeCell ref="N48:N50"/>
    <mergeCell ref="O48:O50"/>
    <mergeCell ref="P48:P50"/>
    <mergeCell ref="Q48:Q50"/>
    <mergeCell ref="Z38:Z41"/>
    <mergeCell ref="AA38:AA41"/>
    <mergeCell ref="AB38:AB39"/>
    <mergeCell ref="A48:A52"/>
    <mergeCell ref="B48:B52"/>
    <mergeCell ref="C48:C52"/>
    <mergeCell ref="D48:D52"/>
    <mergeCell ref="F48:F52"/>
    <mergeCell ref="G48:G52"/>
    <mergeCell ref="H48:H52"/>
    <mergeCell ref="V38:V41"/>
    <mergeCell ref="W38:W41"/>
    <mergeCell ref="X38:X41"/>
    <mergeCell ref="Y38:Y41"/>
    <mergeCell ref="R38:R41"/>
    <mergeCell ref="S38:S41"/>
    <mergeCell ref="T38:T41"/>
    <mergeCell ref="U38:U41"/>
    <mergeCell ref="N38:N41"/>
    <mergeCell ref="O38:O41"/>
    <mergeCell ref="P38:P41"/>
    <mergeCell ref="Q38:Q41"/>
    <mergeCell ref="J38:J41"/>
    <mergeCell ref="K38:K41"/>
    <mergeCell ref="L38:L41"/>
    <mergeCell ref="M38:M41"/>
    <mergeCell ref="A102:A106"/>
    <mergeCell ref="B102:B106"/>
    <mergeCell ref="C102:C106"/>
    <mergeCell ref="D102:D106"/>
    <mergeCell ref="AD97:AD98"/>
    <mergeCell ref="AE97:AE98"/>
    <mergeCell ref="C100:I100"/>
    <mergeCell ref="AB100:AE100"/>
    <mergeCell ref="Y97:Y98"/>
    <mergeCell ref="Z97:Z98"/>
    <mergeCell ref="AA97:AA98"/>
    <mergeCell ref="AB97:AB98"/>
    <mergeCell ref="U97:U98"/>
    <mergeCell ref="V97:V98"/>
    <mergeCell ref="P97:P98"/>
    <mergeCell ref="W97:W98"/>
    <mergeCell ref="X97:X98"/>
    <mergeCell ref="Q97:Q98"/>
    <mergeCell ref="R97:R98"/>
    <mergeCell ref="S97:S98"/>
    <mergeCell ref="T97:T98"/>
    <mergeCell ref="L97:L98"/>
    <mergeCell ref="M97:M98"/>
    <mergeCell ref="N97:N98"/>
    <mergeCell ref="O97:O98"/>
    <mergeCell ref="H97:H99"/>
    <mergeCell ref="I97:I98"/>
    <mergeCell ref="J97:J98"/>
    <mergeCell ref="K97:K98"/>
    <mergeCell ref="Z93:Z94"/>
    <mergeCell ref="AA93:AA94"/>
    <mergeCell ref="AE93:AE96"/>
    <mergeCell ref="A97:A99"/>
    <mergeCell ref="B97:B99"/>
    <mergeCell ref="C97:C99"/>
    <mergeCell ref="D97:D99"/>
    <mergeCell ref="E97:E99"/>
    <mergeCell ref="F97:F99"/>
    <mergeCell ref="G97:G99"/>
    <mergeCell ref="V93:V94"/>
    <mergeCell ref="W93:W94"/>
    <mergeCell ref="X93:X94"/>
    <mergeCell ref="Y93:Y94"/>
    <mergeCell ref="R93:R94"/>
    <mergeCell ref="S93:S94"/>
    <mergeCell ref="T93:T94"/>
    <mergeCell ref="U93:U94"/>
    <mergeCell ref="Q93:Q94"/>
    <mergeCell ref="M93:M94"/>
    <mergeCell ref="N93:N94"/>
    <mergeCell ref="K93:K94"/>
    <mergeCell ref="A93:A96"/>
    <mergeCell ref="B93:B96"/>
    <mergeCell ref="C93:C96"/>
    <mergeCell ref="D93:D96"/>
    <mergeCell ref="T90:T91"/>
    <mergeCell ref="U90:U91"/>
    <mergeCell ref="V90:V91"/>
    <mergeCell ref="W90:W91"/>
    <mergeCell ref="AD90:AD92"/>
    <mergeCell ref="AE90:AE92"/>
    <mergeCell ref="X90:X91"/>
    <mergeCell ref="Y90:Y91"/>
    <mergeCell ref="Z90:Z91"/>
    <mergeCell ref="AA90:AA91"/>
    <mergeCell ref="AB90:AB92"/>
    <mergeCell ref="A84:A85"/>
    <mergeCell ref="D84:D85"/>
    <mergeCell ref="E15:E16"/>
    <mergeCell ref="B20:I20"/>
    <mergeCell ref="C19:I19"/>
    <mergeCell ref="I38:I41"/>
    <mergeCell ref="I48:I50"/>
    <mergeCell ref="A55:A57"/>
    <mergeCell ref="B55:B57"/>
    <mergeCell ref="C55:C57"/>
    <mergeCell ref="A90:A92"/>
    <mergeCell ref="O120:R120"/>
    <mergeCell ref="B90:B92"/>
    <mergeCell ref="C90:C92"/>
    <mergeCell ref="D90:D92"/>
    <mergeCell ref="H90:H92"/>
    <mergeCell ref="I90:I91"/>
    <mergeCell ref="J90:J91"/>
    <mergeCell ref="A112:V112"/>
    <mergeCell ref="D116:J116"/>
    <mergeCell ref="R12:R13"/>
    <mergeCell ref="U12:U13"/>
    <mergeCell ref="X12:X13"/>
    <mergeCell ref="Y12:Y13"/>
    <mergeCell ref="W12:W13"/>
    <mergeCell ref="V12:V13"/>
    <mergeCell ref="S12:S13"/>
    <mergeCell ref="T12:T13"/>
    <mergeCell ref="Q12:Q13"/>
    <mergeCell ref="AE15:AE16"/>
    <mergeCell ref="AB19:AE19"/>
    <mergeCell ref="AC30:AC31"/>
    <mergeCell ref="AB12:AB14"/>
    <mergeCell ref="AC12:AC14"/>
    <mergeCell ref="AD12:AD14"/>
    <mergeCell ref="AE12:AE14"/>
    <mergeCell ref="AA12:AA13"/>
    <mergeCell ref="Z12:Z13"/>
    <mergeCell ref="AC32:AC35"/>
    <mergeCell ref="AE30:AE31"/>
    <mergeCell ref="AD30:AD31"/>
    <mergeCell ref="AB15:AB16"/>
    <mergeCell ref="AB30:AB31"/>
    <mergeCell ref="AC15:AC16"/>
    <mergeCell ref="AD15:AD16"/>
    <mergeCell ref="AB20:AE20"/>
    <mergeCell ref="AB17:AB18"/>
    <mergeCell ref="AC17:AC18"/>
    <mergeCell ref="AB36:AE36"/>
    <mergeCell ref="AC38:AC39"/>
    <mergeCell ref="AD38:AD39"/>
    <mergeCell ref="AE38:AE39"/>
    <mergeCell ref="A30:A31"/>
    <mergeCell ref="B30:B31"/>
    <mergeCell ref="C30:C31"/>
    <mergeCell ref="A32:A35"/>
    <mergeCell ref="B32:B35"/>
    <mergeCell ref="C32:C35"/>
    <mergeCell ref="H74:H77"/>
    <mergeCell ref="H78:H80"/>
    <mergeCell ref="AB46:AE46"/>
    <mergeCell ref="C47:AE47"/>
    <mergeCell ref="E48:E52"/>
    <mergeCell ref="J48:J50"/>
    <mergeCell ref="K48:K50"/>
    <mergeCell ref="L48:L50"/>
    <mergeCell ref="M48:M50"/>
    <mergeCell ref="T48:T50"/>
    <mergeCell ref="B87:I87"/>
    <mergeCell ref="AB86:AE86"/>
    <mergeCell ref="C81:C83"/>
    <mergeCell ref="B78:B80"/>
    <mergeCell ref="C84:C85"/>
    <mergeCell ref="E84:E85"/>
    <mergeCell ref="F84:F85"/>
    <mergeCell ref="G84:G85"/>
    <mergeCell ref="B84:B85"/>
    <mergeCell ref="AB87:AE87"/>
    <mergeCell ref="K122:N122"/>
    <mergeCell ref="O122:R122"/>
    <mergeCell ref="O118:R118"/>
    <mergeCell ref="D119:J119"/>
    <mergeCell ref="K119:N119"/>
    <mergeCell ref="D121:J121"/>
    <mergeCell ref="D120:J120"/>
    <mergeCell ref="D122:J122"/>
    <mergeCell ref="K120:N120"/>
    <mergeCell ref="AB111:AE111"/>
    <mergeCell ref="O119:R119"/>
    <mergeCell ref="M90:M91"/>
    <mergeCell ref="N90:N91"/>
    <mergeCell ref="AB93:AB96"/>
    <mergeCell ref="AC93:AC96"/>
    <mergeCell ref="K116:N116"/>
    <mergeCell ref="O116:R116"/>
    <mergeCell ref="AE105:AE106"/>
    <mergeCell ref="AC90:AC92"/>
    <mergeCell ref="E93:E96"/>
    <mergeCell ref="F93:F96"/>
    <mergeCell ref="G93:G96"/>
    <mergeCell ref="P90:P91"/>
    <mergeCell ref="H93:H96"/>
    <mergeCell ref="L93:L94"/>
    <mergeCell ref="I93:I94"/>
    <mergeCell ref="O93:O94"/>
    <mergeCell ref="P93:P94"/>
    <mergeCell ref="J93:J94"/>
    <mergeCell ref="G90:G92"/>
    <mergeCell ref="K90:K91"/>
    <mergeCell ref="R90:R91"/>
    <mergeCell ref="L90:L91"/>
    <mergeCell ref="O90:O91"/>
    <mergeCell ref="Q90:Q91"/>
    <mergeCell ref="A78:A80"/>
    <mergeCell ref="D81:D83"/>
    <mergeCell ref="E81:E83"/>
    <mergeCell ref="D78:D80"/>
    <mergeCell ref="A81:A83"/>
    <mergeCell ref="B81:B83"/>
    <mergeCell ref="A70:A73"/>
    <mergeCell ref="B70:B73"/>
    <mergeCell ref="C70:C73"/>
    <mergeCell ref="D70:D73"/>
    <mergeCell ref="A74:A77"/>
    <mergeCell ref="B74:B77"/>
    <mergeCell ref="E78:E80"/>
    <mergeCell ref="G78:G80"/>
    <mergeCell ref="G74:G77"/>
    <mergeCell ref="C78:C80"/>
    <mergeCell ref="C74:C77"/>
    <mergeCell ref="D74:D77"/>
    <mergeCell ref="F78:F80"/>
    <mergeCell ref="E74:E77"/>
    <mergeCell ref="D134:H134"/>
    <mergeCell ref="I134:J134"/>
    <mergeCell ref="K134:L134"/>
    <mergeCell ref="M134:P134"/>
    <mergeCell ref="A15:A16"/>
    <mergeCell ref="I12:I13"/>
    <mergeCell ref="A12:A14"/>
    <mergeCell ref="B12:B14"/>
    <mergeCell ref="H15:H16"/>
    <mergeCell ref="F12:F14"/>
    <mergeCell ref="G12:G14"/>
    <mergeCell ref="H12:H14"/>
    <mergeCell ref="B15:B16"/>
    <mergeCell ref="D12:D14"/>
    <mergeCell ref="C12:C14"/>
    <mergeCell ref="F15:F16"/>
    <mergeCell ref="O12:O13"/>
    <mergeCell ref="G15:G16"/>
    <mergeCell ref="K12:K13"/>
    <mergeCell ref="L12:L13"/>
    <mergeCell ref="M12:M13"/>
    <mergeCell ref="N12:N13"/>
    <mergeCell ref="E12:E14"/>
    <mergeCell ref="AA5:AA7"/>
    <mergeCell ref="AB5:AE5"/>
    <mergeCell ref="AB6:AB7"/>
    <mergeCell ref="AC6:AE6"/>
    <mergeCell ref="Z5:Z7"/>
    <mergeCell ref="V5:Y5"/>
    <mergeCell ref="V6:V7"/>
    <mergeCell ref="W6:X6"/>
    <mergeCell ref="Y6:Y7"/>
    <mergeCell ref="A2:AE2"/>
    <mergeCell ref="A3:AE3"/>
    <mergeCell ref="A5:A7"/>
    <mergeCell ref="B5:B7"/>
    <mergeCell ref="C5:C7"/>
    <mergeCell ref="D5:D7"/>
    <mergeCell ref="E5:E7"/>
    <mergeCell ref="J6:J7"/>
    <mergeCell ref="K6:L6"/>
    <mergeCell ref="F5:F7"/>
    <mergeCell ref="A8:AE8"/>
    <mergeCell ref="B10:AA10"/>
    <mergeCell ref="AB10:AE10"/>
    <mergeCell ref="E70:E73"/>
    <mergeCell ref="C11:AE11"/>
    <mergeCell ref="AB9:AE9"/>
    <mergeCell ref="J12:J13"/>
    <mergeCell ref="P12:P13"/>
    <mergeCell ref="C15:C16"/>
    <mergeCell ref="D15:D16"/>
    <mergeCell ref="O6:P6"/>
    <mergeCell ref="N6:N7"/>
    <mergeCell ref="I5:I7"/>
    <mergeCell ref="H5:H7"/>
    <mergeCell ref="C36:I36"/>
    <mergeCell ref="D38:D39"/>
    <mergeCell ref="D32:D35"/>
    <mergeCell ref="E17:E18"/>
    <mergeCell ref="F17:F18"/>
    <mergeCell ref="G17:G18"/>
    <mergeCell ref="H17:H18"/>
    <mergeCell ref="D23:D24"/>
    <mergeCell ref="B21:AA21"/>
    <mergeCell ref="G30:G31"/>
    <mergeCell ref="A9:AA9"/>
    <mergeCell ref="N5:Q5"/>
    <mergeCell ref="R5:U5"/>
    <mergeCell ref="S6:T6"/>
    <mergeCell ref="U6:U7"/>
    <mergeCell ref="R6:R7"/>
    <mergeCell ref="Q6:Q7"/>
    <mergeCell ref="J5:M5"/>
    <mergeCell ref="G5:G7"/>
    <mergeCell ref="M6:M7"/>
    <mergeCell ref="D115:J115"/>
    <mergeCell ref="K115:N115"/>
    <mergeCell ref="O115:R115"/>
    <mergeCell ref="AB70:AB71"/>
    <mergeCell ref="F81:F83"/>
    <mergeCell ref="S90:S91"/>
    <mergeCell ref="G81:G83"/>
    <mergeCell ref="AB105:AB106"/>
    <mergeCell ref="H70:H73"/>
    <mergeCell ref="G70:G73"/>
    <mergeCell ref="O123:R123"/>
    <mergeCell ref="D125:J125"/>
    <mergeCell ref="K125:N125"/>
    <mergeCell ref="O124:R124"/>
    <mergeCell ref="D124:J124"/>
    <mergeCell ref="K124:N124"/>
    <mergeCell ref="D123:J123"/>
    <mergeCell ref="D126:J126"/>
    <mergeCell ref="K126:N126"/>
    <mergeCell ref="O126:R126"/>
    <mergeCell ref="AB74:AB76"/>
    <mergeCell ref="O125:R125"/>
    <mergeCell ref="E107:E108"/>
    <mergeCell ref="F107:F108"/>
    <mergeCell ref="G107:G108"/>
    <mergeCell ref="H107:H108"/>
    <mergeCell ref="K123:N123"/>
    <mergeCell ref="D30:D31"/>
    <mergeCell ref="E30:E31"/>
    <mergeCell ref="F30:F31"/>
    <mergeCell ref="AB21:AE21"/>
    <mergeCell ref="AB28:AB29"/>
    <mergeCell ref="H30:H31"/>
    <mergeCell ref="AD105:AD106"/>
    <mergeCell ref="AB32:AB35"/>
    <mergeCell ref="AE32:AE35"/>
    <mergeCell ref="AD93:AD96"/>
    <mergeCell ref="AD32:AD35"/>
    <mergeCell ref="AC105:AC106"/>
    <mergeCell ref="AA88:AB88"/>
    <mergeCell ref="C89:AE89"/>
    <mergeCell ref="E90:E92"/>
    <mergeCell ref="F90:F92"/>
    <mergeCell ref="AC44:AC45"/>
    <mergeCell ref="AD44:AD45"/>
    <mergeCell ref="AE44:AE45"/>
    <mergeCell ref="AB84:AB85"/>
    <mergeCell ref="AB58:AE58"/>
    <mergeCell ref="AB63:AE63"/>
    <mergeCell ref="C86:I86"/>
    <mergeCell ref="H81:H83"/>
    <mergeCell ref="AB44:AB45"/>
    <mergeCell ref="AB56:AB57"/>
    <mergeCell ref="F70:F73"/>
    <mergeCell ref="C46:I46"/>
    <mergeCell ref="D55:D57"/>
    <mergeCell ref="E55:E57"/>
    <mergeCell ref="H84:H85"/>
    <mergeCell ref="F74:F77"/>
    <mergeCell ref="U114:AA114"/>
    <mergeCell ref="A107:A108"/>
    <mergeCell ref="B107:B108"/>
    <mergeCell ref="C107:C108"/>
    <mergeCell ref="D107:D108"/>
    <mergeCell ref="B111:I111"/>
    <mergeCell ref="E113:Q113"/>
  </mergeCells>
  <printOptions horizontalCentered="1"/>
  <pageMargins left="0.75" right="0.75" top="0.5905511811023623" bottom="0" header="0" footer="0"/>
  <pageSetup horizontalDpi="600" verticalDpi="600" orientation="landscape" paperSize="9" scale="75" r:id="rId1"/>
  <rowBreaks count="4" manualBreakCount="4">
    <brk id="25" max="30" man="1"/>
    <brk id="52" max="30" man="1"/>
    <brk id="77" max="30" man="1"/>
    <brk id="106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:G1"/>
    </sheetView>
  </sheetViews>
  <sheetFormatPr defaultColWidth="9.140625" defaultRowHeight="12.75"/>
  <cols>
    <col min="1" max="1" width="30.28125" style="0" customWidth="1"/>
    <col min="2" max="2" width="11.00390625" style="0" customWidth="1"/>
    <col min="3" max="3" width="11.7109375" style="0" customWidth="1"/>
    <col min="4" max="4" width="11.00390625" style="0" customWidth="1"/>
    <col min="5" max="5" width="11.7109375" style="0" hidden="1" customWidth="1"/>
    <col min="6" max="6" width="10.140625" style="0" customWidth="1"/>
    <col min="7" max="7" width="9.7109375" style="0" customWidth="1"/>
  </cols>
  <sheetData>
    <row r="1" spans="1:7" ht="15.75" customHeight="1">
      <c r="A1" s="1345" t="s">
        <v>244</v>
      </c>
      <c r="B1" s="1345"/>
      <c r="C1" s="1345"/>
      <c r="D1" s="1345"/>
      <c r="E1" s="1345"/>
      <c r="F1" s="1345"/>
      <c r="G1" s="1345"/>
    </row>
    <row r="2" ht="16.5" thickBot="1">
      <c r="G2" s="87" t="s">
        <v>1</v>
      </c>
    </row>
    <row r="3" spans="1:7" ht="12.75" customHeight="1">
      <c r="A3" s="1349" t="s">
        <v>41</v>
      </c>
      <c r="B3" s="1346" t="s">
        <v>66</v>
      </c>
      <c r="C3" s="1349" t="s">
        <v>67</v>
      </c>
      <c r="D3" s="1346" t="s">
        <v>181</v>
      </c>
      <c r="E3" s="1346" t="s">
        <v>81</v>
      </c>
      <c r="F3" s="1346" t="s">
        <v>42</v>
      </c>
      <c r="G3" s="1346" t="s">
        <v>82</v>
      </c>
    </row>
    <row r="4" spans="1:7" ht="12.75">
      <c r="A4" s="1350"/>
      <c r="B4" s="1347"/>
      <c r="C4" s="1352"/>
      <c r="D4" s="1347"/>
      <c r="E4" s="1347"/>
      <c r="F4" s="1347"/>
      <c r="G4" s="1347"/>
    </row>
    <row r="5" spans="1:9" ht="12.75">
      <c r="A5" s="1350"/>
      <c r="B5" s="1347"/>
      <c r="C5" s="1352"/>
      <c r="D5" s="1347"/>
      <c r="E5" s="1347"/>
      <c r="F5" s="1347"/>
      <c r="G5" s="1347"/>
      <c r="H5" s="59"/>
      <c r="I5" s="59"/>
    </row>
    <row r="6" spans="1:9" ht="27" customHeight="1" thickBot="1">
      <c r="A6" s="1351"/>
      <c r="B6" s="1348"/>
      <c r="C6" s="1353"/>
      <c r="D6" s="1348"/>
      <c r="E6" s="1348"/>
      <c r="F6" s="1348"/>
      <c r="G6" s="1348"/>
      <c r="H6" s="59"/>
      <c r="I6" s="59"/>
    </row>
    <row r="7" spans="1:9" ht="21" customHeight="1">
      <c r="A7" s="159" t="s">
        <v>43</v>
      </c>
      <c r="B7" s="160">
        <f>B8+B10</f>
        <v>11852.2</v>
      </c>
      <c r="C7" s="161">
        <f>C8+C10</f>
        <v>26640.2</v>
      </c>
      <c r="D7" s="160">
        <f>D8+D10</f>
        <v>14946.800000000001</v>
      </c>
      <c r="E7" s="162">
        <f>E8+E10</f>
        <v>0</v>
      </c>
      <c r="F7" s="160">
        <f>F11</f>
        <v>21363</v>
      </c>
      <c r="G7" s="163">
        <f>G11</f>
        <v>22639.6</v>
      </c>
      <c r="H7" s="60"/>
      <c r="I7" s="59"/>
    </row>
    <row r="8" spans="1:9" ht="17.25" customHeight="1">
      <c r="A8" s="164" t="s">
        <v>83</v>
      </c>
      <c r="B8" s="61">
        <f>'1 lentelė'!K111</f>
        <v>11258.900000000001</v>
      </c>
      <c r="C8" s="62">
        <f>'1 lentelė'!O111</f>
        <v>13201.300000000001</v>
      </c>
      <c r="D8" s="63">
        <f>'1 lentelė'!S111</f>
        <v>11655.900000000001</v>
      </c>
      <c r="E8" s="165"/>
      <c r="F8" s="61"/>
      <c r="G8" s="120"/>
      <c r="H8" s="59"/>
      <c r="I8" s="59"/>
    </row>
    <row r="9" spans="1:9" ht="17.25" customHeight="1">
      <c r="A9" s="150" t="s">
        <v>84</v>
      </c>
      <c r="B9" s="64">
        <f>'1 lentelė'!L111</f>
        <v>3024.4</v>
      </c>
      <c r="C9" s="65">
        <f>'1 lentelė'!P111</f>
        <v>3167.5</v>
      </c>
      <c r="D9" s="66">
        <f>'1 lentelė'!T111</f>
        <v>2835.6</v>
      </c>
      <c r="E9" s="165"/>
      <c r="F9" s="61"/>
      <c r="G9" s="121"/>
      <c r="H9" s="59"/>
      <c r="I9" s="59"/>
    </row>
    <row r="10" spans="1:9" ht="27.75" customHeight="1" thickBot="1">
      <c r="A10" s="166" t="s">
        <v>44</v>
      </c>
      <c r="B10" s="124">
        <f>'1 lentelė'!M111</f>
        <v>593.3</v>
      </c>
      <c r="C10" s="125">
        <f>'1 lentelė'!Q111</f>
        <v>13438.9</v>
      </c>
      <c r="D10" s="122">
        <f>'1 lentelė'!U111</f>
        <v>3290.8999999999996</v>
      </c>
      <c r="E10" s="167"/>
      <c r="F10" s="124"/>
      <c r="G10" s="126"/>
      <c r="H10" s="59"/>
      <c r="I10" s="59"/>
    </row>
    <row r="11" spans="1:7" ht="21.75" customHeight="1" thickBot="1">
      <c r="A11" s="168" t="s">
        <v>45</v>
      </c>
      <c r="B11" s="123">
        <f aca="true" t="shared" si="0" ref="B11:G11">B12+B23</f>
        <v>11852.2</v>
      </c>
      <c r="C11" s="123">
        <f t="shared" si="0"/>
        <v>25639.600000000002</v>
      </c>
      <c r="D11" s="123">
        <f>D12+D23</f>
        <v>14946.800000000001</v>
      </c>
      <c r="E11" s="123">
        <f t="shared" si="0"/>
        <v>0</v>
      </c>
      <c r="F11" s="123">
        <f t="shared" si="0"/>
        <v>21363</v>
      </c>
      <c r="G11" s="123">
        <f t="shared" si="0"/>
        <v>22639.6</v>
      </c>
    </row>
    <row r="12" spans="1:9" ht="30" customHeight="1" thickBot="1">
      <c r="A12" s="169" t="s">
        <v>46</v>
      </c>
      <c r="B12" s="68">
        <f aca="true" t="shared" si="1" ref="B12:G12">B13+B22</f>
        <v>11059.6</v>
      </c>
      <c r="C12" s="68">
        <f t="shared" si="1"/>
        <v>13066.000000000002</v>
      </c>
      <c r="D12" s="68">
        <f>D13+D22</f>
        <v>11761.2</v>
      </c>
      <c r="E12" s="68">
        <f t="shared" si="1"/>
        <v>0</v>
      </c>
      <c r="F12" s="68">
        <f t="shared" si="1"/>
        <v>14571.4</v>
      </c>
      <c r="G12" s="68">
        <f t="shared" si="1"/>
        <v>14839.8</v>
      </c>
      <c r="I12" s="177"/>
    </row>
    <row r="13" spans="1:9" ht="18.75" customHeight="1">
      <c r="A13" s="148" t="s">
        <v>85</v>
      </c>
      <c r="B13" s="69">
        <f aca="true" t="shared" si="2" ref="B13:G13">B14+B16+B17+B21</f>
        <v>11059.6</v>
      </c>
      <c r="C13" s="69">
        <f t="shared" si="2"/>
        <v>13066.000000000002</v>
      </c>
      <c r="D13" s="70">
        <f t="shared" si="2"/>
        <v>11761.2</v>
      </c>
      <c r="E13" s="69">
        <f t="shared" si="2"/>
        <v>0</v>
      </c>
      <c r="F13" s="69">
        <f t="shared" si="2"/>
        <v>14571.4</v>
      </c>
      <c r="G13" s="69">
        <f t="shared" si="2"/>
        <v>14839.8</v>
      </c>
      <c r="I13" s="177"/>
    </row>
    <row r="14" spans="1:7" ht="26.25" customHeight="1">
      <c r="A14" s="149" t="s">
        <v>245</v>
      </c>
      <c r="B14" s="71">
        <f>'1 lentelė'!K117</f>
        <v>9218</v>
      </c>
      <c r="C14" s="71">
        <f>'1 lentelė'!O117</f>
        <v>10409.900000000001</v>
      </c>
      <c r="D14" s="66">
        <f>'1 lentelė'!S117</f>
        <v>9105.1</v>
      </c>
      <c r="E14" s="71"/>
      <c r="F14" s="71">
        <f>SUMIF('1 lentelė'!I12:I111,'1 lentelė'!I12,'1 lentelė'!Z12:Z111)</f>
        <v>12019.4</v>
      </c>
      <c r="G14" s="71">
        <f>SUMIF('1 lentelė'!I12:I111,'1 lentelė'!I12,'1 lentelė'!AA12:AA111)</f>
        <v>12411.8</v>
      </c>
    </row>
    <row r="15" spans="1:7" ht="41.25" customHeight="1">
      <c r="A15" s="150" t="s">
        <v>86</v>
      </c>
      <c r="B15" s="61"/>
      <c r="C15" s="61"/>
      <c r="D15" s="63"/>
      <c r="E15" s="61"/>
      <c r="F15" s="61"/>
      <c r="G15" s="71"/>
    </row>
    <row r="16" spans="1:7" ht="39" customHeight="1">
      <c r="A16" s="150" t="s">
        <v>87</v>
      </c>
      <c r="B16" s="72">
        <f>'1 lentelė'!K118</f>
        <v>761.6</v>
      </c>
      <c r="C16" s="72">
        <f>'1 lentelė'!O118</f>
        <v>861.1</v>
      </c>
      <c r="D16" s="73">
        <f>'1 lentelė'!S118</f>
        <v>861.1</v>
      </c>
      <c r="E16" s="72"/>
      <c r="F16" s="72">
        <f>SUMIF('1 lentelė'!I12:I111,'1 lentelė'!I44,'1 lentelė'!Z12:Z111)</f>
        <v>922</v>
      </c>
      <c r="G16" s="72">
        <f>SUMIF('1 lentelė'!I12:I111,'1 lentelė'!I44,'1 lentelė'!AA12:AA111)</f>
        <v>928</v>
      </c>
    </row>
    <row r="17" spans="1:8" ht="28.5" customHeight="1">
      <c r="A17" s="150" t="s">
        <v>206</v>
      </c>
      <c r="B17" s="72">
        <f>'1 lentelė'!K119</f>
        <v>1080</v>
      </c>
      <c r="C17" s="72">
        <f>'1 lentelė'!O119</f>
        <v>1500</v>
      </c>
      <c r="D17" s="73">
        <f>'1 lentelė'!S119</f>
        <v>1500</v>
      </c>
      <c r="E17" s="153"/>
      <c r="F17" s="72">
        <f>'1 lentelė'!Z103</f>
        <v>1500</v>
      </c>
      <c r="G17" s="72">
        <f>'1 lentelė'!AA103</f>
        <v>1500</v>
      </c>
      <c r="H17" s="177"/>
    </row>
    <row r="18" spans="1:7" ht="39" customHeight="1">
      <c r="A18" s="150" t="s">
        <v>88</v>
      </c>
      <c r="B18" s="61">
        <f>'[1]1 lentelė'!J110</f>
        <v>0</v>
      </c>
      <c r="C18" s="61">
        <f>'[1]1 lentelė'!N110</f>
        <v>0</v>
      </c>
      <c r="D18" s="63"/>
      <c r="E18" s="61"/>
      <c r="F18" s="61"/>
      <c r="G18" s="61"/>
    </row>
    <row r="19" spans="1:7" ht="53.25" customHeight="1">
      <c r="A19" s="150" t="s">
        <v>246</v>
      </c>
      <c r="B19" s="61"/>
      <c r="C19" s="61"/>
      <c r="D19" s="63"/>
      <c r="E19" s="152"/>
      <c r="F19" s="61"/>
      <c r="G19" s="61"/>
    </row>
    <row r="20" spans="1:7" ht="38.25" customHeight="1">
      <c r="A20" s="150" t="s">
        <v>247</v>
      </c>
      <c r="B20" s="61"/>
      <c r="C20" s="61"/>
      <c r="D20" s="63"/>
      <c r="E20" s="61"/>
      <c r="F20" s="61"/>
      <c r="G20" s="61"/>
    </row>
    <row r="21" spans="1:7" ht="15" customHeight="1">
      <c r="A21" s="149" t="s">
        <v>248</v>
      </c>
      <c r="B21" s="71">
        <f>'1 lentelė'!K121</f>
        <v>0</v>
      </c>
      <c r="C21" s="71">
        <f>'1 lentelė'!O121</f>
        <v>295</v>
      </c>
      <c r="D21" s="66">
        <f>'1 lentelė'!S121</f>
        <v>295</v>
      </c>
      <c r="E21" s="71"/>
      <c r="F21" s="71">
        <v>130</v>
      </c>
      <c r="G21" s="71">
        <v>0</v>
      </c>
    </row>
    <row r="22" spans="1:7" ht="26.25" customHeight="1" thickBot="1">
      <c r="A22" s="151" t="s">
        <v>47</v>
      </c>
      <c r="B22" s="69">
        <v>0</v>
      </c>
      <c r="C22" s="69">
        <v>0</v>
      </c>
      <c r="D22" s="70">
        <v>0</v>
      </c>
      <c r="E22" s="69">
        <v>0</v>
      </c>
      <c r="F22" s="69">
        <v>0</v>
      </c>
      <c r="G22" s="170">
        <v>0</v>
      </c>
    </row>
    <row r="23" spans="1:7" ht="15" customHeight="1" thickBot="1">
      <c r="A23" s="171" t="s">
        <v>48</v>
      </c>
      <c r="B23" s="68">
        <f>B24+B25</f>
        <v>792.6</v>
      </c>
      <c r="C23" s="68">
        <f>C24+C25</f>
        <v>12573.6</v>
      </c>
      <c r="D23" s="68">
        <f>D24+D25+D27</f>
        <v>3185.6</v>
      </c>
      <c r="E23" s="68">
        <f>E24+E25</f>
        <v>0</v>
      </c>
      <c r="F23" s="68">
        <f>F24+F25</f>
        <v>6791.6</v>
      </c>
      <c r="G23" s="68">
        <f>G24+G25</f>
        <v>7799.8</v>
      </c>
    </row>
    <row r="24" spans="1:8" ht="24" customHeight="1">
      <c r="A24" s="172" t="s">
        <v>49</v>
      </c>
      <c r="B24" s="173">
        <f>'1 lentelė'!K123</f>
        <v>80</v>
      </c>
      <c r="C24" s="173">
        <f>'1 lentelė'!O123</f>
        <v>1773.6</v>
      </c>
      <c r="D24" s="174">
        <f>'1 lentelė'!S123</f>
        <v>1773.6</v>
      </c>
      <c r="E24" s="173"/>
      <c r="F24" s="173">
        <f>SUMIF('1 lentelė'!I12:I111,'1 lentelė'!I79,'1 lentelė'!Z12:Z111)</f>
        <v>1972.6</v>
      </c>
      <c r="G24" s="173">
        <f>SUMIF('1 lentelė'!I12:I111,'1 lentelė'!I75,'1 lentelė'!AA12:AA111)</f>
        <v>4885.8</v>
      </c>
      <c r="H24" s="155"/>
    </row>
    <row r="25" spans="1:7" ht="16.5" customHeight="1">
      <c r="A25" s="154" t="s">
        <v>249</v>
      </c>
      <c r="B25" s="74">
        <f>'1 lentelė'!K124</f>
        <v>712.6</v>
      </c>
      <c r="C25" s="74">
        <f>'1 lentelė'!O124</f>
        <v>10800</v>
      </c>
      <c r="D25" s="67">
        <f>'1 lentelė'!S124</f>
        <v>412</v>
      </c>
      <c r="E25" s="74"/>
      <c r="F25" s="74">
        <f>SUMIF('1 lentelė'!I12:I111,'1 lentelė'!I95,'1 lentelė'!Z12:Z111)</f>
        <v>4819</v>
      </c>
      <c r="G25" s="74">
        <f>SUMIF('1 lentelė'!I12:I111,'1 lentelė'!I95,'1 lentelė'!AA12:AA111)</f>
        <v>2914</v>
      </c>
    </row>
    <row r="26" spans="1:7" ht="15">
      <c r="A26" s="149" t="s">
        <v>250</v>
      </c>
      <c r="B26" s="71"/>
      <c r="C26" s="71"/>
      <c r="D26" s="66"/>
      <c r="E26" s="71"/>
      <c r="F26" s="71"/>
      <c r="G26" s="71"/>
    </row>
    <row r="27" spans="1:7" ht="15.75" thickBot="1">
      <c r="A27" s="175" t="s">
        <v>251</v>
      </c>
      <c r="B27" s="124"/>
      <c r="C27" s="124">
        <f>'1 lentelė'!O125</f>
        <v>1000.6</v>
      </c>
      <c r="D27" s="176">
        <f>'1 lentelė'!S125</f>
        <v>1000</v>
      </c>
      <c r="E27" s="124"/>
      <c r="F27" s="124">
        <f>SUMIF('1 lentelė'!I12:I111,'1 lentelė'!I74,'1 lentelė'!Z12:Z111)</f>
        <v>0</v>
      </c>
      <c r="G27" s="124">
        <f>SUMIF('1 lentelė'!I12:I111,'1 lentelė'!I74,'1 lentelė'!AA12:AA111)</f>
        <v>0</v>
      </c>
    </row>
  </sheetData>
  <mergeCells count="8">
    <mergeCell ref="A1:G1"/>
    <mergeCell ref="F3:F6"/>
    <mergeCell ref="G3:G6"/>
    <mergeCell ref="A3:A6"/>
    <mergeCell ref="B3:B6"/>
    <mergeCell ref="C3:C6"/>
    <mergeCell ref="D3:D6"/>
    <mergeCell ref="E3:E6"/>
  </mergeCells>
  <printOptions/>
  <pageMargins left="0.984251968503937" right="0.3937007874015748" top="0.7874015748031497" bottom="0.7874015748031497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69.8515625" style="0" customWidth="1"/>
    <col min="3" max="3" width="14.57421875" style="0" customWidth="1"/>
    <col min="4" max="4" width="11.28125" style="0" customWidth="1"/>
    <col min="5" max="5" width="10.28125" style="0" customWidth="1"/>
    <col min="6" max="6" width="10.421875" style="0" customWidth="1"/>
    <col min="7" max="7" width="10.8515625" style="0" customWidth="1"/>
  </cols>
  <sheetData>
    <row r="1" spans="1:7" ht="18.75" customHeight="1">
      <c r="A1" s="325"/>
      <c r="B1" s="325" t="s">
        <v>118</v>
      </c>
      <c r="C1" s="326"/>
      <c r="D1" s="326"/>
      <c r="E1" s="326"/>
      <c r="F1" s="327"/>
      <c r="G1" s="328" t="s">
        <v>119</v>
      </c>
    </row>
    <row r="2" spans="1:7" ht="27" customHeight="1">
      <c r="A2" s="329"/>
      <c r="B2" s="330" t="s">
        <v>222</v>
      </c>
      <c r="C2" s="331" t="s">
        <v>120</v>
      </c>
      <c r="D2" s="332" t="s">
        <v>17</v>
      </c>
      <c r="E2" s="333"/>
      <c r="F2" s="333"/>
      <c r="G2" s="333"/>
    </row>
    <row r="3" spans="1:7" ht="15" customHeight="1">
      <c r="A3" s="329"/>
      <c r="B3" s="334" t="s">
        <v>121</v>
      </c>
      <c r="C3" s="335"/>
      <c r="D3" s="336"/>
      <c r="E3" s="333"/>
      <c r="F3" s="333"/>
      <c r="G3" s="333"/>
    </row>
    <row r="4" spans="1:7" ht="20.25" customHeight="1">
      <c r="A4" s="329"/>
      <c r="B4" s="703" t="s">
        <v>216</v>
      </c>
      <c r="C4" s="331" t="s">
        <v>120</v>
      </c>
      <c r="D4" s="332" t="s">
        <v>23</v>
      </c>
      <c r="E4" s="333"/>
      <c r="F4" s="333"/>
      <c r="G4" s="333"/>
    </row>
    <row r="5" spans="1:7" ht="15.75" customHeight="1">
      <c r="A5" s="337"/>
      <c r="B5" s="334" t="s">
        <v>122</v>
      </c>
      <c r="C5" s="338"/>
      <c r="D5" s="339"/>
      <c r="E5" s="340"/>
      <c r="F5" s="341"/>
      <c r="G5" s="341"/>
    </row>
    <row r="6" spans="1:7" ht="10.5" customHeight="1">
      <c r="A6" s="342"/>
      <c r="B6" s="343"/>
      <c r="C6" s="343"/>
      <c r="D6" s="343"/>
      <c r="E6" s="342"/>
      <c r="F6" s="343"/>
      <c r="G6" s="343"/>
    </row>
    <row r="7" spans="1:7" ht="18.75" customHeight="1">
      <c r="A7" s="1359" t="s">
        <v>223</v>
      </c>
      <c r="B7" s="1356" t="s">
        <v>123</v>
      </c>
      <c r="C7" s="1354" t="s">
        <v>124</v>
      </c>
      <c r="D7" s="1356" t="s">
        <v>125</v>
      </c>
      <c r="E7" s="1354" t="s">
        <v>126</v>
      </c>
      <c r="F7" s="1356" t="s">
        <v>127</v>
      </c>
      <c r="G7" s="1354" t="s">
        <v>128</v>
      </c>
    </row>
    <row r="8" spans="1:7" ht="42.75" customHeight="1">
      <c r="A8" s="1360"/>
      <c r="B8" s="1356"/>
      <c r="C8" s="1355" t="s">
        <v>64</v>
      </c>
      <c r="D8" s="1361" t="s">
        <v>129</v>
      </c>
      <c r="E8" s="1355"/>
      <c r="F8" s="1357"/>
      <c r="G8" s="1358"/>
    </row>
    <row r="9" spans="1:7" ht="12.75">
      <c r="A9" s="344" t="s">
        <v>130</v>
      </c>
      <c r="B9" s="770" t="s">
        <v>131</v>
      </c>
      <c r="C9" s="345"/>
      <c r="D9" s="776"/>
      <c r="E9" s="346"/>
      <c r="F9" s="776"/>
      <c r="G9" s="346"/>
    </row>
    <row r="10" spans="1:7" ht="16.5" customHeight="1">
      <c r="A10" s="347"/>
      <c r="B10" s="771" t="s">
        <v>132</v>
      </c>
      <c r="C10" s="348"/>
      <c r="D10" s="358"/>
      <c r="E10" s="349"/>
      <c r="F10" s="358"/>
      <c r="G10" s="349"/>
    </row>
    <row r="11" spans="1:7" ht="25.5" customHeight="1">
      <c r="A11" s="350"/>
      <c r="B11" s="352" t="s">
        <v>133</v>
      </c>
      <c r="C11" s="348" t="s">
        <v>159</v>
      </c>
      <c r="D11" s="358">
        <v>9.51</v>
      </c>
      <c r="E11" s="349">
        <v>13.53</v>
      </c>
      <c r="F11" s="358">
        <v>12.76</v>
      </c>
      <c r="G11" s="349">
        <v>12.76</v>
      </c>
    </row>
    <row r="12" spans="1:7" ht="16.5" customHeight="1">
      <c r="A12" s="347"/>
      <c r="B12" s="771" t="s">
        <v>134</v>
      </c>
      <c r="C12" s="348"/>
      <c r="D12" s="358"/>
      <c r="E12" s="349"/>
      <c r="F12" s="358"/>
      <c r="G12" s="349"/>
    </row>
    <row r="13" spans="1:7" ht="39.75" customHeight="1">
      <c r="A13" s="350"/>
      <c r="B13" s="352" t="s">
        <v>252</v>
      </c>
      <c r="C13" s="348" t="s">
        <v>217</v>
      </c>
      <c r="D13" s="358">
        <v>0.34</v>
      </c>
      <c r="E13" s="349">
        <v>0.34</v>
      </c>
      <c r="F13" s="358">
        <v>0.28</v>
      </c>
      <c r="G13" s="349">
        <v>0.28</v>
      </c>
    </row>
    <row r="14" spans="1:7" ht="26.25" customHeight="1">
      <c r="A14" s="350"/>
      <c r="B14" s="352" t="s">
        <v>135</v>
      </c>
      <c r="C14" s="348" t="s">
        <v>218</v>
      </c>
      <c r="D14" s="358">
        <v>0.68</v>
      </c>
      <c r="E14" s="349">
        <v>0.75</v>
      </c>
      <c r="F14" s="358">
        <v>0.78</v>
      </c>
      <c r="G14" s="349">
        <v>0.78</v>
      </c>
    </row>
    <row r="15" spans="1:7" ht="26.25" customHeight="1">
      <c r="A15" s="350"/>
      <c r="B15" s="352" t="s">
        <v>253</v>
      </c>
      <c r="C15" s="348" t="s">
        <v>219</v>
      </c>
      <c r="D15" s="358">
        <v>8.19</v>
      </c>
      <c r="E15" s="349">
        <v>8.25</v>
      </c>
      <c r="F15" s="358">
        <v>9.36</v>
      </c>
      <c r="G15" s="349">
        <v>9.36</v>
      </c>
    </row>
    <row r="16" spans="1:7" ht="16.5" customHeight="1">
      <c r="A16" s="350"/>
      <c r="B16" s="772" t="s">
        <v>254</v>
      </c>
      <c r="C16" s="348"/>
      <c r="D16" s="358"/>
      <c r="E16" s="349"/>
      <c r="F16" s="358"/>
      <c r="G16" s="349"/>
    </row>
    <row r="17" spans="1:7" ht="27" customHeight="1">
      <c r="A17" s="350"/>
      <c r="B17" s="352" t="s">
        <v>255</v>
      </c>
      <c r="C17" s="348" t="s">
        <v>220</v>
      </c>
      <c r="D17" s="358">
        <v>15</v>
      </c>
      <c r="E17" s="349">
        <v>15</v>
      </c>
      <c r="F17" s="358">
        <v>15</v>
      </c>
      <c r="G17" s="349">
        <v>14</v>
      </c>
    </row>
    <row r="18" spans="1:7" ht="16.5" customHeight="1">
      <c r="A18" s="350"/>
      <c r="B18" s="352" t="s">
        <v>186</v>
      </c>
      <c r="C18" s="348" t="s">
        <v>221</v>
      </c>
      <c r="D18" s="358">
        <v>93</v>
      </c>
      <c r="E18" s="349">
        <v>93</v>
      </c>
      <c r="F18" s="358">
        <v>94</v>
      </c>
      <c r="G18" s="349">
        <v>94</v>
      </c>
    </row>
    <row r="19" spans="1:7" ht="12.75">
      <c r="A19" s="347"/>
      <c r="B19" s="773" t="s">
        <v>136</v>
      </c>
      <c r="C19" s="348"/>
      <c r="D19" s="358"/>
      <c r="E19" s="349"/>
      <c r="F19" s="358"/>
      <c r="G19" s="349"/>
    </row>
    <row r="20" spans="1:7" ht="12.75">
      <c r="A20" s="347"/>
      <c r="B20" s="774" t="s">
        <v>132</v>
      </c>
      <c r="C20" s="348"/>
      <c r="D20" s="358"/>
      <c r="E20" s="349"/>
      <c r="F20" s="358"/>
      <c r="G20" s="349"/>
    </row>
    <row r="21" spans="1:7" ht="12.75">
      <c r="A21" s="347"/>
      <c r="B21" s="772" t="s">
        <v>137</v>
      </c>
      <c r="C21" s="348"/>
      <c r="D21" s="358"/>
      <c r="E21" s="349"/>
      <c r="F21" s="358"/>
      <c r="G21" s="349"/>
    </row>
    <row r="22" spans="1:7" ht="27" customHeight="1">
      <c r="A22" s="350"/>
      <c r="B22" s="352" t="s">
        <v>265</v>
      </c>
      <c r="C22" s="348" t="s">
        <v>138</v>
      </c>
      <c r="D22" s="356">
        <v>149</v>
      </c>
      <c r="E22" s="349">
        <v>210</v>
      </c>
      <c r="F22" s="358">
        <v>250</v>
      </c>
      <c r="G22" s="349">
        <v>250</v>
      </c>
    </row>
    <row r="23" spans="1:7" ht="26.25" customHeight="1">
      <c r="A23" s="350"/>
      <c r="B23" s="352" t="s">
        <v>266</v>
      </c>
      <c r="C23" s="348" t="s">
        <v>139</v>
      </c>
      <c r="D23" s="356">
        <v>69</v>
      </c>
      <c r="E23" s="349">
        <v>66</v>
      </c>
      <c r="F23" s="358">
        <v>66</v>
      </c>
      <c r="G23" s="349">
        <v>66</v>
      </c>
    </row>
    <row r="24" spans="1:7" ht="12.75">
      <c r="A24" s="347"/>
      <c r="B24" s="774" t="s">
        <v>134</v>
      </c>
      <c r="C24" s="348"/>
      <c r="D24" s="358"/>
      <c r="E24" s="349"/>
      <c r="F24" s="358"/>
      <c r="G24" s="349"/>
    </row>
    <row r="25" spans="1:7" ht="12.75">
      <c r="A25" s="347"/>
      <c r="B25" s="772" t="s">
        <v>137</v>
      </c>
      <c r="C25" s="348"/>
      <c r="D25" s="358"/>
      <c r="E25" s="349"/>
      <c r="F25" s="358"/>
      <c r="G25" s="349"/>
    </row>
    <row r="26" spans="1:7" ht="27" customHeight="1">
      <c r="A26" s="350"/>
      <c r="B26" s="352" t="s">
        <v>140</v>
      </c>
      <c r="C26" s="348" t="s">
        <v>141</v>
      </c>
      <c r="D26" s="356">
        <v>60</v>
      </c>
      <c r="E26" s="349">
        <v>50</v>
      </c>
      <c r="F26" s="358">
        <v>50</v>
      </c>
      <c r="G26" s="349">
        <v>50</v>
      </c>
    </row>
    <row r="27" spans="1:7" ht="26.25" customHeight="1">
      <c r="A27" s="350"/>
      <c r="B27" s="352" t="s">
        <v>187</v>
      </c>
      <c r="C27" s="348" t="s">
        <v>141</v>
      </c>
      <c r="D27" s="356" t="s">
        <v>62</v>
      </c>
      <c r="E27" s="349" t="s">
        <v>62</v>
      </c>
      <c r="F27" s="358" t="s">
        <v>62</v>
      </c>
      <c r="G27" s="349" t="s">
        <v>62</v>
      </c>
    </row>
    <row r="28" spans="1:7" ht="28.5" customHeight="1">
      <c r="A28" s="350"/>
      <c r="B28" s="352" t="s">
        <v>142</v>
      </c>
      <c r="C28" s="348" t="s">
        <v>141</v>
      </c>
      <c r="D28" s="356">
        <v>100</v>
      </c>
      <c r="E28" s="349">
        <v>53</v>
      </c>
      <c r="F28" s="358">
        <v>53</v>
      </c>
      <c r="G28" s="349">
        <v>53</v>
      </c>
    </row>
    <row r="29" spans="1:7" ht="14.25" customHeight="1">
      <c r="A29" s="355"/>
      <c r="B29" s="352" t="s">
        <v>143</v>
      </c>
      <c r="C29" s="348" t="s">
        <v>141</v>
      </c>
      <c r="D29" s="356">
        <v>200</v>
      </c>
      <c r="E29" s="349">
        <v>220</v>
      </c>
      <c r="F29" s="358">
        <v>220</v>
      </c>
      <c r="G29" s="349">
        <v>220</v>
      </c>
    </row>
    <row r="30" spans="1:7" ht="15" customHeight="1">
      <c r="A30" s="353"/>
      <c r="B30" s="352" t="s">
        <v>144</v>
      </c>
      <c r="C30" s="348" t="s">
        <v>141</v>
      </c>
      <c r="D30" s="356">
        <v>6</v>
      </c>
      <c r="E30" s="349">
        <v>15</v>
      </c>
      <c r="F30" s="358">
        <v>15</v>
      </c>
      <c r="G30" s="349">
        <v>15</v>
      </c>
    </row>
    <row r="31" spans="1:7" ht="27" customHeight="1">
      <c r="A31" s="353"/>
      <c r="B31" s="352" t="s">
        <v>256</v>
      </c>
      <c r="C31" s="348" t="s">
        <v>141</v>
      </c>
      <c r="D31" s="356">
        <v>34</v>
      </c>
      <c r="E31" s="349">
        <v>34</v>
      </c>
      <c r="F31" s="358">
        <v>34</v>
      </c>
      <c r="G31" s="349">
        <v>34</v>
      </c>
    </row>
    <row r="32" spans="1:7" ht="18" customHeight="1">
      <c r="A32" s="353"/>
      <c r="B32" s="352" t="s">
        <v>145</v>
      </c>
      <c r="C32" s="348" t="s">
        <v>146</v>
      </c>
      <c r="D32" s="356">
        <v>30</v>
      </c>
      <c r="E32" s="349">
        <v>30</v>
      </c>
      <c r="F32" s="358">
        <v>30</v>
      </c>
      <c r="G32" s="349">
        <v>30</v>
      </c>
    </row>
    <row r="33" spans="1:7" ht="12.75" customHeight="1">
      <c r="A33" s="353"/>
      <c r="B33" s="352" t="s">
        <v>147</v>
      </c>
      <c r="C33" s="348" t="s">
        <v>148</v>
      </c>
      <c r="D33" s="356">
        <v>9</v>
      </c>
      <c r="E33" s="349">
        <v>5</v>
      </c>
      <c r="F33" s="358">
        <v>10</v>
      </c>
      <c r="G33" s="349">
        <v>10</v>
      </c>
    </row>
    <row r="34" spans="1:7" ht="12.75">
      <c r="A34" s="347"/>
      <c r="B34" s="772" t="s">
        <v>149</v>
      </c>
      <c r="C34" s="348"/>
      <c r="D34" s="356"/>
      <c r="E34" s="349"/>
      <c r="F34" s="358"/>
      <c r="G34" s="349"/>
    </row>
    <row r="35" spans="1:7" ht="27" customHeight="1">
      <c r="A35" s="353"/>
      <c r="B35" s="352" t="s">
        <v>150</v>
      </c>
      <c r="C35" s="348" t="s">
        <v>151</v>
      </c>
      <c r="D35" s="356">
        <v>200</v>
      </c>
      <c r="E35" s="349">
        <v>240</v>
      </c>
      <c r="F35" s="358">
        <v>300</v>
      </c>
      <c r="G35" s="349">
        <v>300</v>
      </c>
    </row>
    <row r="36" spans="1:7" ht="24.75" customHeight="1">
      <c r="A36" s="353"/>
      <c r="B36" s="352" t="s">
        <v>227</v>
      </c>
      <c r="C36" s="348" t="s">
        <v>151</v>
      </c>
      <c r="D36" s="356">
        <v>10</v>
      </c>
      <c r="E36" s="349">
        <v>10</v>
      </c>
      <c r="F36" s="358">
        <v>25</v>
      </c>
      <c r="G36" s="349">
        <v>25</v>
      </c>
    </row>
    <row r="37" spans="1:7" ht="24.75" customHeight="1">
      <c r="A37" s="353"/>
      <c r="B37" s="352" t="s">
        <v>214</v>
      </c>
      <c r="C37" s="348" t="s">
        <v>151</v>
      </c>
      <c r="D37" s="356">
        <v>600</v>
      </c>
      <c r="E37" s="349">
        <v>540</v>
      </c>
      <c r="F37" s="358">
        <v>540</v>
      </c>
      <c r="G37" s="349">
        <v>540</v>
      </c>
    </row>
    <row r="38" spans="1:7" ht="28.5" customHeight="1">
      <c r="A38" s="353"/>
      <c r="B38" s="352" t="s">
        <v>228</v>
      </c>
      <c r="C38" s="348" t="s">
        <v>151</v>
      </c>
      <c r="D38" s="356">
        <v>250</v>
      </c>
      <c r="E38" s="349">
        <v>125</v>
      </c>
      <c r="F38" s="358">
        <v>125</v>
      </c>
      <c r="G38" s="349">
        <v>125</v>
      </c>
    </row>
    <row r="39" spans="1:7" ht="26.25" customHeight="1">
      <c r="A39" s="353"/>
      <c r="B39" s="352" t="s">
        <v>213</v>
      </c>
      <c r="C39" s="348" t="s">
        <v>151</v>
      </c>
      <c r="D39" s="356">
        <v>1150</v>
      </c>
      <c r="E39" s="351">
        <v>1280</v>
      </c>
      <c r="F39" s="356">
        <v>1280</v>
      </c>
      <c r="G39" s="351">
        <v>1280</v>
      </c>
    </row>
    <row r="40" spans="1:7" ht="12.75">
      <c r="A40" s="782"/>
      <c r="B40" s="783" t="s">
        <v>257</v>
      </c>
      <c r="C40" s="428"/>
      <c r="D40" s="781"/>
      <c r="E40" s="354"/>
      <c r="F40" s="784"/>
      <c r="G40" s="354"/>
    </row>
    <row r="41" spans="1:7" ht="15.75" customHeight="1">
      <c r="A41" s="353"/>
      <c r="B41" s="352" t="s">
        <v>258</v>
      </c>
      <c r="C41" s="348" t="s">
        <v>152</v>
      </c>
      <c r="D41" s="356">
        <v>45</v>
      </c>
      <c r="E41" s="349">
        <v>45</v>
      </c>
      <c r="F41" s="358">
        <v>45</v>
      </c>
      <c r="G41" s="349">
        <v>45</v>
      </c>
    </row>
    <row r="42" spans="1:7" ht="17.25" customHeight="1">
      <c r="A42" s="353"/>
      <c r="B42" s="352" t="s">
        <v>259</v>
      </c>
      <c r="C42" s="348" t="s">
        <v>152</v>
      </c>
      <c r="D42" s="356">
        <v>40</v>
      </c>
      <c r="E42" s="349">
        <v>40</v>
      </c>
      <c r="F42" s="358">
        <v>40</v>
      </c>
      <c r="G42" s="349">
        <v>40</v>
      </c>
    </row>
    <row r="43" spans="1:7" ht="30" customHeight="1">
      <c r="A43" s="353"/>
      <c r="B43" s="352" t="s">
        <v>260</v>
      </c>
      <c r="C43" s="348" t="s">
        <v>152</v>
      </c>
      <c r="D43" s="356">
        <v>23</v>
      </c>
      <c r="E43" s="349">
        <v>23</v>
      </c>
      <c r="F43" s="358">
        <v>23</v>
      </c>
      <c r="G43" s="349">
        <v>23</v>
      </c>
    </row>
    <row r="44" spans="1:7" ht="12.75">
      <c r="A44" s="347"/>
      <c r="B44" s="772" t="s">
        <v>190</v>
      </c>
      <c r="C44" s="348"/>
      <c r="D44" s="356"/>
      <c r="E44" s="349"/>
      <c r="F44" s="358"/>
      <c r="G44" s="349"/>
    </row>
    <row r="45" spans="1:7" ht="15.75" customHeight="1">
      <c r="A45" s="353"/>
      <c r="B45" s="352" t="s">
        <v>191</v>
      </c>
      <c r="C45" s="348" t="s">
        <v>193</v>
      </c>
      <c r="D45" s="356">
        <v>174</v>
      </c>
      <c r="E45" s="349">
        <v>174</v>
      </c>
      <c r="F45" s="358">
        <v>174</v>
      </c>
      <c r="G45" s="349">
        <v>174</v>
      </c>
    </row>
    <row r="46" spans="1:7" ht="27.75" customHeight="1">
      <c r="A46" s="353"/>
      <c r="B46" s="352" t="s">
        <v>192</v>
      </c>
      <c r="C46" s="348" t="s">
        <v>193</v>
      </c>
      <c r="D46" s="356">
        <v>620</v>
      </c>
      <c r="E46" s="349">
        <v>230</v>
      </c>
      <c r="F46" s="358">
        <v>230</v>
      </c>
      <c r="G46" s="349">
        <v>230</v>
      </c>
    </row>
    <row r="47" spans="1:7" ht="12.75">
      <c r="A47" s="347"/>
      <c r="B47" s="772" t="s">
        <v>194</v>
      </c>
      <c r="C47" s="348"/>
      <c r="D47" s="356"/>
      <c r="E47" s="349"/>
      <c r="F47" s="358"/>
      <c r="G47" s="349"/>
    </row>
    <row r="48" spans="1:7" ht="15.75" customHeight="1">
      <c r="A48" s="353"/>
      <c r="B48" s="352" t="s">
        <v>198</v>
      </c>
      <c r="C48" s="348" t="s">
        <v>196</v>
      </c>
      <c r="D48" s="356">
        <v>80</v>
      </c>
      <c r="E48" s="349">
        <v>80</v>
      </c>
      <c r="F48" s="358">
        <v>80</v>
      </c>
      <c r="G48" s="349">
        <v>80</v>
      </c>
    </row>
    <row r="49" spans="1:7" ht="15.75" customHeight="1">
      <c r="A49" s="353"/>
      <c r="B49" s="352" t="s">
        <v>215</v>
      </c>
      <c r="C49" s="348" t="s">
        <v>196</v>
      </c>
      <c r="D49" s="356">
        <v>16</v>
      </c>
      <c r="E49" s="349">
        <v>25</v>
      </c>
      <c r="F49" s="358">
        <v>25</v>
      </c>
      <c r="G49" s="349">
        <v>25</v>
      </c>
    </row>
    <row r="50" spans="1:7" ht="12.75">
      <c r="A50" s="347"/>
      <c r="B50" s="772" t="s">
        <v>195</v>
      </c>
      <c r="C50" s="348"/>
      <c r="D50" s="356"/>
      <c r="E50" s="349"/>
      <c r="F50" s="358"/>
      <c r="G50" s="349"/>
    </row>
    <row r="51" spans="1:7" ht="25.5" customHeight="1">
      <c r="A51" s="353"/>
      <c r="B51" s="352" t="s">
        <v>261</v>
      </c>
      <c r="C51" s="348" t="s">
        <v>197</v>
      </c>
      <c r="D51" s="356">
        <v>16</v>
      </c>
      <c r="E51" s="349">
        <v>16</v>
      </c>
      <c r="F51" s="358">
        <v>24</v>
      </c>
      <c r="G51" s="349">
        <v>24</v>
      </c>
    </row>
    <row r="52" spans="1:7" ht="27" customHeight="1">
      <c r="A52" s="353"/>
      <c r="B52" s="352" t="s">
        <v>201</v>
      </c>
      <c r="C52" s="348" t="s">
        <v>197</v>
      </c>
      <c r="D52" s="356">
        <v>4</v>
      </c>
      <c r="E52" s="349">
        <v>5</v>
      </c>
      <c r="F52" s="358">
        <v>5</v>
      </c>
      <c r="G52" s="349">
        <v>5</v>
      </c>
    </row>
    <row r="53" spans="1:7" ht="19.5" customHeight="1">
      <c r="A53" s="353"/>
      <c r="B53" s="352" t="s">
        <v>202</v>
      </c>
      <c r="C53" s="348" t="s">
        <v>197</v>
      </c>
      <c r="D53" s="356">
        <v>35</v>
      </c>
      <c r="E53" s="349">
        <v>55</v>
      </c>
      <c r="F53" s="358">
        <v>55</v>
      </c>
      <c r="G53" s="349">
        <v>55</v>
      </c>
    </row>
    <row r="54" spans="1:7" ht="12.75">
      <c r="A54" s="347"/>
      <c r="B54" s="772" t="s">
        <v>199</v>
      </c>
      <c r="C54" s="348"/>
      <c r="D54" s="356"/>
      <c r="E54" s="349"/>
      <c r="F54" s="358"/>
      <c r="G54" s="349"/>
    </row>
    <row r="55" spans="1:7" ht="12.75">
      <c r="A55" s="357"/>
      <c r="B55" s="769" t="s">
        <v>229</v>
      </c>
      <c r="C55" s="348" t="s">
        <v>200</v>
      </c>
      <c r="D55" s="777">
        <v>1</v>
      </c>
      <c r="E55" s="351">
        <v>2</v>
      </c>
      <c r="F55" s="356">
        <v>3</v>
      </c>
      <c r="G55" s="351">
        <v>2</v>
      </c>
    </row>
    <row r="56" spans="1:7" ht="12.75">
      <c r="A56" s="347"/>
      <c r="B56" s="772" t="s">
        <v>254</v>
      </c>
      <c r="C56" s="348"/>
      <c r="D56" s="358"/>
      <c r="E56" s="349"/>
      <c r="F56" s="358"/>
      <c r="G56" s="349"/>
    </row>
    <row r="57" spans="1:7" ht="12.75">
      <c r="A57" s="347"/>
      <c r="B57" s="772" t="s">
        <v>137</v>
      </c>
      <c r="C57" s="348"/>
      <c r="D57" s="358"/>
      <c r="E57" s="349"/>
      <c r="F57" s="358"/>
      <c r="G57" s="349"/>
    </row>
    <row r="58" spans="1:7" ht="12.75">
      <c r="A58" s="357"/>
      <c r="B58" s="769" t="s">
        <v>230</v>
      </c>
      <c r="C58" s="348" t="s">
        <v>153</v>
      </c>
      <c r="D58" s="356">
        <v>15</v>
      </c>
      <c r="E58" s="351">
        <v>15</v>
      </c>
      <c r="F58" s="356">
        <v>40</v>
      </c>
      <c r="G58" s="351">
        <v>15</v>
      </c>
    </row>
    <row r="59" spans="1:7" ht="25.5">
      <c r="A59" s="357"/>
      <c r="B59" s="352" t="s">
        <v>154</v>
      </c>
      <c r="C59" s="348" t="s">
        <v>155</v>
      </c>
      <c r="D59" s="356"/>
      <c r="E59" s="351">
        <v>1</v>
      </c>
      <c r="F59" s="356"/>
      <c r="G59" s="351"/>
    </row>
    <row r="60" spans="1:7" ht="12.75">
      <c r="A60" s="357"/>
      <c r="B60" s="352" t="s">
        <v>156</v>
      </c>
      <c r="C60" s="348" t="s">
        <v>157</v>
      </c>
      <c r="D60" s="427">
        <v>110</v>
      </c>
      <c r="E60" s="426">
        <v>110</v>
      </c>
      <c r="F60" s="427">
        <v>100</v>
      </c>
      <c r="G60" s="426">
        <v>90</v>
      </c>
    </row>
    <row r="61" spans="1:7" ht="12.75">
      <c r="A61" s="347"/>
      <c r="B61" s="772" t="s">
        <v>254</v>
      </c>
      <c r="C61" s="348"/>
      <c r="D61" s="358"/>
      <c r="E61" s="349"/>
      <c r="F61" s="358"/>
      <c r="G61" s="349"/>
    </row>
    <row r="62" spans="1:7" ht="12.75">
      <c r="A62" s="347"/>
      <c r="B62" s="772" t="s">
        <v>149</v>
      </c>
      <c r="C62" s="348"/>
      <c r="D62" s="358"/>
      <c r="E62" s="349"/>
      <c r="F62" s="358"/>
      <c r="G62" s="349"/>
    </row>
    <row r="63" spans="1:7" ht="15.75" customHeight="1">
      <c r="A63" s="350"/>
      <c r="B63" s="352" t="s">
        <v>262</v>
      </c>
      <c r="C63" s="348" t="s">
        <v>158</v>
      </c>
      <c r="D63" s="356">
        <v>15</v>
      </c>
      <c r="E63" s="349">
        <v>24</v>
      </c>
      <c r="F63" s="358">
        <v>23</v>
      </c>
      <c r="G63" s="349">
        <v>20</v>
      </c>
    </row>
    <row r="64" spans="1:7" ht="12.75">
      <c r="A64" s="359"/>
      <c r="B64" s="785" t="s">
        <v>183</v>
      </c>
      <c r="C64" s="428" t="s">
        <v>158</v>
      </c>
      <c r="D64" s="430">
        <v>15</v>
      </c>
      <c r="E64" s="429">
        <v>29</v>
      </c>
      <c r="F64" s="430">
        <v>50</v>
      </c>
      <c r="G64" s="429">
        <v>50</v>
      </c>
    </row>
    <row r="65" spans="1:7" ht="25.5">
      <c r="A65" s="357"/>
      <c r="B65" s="769" t="s">
        <v>263</v>
      </c>
      <c r="C65" s="348" t="s">
        <v>158</v>
      </c>
      <c r="D65" s="778">
        <v>20</v>
      </c>
      <c r="E65" s="426">
        <v>50</v>
      </c>
      <c r="F65" s="427">
        <v>70</v>
      </c>
      <c r="G65" s="426">
        <v>70</v>
      </c>
    </row>
    <row r="66" spans="1:7" ht="25.5">
      <c r="A66" s="357"/>
      <c r="B66" s="769" t="s">
        <v>184</v>
      </c>
      <c r="C66" s="348" t="s">
        <v>158</v>
      </c>
      <c r="D66" s="778">
        <v>10</v>
      </c>
      <c r="E66" s="426">
        <v>15</v>
      </c>
      <c r="F66" s="427">
        <v>20</v>
      </c>
      <c r="G66" s="426">
        <v>18</v>
      </c>
    </row>
    <row r="67" spans="1:7" ht="13.5" customHeight="1" thickBot="1">
      <c r="A67" s="423"/>
      <c r="B67" s="775" t="s">
        <v>185</v>
      </c>
      <c r="C67" s="780" t="s">
        <v>182</v>
      </c>
      <c r="D67" s="779"/>
      <c r="E67" s="424">
        <v>90</v>
      </c>
      <c r="F67" s="425">
        <v>90</v>
      </c>
      <c r="G67" s="424">
        <v>90</v>
      </c>
    </row>
  </sheetData>
  <mergeCells count="7">
    <mergeCell ref="E7:E8"/>
    <mergeCell ref="F7:F8"/>
    <mergeCell ref="G7:G8"/>
    <mergeCell ref="A7:A8"/>
    <mergeCell ref="B7:B8"/>
    <mergeCell ref="C7:C8"/>
    <mergeCell ref="D7:D8"/>
  </mergeCells>
  <printOptions/>
  <pageMargins left="0.3937007874015748" right="0.75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b.norvilaite</dc:creator>
  <cp:keywords/>
  <dc:description/>
  <cp:lastModifiedBy>Z.Gocente</cp:lastModifiedBy>
  <cp:lastPrinted>2010-01-26T14:37:29Z</cp:lastPrinted>
  <dcterms:created xsi:type="dcterms:W3CDTF">2007-10-09T12:32:29Z</dcterms:created>
  <dcterms:modified xsi:type="dcterms:W3CDTF">2010-02-22T14:51:36Z</dcterms:modified>
  <cp:category/>
  <cp:version/>
  <cp:contentType/>
  <cp:contentStatus/>
</cp:coreProperties>
</file>