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0" yWindow="765" windowWidth="15480" windowHeight="10620"/>
  </bookViews>
  <sheets>
    <sheet name="2014-2016 SVP" sheetId="7" r:id="rId1"/>
    <sheet name="Aiškinamoji lentelė" sheetId="5" state="hidden" r:id="rId2"/>
    <sheet name="Asignavimų valdytojų kodai" sheetId="3" state="hidden" r:id="rId3"/>
    <sheet name="Rengimo medžiaga" sheetId="8" state="hidden" r:id="rId4"/>
  </sheets>
  <definedNames>
    <definedName name="_xlnm.Print_Area" localSheetId="0">'2014-2016 SVP'!$A$1:$R$138</definedName>
    <definedName name="_xlnm.Print_Area" localSheetId="1">'Aiškinamoji lentelė'!$A$1:$AB$146</definedName>
    <definedName name="_xlnm.Print_Area" localSheetId="3">'Rengimo medžiaga'!$A$1:$T$140</definedName>
    <definedName name="_xlnm.Print_Titles" localSheetId="0">'2014-2016 SVP'!$5:$7</definedName>
    <definedName name="_xlnm.Print_Titles" localSheetId="1">'Aiškinamoji lentelė'!$5:$7</definedName>
  </definedNames>
  <calcPr calcId="145621"/>
</workbook>
</file>

<file path=xl/calcChain.xml><?xml version="1.0" encoding="utf-8"?>
<calcChain xmlns="http://schemas.openxmlformats.org/spreadsheetml/2006/main">
  <c r="Q127" i="8" l="1"/>
  <c r="P127" i="8"/>
  <c r="Q100" i="8"/>
  <c r="R100" i="8"/>
  <c r="S100" i="8"/>
  <c r="T100" i="8"/>
  <c r="P100" i="8"/>
  <c r="Q99" i="8"/>
  <c r="R70" i="8"/>
  <c r="S70" i="8"/>
  <c r="T70" i="8"/>
  <c r="Q70" i="8"/>
  <c r="P70" i="8"/>
  <c r="Q54" i="8"/>
  <c r="T54" i="8"/>
  <c r="R99" i="8"/>
  <c r="S99" i="8"/>
  <c r="T99" i="8"/>
  <c r="J112" i="7" l="1"/>
  <c r="I112" i="7" s="1"/>
  <c r="I115" i="7" s="1"/>
  <c r="L110" i="7"/>
  <c r="L111" i="7" s="1"/>
  <c r="I110" i="7"/>
  <c r="I111" i="7" s="1"/>
  <c r="L92" i="7"/>
  <c r="K92" i="7"/>
  <c r="J92" i="7"/>
  <c r="J89" i="7"/>
  <c r="I89" i="7"/>
  <c r="I92" i="7" s="1"/>
  <c r="K88" i="7"/>
  <c r="J88" i="7"/>
  <c r="L85" i="7"/>
  <c r="I85" i="7" s="1"/>
  <c r="I88" i="7" s="1"/>
  <c r="L57" i="7"/>
  <c r="J57" i="7"/>
  <c r="I57" i="7"/>
  <c r="L40" i="7"/>
  <c r="I40" i="7"/>
  <c r="Q128" i="8"/>
  <c r="T128" i="8"/>
  <c r="R114" i="8"/>
  <c r="Q114" i="8"/>
  <c r="T113" i="8"/>
  <c r="T127" i="8" s="1"/>
  <c r="Q113" i="8"/>
  <c r="T112" i="8"/>
  <c r="Q112" i="8"/>
  <c r="P112" i="8"/>
  <c r="Q126" i="8"/>
  <c r="T126" i="8"/>
  <c r="T124" i="8"/>
  <c r="Q124" i="8"/>
  <c r="R91" i="8"/>
  <c r="Q91" i="8"/>
  <c r="N91" i="8"/>
  <c r="Q90" i="8"/>
  <c r="T87" i="8"/>
  <c r="Q87" i="8"/>
  <c r="P87" i="8"/>
  <c r="N59" i="8"/>
  <c r="P59" i="8"/>
  <c r="P42" i="8"/>
  <c r="S127" i="8" l="1"/>
  <c r="S128" i="8" s="1"/>
  <c r="J115" i="7"/>
  <c r="L88" i="7"/>
  <c r="N114" i="8"/>
  <c r="J59" i="8"/>
  <c r="I59" i="8"/>
  <c r="L13" i="8"/>
  <c r="K13" i="8"/>
  <c r="J13" i="8"/>
  <c r="I13" i="8"/>
  <c r="L12" i="7" l="1"/>
  <c r="K12" i="7"/>
  <c r="J12" i="7"/>
  <c r="I12" i="7" s="1"/>
  <c r="R59" i="8"/>
  <c r="T59" i="8"/>
  <c r="M59" i="8"/>
  <c r="Q59" i="8" s="1"/>
  <c r="P13" i="8"/>
  <c r="O13" i="8"/>
  <c r="N13" i="8"/>
  <c r="T42" i="8" l="1"/>
  <c r="M139" i="8" l="1"/>
  <c r="M138" i="8"/>
  <c r="M136" i="8"/>
  <c r="O110" i="8"/>
  <c r="P110" i="8"/>
  <c r="Q110" i="8"/>
  <c r="R110" i="8"/>
  <c r="O99" i="8"/>
  <c r="O85" i="8"/>
  <c r="P85" i="8"/>
  <c r="O128" i="8"/>
  <c r="O127" i="8"/>
  <c r="R117" i="8"/>
  <c r="R127" i="8" s="1"/>
  <c r="R128" i="8" s="1"/>
  <c r="Q117" i="8"/>
  <c r="T110" i="8"/>
  <c r="S110" i="8"/>
  <c r="R94" i="8"/>
  <c r="Q94" i="8"/>
  <c r="T90" i="8"/>
  <c r="T84" i="8"/>
  <c r="S84" i="8"/>
  <c r="S85" i="8" s="1"/>
  <c r="R84" i="8"/>
  <c r="Q84" i="8"/>
  <c r="T81" i="8"/>
  <c r="S81" i="8"/>
  <c r="R81" i="8"/>
  <c r="Q81" i="8"/>
  <c r="T78" i="8"/>
  <c r="T85" i="8" s="1"/>
  <c r="S78" i="8"/>
  <c r="R78" i="8"/>
  <c r="Q78" i="8"/>
  <c r="T69" i="8"/>
  <c r="R69" i="8"/>
  <c r="Q69" i="8"/>
  <c r="T58" i="8"/>
  <c r="S58" i="8"/>
  <c r="R58" i="8"/>
  <c r="Q58" i="8"/>
  <c r="Q41" i="8"/>
  <c r="S41" i="8"/>
  <c r="R41" i="8"/>
  <c r="P126" i="8"/>
  <c r="O126" i="8"/>
  <c r="N126" i="8"/>
  <c r="M124" i="8"/>
  <c r="M126" i="8" s="1"/>
  <c r="P123" i="8"/>
  <c r="N123" i="8"/>
  <c r="M121" i="8"/>
  <c r="M123" i="8" s="1"/>
  <c r="P120" i="8"/>
  <c r="O120" i="8"/>
  <c r="N120" i="8"/>
  <c r="M118" i="8"/>
  <c r="M120" i="8" s="1"/>
  <c r="N117" i="8"/>
  <c r="N127" i="8" s="1"/>
  <c r="M114" i="8"/>
  <c r="M117" i="8" s="1"/>
  <c r="P113" i="8"/>
  <c r="O113" i="8"/>
  <c r="N113" i="8"/>
  <c r="M112" i="8"/>
  <c r="M113" i="8" s="1"/>
  <c r="P109" i="8"/>
  <c r="O109" i="8"/>
  <c r="N109" i="8"/>
  <c r="N110" i="8" s="1"/>
  <c r="M107" i="8"/>
  <c r="M109" i="8" s="1"/>
  <c r="P106" i="8"/>
  <c r="O106" i="8"/>
  <c r="N106" i="8"/>
  <c r="M103" i="8"/>
  <c r="M106" i="8" s="1"/>
  <c r="P98" i="8"/>
  <c r="O98" i="8"/>
  <c r="N98" i="8"/>
  <c r="M98" i="8"/>
  <c r="M95" i="8"/>
  <c r="P94" i="8"/>
  <c r="O94" i="8"/>
  <c r="N94" i="8"/>
  <c r="M91" i="8"/>
  <c r="M94" i="8" s="1"/>
  <c r="P90" i="8"/>
  <c r="P99" i="8" s="1"/>
  <c r="O90" i="8"/>
  <c r="N90" i="8"/>
  <c r="M87" i="8"/>
  <c r="M90" i="8" s="1"/>
  <c r="N85" i="8"/>
  <c r="P84" i="8"/>
  <c r="O84" i="8"/>
  <c r="N84" i="8"/>
  <c r="M82" i="8"/>
  <c r="M84" i="8" s="1"/>
  <c r="P81" i="8"/>
  <c r="O81" i="8"/>
  <c r="N81" i="8"/>
  <c r="M79" i="8"/>
  <c r="M81" i="8" s="1"/>
  <c r="P78" i="8"/>
  <c r="O78" i="8"/>
  <c r="N78" i="8"/>
  <c r="M72" i="8"/>
  <c r="M78" i="8" s="1"/>
  <c r="P69" i="8"/>
  <c r="O69" i="8"/>
  <c r="N69" i="8"/>
  <c r="M69" i="8"/>
  <c r="P58" i="8"/>
  <c r="O58" i="8"/>
  <c r="N58" i="8"/>
  <c r="M55" i="8"/>
  <c r="M58" i="8" s="1"/>
  <c r="P54" i="8"/>
  <c r="O54" i="8"/>
  <c r="N54" i="8"/>
  <c r="M42" i="8"/>
  <c r="Q42" i="8" s="1"/>
  <c r="Q135" i="8" s="1"/>
  <c r="P14" i="8"/>
  <c r="M14" i="8" s="1"/>
  <c r="O14" i="8"/>
  <c r="N14" i="8"/>
  <c r="M13" i="8"/>
  <c r="O41" i="8"/>
  <c r="N41" i="8"/>
  <c r="I136" i="8"/>
  <c r="L126" i="8"/>
  <c r="K126" i="8"/>
  <c r="J126" i="8"/>
  <c r="I124" i="8"/>
  <c r="I126" i="8" s="1"/>
  <c r="L123" i="8"/>
  <c r="J123" i="8"/>
  <c r="I123" i="8"/>
  <c r="I121" i="8"/>
  <c r="L120" i="8"/>
  <c r="K120" i="8"/>
  <c r="J120" i="8"/>
  <c r="I118" i="8"/>
  <c r="I120" i="8" s="1"/>
  <c r="J117" i="8"/>
  <c r="I114" i="8"/>
  <c r="I117" i="8" s="1"/>
  <c r="L113" i="8"/>
  <c r="K113" i="8"/>
  <c r="J113" i="8"/>
  <c r="I112" i="8"/>
  <c r="I113" i="8" s="1"/>
  <c r="L109" i="8"/>
  <c r="K109" i="8"/>
  <c r="J109" i="8"/>
  <c r="J110" i="8" s="1"/>
  <c r="I107" i="8"/>
  <c r="I109" i="8" s="1"/>
  <c r="L106" i="8"/>
  <c r="K106" i="8"/>
  <c r="K110" i="8" s="1"/>
  <c r="J106" i="8"/>
  <c r="I103" i="8"/>
  <c r="I106" i="8" s="1"/>
  <c r="L98" i="8"/>
  <c r="K98" i="8"/>
  <c r="J98" i="8"/>
  <c r="I95" i="8"/>
  <c r="I98" i="8" s="1"/>
  <c r="L94" i="8"/>
  <c r="K94" i="8"/>
  <c r="J94" i="8"/>
  <c r="I94" i="8"/>
  <c r="I91" i="8"/>
  <c r="L90" i="8"/>
  <c r="K90" i="8"/>
  <c r="J90" i="8"/>
  <c r="I87" i="8"/>
  <c r="I90" i="8" s="1"/>
  <c r="L84" i="8"/>
  <c r="L85" i="8" s="1"/>
  <c r="K84" i="8"/>
  <c r="J84" i="8"/>
  <c r="I84" i="8"/>
  <c r="I82" i="8"/>
  <c r="L81" i="8"/>
  <c r="K81" i="8"/>
  <c r="J81" i="8"/>
  <c r="I79" i="8"/>
  <c r="I139" i="8" s="1"/>
  <c r="L78" i="8"/>
  <c r="K78" i="8"/>
  <c r="J78" i="8"/>
  <c r="I72" i="8"/>
  <c r="I78" i="8" s="1"/>
  <c r="L69" i="8"/>
  <c r="K69" i="8"/>
  <c r="J69" i="8"/>
  <c r="I69" i="8"/>
  <c r="L58" i="8"/>
  <c r="K58" i="8"/>
  <c r="J58" i="8"/>
  <c r="I55" i="8"/>
  <c r="I58" i="8" s="1"/>
  <c r="L54" i="8"/>
  <c r="K54" i="8"/>
  <c r="J54" i="8"/>
  <c r="I54" i="8"/>
  <c r="I42" i="8"/>
  <c r="L14" i="8"/>
  <c r="K14" i="8"/>
  <c r="J14" i="8"/>
  <c r="I14" i="8" s="1"/>
  <c r="I138" i="8" s="1"/>
  <c r="K41" i="8"/>
  <c r="J41" i="8"/>
  <c r="P128" i="8" l="1"/>
  <c r="N99" i="8"/>
  <c r="M54" i="8"/>
  <c r="M135" i="8"/>
  <c r="M134" i="8" s="1"/>
  <c r="M140" i="8" s="1"/>
  <c r="J70" i="8"/>
  <c r="K85" i="8"/>
  <c r="L110" i="8"/>
  <c r="J85" i="8"/>
  <c r="J99" i="8"/>
  <c r="J127" i="8"/>
  <c r="J128" i="8" s="1"/>
  <c r="K127" i="8"/>
  <c r="K128" i="8" s="1"/>
  <c r="L99" i="8"/>
  <c r="K99" i="8"/>
  <c r="L127" i="8"/>
  <c r="M137" i="8"/>
  <c r="T41" i="8"/>
  <c r="N70" i="8"/>
  <c r="O70" i="8"/>
  <c r="O100" i="8" s="1"/>
  <c r="O129" i="8" s="1"/>
  <c r="M99" i="8"/>
  <c r="M110" i="8"/>
  <c r="M41" i="8"/>
  <c r="M70" i="8" s="1"/>
  <c r="M127" i="8"/>
  <c r="M128" i="8" s="1"/>
  <c r="M85" i="8"/>
  <c r="N128" i="8"/>
  <c r="P41" i="8"/>
  <c r="I41" i="8"/>
  <c r="I135" i="8"/>
  <c r="I134" i="8" s="1"/>
  <c r="I70" i="8"/>
  <c r="K70" i="8"/>
  <c r="K100" i="8" s="1"/>
  <c r="K129" i="8" s="1"/>
  <c r="I99" i="8"/>
  <c r="I110" i="8"/>
  <c r="L128" i="8"/>
  <c r="I137" i="8"/>
  <c r="I127" i="8"/>
  <c r="I81" i="8"/>
  <c r="I85" i="8" s="1"/>
  <c r="L41" i="8"/>
  <c r="L70" i="8" s="1"/>
  <c r="L100" i="8" s="1"/>
  <c r="S141" i="5"/>
  <c r="P129" i="8" l="1"/>
  <c r="Q136" i="8" s="1"/>
  <c r="Q134" i="8" s="1"/>
  <c r="N100" i="8"/>
  <c r="I140" i="8"/>
  <c r="R129" i="8"/>
  <c r="Q129" i="8"/>
  <c r="J100" i="8"/>
  <c r="J129" i="8" s="1"/>
  <c r="T129" i="8"/>
  <c r="S129" i="8"/>
  <c r="M100" i="8"/>
  <c r="M129" i="8" s="1"/>
  <c r="N129" i="8"/>
  <c r="I100" i="8"/>
  <c r="L129" i="8"/>
  <c r="I128" i="8"/>
  <c r="I129" i="8" s="1"/>
  <c r="N76" i="7"/>
  <c r="M76" i="7"/>
  <c r="J76" i="7"/>
  <c r="I70" i="7"/>
  <c r="I76" i="7" s="1"/>
  <c r="I77" i="7"/>
  <c r="Z41" i="5"/>
  <c r="S82" i="5"/>
  <c r="Q138" i="8" l="1"/>
  <c r="Q139" i="8"/>
  <c r="M39" i="7"/>
  <c r="N39" i="7"/>
  <c r="J13" i="7"/>
  <c r="K13" i="7"/>
  <c r="L13" i="7"/>
  <c r="Q137" i="8" l="1"/>
  <c r="Q140" i="8" s="1"/>
  <c r="L39" i="7"/>
  <c r="J39" i="7"/>
  <c r="K39" i="7"/>
  <c r="N137" i="7"/>
  <c r="M137" i="7"/>
  <c r="I137" i="7"/>
  <c r="N136" i="7"/>
  <c r="M136" i="7"/>
  <c r="I134" i="7"/>
  <c r="N133" i="7"/>
  <c r="N132" i="7" s="1"/>
  <c r="N124" i="7"/>
  <c r="M124" i="7"/>
  <c r="L124" i="7"/>
  <c r="K124" i="7"/>
  <c r="J124" i="7"/>
  <c r="I122" i="7"/>
  <c r="I124" i="7" s="1"/>
  <c r="N121" i="7"/>
  <c r="M121" i="7"/>
  <c r="L121" i="7"/>
  <c r="J121" i="7"/>
  <c r="I119" i="7"/>
  <c r="I121" i="7" s="1"/>
  <c r="N118" i="7"/>
  <c r="M118" i="7"/>
  <c r="J118" i="7"/>
  <c r="I116" i="7"/>
  <c r="I118" i="7" s="1"/>
  <c r="M115" i="7"/>
  <c r="N111" i="7"/>
  <c r="M111" i="7"/>
  <c r="N107" i="7"/>
  <c r="M107" i="7"/>
  <c r="L107" i="7"/>
  <c r="K107" i="7"/>
  <c r="J107" i="7"/>
  <c r="I105" i="7"/>
  <c r="I107" i="7" s="1"/>
  <c r="N104" i="7"/>
  <c r="M104" i="7"/>
  <c r="L104" i="7"/>
  <c r="K104" i="7"/>
  <c r="J104" i="7"/>
  <c r="I101" i="7"/>
  <c r="I104" i="7" s="1"/>
  <c r="N96" i="7"/>
  <c r="M96" i="7"/>
  <c r="L96" i="7"/>
  <c r="K96" i="7"/>
  <c r="J96" i="7"/>
  <c r="I93" i="7"/>
  <c r="I96" i="7" s="1"/>
  <c r="N92" i="7"/>
  <c r="M92" i="7"/>
  <c r="N88" i="7"/>
  <c r="M88" i="7"/>
  <c r="N82" i="7"/>
  <c r="M82" i="7"/>
  <c r="L82" i="7"/>
  <c r="K82" i="7"/>
  <c r="J82" i="7"/>
  <c r="I80" i="7"/>
  <c r="I82" i="7" s="1"/>
  <c r="N79" i="7"/>
  <c r="M79" i="7"/>
  <c r="L79" i="7"/>
  <c r="K79" i="7"/>
  <c r="J79" i="7"/>
  <c r="I79" i="7"/>
  <c r="L76" i="7"/>
  <c r="K76" i="7"/>
  <c r="N67" i="7"/>
  <c r="M67" i="7"/>
  <c r="L67" i="7"/>
  <c r="K67" i="7"/>
  <c r="J67" i="7"/>
  <c r="R57" i="7"/>
  <c r="Q57" i="7"/>
  <c r="P57" i="7"/>
  <c r="N56" i="7"/>
  <c r="M56" i="7"/>
  <c r="L56" i="7"/>
  <c r="K56" i="7"/>
  <c r="J56" i="7"/>
  <c r="I53" i="7"/>
  <c r="I56" i="7" s="1"/>
  <c r="N52" i="7"/>
  <c r="L52" i="7"/>
  <c r="K52" i="7"/>
  <c r="J52" i="7"/>
  <c r="P40" i="7"/>
  <c r="Q20" i="7"/>
  <c r="P20" i="7"/>
  <c r="I13" i="7"/>
  <c r="P12" i="7"/>
  <c r="T81" i="5"/>
  <c r="U81" i="5"/>
  <c r="S81" i="5"/>
  <c r="X81" i="5"/>
  <c r="W81" i="5"/>
  <c r="W134" i="5"/>
  <c r="W133" i="5"/>
  <c r="W105" i="5"/>
  <c r="X40" i="5"/>
  <c r="W40" i="5"/>
  <c r="S40" i="5"/>
  <c r="T40" i="5"/>
  <c r="U40" i="5"/>
  <c r="V40" i="5"/>
  <c r="O40" i="5"/>
  <c r="S144" i="5"/>
  <c r="S142" i="5"/>
  <c r="O142" i="5"/>
  <c r="L68" i="7" l="1"/>
  <c r="L108" i="7"/>
  <c r="K68" i="7"/>
  <c r="J68" i="7"/>
  <c r="N68" i="7"/>
  <c r="N135" i="7"/>
  <c r="M135" i="7"/>
  <c r="I39" i="7"/>
  <c r="M97" i="7"/>
  <c r="M133" i="7"/>
  <c r="M132" i="7" s="1"/>
  <c r="K108" i="7"/>
  <c r="I136" i="7"/>
  <c r="I135" i="7" s="1"/>
  <c r="I108" i="7"/>
  <c r="N138" i="7"/>
  <c r="L125" i="7"/>
  <c r="L126" i="7" s="1"/>
  <c r="I67" i="7"/>
  <c r="J83" i="7"/>
  <c r="N83" i="7"/>
  <c r="K97" i="7"/>
  <c r="M108" i="7"/>
  <c r="I83" i="7"/>
  <c r="K83" i="7"/>
  <c r="L83" i="7"/>
  <c r="L97" i="7"/>
  <c r="J108" i="7"/>
  <c r="N108" i="7"/>
  <c r="I97" i="7"/>
  <c r="J125" i="7"/>
  <c r="N125" i="7"/>
  <c r="I133" i="7"/>
  <c r="I132" i="7" s="1"/>
  <c r="I52" i="7"/>
  <c r="M83" i="7"/>
  <c r="J97" i="7"/>
  <c r="N97" i="7"/>
  <c r="M125" i="7"/>
  <c r="K125" i="7"/>
  <c r="I125" i="7"/>
  <c r="M52" i="7"/>
  <c r="M68" i="7" s="1"/>
  <c r="X88" i="5"/>
  <c r="I68" i="7" l="1"/>
  <c r="I98" i="7" s="1"/>
  <c r="K126" i="7"/>
  <c r="M138" i="7"/>
  <c r="J126" i="7"/>
  <c r="N98" i="7"/>
  <c r="I126" i="7"/>
  <c r="M126" i="7"/>
  <c r="I138" i="7"/>
  <c r="N126" i="7"/>
  <c r="M98" i="7"/>
  <c r="J98" i="7"/>
  <c r="L98" i="7"/>
  <c r="L127" i="7" s="1"/>
  <c r="K98" i="7"/>
  <c r="S72" i="5"/>
  <c r="R72" i="5"/>
  <c r="O72" i="5"/>
  <c r="S67" i="5"/>
  <c r="J127" i="7" l="1"/>
  <c r="M127" i="7"/>
  <c r="K127" i="7"/>
  <c r="I127" i="7"/>
  <c r="N127" i="7"/>
  <c r="V33" i="5"/>
  <c r="T33" i="5"/>
  <c r="U33" i="5"/>
  <c r="S21" i="5"/>
  <c r="S39" i="5"/>
  <c r="S76" i="5"/>
  <c r="P52" i="5"/>
  <c r="Q52" i="5"/>
  <c r="R52" i="5"/>
  <c r="T52" i="5"/>
  <c r="U52" i="5"/>
  <c r="V52" i="5"/>
  <c r="S63" i="5"/>
  <c r="S50" i="5"/>
  <c r="S47" i="5"/>
  <c r="S46" i="5"/>
  <c r="S20" i="5"/>
  <c r="T129" i="5"/>
  <c r="S127" i="5"/>
  <c r="S129" i="5" s="1"/>
  <c r="S133" i="5" s="1"/>
  <c r="T123" i="5" l="1"/>
  <c r="S123" i="5"/>
  <c r="S120" i="5"/>
  <c r="AA62" i="5" l="1"/>
  <c r="AB62" i="5"/>
  <c r="Z62" i="5"/>
  <c r="P72" i="5"/>
  <c r="Q72" i="5"/>
  <c r="AA41" i="5" l="1"/>
  <c r="L52" i="5"/>
  <c r="L53" i="5" s="1"/>
  <c r="M52" i="5"/>
  <c r="M53" i="5" s="1"/>
  <c r="N52" i="5"/>
  <c r="N53" i="5" s="1"/>
  <c r="P53" i="5"/>
  <c r="Q53" i="5"/>
  <c r="R53" i="5"/>
  <c r="T53" i="5"/>
  <c r="U53" i="5"/>
  <c r="V53" i="5"/>
  <c r="X52" i="5"/>
  <c r="X53" i="5" s="1"/>
  <c r="S49" i="5"/>
  <c r="O49" i="5"/>
  <c r="K49" i="5"/>
  <c r="S48" i="5"/>
  <c r="O48" i="5"/>
  <c r="K48" i="5"/>
  <c r="W47" i="5"/>
  <c r="O47" i="5"/>
  <c r="K47" i="5"/>
  <c r="W52" i="5"/>
  <c r="W53" i="5" s="1"/>
  <c r="W73" i="5" s="1"/>
  <c r="O46" i="5"/>
  <c r="K46" i="5"/>
  <c r="K44" i="5"/>
  <c r="S43" i="5"/>
  <c r="O43" i="5"/>
  <c r="K43" i="5"/>
  <c r="O76" i="5" l="1"/>
  <c r="K76" i="5"/>
  <c r="P81" i="5" l="1"/>
  <c r="Q81" i="5"/>
  <c r="R81" i="5"/>
  <c r="L81" i="5"/>
  <c r="M81" i="5"/>
  <c r="N81" i="5"/>
  <c r="O38" i="5" l="1"/>
  <c r="O37" i="5"/>
  <c r="O36" i="5"/>
  <c r="O35" i="5"/>
  <c r="R34" i="5"/>
  <c r="R39" i="5" s="1"/>
  <c r="O34" i="5"/>
  <c r="Q33" i="5"/>
  <c r="P33" i="5"/>
  <c r="O32" i="5"/>
  <c r="O31" i="5"/>
  <c r="O30" i="5"/>
  <c r="O29" i="5"/>
  <c r="O28" i="5"/>
  <c r="O27" i="5"/>
  <c r="O26" i="5"/>
  <c r="O25" i="5"/>
  <c r="O24" i="5"/>
  <c r="O23" i="5"/>
  <c r="O22" i="5"/>
  <c r="O21" i="5"/>
  <c r="R20" i="5"/>
  <c r="R33" i="5" s="1"/>
  <c r="Q19" i="5"/>
  <c r="P19" i="5"/>
  <c r="O17" i="5"/>
  <c r="O13" i="5"/>
  <c r="R12" i="5"/>
  <c r="R19" i="5" s="1"/>
  <c r="Q39" i="5"/>
  <c r="P39" i="5"/>
  <c r="O20" i="5" l="1"/>
  <c r="O33" i="5" s="1"/>
  <c r="O39" i="5"/>
  <c r="O12" i="5"/>
  <c r="O19" i="5" s="1"/>
  <c r="X132" i="5"/>
  <c r="W132" i="5"/>
  <c r="V132" i="5"/>
  <c r="U132" i="5"/>
  <c r="T132" i="5"/>
  <c r="R132" i="5"/>
  <c r="Q132" i="5"/>
  <c r="P132" i="5"/>
  <c r="N132" i="5"/>
  <c r="M132" i="5"/>
  <c r="L132" i="5"/>
  <c r="S130" i="5"/>
  <c r="S132" i="5" s="1"/>
  <c r="O130" i="5"/>
  <c r="O132" i="5" s="1"/>
  <c r="K130" i="5"/>
  <c r="K132" i="5" s="1"/>
  <c r="X129" i="5"/>
  <c r="W129" i="5"/>
  <c r="V129" i="5"/>
  <c r="R129" i="5"/>
  <c r="P129" i="5"/>
  <c r="N129" i="5"/>
  <c r="K129" i="5" s="1"/>
  <c r="O127" i="5"/>
  <c r="O129" i="5" s="1"/>
  <c r="X126" i="5"/>
  <c r="W126" i="5"/>
  <c r="V126" i="5"/>
  <c r="U126" i="5"/>
  <c r="T126" i="5"/>
  <c r="R126" i="5"/>
  <c r="Q126" i="5"/>
  <c r="P126" i="5"/>
  <c r="N126" i="5"/>
  <c r="M126" i="5"/>
  <c r="L126" i="5"/>
  <c r="S124" i="5"/>
  <c r="S126" i="5" s="1"/>
  <c r="O124" i="5"/>
  <c r="O126" i="5" s="1"/>
  <c r="K124" i="5"/>
  <c r="K126" i="5" s="1"/>
  <c r="W123" i="5"/>
  <c r="P123" i="5"/>
  <c r="O123" i="5" s="1"/>
  <c r="N123" i="5"/>
  <c r="M123" i="5"/>
  <c r="L123" i="5"/>
  <c r="K122" i="5"/>
  <c r="K121" i="5"/>
  <c r="O120" i="5"/>
  <c r="K120" i="5"/>
  <c r="K123" i="5" l="1"/>
  <c r="X115" i="5"/>
  <c r="W115" i="5"/>
  <c r="V115" i="5"/>
  <c r="U115" i="5"/>
  <c r="T115" i="5"/>
  <c r="R115" i="5"/>
  <c r="Q115" i="5"/>
  <c r="P115" i="5"/>
  <c r="N115" i="5"/>
  <c r="M115" i="5"/>
  <c r="L115" i="5"/>
  <c r="S113" i="5"/>
  <c r="S115" i="5" s="1"/>
  <c r="O113" i="5"/>
  <c r="O115" i="5" s="1"/>
  <c r="K113" i="5"/>
  <c r="K115" i="5" s="1"/>
  <c r="O64" i="5" l="1"/>
  <c r="O63" i="5"/>
  <c r="O67" i="5"/>
  <c r="K56" i="5" l="1"/>
  <c r="O66" i="5" l="1"/>
  <c r="W72" i="5" l="1"/>
  <c r="K67" i="5"/>
  <c r="L72" i="5"/>
  <c r="M72" i="5"/>
  <c r="N72" i="5"/>
  <c r="T72" i="5"/>
  <c r="U72" i="5"/>
  <c r="V72" i="5"/>
  <c r="X72" i="5"/>
  <c r="Z12" i="5"/>
  <c r="K13" i="5"/>
  <c r="O78" i="5"/>
  <c r="V81" i="5"/>
  <c r="W88" i="5"/>
  <c r="W106" i="5" s="1"/>
  <c r="O80" i="5"/>
  <c r="K69" i="5"/>
  <c r="K66" i="5"/>
  <c r="K64" i="5"/>
  <c r="K63" i="5"/>
  <c r="K36" i="5"/>
  <c r="AA20" i="5"/>
  <c r="Z20" i="5"/>
  <c r="Q40" i="5"/>
  <c r="T19" i="5"/>
  <c r="U19" i="5"/>
  <c r="V19" i="5"/>
  <c r="T39" i="5"/>
  <c r="U39" i="5"/>
  <c r="V39" i="5"/>
  <c r="W39" i="5"/>
  <c r="X39" i="5"/>
  <c r="O50" i="5"/>
  <c r="S33" i="5"/>
  <c r="W33" i="5"/>
  <c r="X33" i="5"/>
  <c r="K20" i="5"/>
  <c r="L84" i="5"/>
  <c r="M84" i="5"/>
  <c r="N84" i="5"/>
  <c r="P84" i="5"/>
  <c r="Q84" i="5"/>
  <c r="R84" i="5"/>
  <c r="S84" i="5"/>
  <c r="T84" i="5"/>
  <c r="U84" i="5"/>
  <c r="V84" i="5"/>
  <c r="W84" i="5"/>
  <c r="X84" i="5"/>
  <c r="K45" i="5"/>
  <c r="K52" i="5" s="1"/>
  <c r="K53" i="5" s="1"/>
  <c r="K55" i="5"/>
  <c r="K57" i="5" s="1"/>
  <c r="K83" i="5"/>
  <c r="K142" i="5"/>
  <c r="K82" i="5"/>
  <c r="K145" i="5"/>
  <c r="K98" i="5"/>
  <c r="N87" i="5"/>
  <c r="M87" i="5"/>
  <c r="L87" i="5"/>
  <c r="K85" i="5"/>
  <c r="K87" i="5"/>
  <c r="K78" i="5"/>
  <c r="K81" i="5" s="1"/>
  <c r="N61" i="5"/>
  <c r="M61" i="5"/>
  <c r="L61" i="5"/>
  <c r="K58" i="5"/>
  <c r="K61" i="5"/>
  <c r="N57" i="5"/>
  <c r="M57" i="5"/>
  <c r="L57" i="5"/>
  <c r="S12" i="5"/>
  <c r="K12" i="5"/>
  <c r="V57" i="5"/>
  <c r="X119" i="5"/>
  <c r="X133" i="5" s="1"/>
  <c r="W119" i="5"/>
  <c r="V119" i="5"/>
  <c r="V133" i="5" s="1"/>
  <c r="U119" i="5"/>
  <c r="U133" i="5" s="1"/>
  <c r="T119" i="5"/>
  <c r="T133" i="5" s="1"/>
  <c r="R119" i="5"/>
  <c r="R133" i="5" s="1"/>
  <c r="Q119" i="5"/>
  <c r="Q133" i="5" s="1"/>
  <c r="P119" i="5"/>
  <c r="P133" i="5" s="1"/>
  <c r="N119" i="5"/>
  <c r="N133" i="5" s="1"/>
  <c r="M119" i="5"/>
  <c r="M133" i="5" s="1"/>
  <c r="L119" i="5"/>
  <c r="L133" i="5" s="1"/>
  <c r="S118" i="5"/>
  <c r="S119" i="5" s="1"/>
  <c r="O118" i="5"/>
  <c r="K118" i="5"/>
  <c r="K119" i="5" s="1"/>
  <c r="K133" i="5" s="1"/>
  <c r="X112" i="5"/>
  <c r="X116" i="5" s="1"/>
  <c r="W112" i="5"/>
  <c r="W116" i="5" s="1"/>
  <c r="V112" i="5"/>
  <c r="V116" i="5" s="1"/>
  <c r="U112" i="5"/>
  <c r="U116" i="5" s="1"/>
  <c r="T112" i="5"/>
  <c r="T116" i="5" s="1"/>
  <c r="R112" i="5"/>
  <c r="R116" i="5" s="1"/>
  <c r="Q112" i="5"/>
  <c r="Q116" i="5" s="1"/>
  <c r="P112" i="5"/>
  <c r="P116" i="5" s="1"/>
  <c r="N112" i="5"/>
  <c r="N116" i="5" s="1"/>
  <c r="M112" i="5"/>
  <c r="M116" i="5" s="1"/>
  <c r="L112" i="5"/>
  <c r="L116" i="5" s="1"/>
  <c r="S109" i="5"/>
  <c r="S112" i="5" s="1"/>
  <c r="S116" i="5" s="1"/>
  <c r="O109" i="5"/>
  <c r="O112" i="5" s="1"/>
  <c r="O116" i="5" s="1"/>
  <c r="K109" i="5"/>
  <c r="K112" i="5" s="1"/>
  <c r="K116" i="5" s="1"/>
  <c r="O119" i="5"/>
  <c r="O133" i="5" s="1"/>
  <c r="X97" i="5"/>
  <c r="W97" i="5"/>
  <c r="V97" i="5"/>
  <c r="U97" i="5"/>
  <c r="T97" i="5"/>
  <c r="R97" i="5"/>
  <c r="Q97" i="5"/>
  <c r="P97" i="5"/>
  <c r="N97" i="5"/>
  <c r="M97" i="5"/>
  <c r="L97" i="5"/>
  <c r="S94" i="5"/>
  <c r="S97" i="5" s="1"/>
  <c r="O94" i="5"/>
  <c r="O97" i="5" s="1"/>
  <c r="K94" i="5"/>
  <c r="K97" i="5" s="1"/>
  <c r="X93" i="5"/>
  <c r="W93" i="5"/>
  <c r="V93" i="5"/>
  <c r="U93" i="5"/>
  <c r="T93" i="5"/>
  <c r="R93" i="5"/>
  <c r="Q93" i="5"/>
  <c r="P93" i="5"/>
  <c r="N93" i="5"/>
  <c r="M93" i="5"/>
  <c r="L93" i="5"/>
  <c r="S90" i="5"/>
  <c r="S93" i="5" s="1"/>
  <c r="O90" i="5"/>
  <c r="O93" i="5" s="1"/>
  <c r="K90" i="5"/>
  <c r="K93" i="5" s="1"/>
  <c r="O82" i="5"/>
  <c r="O84" i="5" s="1"/>
  <c r="S78" i="5"/>
  <c r="N39" i="5"/>
  <c r="N40" i="5" s="1"/>
  <c r="M39" i="5"/>
  <c r="M40" i="5" s="1"/>
  <c r="L39" i="5"/>
  <c r="S35" i="5"/>
  <c r="K35" i="5"/>
  <c r="S34" i="5"/>
  <c r="K34" i="5"/>
  <c r="S55" i="5"/>
  <c r="S57" i="5" s="1"/>
  <c r="O55" i="5"/>
  <c r="O57" i="5" s="1"/>
  <c r="S45" i="5"/>
  <c r="O45" i="5"/>
  <c r="S42" i="5"/>
  <c r="O42" i="5"/>
  <c r="O52" i="5" s="1"/>
  <c r="O53" i="5" s="1"/>
  <c r="X57" i="5"/>
  <c r="W57" i="5"/>
  <c r="U57" i="5"/>
  <c r="T57" i="5"/>
  <c r="R57" i="5"/>
  <c r="Q57" i="5"/>
  <c r="P57" i="5"/>
  <c r="X61" i="5"/>
  <c r="W61" i="5"/>
  <c r="V61" i="5"/>
  <c r="U61" i="5"/>
  <c r="T61" i="5"/>
  <c r="R61" i="5"/>
  <c r="Q61" i="5"/>
  <c r="P61" i="5"/>
  <c r="S58" i="5"/>
  <c r="S61" i="5" s="1"/>
  <c r="O58" i="5"/>
  <c r="O61" i="5" s="1"/>
  <c r="L40" i="5"/>
  <c r="S13" i="5"/>
  <c r="O144" i="5"/>
  <c r="X87" i="5"/>
  <c r="W87" i="5"/>
  <c r="V87" i="5"/>
  <c r="U87" i="5"/>
  <c r="U88" i="5" s="1"/>
  <c r="T87" i="5"/>
  <c r="R87" i="5"/>
  <c r="Q87" i="5"/>
  <c r="P87" i="5"/>
  <c r="P88" i="5" s="1"/>
  <c r="S85" i="5"/>
  <c r="S87" i="5" s="1"/>
  <c r="O85" i="5"/>
  <c r="O87" i="5" s="1"/>
  <c r="X145" i="5"/>
  <c r="W145" i="5"/>
  <c r="S145" i="5"/>
  <c r="X144" i="5"/>
  <c r="W144" i="5"/>
  <c r="X141" i="5"/>
  <c r="X140" i="5" s="1"/>
  <c r="W141" i="5"/>
  <c r="W140" i="5" s="1"/>
  <c r="X104" i="5"/>
  <c r="W104" i="5"/>
  <c r="V104" i="5"/>
  <c r="U104" i="5"/>
  <c r="T104" i="5"/>
  <c r="R104" i="5"/>
  <c r="Q104" i="5"/>
  <c r="P104" i="5"/>
  <c r="N104" i="5"/>
  <c r="M104" i="5"/>
  <c r="L104" i="5"/>
  <c r="S102" i="5"/>
  <c r="S104" i="5" s="1"/>
  <c r="O102" i="5"/>
  <c r="O104" i="5" s="1"/>
  <c r="K102" i="5"/>
  <c r="X101" i="5"/>
  <c r="W101" i="5"/>
  <c r="V101" i="5"/>
  <c r="U101" i="5"/>
  <c r="T101" i="5"/>
  <c r="R101" i="5"/>
  <c r="R105" i="5" s="1"/>
  <c r="Q101" i="5"/>
  <c r="P101" i="5"/>
  <c r="N101" i="5"/>
  <c r="M101" i="5"/>
  <c r="M105" i="5" s="1"/>
  <c r="L101" i="5"/>
  <c r="S98" i="5"/>
  <c r="S101" i="5" s="1"/>
  <c r="O98" i="5"/>
  <c r="O101" i="5" s="1"/>
  <c r="N105" i="5"/>
  <c r="K101" i="5"/>
  <c r="K104" i="5"/>
  <c r="W143" i="5" l="1"/>
  <c r="S52" i="5"/>
  <c r="S53" i="5" s="1"/>
  <c r="S19" i="5"/>
  <c r="K144" i="5"/>
  <c r="K143" i="5" s="1"/>
  <c r="Q88" i="5"/>
  <c r="L105" i="5"/>
  <c r="Q105" i="5"/>
  <c r="V105" i="5"/>
  <c r="K84" i="5"/>
  <c r="O81" i="5"/>
  <c r="O88" i="5" s="1"/>
  <c r="M73" i="5"/>
  <c r="W146" i="5"/>
  <c r="S88" i="5"/>
  <c r="K105" i="5"/>
  <c r="S143" i="5"/>
  <c r="K39" i="5"/>
  <c r="K40" i="5" s="1"/>
  <c r="U105" i="5"/>
  <c r="U73" i="5"/>
  <c r="M134" i="5"/>
  <c r="X143" i="5"/>
  <c r="X146" i="5" s="1"/>
  <c r="K72" i="5"/>
  <c r="K73" i="5" s="1"/>
  <c r="V88" i="5"/>
  <c r="O145" i="5"/>
  <c r="O143" i="5" s="1"/>
  <c r="R88" i="5"/>
  <c r="R40" i="5"/>
  <c r="R73" i="5" s="1"/>
  <c r="S105" i="5"/>
  <c r="P105" i="5"/>
  <c r="T88" i="5"/>
  <c r="O134" i="5"/>
  <c r="S134" i="5"/>
  <c r="P134" i="5"/>
  <c r="O105" i="5"/>
  <c r="T105" i="5"/>
  <c r="X105" i="5"/>
  <c r="U134" i="5"/>
  <c r="T134" i="5"/>
  <c r="X134" i="5"/>
  <c r="L134" i="5"/>
  <c r="Q134" i="5"/>
  <c r="V134" i="5"/>
  <c r="K141" i="5"/>
  <c r="K140" i="5" s="1"/>
  <c r="K88" i="5"/>
  <c r="L88" i="5"/>
  <c r="M88" i="5"/>
  <c r="N88" i="5"/>
  <c r="O141" i="5"/>
  <c r="X73" i="5"/>
  <c r="V73" i="5"/>
  <c r="V106" i="5" s="1"/>
  <c r="T73" i="5"/>
  <c r="Q73" i="5"/>
  <c r="N73" i="5"/>
  <c r="L73" i="5"/>
  <c r="N134" i="5"/>
  <c r="P40" i="5"/>
  <c r="K134" i="5"/>
  <c r="R134" i="5"/>
  <c r="V135" i="5" l="1"/>
  <c r="X106" i="5"/>
  <c r="X135" i="5" s="1"/>
  <c r="U106" i="5"/>
  <c r="U135" i="5" s="1"/>
  <c r="Q106" i="5"/>
  <c r="Q135" i="5" s="1"/>
  <c r="K146" i="5"/>
  <c r="O73" i="5"/>
  <c r="O106" i="5" s="1"/>
  <c r="O135" i="5" s="1"/>
  <c r="L106" i="5"/>
  <c r="L135" i="5" s="1"/>
  <c r="W135" i="5"/>
  <c r="P73" i="5"/>
  <c r="P106" i="5" s="1"/>
  <c r="P135" i="5" s="1"/>
  <c r="M106" i="5"/>
  <c r="M135" i="5" s="1"/>
  <c r="N106" i="5"/>
  <c r="N135" i="5" s="1"/>
  <c r="K106" i="5"/>
  <c r="K135" i="5" s="1"/>
  <c r="T106" i="5"/>
  <c r="T135" i="5" s="1"/>
  <c r="S73" i="5"/>
  <c r="S106" i="5" s="1"/>
  <c r="S135" i="5" s="1"/>
  <c r="R106" i="5"/>
  <c r="S140" i="5" s="1"/>
  <c r="S146" i="5" s="1"/>
  <c r="O140" i="5" l="1"/>
  <c r="O146" i="5" s="1"/>
  <c r="R135" i="5"/>
</calcChain>
</file>

<file path=xl/comments1.xml><?xml version="1.0" encoding="utf-8"?>
<comments xmlns="http://schemas.openxmlformats.org/spreadsheetml/2006/main">
  <authors>
    <author>Audra Cepiene</author>
  </authors>
  <commentList>
    <comment ref="J12" authorId="0">
      <text>
        <r>
          <rPr>
            <b/>
            <sz val="9"/>
            <color indexed="81"/>
            <rFont val="Tahoma"/>
            <family val="2"/>
            <charset val="186"/>
          </rPr>
          <t>Audra Cepiene:</t>
        </r>
        <r>
          <rPr>
            <sz val="9"/>
            <color indexed="81"/>
            <rFont val="Tahoma"/>
            <family val="2"/>
            <charset val="186"/>
          </rPr>
          <t xml:space="preserve">
įterpta SB(VPL)
</t>
        </r>
      </text>
    </comment>
    <comment ref="Y44" authorId="0">
      <text>
        <r>
          <rPr>
            <b/>
            <sz val="9"/>
            <color indexed="81"/>
            <rFont val="Tahoma"/>
            <family val="2"/>
            <charset val="186"/>
          </rPr>
          <t>Finansuojamas iniciatoriaus lėšomis</t>
        </r>
        <r>
          <rPr>
            <sz val="9"/>
            <color indexed="81"/>
            <rFont val="Tahoma"/>
            <family val="2"/>
            <charset val="186"/>
          </rPr>
          <t xml:space="preserve">
</t>
        </r>
      </text>
    </comment>
    <comment ref="E50" authorId="0">
      <text>
        <r>
          <rPr>
            <b/>
            <sz val="9"/>
            <color indexed="81"/>
            <rFont val="Tahoma"/>
            <family val="2"/>
            <charset val="186"/>
          </rPr>
          <t>Audra Cepiene:</t>
        </r>
        <r>
          <rPr>
            <sz val="9"/>
            <color indexed="81"/>
            <rFont val="Tahoma"/>
            <family val="2"/>
            <charset val="186"/>
          </rPr>
          <t xml:space="preserve">
perkelta iš ES projekto I etapo.</t>
        </r>
      </text>
    </comment>
    <comment ref="Y51" authorId="0">
      <text>
        <r>
          <rPr>
            <b/>
            <sz val="9"/>
            <color indexed="81"/>
            <rFont val="Tahoma"/>
            <family val="2"/>
            <charset val="186"/>
          </rPr>
          <t>Finansuojamas iniciatoriaus lėšomis</t>
        </r>
        <r>
          <rPr>
            <sz val="9"/>
            <color indexed="81"/>
            <rFont val="Tahoma"/>
            <family val="2"/>
            <charset val="186"/>
          </rPr>
          <t xml:space="preserve">
</t>
        </r>
      </text>
    </comment>
    <comment ref="K56" authorId="0">
      <text>
        <r>
          <rPr>
            <b/>
            <sz val="9"/>
            <color indexed="81"/>
            <rFont val="Tahoma"/>
            <family val="2"/>
            <charset val="186"/>
          </rPr>
          <t>Audra Cepiene:</t>
        </r>
        <r>
          <rPr>
            <sz val="9"/>
            <color indexed="81"/>
            <rFont val="Tahoma"/>
            <family val="2"/>
            <charset val="186"/>
          </rPr>
          <t xml:space="preserve">
plikta spec. Plano
</t>
        </r>
      </text>
    </comment>
    <comment ref="S141" authorId="0">
      <text>
        <r>
          <rPr>
            <b/>
            <sz val="9"/>
            <color indexed="81"/>
            <rFont val="Tahoma"/>
            <family val="2"/>
            <charset val="186"/>
          </rPr>
          <t>Audra Cepiene:</t>
        </r>
        <r>
          <rPr>
            <sz val="9"/>
            <color indexed="81"/>
            <rFont val="Tahoma"/>
            <family val="2"/>
            <charset val="186"/>
          </rPr>
          <t xml:space="preserve">
25+25 tūkst. Lt</t>
        </r>
      </text>
    </comment>
  </commentList>
</comments>
</file>

<file path=xl/comments2.xml><?xml version="1.0" encoding="utf-8"?>
<comments xmlns="http://schemas.openxmlformats.org/spreadsheetml/2006/main">
  <authors>
    <author>Audra Cepiene</author>
  </authors>
  <commentList>
    <comment ref="T22" authorId="0">
      <text>
        <r>
          <rPr>
            <sz val="10"/>
            <color indexed="81"/>
            <rFont val="Tahoma"/>
            <family val="2"/>
            <charset val="186"/>
          </rPr>
          <t xml:space="preserve">Sumažinti asignavimai priemonei „01.01.01.02. „ES projekto „Teritorinio planavimo dokumentų rengimas“ įgyvendinimas II etapas“, „Turtui įsigyti“ 11,2 tūkst. Lt ,  „Darbo užmokestis“ 2,3 tūkst. Lt, „Socialinio draudimo išlaidos“ 0,7 tūkst. Lt, nes projekto veiklų įgyvendinimo terminas pratęstas nuo 2014-11-07 iki 2015-05-25, nuo rugsėjo 1 d. sumažės poreikis darbo užmokesčiui ir soc. draudimo išlaidoms, nes nutraukta darbo sutartis su projekto vadove, be to įvykdžius visus projekte numatytus viešuosius pirkimus, projekto vertė sumažėjo 252 789,95 Lt. Perskirstyti tarp išlaidų kategorijų 2.1. 2.1.1.1. - 0,4 tūkst. Lt., o išlaidų kategorijai 2.2.1.1.1.30 + 0,4 priemonėje „01.01.01.02. „ES projekto „Teritorinio planavimo dokumentų rengimas“ įgyvendinimas II etapas“.
  </t>
        </r>
      </text>
    </comment>
    <comment ref="T36" authorId="0">
      <text>
        <r>
          <rPr>
            <sz val="9"/>
            <color indexed="81"/>
            <rFont val="Tahoma"/>
            <family val="2"/>
            <charset val="186"/>
          </rPr>
          <t>Sumažinti asignavimai priemonei 01.01.01.03. „ES projekto „Teritorinio planavimo dokumentų rengimas“ įgyvendinimas III etapas“, 18,4 tūkst. Lt „Turtui įsigyti“, nes įvykdžius visus projekte numatytus viešuosius pirkimus, projekto vertė sumažėjo 128 945,52 Lt</t>
        </r>
      </text>
    </comment>
    <comment ref="T59" authorId="0">
      <text>
        <r>
          <rPr>
            <sz val="9"/>
            <color indexed="81"/>
            <rFont val="Tahoma"/>
            <family val="2"/>
            <charset val="186"/>
          </rPr>
          <t xml:space="preserve">Planuojami asignavimai priemonei 01.01.05.01. „Bendrojo plano sprendinių įgyvendinimo (monitoringo) įvertinimo ekspertų paslaugų pirkimas“, </t>
        </r>
        <r>
          <rPr>
            <b/>
            <sz val="9"/>
            <color indexed="81"/>
            <rFont val="Tahoma"/>
            <family val="2"/>
            <charset val="186"/>
          </rPr>
          <t>14,5 tūkst. Lt</t>
        </r>
        <r>
          <rPr>
            <sz val="9"/>
            <color indexed="81"/>
            <rFont val="Tahoma"/>
            <family val="2"/>
            <charset val="186"/>
          </rPr>
          <t xml:space="preserve">., nes pagal 2014-06-17 pasirašytą sutartį Nr. J9-800, 2014 metais planuojama atlikti darbų už 25410 Lt, o skirta asignavimų 11000 Lt.
</t>
        </r>
      </text>
    </comment>
    <comment ref="T63" authorId="0">
      <text>
        <r>
          <rPr>
            <sz val="9"/>
            <color indexed="81"/>
            <rFont val="Tahoma"/>
            <family val="2"/>
            <charset val="186"/>
          </rPr>
          <t xml:space="preserve">Planuojami papildomi asignavimai priemonei 01.01.05.03. „Atnaujintos miesto kvartalų schemos parengimas“ 7,7 tūkst. Lt., nes pagal 2014-07-01 pasirašytą sutartį Nr. J9-849, 2014 metais planuojama atlikti apie 40 proc. numatytų darbų, o lėšos nenumatytos.
</t>
        </r>
      </text>
    </comment>
  </commentList>
</comments>
</file>

<file path=xl/sharedStrings.xml><?xml version="1.0" encoding="utf-8"?>
<sst xmlns="http://schemas.openxmlformats.org/spreadsheetml/2006/main" count="1115" uniqueCount="231">
  <si>
    <t>tūkst. Lt</t>
  </si>
  <si>
    <t>Uždavinio kodas</t>
  </si>
  <si>
    <t>Priemonės kodas</t>
  </si>
  <si>
    <t>Priemonės požymis</t>
  </si>
  <si>
    <t>Asignavimų valdytojo kodas</t>
  </si>
  <si>
    <t>Finansavimo šaltinis</t>
  </si>
  <si>
    <t>Iš viso</t>
  </si>
  <si>
    <t>Išlaidoms</t>
  </si>
  <si>
    <t>planas</t>
  </si>
  <si>
    <t>01</t>
  </si>
  <si>
    <t>Iš viso:</t>
  </si>
  <si>
    <t>02</t>
  </si>
  <si>
    <t>Iš viso uždaviniui:</t>
  </si>
  <si>
    <t>Iš viso tikslui:</t>
  </si>
  <si>
    <t>Finansavimo šaltiniai</t>
  </si>
  <si>
    <t>Produkto kriterijaus</t>
  </si>
  <si>
    <t>Pavadinimas</t>
  </si>
  <si>
    <t>Iš jų darbo užmokesčiui</t>
  </si>
  <si>
    <t>Finansavimo šaltinių suvestinė</t>
  </si>
  <si>
    <t>SAVIVALDYBĖS  LĖŠOS, IŠ VISO:</t>
  </si>
  <si>
    <t>KITI ŠALTINIAI, IŠ VISO:</t>
  </si>
  <si>
    <t>IŠ VISO:</t>
  </si>
  <si>
    <t xml:space="preserve">                              Pavadinimas</t>
  </si>
  <si>
    <t>* Funkcinės klasifikacijos kodas įrašomas vadovaujantis  Lietuvos Respublikos finansų ministro 2003 m. liepos 3 d. įsakymu Nr. 1K-184 „Dėl Lietuvos Respublikos valstybės ir savivaldybių biudžetų pajamų ir išlaidų klasifikacijos patvirtinimo" (Aktuali redakcija 2005 m. rugsėjo 29 d. įsakymas Nr. 1K-280)</t>
  </si>
  <si>
    <t>Turtui įsigyti ir finansiniams įsipareigojimams vykdyti</t>
  </si>
  <si>
    <t>Asignavimų valdytojų kodų klasifikatorius*</t>
  </si>
  <si>
    <t>1.</t>
  </si>
  <si>
    <t>Savivaldybės administracijos direktorius</t>
  </si>
  <si>
    <t>2.</t>
  </si>
  <si>
    <t>Ugdymo ir kultūros departamento direktorius</t>
  </si>
  <si>
    <t>3.</t>
  </si>
  <si>
    <t>Socialinių reikalų departamento direktorius</t>
  </si>
  <si>
    <t>4.</t>
  </si>
  <si>
    <t>Urbanistinės plėtros departamento direktorius</t>
  </si>
  <si>
    <t>5.</t>
  </si>
  <si>
    <t>Investicijų ir ekonomikos departamento direktorius</t>
  </si>
  <si>
    <t>6.</t>
  </si>
  <si>
    <t>Miesto ūkio departamento direktorius</t>
  </si>
  <si>
    <t xml:space="preserve">Iš viso  veiklos planui: </t>
  </si>
  <si>
    <t xml:space="preserve"> TIKSLŲ, UŽDAVINIŲ, PRIEMONIŲ, PRIEMONIŲ IŠLAIDŲ IR PRODUKTO KRITERIJŲ SUVESTINĖ</t>
  </si>
  <si>
    <t>Veiklos plano tikslo kodas</t>
  </si>
  <si>
    <t>Vykdytojas (skyrius / asmuo)</t>
  </si>
  <si>
    <t>* patvirtinta Klaipėdos miesto savivaldybės administracijos direktoriaus 2011-02-24 įsakymu Nr. AD1-384</t>
  </si>
  <si>
    <r>
      <t xml:space="preserve">Savivaldybės biudžeto lėšos </t>
    </r>
    <r>
      <rPr>
        <b/>
        <sz val="10"/>
        <rFont val="Times New Roman"/>
        <family val="1"/>
        <charset val="186"/>
      </rPr>
      <t>SB</t>
    </r>
  </si>
  <si>
    <r>
      <t xml:space="preserve">Europos Sąjungos paramos lėšos </t>
    </r>
    <r>
      <rPr>
        <b/>
        <sz val="10"/>
        <rFont val="Times New Roman"/>
        <family val="1"/>
        <charset val="186"/>
      </rPr>
      <t>ES</t>
    </r>
  </si>
  <si>
    <r>
      <t xml:space="preserve">Valstybės biudžeto lėšos </t>
    </r>
    <r>
      <rPr>
        <b/>
        <sz val="10"/>
        <rFont val="Times New Roman"/>
        <family val="1"/>
        <charset val="186"/>
      </rPr>
      <t>LRVB</t>
    </r>
  </si>
  <si>
    <t>2015-ųjų metų lėšų projektas</t>
  </si>
  <si>
    <r>
      <t xml:space="preserve">Funkcinės klasifikacijos kodas </t>
    </r>
    <r>
      <rPr>
        <b/>
        <sz val="10"/>
        <rFont val="Times New Roman"/>
        <family val="1"/>
        <charset val="186"/>
      </rPr>
      <t xml:space="preserve"> *</t>
    </r>
  </si>
  <si>
    <t>2014-ieji metai</t>
  </si>
  <si>
    <t>2015-ieji metai</t>
  </si>
  <si>
    <t>SB</t>
  </si>
  <si>
    <t>Papriemonės kodas</t>
  </si>
  <si>
    <t>03</t>
  </si>
  <si>
    <t>04</t>
  </si>
  <si>
    <t>05</t>
  </si>
  <si>
    <t>06</t>
  </si>
  <si>
    <t>MIESTO URBANISTINIO PLANAVIMO PROGRAMOS (NR. 01)</t>
  </si>
  <si>
    <t>01 Miesto urbanistinio planavimo programa</t>
  </si>
  <si>
    <t>Užtikrinti kompleksišką ir darnų miesto planavimą</t>
  </si>
  <si>
    <t>Rengti miesto teritorijų planavimo bei susijusius dokumentus</t>
  </si>
  <si>
    <t>4</t>
  </si>
  <si>
    <t>ES</t>
  </si>
  <si>
    <t xml:space="preserve">B </t>
  </si>
  <si>
    <t>Parengtas specialusis planas, vnt.</t>
  </si>
  <si>
    <t>Parengtas detalusis planas, vnt.</t>
  </si>
  <si>
    <t>I etape parengta planų iš viso, vnt.</t>
  </si>
  <si>
    <t>II etape parengta planų iš viso, vnt.</t>
  </si>
  <si>
    <t>Parengta planų, vnt.</t>
  </si>
  <si>
    <t>Teritorijos tarp Senosios Smiltelės, Marių, Sirvytės ir kt. gatvių detaliojo plano parengimas</t>
  </si>
  <si>
    <t>Metinio architektūros darbų leidinio „Klaipėdos architektūra“  išleidimas ir architektūrinės parodos su aptarimu organizavimas</t>
  </si>
  <si>
    <t>Užtikrinti geoinformacinių sistemų (GIS) administravimą ir vykdomų geodezinių darbų kontrolę</t>
  </si>
  <si>
    <t>Planų su kadastrinių matavimų duomenimis rengimas ir registravimas Nekilnojamojo turto registre</t>
  </si>
  <si>
    <t>Nuolatinių gyventojų iškėlimas iš Klaipėdos laisvosios ekonominės zonos ir kitų pramonės plėtros teritorijų</t>
  </si>
  <si>
    <t>Iškeldinta gyventojų</t>
  </si>
  <si>
    <t>Žemės paėmimo visuomenės poreikiams projektų rengimas</t>
  </si>
  <si>
    <t>Parengta žemės paėmimo visuomenės poreikiams projektų, vnt.</t>
  </si>
  <si>
    <t>Savivaldybės administracijos GIS programinės įrangos ir informacinių sistemų, veikiančių GIS pagrindu, atnaujinimas, papildymas</t>
  </si>
  <si>
    <t>Atnaujintų GIS licenci-juotų darbo vietų, vnt.</t>
  </si>
  <si>
    <t>Atnaujinta duomenų bazių, vnt.</t>
  </si>
  <si>
    <t>Topografinių-inžinerinių nuotraukų vykdymui reikalingų išeitinių duomenų išdavimas, atliktų geodezinių darbų kontrolės vykdymas</t>
  </si>
  <si>
    <t>Atnaujintų topografinių-inžinerinių nuotraukų kokybės tikrinimo programų, vnt.</t>
  </si>
  <si>
    <t>Savivaldybės teritorijoje esančių geodezinių ženklų inventorizacija ir Klaipėdos miesto administracinės ribos posūkių taškų sunaikintų riboženklių atstatymas</t>
  </si>
  <si>
    <t>Inventorizuota geodezinių ženklų, %</t>
  </si>
  <si>
    <t>Atstatyta riboženklių, vnt.</t>
  </si>
  <si>
    <t>Klaipėdos miesto žemės kadastro skaitmeninių duomenų įsigijimas</t>
  </si>
  <si>
    <t>Užtikrinti Klaipėdos miesto nekilnojamojo kultūros paveldo išsaugojimą</t>
  </si>
  <si>
    <t>Apskaityti bei vertinti kultūros paveldo objektus</t>
  </si>
  <si>
    <t>Kultūrinės vertės nustatymo objektų dokumentacijos parengimas</t>
  </si>
  <si>
    <t>Informacinio leidinio apie paveldo objektus leidyba</t>
  </si>
  <si>
    <t>Išleistas leidinys, egz.</t>
  </si>
  <si>
    <t>Parengta objektų kultūrinės vertės nustatymo dokumentacija, vnt.</t>
  </si>
  <si>
    <t>Parengta techninių projektų, vnt.</t>
  </si>
  <si>
    <t>LRVB</t>
  </si>
  <si>
    <t>Strateginis tikslas 01. Didinti miesto konkurencingumą, kryptingai vystant infrastruktūrą ir sudarant palankias sąlygas verslui</t>
  </si>
  <si>
    <t>Parengta detaliųjų planų, vnt.</t>
  </si>
  <si>
    <t>Parengta koncepcija, vnt.</t>
  </si>
  <si>
    <t>Skulptūrų parko (buv. senųjų miesto kapinių) sutvarkymo ir vizualinės informacinės sistemos sukūrimo koncepcijos parengimas</t>
  </si>
  <si>
    <t>Detaliųjų planų rengimas:</t>
  </si>
  <si>
    <t>Specialiųjų planų ir techninių projektų rengimas:</t>
  </si>
  <si>
    <t>5</t>
  </si>
  <si>
    <t>Viešo naudojimo erdvių miesto istorinėje dalyje (U16) sutvarkymo detaliojo plano parengimas</t>
  </si>
  <si>
    <t>Žemės sklypo tarp Didžiosios Vandens g., Pasiuntinių g., Tomo g. ir Vežėjų g. detaliojo plano parengimas</t>
  </si>
  <si>
    <t>2015-ųjų m. lėšų poreikis</t>
  </si>
  <si>
    <t>Klaipėdos miesto dviračių infrastruktūros plėtros specialusis planas</t>
  </si>
  <si>
    <t>Klaipėdos miesto šventinės puošybos sistemos ir įrangos, reprezentacinių zonų apšvietimo kompleksinio projekto parengimas</t>
  </si>
  <si>
    <t>Rekreacinių teritorijų nuo Švyturio g., Melnragės, Girulių iki Karklės dviračių takų ir kraštovaizdžio specialiojo plano parengimas</t>
  </si>
  <si>
    <t>Teritorijos tarp Danės g. tęsinio, Artojų g., skvero ir Danės upės detaliojo plano parengimas</t>
  </si>
  <si>
    <t>Teritorijos tarp Baltijos pr., Minijos g., Dubysos g. ir Šilutės pl. detaliojo plano parengimas</t>
  </si>
  <si>
    <t>Girulių detaliojo plano parengimas</t>
  </si>
  <si>
    <t>Dviejų daugiabučių gyvenamųjų namų kvartalų detaliųjų planų parengimas: 1. apie 23 ha teritorijos, ribojamos Stadiono g., Pušyno g., Švyturio g., Malūnininkų g., Sportininkų g. ir Dariaus ir Girėno g. 2. apie 13 ha teritorijos, ribojamos Kretingos g., „Žemynos“ gimnazijos sklypo riba, Klaipėdos universiteto sklypo riba ir Herkaus Manto g.</t>
  </si>
  <si>
    <t xml:space="preserve"> 2013–2016 M. KLAIPĖDOS MIESTO SAVIVALDYBĖS</t>
  </si>
  <si>
    <t>Asignavimai 2013-iesiems metams**</t>
  </si>
  <si>
    <t>Lėšų poreikis biudžetiniams 
2014-iesiems metams</t>
  </si>
  <si>
    <t>2014-ųjų metų asignavimų planas</t>
  </si>
  <si>
    <t>2016-ųjų metų lėšų projektas</t>
  </si>
  <si>
    <t>2016-ieji metai</t>
  </si>
  <si>
    <t>2016-ųjų m. lėšų poreikis</t>
  </si>
  <si>
    <t>Parengta planų, iš viso:</t>
  </si>
  <si>
    <t xml:space="preserve">Smiltynės ~30 ha teritorijos prie jachtklubo detaliojo plano parengimas </t>
  </si>
  <si>
    <t>07</t>
  </si>
  <si>
    <t>08</t>
  </si>
  <si>
    <t>Žemės sklypų prie daugiabučių namų įteisinimas</t>
  </si>
  <si>
    <r>
      <t xml:space="preserve">Programų lėšų likučių laikinai laisvos lėšos </t>
    </r>
    <r>
      <rPr>
        <b/>
        <sz val="10"/>
        <rFont val="Times New Roman"/>
        <family val="1"/>
        <charset val="186"/>
      </rPr>
      <t>SB(L)</t>
    </r>
  </si>
  <si>
    <t>SB(L)</t>
  </si>
  <si>
    <t>P2.4.1.2</t>
  </si>
  <si>
    <t>Apie 166 ha teritorijos gyvenamųjų namų kvartalų tarp Jūrininkų pr., Šilutės pl., Smiltelės ir Liubeko gatvių detaliojo plano parengimas</t>
  </si>
  <si>
    <t>Danės upės pakrantės iki Joniškės ir Liepų gatvių detaliojo plano parengimas</t>
  </si>
  <si>
    <t>Buvusių karinių objektų teritorijos nuo Audros g. iki valstybinio jūrų uosto teritorijos prie šiaurinio molo detaliojo plano parengimas</t>
  </si>
  <si>
    <t>Dviejų teritorijų Smiltynėje (10 ir 6 ha) prie karinių objektų detaliųjų planų parengimas</t>
  </si>
  <si>
    <t>Klaipėdos miesto rytinės dalies susisiekimo infrastruktūros vystymo, numatant jungtis su gretimybėmis, teritorijoje tarp kelio A13, Liepų g. ir Danės upės specialiojo plano parengimas</t>
  </si>
  <si>
    <t>Senamiesčio centrinės dalies ir turgavietės detaliojo plano parengimas (priemonė perkelta iš projekto I etapo)</t>
  </si>
  <si>
    <t>Bendrojo plano parengimas</t>
  </si>
  <si>
    <t>Parengtas naujas bendrasis planas</t>
  </si>
  <si>
    <t>Centrinės miesto dalies pėsčiųjų takų, zonų ir gatvių specialiojo plano parengimas</t>
  </si>
  <si>
    <t>Parengtas specialusis planas</t>
  </si>
  <si>
    <t>Detaliųjų planų rengimas pagal iniciatorių prašymus (pagal TPĮ naujos redakcijos reikalavimus)</t>
  </si>
  <si>
    <t>P2.2.2.4</t>
  </si>
  <si>
    <t>Atgimimo aikštės (dalies) žvalgomieji archeologiniai tyrimai</t>
  </si>
  <si>
    <t>Apie 16 ha teritorijos, ribojamos Kretingos g., Panevėžio g., Liepojos g. ir Šiaurės pr. detaliojo plano parengimas</t>
  </si>
  <si>
    <t>Apie 38 ha teritorijos, ribojamos Taikos pr., Statybininkų pr., komercinės paskirties žemės sklypų Minijos gatvėje riba bei Smiltelės g. detaliojo plano parengimas</t>
  </si>
  <si>
    <t>Apie 120 ha teritorijos, ribojamos Šilutės pl., Smiltelės g., Taikos pr. ir Statybininkų pr. detaliojo plano parengimas</t>
  </si>
  <si>
    <t>ES projekto „Teritorinio planavimo dokumentų rengimas“ įgyvendinimas. II etapas:</t>
  </si>
  <si>
    <t xml:space="preserve">Klaipėdos miesto mažosios architektūros, aplinkos įrangos išdėstymo bei aplinkos estetinio formavimo, miestiškojo kraštovaizdžio tvarkymo specialiojo plano parengimas </t>
  </si>
  <si>
    <t>Iš viso priemonei:</t>
  </si>
  <si>
    <t>III etape parengta planų iš viso, vnt.</t>
  </si>
  <si>
    <t>ES projekto „Teritorinio planavimo dokumentų rengimas“ įgyvendinimas. III etapas:</t>
  </si>
  <si>
    <r>
      <t>Žemės sklypo Danės g. 19, Klaipėdoje, ir jo supančios aplinkos detaliojo plano parengimas (</t>
    </r>
    <r>
      <rPr>
        <b/>
        <sz val="10"/>
        <rFont val="Times New Roman"/>
        <family val="1"/>
        <charset val="186"/>
      </rPr>
      <t>Muzikinio teatro</t>
    </r>
    <r>
      <rPr>
        <sz val="10"/>
        <rFont val="Times New Roman"/>
        <family val="1"/>
        <charset val="186"/>
      </rPr>
      <t xml:space="preserve">) </t>
    </r>
  </si>
  <si>
    <r>
      <t xml:space="preserve">Žemės sklypų Bangų g. 7, Gluosnių g. 8 ir juos supančios aplinkos detaliojo plano sprendinių keitimo teritorijos daliai prie Bangų gatvės detaliojo plano parengimas </t>
    </r>
    <r>
      <rPr>
        <b/>
        <sz val="10"/>
        <rFont val="Times New Roman"/>
        <family val="1"/>
        <charset val="186"/>
      </rPr>
      <t>(Bastionų g.</t>
    </r>
    <r>
      <rPr>
        <sz val="10"/>
        <rFont val="Times New Roman"/>
        <family val="1"/>
        <charset val="186"/>
      </rPr>
      <t>)</t>
    </r>
  </si>
  <si>
    <t>\</t>
  </si>
  <si>
    <t>P2.4.3.4</t>
  </si>
  <si>
    <t>P2.1.2.5</t>
  </si>
  <si>
    <t>P2.4.2.5</t>
  </si>
  <si>
    <t>P2.4.2.3</t>
  </si>
  <si>
    <t>P3.2.1.6</t>
  </si>
  <si>
    <t>P2.4.2.2</t>
  </si>
  <si>
    <t>P1.6.3.1</t>
  </si>
  <si>
    <t>P3.3.1.3</t>
  </si>
  <si>
    <t>B</t>
  </si>
  <si>
    <t>P2.4.1.1.</t>
  </si>
  <si>
    <t>P2.1.2.8</t>
  </si>
  <si>
    <t>P2.1.3.2</t>
  </si>
  <si>
    <t>P2.4.2.6</t>
  </si>
  <si>
    <t>P2.4.3.3</t>
  </si>
  <si>
    <t>Strateginio planavimo skyrius</t>
  </si>
  <si>
    <t>1</t>
  </si>
  <si>
    <t>Parengta galimybių studija, vnt.</t>
  </si>
  <si>
    <t>Parengtos ataskaitos, vnt.</t>
  </si>
  <si>
    <t>Miesto vystymo zonų prioritetų nustatymo schemos (specialiojo plano) parengimas</t>
  </si>
  <si>
    <t>Parengta  planavimo dokumentų, vnt.</t>
  </si>
  <si>
    <t>Atnaujintos miesto kvartalų schemos  parengimas</t>
  </si>
  <si>
    <t>Miesto urbanistinio planavimo tobulinimas:</t>
  </si>
  <si>
    <t>Parengta specialusis planas</t>
  </si>
  <si>
    <t>Vykdyti paveldo objektų atkūrimo bei tvarkybos priemones</t>
  </si>
  <si>
    <t>Šv. Jono bažnyčios bokšto atkūrimo galimybių studijos parengimas</t>
  </si>
  <si>
    <t>UPD Architektūros ir miesto planavimo skyrius</t>
  </si>
  <si>
    <t>UPD Architektūros ir miesto planavimo sk.</t>
  </si>
  <si>
    <t>UPD Paveldosaugos sk.</t>
  </si>
  <si>
    <t>UPD Paveldo-saugos sk.</t>
  </si>
  <si>
    <t>Visuomenės informavimo ir įtraukimo į teritorijų planavimą priemonių vykdymas</t>
  </si>
  <si>
    <t>Bendrojo plano sprendinių įgyvendinimo (monitoringo) įvertinimo ekspertų paslaugų pirkimas</t>
  </si>
  <si>
    <t>Miesto susisiekimo plėtros galimybių studijos ir darnaus judumo plano  su ekologiškų viešojo transporto rūšių planu parengimas</t>
  </si>
  <si>
    <t>UPD Žemėtvarkos sk.</t>
  </si>
  <si>
    <t>UPD Geodezijos ir GIS sk.</t>
  </si>
  <si>
    <t>UPD Paveldo-saugos sk</t>
  </si>
  <si>
    <t>IED Projektų sk.</t>
  </si>
  <si>
    <t xml:space="preserve">Formuoti žemės sklypus, reikalingus savivaldybės funkcijoms vykdyti </t>
  </si>
  <si>
    <t>Atskirų žemės sklypų planų bei susijusių dokumentų parengimas</t>
  </si>
  <si>
    <t>P2.4.3.5.</t>
  </si>
  <si>
    <t>Žemės valdų planų rengimas</t>
  </si>
  <si>
    <t xml:space="preserve">Žvalgomaisiais archeologiniais tyrimais ištirta aikštės teritorija, % </t>
  </si>
  <si>
    <t>P2.4.1.1</t>
  </si>
  <si>
    <t>Išleistas leidinys „Klaipėdos architektūra“, vnt.</t>
  </si>
  <si>
    <t>Suorganizuota paroda, vnt.</t>
  </si>
  <si>
    <t>Parengtos ataskaitų, vnt.</t>
  </si>
  <si>
    <t>Organizuotas renginių ciklas, vnt.</t>
  </si>
  <si>
    <t>Atgimimo aikštės ir gretimybių raidos galimybių studijos parengimas</t>
  </si>
  <si>
    <t xml:space="preserve">Suorganizuotas renginių ciklas, vnt.           </t>
  </si>
  <si>
    <t>Sukurtas modulis savivaldybės internetiniame puslapyje, vnt.</t>
  </si>
  <si>
    <r>
      <t xml:space="preserve">Funkcinės klasifikacijos kodas </t>
    </r>
    <r>
      <rPr>
        <b/>
        <sz val="9"/>
        <rFont val="Times New Roman"/>
        <family val="1"/>
        <charset val="186"/>
      </rPr>
      <t xml:space="preserve"> </t>
    </r>
  </si>
  <si>
    <t>Senamiesčio centrinės dalies ir turgavietės detaliojo plano parengimas</t>
  </si>
  <si>
    <t>Dviejų daugiabučių gyvenamųjų namų kvartalų detaliųjų planų parengimas: 1) apie 23 ha teritorijos, ribojamos Stadiono g., Pušyno g., Švyturio g., Malūnininkų g., Sportininkų g. ir Dariaus ir Girėno g. 2) apie 13 ha teritorijos, ribojamos Kretingos g., „Žemynos“ gimnazijos sklypo riba, Klaipėdos universiteto sklypo riba ir Herkaus Manto g.</t>
  </si>
  <si>
    <t>Teritorijos tarp Senosios Smiltelės, Marių, Skirvytės ir kt. gatvių detaliojo plano parengimas</t>
  </si>
  <si>
    <t>Žemės sklypų Bangų g. 7, Gluosnių g. 8 ir juos supančios aplinkos detaliojo plano sprendinių keitimo teritorijos daliai prie Bangų gatvės detaliojo plano parengimas (Bastionų g.)</t>
  </si>
  <si>
    <t xml:space="preserve">Žemės sklypo Danės g. 19, Klaipėdoje, ir jo supančios aplinkos detaliojo plano parengimas (Muzikinio teatro) </t>
  </si>
  <si>
    <t>Sukurtas pristatymas internete, vnt.</t>
  </si>
  <si>
    <t>Išleistas leidinys, vnt.</t>
  </si>
  <si>
    <t>Skulptūrų parko (buvusių senųjų miesto kapinių) sutvarkymo ir vizualinės informacinės sistemos sukūrimo koncepcijos parengimas</t>
  </si>
  <si>
    <t xml:space="preserve">Iš viso programai: </t>
  </si>
  <si>
    <t>ES projekto „Teritorinio planavimo dokumentų rengimas“ įgyvendinimas. I etapas:</t>
  </si>
  <si>
    <t xml:space="preserve">Medelyno gyvenamojo rajono teritorijos detaliojo plano parengimas </t>
  </si>
  <si>
    <t>Apie 71 ha teritorijos gyvenamųjų namų kvartalo tarp Jūreivių g., Poilsio g., Strėvos g., Mituvos g., Žalgirio g. ir kitų  gatvių detaliojo plano parengimas</t>
  </si>
  <si>
    <t>2 gyvenamųjų teritorijų detalieji planai (tarp Tilžės g., Baltikalnio g., Gluosnių g., Kooperacijos g. ir tarp Taikos pr., Tilžės g., Rumpiškės g., Sausio 15-osios g., Ryšininkų g. ir Paryžiaus Komunos  g. detalieji planai)</t>
  </si>
  <si>
    <t xml:space="preserve">Smiltynės g. 1 ir 2 detaliojo plano parengimas </t>
  </si>
  <si>
    <t>Teritorijos tarp Danės upės, Naujosios Uosto g., Naujojo Sodo g. tęsinio ir Kuršių marių detaliojo plano parengimas („Laivitės“ teritorijos detaliojo plano parengimas)</t>
  </si>
  <si>
    <t>Teritorijos tarp Pievų Tako g., I. Kanto g., Gintaro g. detaliajame plane suformuoto žemės sklypo Nr. 34 (jo dalių Nr. 34 A, 34 B), Klaipėdos mieste, detaliojo plano parengimas</t>
  </si>
  <si>
    <t>Atnaujintos miesto kvartalų schemos parengimas</t>
  </si>
  <si>
    <t>Senamiesčio ir miesto istorinės dalies viešųjų erdvių tvarkybos techninių projektų parengimas (2014 m. – 1923 m. paminklo sukilėliams restauravimo)</t>
  </si>
  <si>
    <t>ES projekto „Teritorinio planavimo dokumentų rengimas“ įgyvendinimas.  I etapas:</t>
  </si>
  <si>
    <t xml:space="preserve">Teritorijos tarp Tilžės gatvės, Klemiškės gatvės, geležinkelio iki kelio A13 (numatomo naujo sporto komplekso) detaliojo plano parengimas </t>
  </si>
  <si>
    <r>
      <t>Teritorijos tarp Danės upės, Naujosios Uosto g., Naujojo Sodo g. tęsinio ir Kuršių marių detaliojo plano parengimas (</t>
    </r>
    <r>
      <rPr>
        <b/>
        <sz val="10"/>
        <rFont val="Times New Roman"/>
        <family val="1"/>
        <charset val="186"/>
      </rPr>
      <t>„Laivitės“</t>
    </r>
    <r>
      <rPr>
        <sz val="10"/>
        <rFont val="Times New Roman"/>
        <family val="1"/>
        <charset val="186"/>
      </rPr>
      <t xml:space="preserve"> teritorijos detaliojo plano parengimas)</t>
    </r>
  </si>
  <si>
    <t xml:space="preserve"> 2014–2016 M. KLAIPĖDOS MIESTO SAVIVALDYBĖS</t>
  </si>
  <si>
    <t>2015-ųjų m. lėšų planas</t>
  </si>
  <si>
    <t>2016-ųjų m. lėšų planas</t>
  </si>
  <si>
    <t>2015-ųjų metų lėšų planas</t>
  </si>
  <si>
    <t>2016-ųjų metų lėšų planas</t>
  </si>
  <si>
    <t>Lyginamasis variantas</t>
  </si>
  <si>
    <t>Siūlomas keisti 2014-ųjų metų maksimalių asignavimų planas</t>
  </si>
  <si>
    <t>Skirtumas</t>
  </si>
  <si>
    <t>Teritorijos tarp Bangų g., Baltikalnio ir Tilžės gatvių detalioj plano, patvirtinto Klaipėdos miesto tarybos 1998-12-22 sprendimu Nr. 214, pakeitimas</t>
  </si>
  <si>
    <t>I etapas:</t>
  </si>
  <si>
    <t xml:space="preserve">ES projekto „Teritorinio planavimo dokumentų rengimas“ įgyvendinimas.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</si>
</sst>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0" x14ac:knownFonts="1">
    <font>
      <sz val="10"/>
      <name val="Arial"/>
      <charset val="186"/>
    </font>
    <font>
      <sz val="8"/>
      <name val="Arial"/>
      <family val="2"/>
      <charset val="186"/>
    </font>
    <font>
      <sz val="8"/>
      <name val="Times New Roman"/>
      <family val="1"/>
      <charset val="186"/>
    </font>
    <font>
      <sz val="10"/>
      <name val="Times New Roman"/>
      <family val="1"/>
      <charset val="186"/>
    </font>
    <font>
      <sz val="12"/>
      <name val="Times New Roman"/>
      <family val="1"/>
      <charset val="186"/>
    </font>
    <font>
      <b/>
      <sz val="10"/>
      <name val="Times New Roman"/>
      <family val="1"/>
      <charset val="186"/>
    </font>
    <font>
      <b/>
      <sz val="12"/>
      <name val="Times New Roman"/>
      <family val="1"/>
      <charset val="186"/>
    </font>
    <font>
      <sz val="10"/>
      <name val="Arial"/>
      <family val="2"/>
      <charset val="186"/>
    </font>
    <font>
      <b/>
      <sz val="8"/>
      <name val="Times New Roman"/>
      <family val="1"/>
      <charset val="186"/>
    </font>
    <font>
      <b/>
      <sz val="10"/>
      <name val="Times New Roman"/>
      <family val="1"/>
      <charset val="204"/>
    </font>
    <font>
      <sz val="9"/>
      <name val="Times New Roman"/>
      <family val="1"/>
      <charset val="186"/>
    </font>
    <font>
      <b/>
      <sz val="9"/>
      <name val="Times New Roman"/>
      <family val="1"/>
      <charset val="186"/>
    </font>
    <font>
      <sz val="10"/>
      <color indexed="8"/>
      <name val="Times New Roman"/>
      <family val="1"/>
      <charset val="186"/>
    </font>
    <font>
      <sz val="9"/>
      <color indexed="81"/>
      <name val="Tahoma"/>
      <family val="2"/>
      <charset val="186"/>
    </font>
    <font>
      <b/>
      <sz val="9"/>
      <color indexed="81"/>
      <name val="Tahoma"/>
      <family val="2"/>
      <charset val="186"/>
    </font>
    <font>
      <sz val="10"/>
      <name val="Times New Roman"/>
      <family val="1"/>
    </font>
    <font>
      <sz val="7"/>
      <name val="Times New Roman"/>
      <family val="1"/>
      <charset val="186"/>
    </font>
    <font>
      <sz val="5"/>
      <name val="Times New Roman"/>
      <family val="1"/>
      <charset val="186"/>
    </font>
    <font>
      <sz val="10"/>
      <color rgb="FFFF0000"/>
      <name val="Times New Roman"/>
      <family val="1"/>
      <charset val="186"/>
    </font>
    <font>
      <sz val="10"/>
      <color theme="1"/>
      <name val="Times New Roman"/>
      <family val="1"/>
      <charset val="186"/>
    </font>
    <font>
      <b/>
      <sz val="10"/>
      <color theme="1"/>
      <name val="Times New Roman"/>
      <family val="1"/>
      <charset val="186"/>
    </font>
    <font>
      <i/>
      <sz val="10"/>
      <color theme="1"/>
      <name val="Times New Roman"/>
      <family val="1"/>
      <charset val="186"/>
    </font>
    <font>
      <sz val="9"/>
      <color theme="1"/>
      <name val="Times New Roman"/>
      <family val="1"/>
      <charset val="186"/>
    </font>
    <font>
      <sz val="10"/>
      <color theme="1"/>
      <name val="Arial"/>
      <family val="2"/>
      <charset val="186"/>
    </font>
    <font>
      <sz val="10"/>
      <color theme="0"/>
      <name val="Times New Roman"/>
      <family val="1"/>
      <charset val="186"/>
    </font>
    <font>
      <b/>
      <i/>
      <sz val="12"/>
      <name val="Times New Roman"/>
      <family val="1"/>
      <charset val="186"/>
    </font>
    <font>
      <b/>
      <i/>
      <sz val="12"/>
      <name val="Arial"/>
      <family val="2"/>
      <charset val="186"/>
    </font>
    <font>
      <sz val="10"/>
      <color indexed="81"/>
      <name val="Tahoma"/>
      <family val="2"/>
      <charset val="186"/>
    </font>
    <font>
      <b/>
      <sz val="10"/>
      <color rgb="FFFF0000"/>
      <name val="Times New Roman"/>
      <family val="1"/>
      <charset val="186"/>
    </font>
    <font>
      <b/>
      <sz val="10"/>
      <color theme="0"/>
      <name val="Times New Roman"/>
      <family val="1"/>
      <charset val="186"/>
    </font>
  </fonts>
  <fills count="17">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31"/>
        <bgColor indexed="64"/>
      </patternFill>
    </fill>
    <fill>
      <patternFill patternType="solid">
        <fgColor indexed="26"/>
        <bgColor indexed="64"/>
      </patternFill>
    </fill>
    <fill>
      <patternFill patternType="solid">
        <fgColor indexed="22"/>
        <bgColor indexed="64"/>
      </patternFill>
    </fill>
    <fill>
      <patternFill patternType="solid">
        <fgColor indexed="43"/>
        <bgColor indexed="64"/>
      </patternFill>
    </fill>
    <fill>
      <patternFill patternType="solid">
        <fgColor indexed="10"/>
        <bgColor indexed="64"/>
      </patternFill>
    </fill>
    <fill>
      <patternFill patternType="solid">
        <fgColor rgb="FFFFCCFF"/>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CCCCFF"/>
        <bgColor indexed="64"/>
      </patternFill>
    </fill>
    <fill>
      <patternFill patternType="solid">
        <fgColor rgb="FFCCFFCC"/>
        <bgColor indexed="64"/>
      </patternFill>
    </fill>
    <fill>
      <patternFill patternType="solid">
        <fgColor rgb="FFFFFF66"/>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right style="thin">
        <color indexed="64"/>
      </right>
      <top/>
      <bottom/>
      <diagonal/>
    </border>
    <border>
      <left style="medium">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top/>
      <bottom style="thin">
        <color indexed="64"/>
      </bottom>
      <diagonal/>
    </border>
    <border>
      <left/>
      <right/>
      <top style="medium">
        <color indexed="64"/>
      </top>
      <bottom/>
      <diagonal/>
    </border>
    <border>
      <left/>
      <right style="thin">
        <color indexed="64"/>
      </right>
      <top style="medium">
        <color indexed="64"/>
      </top>
      <bottom/>
      <diagonal/>
    </border>
  </borders>
  <cellStyleXfs count="1">
    <xf numFmtId="0" fontId="0" fillId="0" borderId="0"/>
  </cellStyleXfs>
  <cellXfs count="1788">
    <xf numFmtId="0" fontId="0" fillId="0" borderId="0" xfId="0"/>
    <xf numFmtId="0" fontId="4" fillId="0" borderId="1" xfId="0" applyFont="1" applyBorder="1" applyAlignment="1">
      <alignment vertical="top" wrapText="1"/>
    </xf>
    <xf numFmtId="0" fontId="4" fillId="0" borderId="1" xfId="0" applyFont="1" applyBorder="1" applyAlignment="1">
      <alignment horizontal="center" vertical="top" wrapText="1"/>
    </xf>
    <xf numFmtId="0" fontId="4" fillId="0" borderId="0" xfId="0" applyFont="1"/>
    <xf numFmtId="0" fontId="3" fillId="0" borderId="0" xfId="0" applyFont="1" applyAlignment="1">
      <alignment horizontal="left" vertical="top"/>
    </xf>
    <xf numFmtId="0" fontId="3" fillId="0" borderId="0" xfId="0" applyFont="1" applyFill="1" applyBorder="1" applyAlignment="1">
      <alignment horizontal="center" vertical="top"/>
    </xf>
    <xf numFmtId="0" fontId="3" fillId="0" borderId="0" xfId="0" applyFont="1" applyBorder="1" applyAlignment="1">
      <alignment vertical="top"/>
    </xf>
    <xf numFmtId="0" fontId="3" fillId="0" borderId="2" xfId="0" applyFont="1" applyFill="1" applyBorder="1" applyAlignment="1">
      <alignment horizontal="center" vertical="center" textRotation="90" wrapText="1"/>
    </xf>
    <xf numFmtId="0" fontId="3" fillId="0" borderId="2" xfId="0" applyFont="1" applyBorder="1" applyAlignment="1">
      <alignment horizontal="center" vertical="center" textRotation="90" wrapText="1"/>
    </xf>
    <xf numFmtId="0" fontId="3" fillId="0" borderId="2" xfId="0" applyFont="1" applyBorder="1" applyAlignment="1">
      <alignment horizontal="center" vertical="center" textRotation="90"/>
    </xf>
    <xf numFmtId="0" fontId="3" fillId="0" borderId="3" xfId="0" applyFont="1" applyBorder="1" applyAlignment="1">
      <alignment horizontal="center" vertical="center" textRotation="90"/>
    </xf>
    <xf numFmtId="0" fontId="3" fillId="0" borderId="0" xfId="0" applyFont="1" applyAlignment="1">
      <alignment vertical="top"/>
    </xf>
    <xf numFmtId="0" fontId="3" fillId="0" borderId="0" xfId="0" applyNumberFormat="1" applyFont="1" applyAlignment="1">
      <alignment vertical="top"/>
    </xf>
    <xf numFmtId="0" fontId="3" fillId="0" borderId="0" xfId="0" applyFont="1" applyAlignment="1">
      <alignment horizontal="center" vertical="top"/>
    </xf>
    <xf numFmtId="49" fontId="5" fillId="2" borderId="4" xfId="0" applyNumberFormat="1" applyFont="1" applyFill="1" applyBorder="1" applyAlignment="1">
      <alignment horizontal="center" vertical="top"/>
    </xf>
    <xf numFmtId="0" fontId="3" fillId="0" borderId="5" xfId="0" applyFont="1" applyBorder="1" applyAlignment="1">
      <alignment horizontal="center" vertical="top"/>
    </xf>
    <xf numFmtId="0" fontId="3" fillId="0" borderId="0" xfId="0" applyFont="1" applyBorder="1" applyAlignment="1">
      <alignment horizontal="left" vertical="top"/>
    </xf>
    <xf numFmtId="0" fontId="3" fillId="0" borderId="6" xfId="0" applyFont="1" applyFill="1" applyBorder="1" applyAlignment="1">
      <alignment horizontal="center" vertical="top" wrapText="1"/>
    </xf>
    <xf numFmtId="0" fontId="3" fillId="0" borderId="7" xfId="0" applyFont="1" applyFill="1" applyBorder="1" applyAlignment="1">
      <alignment vertical="top" wrapText="1"/>
    </xf>
    <xf numFmtId="0" fontId="3" fillId="0" borderId="5" xfId="0" applyFont="1" applyFill="1" applyBorder="1" applyAlignment="1">
      <alignment horizontal="center" vertical="top" wrapText="1"/>
    </xf>
    <xf numFmtId="0" fontId="3" fillId="0" borderId="8" xfId="0" applyFont="1" applyFill="1" applyBorder="1" applyAlignment="1">
      <alignment vertical="top" wrapText="1"/>
    </xf>
    <xf numFmtId="0" fontId="3" fillId="0" borderId="9" xfId="0" applyFont="1" applyFill="1" applyBorder="1" applyAlignment="1">
      <alignment vertical="top" wrapText="1"/>
    </xf>
    <xf numFmtId="0" fontId="3" fillId="0" borderId="6" xfId="0" applyFont="1" applyFill="1" applyBorder="1" applyAlignment="1">
      <alignment horizontal="center" vertical="top"/>
    </xf>
    <xf numFmtId="0" fontId="3" fillId="0" borderId="5" xfId="0" applyFont="1" applyFill="1" applyBorder="1" applyAlignment="1">
      <alignment horizontal="center" vertical="top"/>
    </xf>
    <xf numFmtId="0" fontId="3" fillId="0" borderId="0" xfId="0" applyFont="1" applyFill="1" applyAlignment="1">
      <alignment vertical="top"/>
    </xf>
    <xf numFmtId="0" fontId="3" fillId="3" borderId="0" xfId="0" applyFont="1" applyFill="1" applyAlignment="1">
      <alignment vertical="top"/>
    </xf>
    <xf numFmtId="164" fontId="3" fillId="0" borderId="10" xfId="0" applyNumberFormat="1" applyFont="1" applyBorder="1" applyAlignment="1">
      <alignment horizontal="right" vertical="top"/>
    </xf>
    <xf numFmtId="164" fontId="3" fillId="0" borderId="11" xfId="0" applyNumberFormat="1" applyFont="1" applyBorder="1" applyAlignment="1">
      <alignment horizontal="right" vertical="top"/>
    </xf>
    <xf numFmtId="164" fontId="3" fillId="0" borderId="13" xfId="0" applyNumberFormat="1" applyFont="1" applyBorder="1" applyAlignment="1">
      <alignment horizontal="right" vertical="top"/>
    </xf>
    <xf numFmtId="164" fontId="3" fillId="0" borderId="14" xfId="0" applyNumberFormat="1" applyFont="1" applyBorder="1" applyAlignment="1">
      <alignment horizontal="right" vertical="top"/>
    </xf>
    <xf numFmtId="164" fontId="3" fillId="0" borderId="15" xfId="0" applyNumberFormat="1" applyFont="1" applyBorder="1" applyAlignment="1">
      <alignment horizontal="right" vertical="top"/>
    </xf>
    <xf numFmtId="164" fontId="3" fillId="0" borderId="16" xfId="0" applyNumberFormat="1" applyFont="1" applyBorder="1" applyAlignment="1">
      <alignment horizontal="right" vertical="top"/>
    </xf>
    <xf numFmtId="164" fontId="3" fillId="0" borderId="17" xfId="0" applyNumberFormat="1" applyFont="1" applyBorder="1" applyAlignment="1">
      <alignment horizontal="right" vertical="top"/>
    </xf>
    <xf numFmtId="164" fontId="3" fillId="3" borderId="5" xfId="0" applyNumberFormat="1" applyFont="1" applyFill="1" applyBorder="1" applyAlignment="1">
      <alignment horizontal="right" vertical="top" wrapText="1"/>
    </xf>
    <xf numFmtId="164" fontId="3" fillId="0" borderId="18" xfId="0" applyNumberFormat="1" applyFont="1" applyBorder="1" applyAlignment="1">
      <alignment horizontal="right" vertical="top"/>
    </xf>
    <xf numFmtId="164" fontId="3" fillId="0" borderId="19" xfId="0" applyNumberFormat="1" applyFont="1" applyFill="1" applyBorder="1" applyAlignment="1">
      <alignment horizontal="right" vertical="top"/>
    </xf>
    <xf numFmtId="164" fontId="3" fillId="0" borderId="20" xfId="0" applyNumberFormat="1" applyFont="1" applyFill="1" applyBorder="1" applyAlignment="1">
      <alignment horizontal="right" vertical="top"/>
    </xf>
    <xf numFmtId="164" fontId="3" fillId="0" borderId="21" xfId="0" applyNumberFormat="1" applyFont="1" applyFill="1" applyBorder="1" applyAlignment="1">
      <alignment horizontal="right" vertical="top"/>
    </xf>
    <xf numFmtId="164" fontId="5" fillId="2" borderId="22" xfId="0" applyNumberFormat="1" applyFont="1" applyFill="1" applyBorder="1" applyAlignment="1">
      <alignment horizontal="right" vertical="top"/>
    </xf>
    <xf numFmtId="0" fontId="3" fillId="0" borderId="24" xfId="0" applyFont="1" applyFill="1" applyBorder="1" applyAlignment="1">
      <alignment horizontal="center" vertical="top" wrapText="1"/>
    </xf>
    <xf numFmtId="0" fontId="3" fillId="0" borderId="24" xfId="0" applyFont="1" applyFill="1" applyBorder="1" applyAlignment="1">
      <alignment horizontal="center" vertical="top"/>
    </xf>
    <xf numFmtId="0" fontId="3" fillId="0" borderId="25" xfId="0" applyFont="1" applyFill="1" applyBorder="1" applyAlignment="1">
      <alignment horizontal="center" vertical="top" wrapText="1"/>
    </xf>
    <xf numFmtId="0" fontId="8" fillId="0" borderId="26" xfId="0" applyFont="1" applyBorder="1" applyAlignment="1">
      <alignment horizontal="center" vertical="center" wrapText="1"/>
    </xf>
    <xf numFmtId="164" fontId="3" fillId="0" borderId="25" xfId="0" applyNumberFormat="1" applyFont="1" applyBorder="1" applyAlignment="1">
      <alignment horizontal="right" vertical="top"/>
    </xf>
    <xf numFmtId="0" fontId="7" fillId="0" borderId="0" xfId="0" applyFont="1"/>
    <xf numFmtId="3" fontId="3" fillId="0" borderId="15" xfId="0" applyNumberFormat="1" applyFont="1" applyFill="1" applyBorder="1" applyAlignment="1">
      <alignment horizontal="center" vertical="top"/>
    </xf>
    <xf numFmtId="3" fontId="3" fillId="0" borderId="17" xfId="0" applyNumberFormat="1" applyFont="1" applyFill="1" applyBorder="1" applyAlignment="1">
      <alignment horizontal="center" vertical="top"/>
    </xf>
    <xf numFmtId="3" fontId="3" fillId="0" borderId="27" xfId="0" applyNumberFormat="1" applyFont="1" applyFill="1" applyBorder="1" applyAlignment="1">
      <alignment horizontal="center" vertical="top"/>
    </xf>
    <xf numFmtId="3" fontId="3" fillId="0" borderId="28" xfId="0" applyNumberFormat="1" applyFont="1" applyFill="1" applyBorder="1" applyAlignment="1">
      <alignment horizontal="center" vertical="top"/>
    </xf>
    <xf numFmtId="3" fontId="3" fillId="0" borderId="29" xfId="0" applyNumberFormat="1" applyFont="1" applyFill="1" applyBorder="1" applyAlignment="1">
      <alignment horizontal="center" vertical="top"/>
    </xf>
    <xf numFmtId="3" fontId="3" fillId="0" borderId="30" xfId="0" applyNumberFormat="1" applyFont="1" applyFill="1" applyBorder="1" applyAlignment="1">
      <alignment horizontal="center" vertical="top"/>
    </xf>
    <xf numFmtId="164" fontId="3" fillId="0" borderId="32" xfId="0" applyNumberFormat="1" applyFont="1" applyBorder="1" applyAlignment="1">
      <alignment horizontal="right" vertical="top"/>
    </xf>
    <xf numFmtId="0" fontId="3" fillId="0" borderId="25" xfId="0" applyFont="1" applyFill="1" applyBorder="1" applyAlignment="1">
      <alignment horizontal="center" vertical="top"/>
    </xf>
    <xf numFmtId="164" fontId="3" fillId="0" borderId="33" xfId="0" applyNumberFormat="1" applyFont="1" applyBorder="1" applyAlignment="1">
      <alignment horizontal="right" vertical="top"/>
    </xf>
    <xf numFmtId="164" fontId="3" fillId="3" borderId="25" xfId="0" applyNumberFormat="1" applyFont="1" applyFill="1" applyBorder="1" applyAlignment="1">
      <alignment horizontal="right" vertical="top" wrapText="1"/>
    </xf>
    <xf numFmtId="164" fontId="3" fillId="0" borderId="34" xfId="0" applyNumberFormat="1" applyFont="1" applyBorder="1" applyAlignment="1">
      <alignment horizontal="right" vertical="top"/>
    </xf>
    <xf numFmtId="164" fontId="3" fillId="0" borderId="1" xfId="0" applyNumberFormat="1" applyFont="1" applyBorder="1" applyAlignment="1">
      <alignment horizontal="right" vertical="top"/>
    </xf>
    <xf numFmtId="164" fontId="3" fillId="3" borderId="24" xfId="0" applyNumberFormat="1" applyFont="1" applyFill="1" applyBorder="1" applyAlignment="1">
      <alignment horizontal="right" vertical="top" wrapText="1"/>
    </xf>
    <xf numFmtId="164" fontId="3" fillId="0" borderId="35" xfId="0" applyNumberFormat="1" applyFont="1" applyBorder="1" applyAlignment="1">
      <alignment horizontal="right" vertical="top"/>
    </xf>
    <xf numFmtId="164" fontId="3" fillId="0" borderId="1" xfId="0" applyNumberFormat="1" applyFont="1" applyFill="1" applyBorder="1" applyAlignment="1">
      <alignment horizontal="right" vertical="top"/>
    </xf>
    <xf numFmtId="164" fontId="3" fillId="0" borderId="16" xfId="0" applyNumberFormat="1" applyFont="1" applyFill="1" applyBorder="1" applyAlignment="1">
      <alignment horizontal="right" vertical="top"/>
    </xf>
    <xf numFmtId="164" fontId="3" fillId="0" borderId="24" xfId="0" applyNumberFormat="1" applyFont="1" applyFill="1" applyBorder="1" applyAlignment="1">
      <alignment horizontal="right" vertical="top"/>
    </xf>
    <xf numFmtId="0" fontId="3" fillId="3" borderId="34" xfId="0" applyFont="1" applyFill="1" applyBorder="1" applyAlignment="1">
      <alignment vertical="top" wrapText="1"/>
    </xf>
    <xf numFmtId="3" fontId="3" fillId="0" borderId="33" xfId="0" applyNumberFormat="1" applyFont="1" applyFill="1" applyBorder="1" applyAlignment="1">
      <alignment horizontal="center" vertical="top"/>
    </xf>
    <xf numFmtId="3" fontId="3" fillId="0" borderId="32" xfId="0" applyNumberFormat="1" applyFont="1" applyFill="1" applyBorder="1" applyAlignment="1">
      <alignment horizontal="center" vertical="top"/>
    </xf>
    <xf numFmtId="3" fontId="3" fillId="3" borderId="33" xfId="0" applyNumberFormat="1" applyFont="1" applyFill="1" applyBorder="1" applyAlignment="1">
      <alignment horizontal="center" vertical="top"/>
    </xf>
    <xf numFmtId="3" fontId="3" fillId="3" borderId="32" xfId="0" applyNumberFormat="1" applyFont="1" applyFill="1" applyBorder="1" applyAlignment="1">
      <alignment horizontal="center" vertical="top"/>
    </xf>
    <xf numFmtId="0" fontId="3" fillId="2" borderId="31" xfId="0" applyFont="1" applyFill="1" applyBorder="1" applyAlignment="1">
      <alignment horizontal="center" vertical="top" wrapText="1"/>
    </xf>
    <xf numFmtId="0" fontId="3" fillId="2" borderId="36" xfId="0" applyFont="1" applyFill="1" applyBorder="1" applyAlignment="1">
      <alignment horizontal="center" vertical="top" wrapText="1"/>
    </xf>
    <xf numFmtId="3" fontId="3" fillId="0" borderId="27" xfId="0" applyNumberFormat="1" applyFont="1" applyFill="1" applyBorder="1" applyAlignment="1">
      <alignment horizontal="center" vertical="top" wrapText="1"/>
    </xf>
    <xf numFmtId="3" fontId="3" fillId="0" borderId="28" xfId="0" applyNumberFormat="1" applyFont="1" applyFill="1" applyBorder="1" applyAlignment="1">
      <alignment horizontal="center" vertical="top" wrapText="1"/>
    </xf>
    <xf numFmtId="3" fontId="5" fillId="0" borderId="11" xfId="0" applyNumberFormat="1" applyFont="1" applyFill="1" applyBorder="1" applyAlignment="1">
      <alignment horizontal="center" vertical="top" wrapText="1"/>
    </xf>
    <xf numFmtId="3" fontId="5" fillId="0" borderId="13" xfId="0" applyNumberFormat="1" applyFont="1" applyFill="1" applyBorder="1" applyAlignment="1">
      <alignment horizontal="center" vertical="top" wrapText="1"/>
    </xf>
    <xf numFmtId="3" fontId="3" fillId="0" borderId="1" xfId="0" applyNumberFormat="1" applyFont="1" applyFill="1" applyBorder="1" applyAlignment="1">
      <alignment horizontal="center" vertical="top" wrapText="1"/>
    </xf>
    <xf numFmtId="3" fontId="3" fillId="0" borderId="16" xfId="0" applyNumberFormat="1" applyFont="1" applyFill="1" applyBorder="1" applyAlignment="1">
      <alignment horizontal="center" vertical="top" wrapText="1"/>
    </xf>
    <xf numFmtId="0" fontId="3" fillId="0" borderId="34" xfId="0" applyFont="1" applyFill="1" applyBorder="1" applyAlignment="1">
      <alignment vertical="top" wrapText="1"/>
    </xf>
    <xf numFmtId="3" fontId="3" fillId="0" borderId="32" xfId="0" applyNumberFormat="1" applyFont="1" applyFill="1" applyBorder="1" applyAlignment="1">
      <alignment horizontal="center" vertical="top" wrapText="1"/>
    </xf>
    <xf numFmtId="0" fontId="3" fillId="0" borderId="0" xfId="0" applyFont="1" applyAlignment="1">
      <alignment vertical="center"/>
    </xf>
    <xf numFmtId="0" fontId="2" fillId="0" borderId="14" xfId="0" applyFont="1" applyBorder="1" applyAlignment="1">
      <alignment horizontal="center" vertical="center" textRotation="90" wrapText="1"/>
    </xf>
    <xf numFmtId="49" fontId="5" fillId="2" borderId="15" xfId="0" applyNumberFormat="1" applyFont="1" applyFill="1" applyBorder="1" applyAlignment="1">
      <alignment vertical="top"/>
    </xf>
    <xf numFmtId="49" fontId="3" fillId="0" borderId="15" xfId="0" applyNumberFormat="1" applyFont="1" applyBorder="1" applyAlignment="1">
      <alignment vertical="top" wrapText="1"/>
    </xf>
    <xf numFmtId="49" fontId="3" fillId="0" borderId="17" xfId="0" applyNumberFormat="1" applyFont="1" applyBorder="1" applyAlignment="1">
      <alignment vertical="top"/>
    </xf>
    <xf numFmtId="49" fontId="10" fillId="0" borderId="5" xfId="0" applyNumberFormat="1" applyFont="1" applyBorder="1" applyAlignment="1">
      <alignment vertical="top" wrapText="1"/>
    </xf>
    <xf numFmtId="164" fontId="3" fillId="3" borderId="6" xfId="0" applyNumberFormat="1" applyFont="1" applyFill="1" applyBorder="1" applyAlignment="1">
      <alignment horizontal="right" vertical="top" wrapText="1"/>
    </xf>
    <xf numFmtId="3" fontId="3" fillId="3" borderId="29" xfId="0" applyNumberFormat="1" applyFont="1" applyFill="1" applyBorder="1" applyAlignment="1">
      <alignment horizontal="center" vertical="top"/>
    </xf>
    <xf numFmtId="3" fontId="3" fillId="3" borderId="30" xfId="0" applyNumberFormat="1" applyFont="1" applyFill="1" applyBorder="1" applyAlignment="1">
      <alignment horizontal="center" vertical="top"/>
    </xf>
    <xf numFmtId="3" fontId="3" fillId="3" borderId="15" xfId="0" applyNumberFormat="1" applyFont="1" applyFill="1" applyBorder="1" applyAlignment="1">
      <alignment horizontal="center" vertical="top"/>
    </xf>
    <xf numFmtId="3" fontId="3" fillId="3" borderId="17" xfId="0" applyNumberFormat="1" applyFont="1" applyFill="1" applyBorder="1" applyAlignment="1">
      <alignment horizontal="center" vertical="top"/>
    </xf>
    <xf numFmtId="3" fontId="3" fillId="3" borderId="27" xfId="0" applyNumberFormat="1" applyFont="1" applyFill="1" applyBorder="1" applyAlignment="1">
      <alignment horizontal="center" vertical="top"/>
    </xf>
    <xf numFmtId="3" fontId="3" fillId="3" borderId="28" xfId="0" applyNumberFormat="1" applyFont="1" applyFill="1" applyBorder="1" applyAlignment="1">
      <alignment horizontal="center" vertical="top"/>
    </xf>
    <xf numFmtId="0" fontId="3" fillId="0" borderId="24" xfId="0" applyFont="1" applyBorder="1" applyAlignment="1">
      <alignment horizontal="center" vertical="top"/>
    </xf>
    <xf numFmtId="0" fontId="3" fillId="3" borderId="37" xfId="0" applyFont="1" applyFill="1" applyBorder="1" applyAlignment="1">
      <alignment vertical="top" wrapText="1"/>
    </xf>
    <xf numFmtId="0" fontId="5" fillId="0" borderId="7" xfId="0" applyFont="1" applyFill="1" applyBorder="1" applyAlignment="1">
      <alignment vertical="top" wrapText="1"/>
    </xf>
    <xf numFmtId="164" fontId="3" fillId="0" borderId="38" xfId="0" applyNumberFormat="1" applyFont="1" applyBorder="1" applyAlignment="1">
      <alignment horizontal="right" vertical="top"/>
    </xf>
    <xf numFmtId="3" fontId="3" fillId="3" borderId="19" xfId="0" applyNumberFormat="1" applyFont="1" applyFill="1" applyBorder="1" applyAlignment="1">
      <alignment vertical="top"/>
    </xf>
    <xf numFmtId="3" fontId="3" fillId="3" borderId="27" xfId="0" applyNumberFormat="1" applyFont="1" applyFill="1" applyBorder="1" applyAlignment="1">
      <alignment vertical="top"/>
    </xf>
    <xf numFmtId="3" fontId="3" fillId="3" borderId="28" xfId="0" applyNumberFormat="1" applyFont="1" applyFill="1" applyBorder="1" applyAlignment="1">
      <alignment vertical="top"/>
    </xf>
    <xf numFmtId="164" fontId="3" fillId="3" borderId="21" xfId="0" applyNumberFormat="1" applyFont="1" applyFill="1" applyBorder="1" applyAlignment="1">
      <alignment horizontal="right" vertical="top" wrapText="1"/>
    </xf>
    <xf numFmtId="3" fontId="3" fillId="3" borderId="19" xfId="0" applyNumberFormat="1" applyFont="1" applyFill="1" applyBorder="1" applyAlignment="1">
      <alignment horizontal="center" vertical="top"/>
    </xf>
    <xf numFmtId="3" fontId="3" fillId="3" borderId="20" xfId="0" applyNumberFormat="1" applyFont="1" applyFill="1" applyBorder="1" applyAlignment="1">
      <alignment horizontal="center" vertical="top"/>
    </xf>
    <xf numFmtId="0" fontId="3" fillId="0" borderId="39" xfId="0" applyFont="1" applyBorder="1" applyAlignment="1">
      <alignment vertical="top"/>
    </xf>
    <xf numFmtId="0" fontId="3" fillId="3" borderId="37" xfId="0" applyFont="1" applyFill="1" applyBorder="1" applyAlignment="1">
      <alignment horizontal="left" vertical="top" wrapText="1"/>
    </xf>
    <xf numFmtId="3" fontId="3" fillId="3" borderId="19" xfId="0" applyNumberFormat="1" applyFont="1" applyFill="1" applyBorder="1" applyAlignment="1">
      <alignment horizontal="center" vertical="top" wrapText="1"/>
    </xf>
    <xf numFmtId="3" fontId="3" fillId="3" borderId="20" xfId="0" applyNumberFormat="1" applyFont="1" applyFill="1" applyBorder="1" applyAlignment="1">
      <alignment horizontal="center" vertical="top" wrapText="1"/>
    </xf>
    <xf numFmtId="49" fontId="5" fillId="3" borderId="27" xfId="0" applyNumberFormat="1" applyFont="1" applyFill="1" applyBorder="1" applyAlignment="1">
      <alignment vertical="top"/>
    </xf>
    <xf numFmtId="49" fontId="3" fillId="3" borderId="15" xfId="0" applyNumberFormat="1" applyFont="1" applyFill="1" applyBorder="1" applyAlignment="1">
      <alignment vertical="top"/>
    </xf>
    <xf numFmtId="49" fontId="5" fillId="4" borderId="14" xfId="0" applyNumberFormat="1" applyFont="1" applyFill="1" applyBorder="1" applyAlignment="1">
      <alignment horizontal="center" vertical="top" wrapText="1"/>
    </xf>
    <xf numFmtId="0" fontId="3" fillId="0" borderId="25" xfId="0" applyFont="1" applyBorder="1" applyAlignment="1">
      <alignment horizontal="center" vertical="top"/>
    </xf>
    <xf numFmtId="164" fontId="3" fillId="0" borderId="40" xfId="0" applyNumberFormat="1" applyFont="1" applyBorder="1" applyAlignment="1">
      <alignment horizontal="right" vertical="top"/>
    </xf>
    <xf numFmtId="49" fontId="5" fillId="2" borderId="1" xfId="0" applyNumberFormat="1" applyFont="1" applyFill="1" applyBorder="1" applyAlignment="1">
      <alignment horizontal="center" vertical="top"/>
    </xf>
    <xf numFmtId="49" fontId="5" fillId="4" borderId="14" xfId="0" applyNumberFormat="1" applyFont="1" applyFill="1" applyBorder="1" applyAlignment="1">
      <alignment horizontal="center" vertical="top"/>
    </xf>
    <xf numFmtId="49" fontId="5" fillId="4" borderId="8" xfId="0" applyNumberFormat="1" applyFont="1" applyFill="1" applyBorder="1" applyAlignment="1">
      <alignment vertical="top"/>
    </xf>
    <xf numFmtId="49" fontId="5" fillId="4" borderId="41" xfId="0" applyNumberFormat="1" applyFont="1" applyFill="1" applyBorder="1" applyAlignment="1">
      <alignment horizontal="center" vertical="top"/>
    </xf>
    <xf numFmtId="49" fontId="5" fillId="4" borderId="42" xfId="0" applyNumberFormat="1" applyFont="1" applyFill="1" applyBorder="1" applyAlignment="1">
      <alignment horizontal="center" vertical="top"/>
    </xf>
    <xf numFmtId="49" fontId="5" fillId="4" borderId="41" xfId="0" applyNumberFormat="1" applyFont="1" applyFill="1" applyBorder="1" applyAlignment="1">
      <alignment horizontal="center" vertical="top" wrapText="1"/>
    </xf>
    <xf numFmtId="49" fontId="5" fillId="5" borderId="15" xfId="0" applyNumberFormat="1" applyFont="1" applyFill="1" applyBorder="1" applyAlignment="1">
      <alignment vertical="top"/>
    </xf>
    <xf numFmtId="49" fontId="5" fillId="5" borderId="43" xfId="0" applyNumberFormat="1" applyFont="1" applyFill="1" applyBorder="1" applyAlignment="1">
      <alignment vertical="top"/>
    </xf>
    <xf numFmtId="49" fontId="5" fillId="3" borderId="15" xfId="0" applyNumberFormat="1" applyFont="1" applyFill="1" applyBorder="1" applyAlignment="1">
      <alignment vertical="top"/>
    </xf>
    <xf numFmtId="0" fontId="3" fillId="3" borderId="44" xfId="0" applyFont="1" applyFill="1" applyBorder="1" applyAlignment="1">
      <alignment vertical="top" wrapText="1"/>
    </xf>
    <xf numFmtId="3" fontId="3" fillId="3" borderId="45" xfId="0" applyNumberFormat="1" applyFont="1" applyFill="1" applyBorder="1" applyAlignment="1">
      <alignment horizontal="center" vertical="top" wrapText="1"/>
    </xf>
    <xf numFmtId="3" fontId="3" fillId="3" borderId="46" xfId="0" applyNumberFormat="1" applyFont="1" applyFill="1" applyBorder="1" applyAlignment="1">
      <alignment horizontal="center" vertical="top" wrapText="1"/>
    </xf>
    <xf numFmtId="49" fontId="5" fillId="3" borderId="29" xfId="0" applyNumberFormat="1" applyFont="1" applyFill="1" applyBorder="1" applyAlignment="1">
      <alignment vertical="top"/>
    </xf>
    <xf numFmtId="164" fontId="3" fillId="0" borderId="47" xfId="0" applyNumberFormat="1" applyFont="1" applyBorder="1" applyAlignment="1">
      <alignment horizontal="right" vertical="top"/>
    </xf>
    <xf numFmtId="164" fontId="3" fillId="3" borderId="10" xfId="0" applyNumberFormat="1" applyFont="1" applyFill="1" applyBorder="1" applyAlignment="1">
      <alignment horizontal="right" vertical="top"/>
    </xf>
    <xf numFmtId="164" fontId="3" fillId="3" borderId="11" xfId="0" applyNumberFormat="1" applyFont="1" applyFill="1" applyBorder="1" applyAlignment="1">
      <alignment horizontal="right" vertical="top"/>
    </xf>
    <xf numFmtId="164" fontId="3" fillId="3" borderId="1" xfId="0" applyNumberFormat="1" applyFont="1" applyFill="1" applyBorder="1" applyAlignment="1">
      <alignment horizontal="right" vertical="top"/>
    </xf>
    <xf numFmtId="164" fontId="3" fillId="3" borderId="48" xfId="0" applyNumberFormat="1" applyFont="1" applyFill="1" applyBorder="1" applyAlignment="1">
      <alignment horizontal="right" vertical="top"/>
    </xf>
    <xf numFmtId="164" fontId="3" fillId="3" borderId="34" xfId="0" applyNumberFormat="1" applyFont="1" applyFill="1" applyBorder="1" applyAlignment="1">
      <alignment horizontal="right" vertical="top"/>
    </xf>
    <xf numFmtId="164" fontId="3" fillId="3" borderId="15" xfId="0" applyNumberFormat="1" applyFont="1" applyFill="1" applyBorder="1" applyAlignment="1">
      <alignment horizontal="right" vertical="top"/>
    </xf>
    <xf numFmtId="164" fontId="3" fillId="3" borderId="19" xfId="0" applyNumberFormat="1" applyFont="1" applyFill="1" applyBorder="1" applyAlignment="1">
      <alignment horizontal="right" vertical="top"/>
    </xf>
    <xf numFmtId="164" fontId="3" fillId="3" borderId="14" xfId="0" applyNumberFormat="1" applyFont="1" applyFill="1" applyBorder="1" applyAlignment="1">
      <alignment horizontal="right" vertical="top"/>
    </xf>
    <xf numFmtId="164" fontId="3" fillId="3" borderId="16" xfId="0" applyNumberFormat="1" applyFont="1" applyFill="1" applyBorder="1" applyAlignment="1">
      <alignment horizontal="right" vertical="top"/>
    </xf>
    <xf numFmtId="164" fontId="3" fillId="3" borderId="17" xfId="0" applyNumberFormat="1" applyFont="1" applyFill="1" applyBorder="1" applyAlignment="1">
      <alignment horizontal="right" vertical="top"/>
    </xf>
    <xf numFmtId="164" fontId="3" fillId="3" borderId="20" xfId="0" applyNumberFormat="1" applyFont="1" applyFill="1" applyBorder="1" applyAlignment="1">
      <alignment horizontal="right" vertical="top"/>
    </xf>
    <xf numFmtId="164" fontId="3" fillId="3" borderId="13" xfId="0" applyNumberFormat="1" applyFont="1" applyFill="1" applyBorder="1" applyAlignment="1">
      <alignment horizontal="right" vertical="top"/>
    </xf>
    <xf numFmtId="164" fontId="3" fillId="6" borderId="34" xfId="0" applyNumberFormat="1" applyFont="1" applyFill="1" applyBorder="1" applyAlignment="1">
      <alignment horizontal="right" vertical="top"/>
    </xf>
    <xf numFmtId="164" fontId="3" fillId="6" borderId="33" xfId="0" applyNumberFormat="1" applyFont="1" applyFill="1" applyBorder="1" applyAlignment="1">
      <alignment horizontal="right" vertical="top"/>
    </xf>
    <xf numFmtId="164" fontId="3" fillId="6" borderId="40" xfId="0" applyNumberFormat="1" applyFont="1" applyFill="1" applyBorder="1" applyAlignment="1">
      <alignment horizontal="right" vertical="top"/>
    </xf>
    <xf numFmtId="164" fontId="3" fillId="6" borderId="14" xfId="0" applyNumberFormat="1" applyFont="1" applyFill="1" applyBorder="1" applyAlignment="1">
      <alignment horizontal="right" vertical="top"/>
    </xf>
    <xf numFmtId="164" fontId="3" fillId="6" borderId="1" xfId="0" applyNumberFormat="1" applyFont="1" applyFill="1" applyBorder="1" applyAlignment="1">
      <alignment horizontal="right" vertical="top"/>
    </xf>
    <xf numFmtId="164" fontId="3" fillId="6" borderId="48" xfId="0" applyNumberFormat="1" applyFont="1" applyFill="1" applyBorder="1" applyAlignment="1">
      <alignment horizontal="right" vertical="top"/>
    </xf>
    <xf numFmtId="164" fontId="3" fillId="6" borderId="15" xfId="0" applyNumberFormat="1" applyFont="1" applyFill="1" applyBorder="1" applyAlignment="1">
      <alignment horizontal="right" vertical="top"/>
    </xf>
    <xf numFmtId="164" fontId="3" fillId="6" borderId="43" xfId="0" applyNumberFormat="1" applyFont="1" applyFill="1" applyBorder="1" applyAlignment="1">
      <alignment horizontal="right" vertical="top"/>
    </xf>
    <xf numFmtId="164" fontId="3" fillId="6" borderId="35" xfId="0" applyNumberFormat="1" applyFont="1" applyFill="1" applyBorder="1" applyAlignment="1">
      <alignment horizontal="right" vertical="top"/>
    </xf>
    <xf numFmtId="164" fontId="3" fillId="6" borderId="19" xfId="0" applyNumberFormat="1" applyFont="1" applyFill="1" applyBorder="1" applyAlignment="1">
      <alignment horizontal="right" vertical="top"/>
    </xf>
    <xf numFmtId="164" fontId="3" fillId="6" borderId="50" xfId="0" applyNumberFormat="1" applyFont="1" applyFill="1" applyBorder="1" applyAlignment="1">
      <alignment horizontal="right" vertical="top"/>
    </xf>
    <xf numFmtId="164" fontId="5" fillId="6" borderId="51" xfId="0" applyNumberFormat="1" applyFont="1" applyFill="1" applyBorder="1" applyAlignment="1">
      <alignment horizontal="right" vertical="top"/>
    </xf>
    <xf numFmtId="164" fontId="5" fillId="6" borderId="2" xfId="0" applyNumberFormat="1" applyFont="1" applyFill="1" applyBorder="1" applyAlignment="1">
      <alignment horizontal="right" vertical="top"/>
    </xf>
    <xf numFmtId="164" fontId="3" fillId="6" borderId="10" xfId="0" applyNumberFormat="1" applyFont="1" applyFill="1" applyBorder="1" applyAlignment="1">
      <alignment horizontal="right" vertical="top"/>
    </xf>
    <xf numFmtId="164" fontId="3" fillId="6" borderId="11" xfId="0" applyNumberFormat="1" applyFont="1" applyFill="1" applyBorder="1" applyAlignment="1">
      <alignment horizontal="right" vertical="top"/>
    </xf>
    <xf numFmtId="164" fontId="3" fillId="6" borderId="12" xfId="0" applyNumberFormat="1" applyFont="1" applyFill="1" applyBorder="1" applyAlignment="1">
      <alignment horizontal="right" vertical="top"/>
    </xf>
    <xf numFmtId="164" fontId="3" fillId="6" borderId="38" xfId="0" applyNumberFormat="1" applyFont="1" applyFill="1" applyBorder="1" applyAlignment="1">
      <alignment horizontal="right" vertical="top"/>
    </xf>
    <xf numFmtId="164" fontId="3" fillId="6" borderId="18" xfId="0" applyNumberFormat="1" applyFont="1" applyFill="1" applyBorder="1" applyAlignment="1">
      <alignment horizontal="right" vertical="top"/>
    </xf>
    <xf numFmtId="164" fontId="5" fillId="6" borderId="49" xfId="0" applyNumberFormat="1" applyFont="1" applyFill="1" applyBorder="1" applyAlignment="1">
      <alignment horizontal="right" vertical="top"/>
    </xf>
    <xf numFmtId="164" fontId="5" fillId="6" borderId="19" xfId="0" applyNumberFormat="1" applyFont="1" applyFill="1" applyBorder="1" applyAlignment="1">
      <alignment horizontal="right" vertical="top"/>
    </xf>
    <xf numFmtId="0" fontId="5" fillId="6" borderId="52" xfId="0" applyFont="1" applyFill="1" applyBorder="1" applyAlignment="1">
      <alignment horizontal="center" vertical="top"/>
    </xf>
    <xf numFmtId="164" fontId="5" fillId="6" borderId="3" xfId="0" applyNumberFormat="1" applyFont="1" applyFill="1" applyBorder="1" applyAlignment="1">
      <alignment horizontal="right" vertical="top"/>
    </xf>
    <xf numFmtId="164" fontId="5" fillId="6" borderId="52" xfId="0" applyNumberFormat="1" applyFont="1" applyFill="1" applyBorder="1" applyAlignment="1">
      <alignment horizontal="right" vertical="top"/>
    </xf>
    <xf numFmtId="164" fontId="5" fillId="6" borderId="21" xfId="0" applyNumberFormat="1" applyFont="1" applyFill="1" applyBorder="1" applyAlignment="1">
      <alignment horizontal="right" vertical="top"/>
    </xf>
    <xf numFmtId="164" fontId="5" fillId="6" borderId="53" xfId="0" applyNumberFormat="1" applyFont="1" applyFill="1" applyBorder="1" applyAlignment="1">
      <alignment horizontal="right" vertical="top"/>
    </xf>
    <xf numFmtId="164" fontId="5" fillId="6" borderId="14" xfId="0" applyNumberFormat="1" applyFont="1" applyFill="1" applyBorder="1" applyAlignment="1">
      <alignment horizontal="right" vertical="top"/>
    </xf>
    <xf numFmtId="49" fontId="5" fillId="5" borderId="45" xfId="0" applyNumberFormat="1" applyFont="1" applyFill="1" applyBorder="1" applyAlignment="1">
      <alignment horizontal="right" vertical="top"/>
    </xf>
    <xf numFmtId="164" fontId="5" fillId="5" borderId="53" xfId="0" applyNumberFormat="1" applyFont="1" applyFill="1" applyBorder="1" applyAlignment="1">
      <alignment horizontal="right" vertical="top"/>
    </xf>
    <xf numFmtId="49" fontId="5" fillId="5" borderId="45" xfId="0" applyNumberFormat="1" applyFont="1" applyFill="1" applyBorder="1" applyAlignment="1">
      <alignment horizontal="center" vertical="top"/>
    </xf>
    <xf numFmtId="164" fontId="5" fillId="2" borderId="41" xfId="0" applyNumberFormat="1" applyFont="1" applyFill="1" applyBorder="1" applyAlignment="1">
      <alignment horizontal="right" vertical="top"/>
    </xf>
    <xf numFmtId="164" fontId="5" fillId="4" borderId="22" xfId="0" applyNumberFormat="1" applyFont="1" applyFill="1" applyBorder="1" applyAlignment="1">
      <alignment horizontal="right" vertical="top"/>
    </xf>
    <xf numFmtId="49" fontId="5" fillId="7" borderId="41" xfId="0" applyNumberFormat="1" applyFont="1" applyFill="1" applyBorder="1" applyAlignment="1">
      <alignment horizontal="center" vertical="top"/>
    </xf>
    <xf numFmtId="164" fontId="5" fillId="7" borderId="6" xfId="0" applyNumberFormat="1" applyFont="1" applyFill="1" applyBorder="1" applyAlignment="1">
      <alignment horizontal="right" vertical="top"/>
    </xf>
    <xf numFmtId="164" fontId="5" fillId="7" borderId="25" xfId="0" applyNumberFormat="1" applyFont="1" applyFill="1" applyBorder="1" applyAlignment="1">
      <alignment horizontal="right" vertical="top"/>
    </xf>
    <xf numFmtId="164" fontId="5" fillId="6" borderId="55" xfId="0" applyNumberFormat="1" applyFont="1" applyFill="1" applyBorder="1" applyAlignment="1">
      <alignment horizontal="right" vertical="top"/>
    </xf>
    <xf numFmtId="164" fontId="3" fillId="3" borderId="24" xfId="0" applyNumberFormat="1" applyFont="1" applyFill="1" applyBorder="1" applyAlignment="1">
      <alignment horizontal="center" vertical="top" wrapText="1"/>
    </xf>
    <xf numFmtId="3" fontId="3" fillId="0" borderId="48" xfId="0" applyNumberFormat="1" applyFont="1" applyFill="1" applyBorder="1" applyAlignment="1">
      <alignment horizontal="center" vertical="top" wrapText="1"/>
    </xf>
    <xf numFmtId="3" fontId="3" fillId="3" borderId="32" xfId="0" applyNumberFormat="1" applyFont="1" applyFill="1" applyBorder="1" applyAlignment="1">
      <alignment horizontal="center" vertical="top" wrapText="1"/>
    </xf>
    <xf numFmtId="0" fontId="5" fillId="0" borderId="12" xfId="0" applyFont="1" applyFill="1" applyBorder="1" applyAlignment="1">
      <alignment vertical="top" wrapText="1"/>
    </xf>
    <xf numFmtId="49" fontId="3" fillId="0" borderId="29" xfId="0" applyNumberFormat="1" applyFont="1" applyBorder="1" applyAlignment="1">
      <alignment vertical="top"/>
    </xf>
    <xf numFmtId="49" fontId="5" fillId="0" borderId="56" xfId="0" applyNumberFormat="1" applyFont="1" applyBorder="1" applyAlignment="1">
      <alignment horizontal="center" vertical="top"/>
    </xf>
    <xf numFmtId="49" fontId="3" fillId="0" borderId="15" xfId="0" applyNumberFormat="1" applyFont="1" applyBorder="1" applyAlignment="1">
      <alignment vertical="top"/>
    </xf>
    <xf numFmtId="49" fontId="5" fillId="0" borderId="43" xfId="0" applyNumberFormat="1" applyFont="1" applyBorder="1" applyAlignment="1">
      <alignment horizontal="center" vertical="top"/>
    </xf>
    <xf numFmtId="164" fontId="3" fillId="3" borderId="33" xfId="0" applyNumberFormat="1" applyFont="1" applyFill="1" applyBorder="1" applyAlignment="1">
      <alignment horizontal="right" vertical="top"/>
    </xf>
    <xf numFmtId="0" fontId="3" fillId="0" borderId="8" xfId="0" applyFont="1" applyFill="1" applyBorder="1" applyAlignment="1">
      <alignment vertical="center" wrapText="1"/>
    </xf>
    <xf numFmtId="49" fontId="5" fillId="3" borderId="33" xfId="0" applyNumberFormat="1" applyFont="1" applyFill="1" applyBorder="1" applyAlignment="1">
      <alignment vertical="top"/>
    </xf>
    <xf numFmtId="0" fontId="3" fillId="3" borderId="8" xfId="0" applyFont="1" applyFill="1" applyBorder="1" applyAlignment="1">
      <alignment vertical="center" wrapText="1"/>
    </xf>
    <xf numFmtId="49" fontId="5" fillId="3" borderId="43" xfId="0" applyNumberFormat="1" applyFont="1" applyFill="1" applyBorder="1" applyAlignment="1">
      <alignment horizontal="center" vertical="top"/>
    </xf>
    <xf numFmtId="164" fontId="5" fillId="6" borderId="45" xfId="0" applyNumberFormat="1" applyFont="1" applyFill="1" applyBorder="1" applyAlignment="1">
      <alignment horizontal="right" vertical="top"/>
    </xf>
    <xf numFmtId="3" fontId="3" fillId="0" borderId="35" xfId="0" applyNumberFormat="1" applyFont="1" applyFill="1" applyBorder="1" applyAlignment="1">
      <alignment horizontal="center" vertical="top" wrapText="1"/>
    </xf>
    <xf numFmtId="3" fontId="3" fillId="3" borderId="18" xfId="0" applyNumberFormat="1" applyFont="1" applyFill="1" applyBorder="1" applyAlignment="1">
      <alignment horizontal="center" vertical="top" wrapText="1"/>
    </xf>
    <xf numFmtId="164" fontId="3" fillId="3" borderId="40" xfId="0" applyNumberFormat="1" applyFont="1" applyFill="1" applyBorder="1" applyAlignment="1">
      <alignment horizontal="right" vertical="top"/>
    </xf>
    <xf numFmtId="0" fontId="3" fillId="0" borderId="17" xfId="0" applyFont="1" applyFill="1" applyBorder="1" applyAlignment="1">
      <alignment horizontal="left" vertical="top" wrapText="1"/>
    </xf>
    <xf numFmtId="0" fontId="2" fillId="0" borderId="8" xfId="0" applyFont="1" applyFill="1" applyBorder="1" applyAlignment="1">
      <alignment horizontal="center" vertical="center" textRotation="90" wrapText="1"/>
    </xf>
    <xf numFmtId="3" fontId="3" fillId="0" borderId="33" xfId="0" applyNumberFormat="1" applyFont="1" applyFill="1" applyBorder="1" applyAlignment="1">
      <alignment horizontal="center" vertical="top" wrapText="1"/>
    </xf>
    <xf numFmtId="164" fontId="3" fillId="6" borderId="13" xfId="0" applyNumberFormat="1" applyFont="1" applyFill="1" applyBorder="1" applyAlignment="1">
      <alignment horizontal="right" vertical="top"/>
    </xf>
    <xf numFmtId="164" fontId="5" fillId="6" borderId="20" xfId="0" applyNumberFormat="1" applyFont="1" applyFill="1" applyBorder="1" applyAlignment="1">
      <alignment horizontal="right" vertical="top"/>
    </xf>
    <xf numFmtId="164" fontId="3" fillId="6" borderId="32" xfId="0" applyNumberFormat="1" applyFont="1" applyFill="1" applyBorder="1" applyAlignment="1">
      <alignment horizontal="right" vertical="top"/>
    </xf>
    <xf numFmtId="164" fontId="5" fillId="6" borderId="1" xfId="0" applyNumberFormat="1" applyFont="1" applyFill="1" applyBorder="1" applyAlignment="1">
      <alignment horizontal="right" vertical="top"/>
    </xf>
    <xf numFmtId="0" fontId="3" fillId="3" borderId="8" xfId="0" applyFont="1" applyFill="1" applyBorder="1" applyAlignment="1">
      <alignment vertical="top" wrapText="1"/>
    </xf>
    <xf numFmtId="3" fontId="3" fillId="3" borderId="15" xfId="0" applyNumberFormat="1" applyFont="1" applyFill="1" applyBorder="1" applyAlignment="1">
      <alignment vertical="top"/>
    </xf>
    <xf numFmtId="164" fontId="3" fillId="3" borderId="35" xfId="0" applyNumberFormat="1" applyFont="1" applyFill="1" applyBorder="1" applyAlignment="1">
      <alignment horizontal="right" vertical="top"/>
    </xf>
    <xf numFmtId="164" fontId="3" fillId="3" borderId="71" xfId="0" applyNumberFormat="1" applyFont="1" applyFill="1" applyBorder="1" applyAlignment="1">
      <alignment horizontal="right" vertical="top"/>
    </xf>
    <xf numFmtId="49" fontId="5" fillId="3" borderId="19" xfId="0" applyNumberFormat="1" applyFont="1" applyFill="1" applyBorder="1" applyAlignment="1">
      <alignment vertical="top"/>
    </xf>
    <xf numFmtId="164" fontId="5" fillId="6" borderId="37" xfId="0" applyNumberFormat="1" applyFont="1" applyFill="1" applyBorder="1" applyAlignment="1">
      <alignment horizontal="right" vertical="top"/>
    </xf>
    <xf numFmtId="0" fontId="2" fillId="0" borderId="53" xfId="0" applyFont="1" applyBorder="1" applyAlignment="1">
      <alignment horizontal="center" vertical="center" textRotation="90" wrapText="1"/>
    </xf>
    <xf numFmtId="49" fontId="3" fillId="0" borderId="27" xfId="0" applyNumberFormat="1" applyFont="1" applyBorder="1" applyAlignment="1">
      <alignment vertical="top" wrapText="1"/>
    </xf>
    <xf numFmtId="49" fontId="3" fillId="0" borderId="28" xfId="0" applyNumberFormat="1" applyFont="1" applyBorder="1" applyAlignment="1">
      <alignment vertical="top"/>
    </xf>
    <xf numFmtId="49" fontId="10" fillId="0" borderId="55" xfId="0" applyNumberFormat="1" applyFont="1" applyBorder="1" applyAlignment="1">
      <alignment vertical="top" wrapText="1"/>
    </xf>
    <xf numFmtId="0" fontId="3" fillId="3" borderId="53" xfId="0" applyFont="1" applyFill="1" applyBorder="1" applyAlignment="1">
      <alignment vertical="top" wrapText="1"/>
    </xf>
    <xf numFmtId="3" fontId="3" fillId="3" borderId="2" xfId="0" applyNumberFormat="1" applyFont="1" applyFill="1" applyBorder="1" applyAlignment="1">
      <alignment horizontal="center" vertical="top"/>
    </xf>
    <xf numFmtId="3" fontId="3" fillId="3" borderId="3" xfId="0" applyNumberFormat="1" applyFont="1" applyFill="1" applyBorder="1" applyAlignment="1">
      <alignment horizontal="center" vertical="top"/>
    </xf>
    <xf numFmtId="164" fontId="3" fillId="0" borderId="48" xfId="0" applyNumberFormat="1" applyFont="1" applyBorder="1" applyAlignment="1">
      <alignment horizontal="right" vertical="top"/>
    </xf>
    <xf numFmtId="164" fontId="3" fillId="3" borderId="58" xfId="0" applyNumberFormat="1" applyFont="1" applyFill="1" applyBorder="1" applyAlignment="1">
      <alignment horizontal="center" vertical="top" wrapText="1"/>
    </xf>
    <xf numFmtId="164" fontId="3" fillId="3" borderId="69" xfId="0" applyNumberFormat="1" applyFont="1" applyFill="1" applyBorder="1" applyAlignment="1">
      <alignment horizontal="center" vertical="top" wrapText="1"/>
    </xf>
    <xf numFmtId="164" fontId="3" fillId="3" borderId="57" xfId="0" applyNumberFormat="1" applyFont="1" applyFill="1" applyBorder="1" applyAlignment="1">
      <alignment horizontal="right" vertical="top" wrapText="1"/>
    </xf>
    <xf numFmtId="164" fontId="3" fillId="0" borderId="69" xfId="0" applyNumberFormat="1" applyFont="1" applyFill="1" applyBorder="1" applyAlignment="1">
      <alignment horizontal="right" vertical="top"/>
    </xf>
    <xf numFmtId="164" fontId="3" fillId="3" borderId="58" xfId="0" applyNumberFormat="1" applyFont="1" applyFill="1" applyBorder="1" applyAlignment="1">
      <alignment horizontal="right" vertical="top" wrapText="1"/>
    </xf>
    <xf numFmtId="164" fontId="3" fillId="3" borderId="69" xfId="0" applyNumberFormat="1" applyFont="1" applyFill="1" applyBorder="1" applyAlignment="1">
      <alignment horizontal="right" vertical="top" wrapText="1"/>
    </xf>
    <xf numFmtId="0" fontId="3" fillId="3" borderId="14" xfId="0" applyFont="1" applyFill="1" applyBorder="1" applyAlignment="1">
      <alignment horizontal="left" vertical="top" wrapText="1"/>
    </xf>
    <xf numFmtId="3" fontId="3" fillId="3" borderId="1" xfId="0" applyNumberFormat="1" applyFont="1" applyFill="1" applyBorder="1" applyAlignment="1">
      <alignment horizontal="center" vertical="top" wrapText="1"/>
    </xf>
    <xf numFmtId="3" fontId="3" fillId="3" borderId="16" xfId="0" applyNumberFormat="1" applyFont="1" applyFill="1" applyBorder="1" applyAlignment="1">
      <alignment horizontal="center" vertical="top" wrapText="1"/>
    </xf>
    <xf numFmtId="3" fontId="3" fillId="3" borderId="1" xfId="0" applyNumberFormat="1" applyFont="1" applyFill="1" applyBorder="1" applyAlignment="1">
      <alignment horizontal="center" vertical="top"/>
    </xf>
    <xf numFmtId="0" fontId="3" fillId="0" borderId="34" xfId="0" applyFont="1" applyFill="1" applyBorder="1" applyAlignment="1">
      <alignment horizontal="left" vertical="top" wrapText="1"/>
    </xf>
    <xf numFmtId="49" fontId="5" fillId="0" borderId="57" xfId="0" applyNumberFormat="1" applyFont="1" applyBorder="1" applyAlignment="1">
      <alignment horizontal="center" vertical="top"/>
    </xf>
    <xf numFmtId="49" fontId="5" fillId="0" borderId="36" xfId="0" applyNumberFormat="1" applyFont="1" applyBorder="1" applyAlignment="1">
      <alignment horizontal="center" vertical="top"/>
    </xf>
    <xf numFmtId="3" fontId="3" fillId="3" borderId="27" xfId="0" applyNumberFormat="1" applyFont="1" applyFill="1" applyBorder="1" applyAlignment="1">
      <alignment horizontal="center" vertical="top" wrapText="1"/>
    </xf>
    <xf numFmtId="3" fontId="3" fillId="3" borderId="29" xfId="0" applyNumberFormat="1" applyFont="1" applyFill="1" applyBorder="1" applyAlignment="1">
      <alignment horizontal="center" vertical="top" wrapText="1"/>
    </xf>
    <xf numFmtId="0" fontId="3" fillId="0" borderId="14" xfId="0" applyFont="1" applyBorder="1" applyAlignment="1">
      <alignment vertical="top" wrapText="1"/>
    </xf>
    <xf numFmtId="0" fontId="3" fillId="3" borderId="14" xfId="0" applyFont="1" applyFill="1" applyBorder="1" applyAlignment="1">
      <alignment vertical="top" wrapText="1"/>
    </xf>
    <xf numFmtId="3" fontId="3" fillId="3" borderId="19" xfId="0" applyNumberFormat="1" applyFont="1" applyFill="1" applyBorder="1" applyAlignment="1">
      <alignment horizontal="left" vertical="top" wrapText="1"/>
    </xf>
    <xf numFmtId="0" fontId="17" fillId="0" borderId="14" xfId="0" applyFont="1" applyBorder="1" applyAlignment="1">
      <alignment horizontal="center" vertical="center" textRotation="90" wrapText="1"/>
    </xf>
    <xf numFmtId="0" fontId="16" fillId="0" borderId="14" xfId="0" applyFont="1" applyFill="1" applyBorder="1" applyAlignment="1">
      <alignment horizontal="center" vertical="center" textRotation="90"/>
    </xf>
    <xf numFmtId="0" fontId="2" fillId="0" borderId="8" xfId="0" applyFont="1" applyFill="1" applyBorder="1" applyAlignment="1">
      <alignment vertical="center" textRotation="90" wrapText="1"/>
    </xf>
    <xf numFmtId="0" fontId="3" fillId="3" borderId="16" xfId="0" applyFont="1" applyFill="1" applyBorder="1" applyAlignment="1">
      <alignment horizontal="left" vertical="top" wrapText="1"/>
    </xf>
    <xf numFmtId="0" fontId="3" fillId="3" borderId="32" xfId="0" applyFont="1" applyFill="1" applyBorder="1" applyAlignment="1">
      <alignment vertical="top" wrapText="1"/>
    </xf>
    <xf numFmtId="0" fontId="15" fillId="3" borderId="20" xfId="0" applyFont="1" applyFill="1" applyBorder="1" applyAlignment="1">
      <alignment horizontal="left" vertical="top" wrapText="1"/>
    </xf>
    <xf numFmtId="0" fontId="3" fillId="3" borderId="16" xfId="0" applyFont="1" applyFill="1" applyBorder="1" applyAlignment="1">
      <alignment vertical="top" wrapText="1"/>
    </xf>
    <xf numFmtId="164" fontId="3" fillId="0" borderId="0" xfId="0" applyNumberFormat="1" applyFont="1" applyAlignment="1">
      <alignment vertical="top"/>
    </xf>
    <xf numFmtId="165" fontId="3" fillId="0" borderId="0" xfId="0" applyNumberFormat="1" applyFont="1" applyAlignment="1">
      <alignment vertical="top"/>
    </xf>
    <xf numFmtId="49" fontId="5" fillId="5" borderId="66" xfId="0" applyNumberFormat="1" applyFont="1" applyFill="1" applyBorder="1" applyAlignment="1">
      <alignment horizontal="center" vertical="top"/>
    </xf>
    <xf numFmtId="164" fontId="3" fillId="3" borderId="55" xfId="0" applyNumberFormat="1" applyFont="1" applyFill="1" applyBorder="1" applyAlignment="1">
      <alignment horizontal="right" vertical="top" wrapText="1"/>
    </xf>
    <xf numFmtId="3" fontId="3" fillId="0" borderId="11" xfId="0" applyNumberFormat="1" applyFont="1" applyFill="1" applyBorder="1" applyAlignment="1">
      <alignment horizontal="center" vertical="top" wrapText="1"/>
    </xf>
    <xf numFmtId="3" fontId="3" fillId="0" borderId="13" xfId="0" applyNumberFormat="1" applyFont="1" applyFill="1" applyBorder="1" applyAlignment="1">
      <alignment horizontal="center" vertical="top" wrapText="1"/>
    </xf>
    <xf numFmtId="49" fontId="5" fillId="0" borderId="1" xfId="0" applyNumberFormat="1" applyFont="1" applyBorder="1" applyAlignment="1">
      <alignment horizontal="center" vertical="top"/>
    </xf>
    <xf numFmtId="0" fontId="3" fillId="3" borderId="32" xfId="0" applyFont="1" applyFill="1" applyBorder="1" applyAlignment="1">
      <alignment horizontal="left" vertical="top" wrapText="1"/>
    </xf>
    <xf numFmtId="49" fontId="5" fillId="0" borderId="28" xfId="0" applyNumberFormat="1" applyFont="1" applyBorder="1" applyAlignment="1">
      <alignment horizontal="center" vertical="top"/>
    </xf>
    <xf numFmtId="164" fontId="3" fillId="3" borderId="75" xfId="0" applyNumberFormat="1" applyFont="1" applyFill="1" applyBorder="1" applyAlignment="1">
      <alignment horizontal="right" vertical="top" wrapText="1"/>
    </xf>
    <xf numFmtId="0" fontId="3" fillId="0" borderId="3" xfId="0" applyFont="1" applyBorder="1" applyAlignment="1">
      <alignment horizontal="left" vertical="top" wrapText="1"/>
    </xf>
    <xf numFmtId="164" fontId="3" fillId="10" borderId="14" xfId="0" applyNumberFormat="1" applyFont="1" applyFill="1" applyBorder="1" applyAlignment="1">
      <alignment horizontal="right" vertical="top"/>
    </xf>
    <xf numFmtId="164" fontId="3" fillId="10" borderId="1" xfId="0" applyNumberFormat="1" applyFont="1" applyFill="1" applyBorder="1" applyAlignment="1">
      <alignment horizontal="right" vertical="top"/>
    </xf>
    <xf numFmtId="164" fontId="5" fillId="6" borderId="16" xfId="0" applyNumberFormat="1" applyFont="1" applyFill="1" applyBorder="1" applyAlignment="1">
      <alignment horizontal="right" vertical="top"/>
    </xf>
    <xf numFmtId="164" fontId="5" fillId="5" borderId="2" xfId="0" applyNumberFormat="1" applyFont="1" applyFill="1" applyBorder="1" applyAlignment="1">
      <alignment horizontal="right" vertical="top"/>
    </xf>
    <xf numFmtId="164" fontId="5" fillId="5" borderId="3" xfId="0" applyNumberFormat="1" applyFont="1" applyFill="1" applyBorder="1" applyAlignment="1">
      <alignment horizontal="right" vertical="top"/>
    </xf>
    <xf numFmtId="0" fontId="3" fillId="0" borderId="0" xfId="0" applyFont="1" applyFill="1" applyBorder="1" applyAlignment="1">
      <alignment horizontal="center" vertical="top" wrapText="1"/>
    </xf>
    <xf numFmtId="0" fontId="3" fillId="0" borderId="64" xfId="0" applyFont="1" applyFill="1" applyBorder="1" applyAlignment="1">
      <alignment horizontal="center" vertical="top" wrapText="1"/>
    </xf>
    <xf numFmtId="0" fontId="3" fillId="0" borderId="78" xfId="0" applyFont="1" applyFill="1" applyBorder="1" applyAlignment="1">
      <alignment horizontal="center" vertical="top" wrapText="1"/>
    </xf>
    <xf numFmtId="0" fontId="5" fillId="6" borderId="64" xfId="0" applyFont="1" applyFill="1" applyBorder="1" applyAlignment="1">
      <alignment horizontal="center" vertical="top" wrapText="1"/>
    </xf>
    <xf numFmtId="164" fontId="3" fillId="3" borderId="32" xfId="0" applyNumberFormat="1" applyFont="1" applyFill="1" applyBorder="1" applyAlignment="1">
      <alignment horizontal="right" vertical="top"/>
    </xf>
    <xf numFmtId="164" fontId="3" fillId="0" borderId="48" xfId="0" applyNumberFormat="1" applyFont="1" applyFill="1" applyBorder="1" applyAlignment="1">
      <alignment horizontal="right" vertical="top"/>
    </xf>
    <xf numFmtId="164" fontId="3" fillId="6" borderId="16" xfId="0" applyNumberFormat="1" applyFont="1" applyFill="1" applyBorder="1" applyAlignment="1">
      <alignment horizontal="right" vertical="top"/>
    </xf>
    <xf numFmtId="164" fontId="3" fillId="10" borderId="48" xfId="0" applyNumberFormat="1" applyFont="1" applyFill="1" applyBorder="1" applyAlignment="1">
      <alignment horizontal="right" vertical="top"/>
    </xf>
    <xf numFmtId="164" fontId="3" fillId="3" borderId="36" xfId="0" applyNumberFormat="1" applyFont="1" applyFill="1" applyBorder="1" applyAlignment="1">
      <alignment horizontal="right" vertical="top" wrapText="1"/>
    </xf>
    <xf numFmtId="164" fontId="5" fillId="2" borderId="65" xfId="0" applyNumberFormat="1" applyFont="1" applyFill="1" applyBorder="1" applyAlignment="1">
      <alignment horizontal="right" vertical="top"/>
    </xf>
    <xf numFmtId="0" fontId="3" fillId="0" borderId="63" xfId="0" applyFont="1" applyFill="1" applyBorder="1" applyAlignment="1">
      <alignment horizontal="center" vertical="top" wrapText="1"/>
    </xf>
    <xf numFmtId="0" fontId="3" fillId="0" borderId="67" xfId="0" applyFont="1" applyFill="1" applyBorder="1" applyAlignment="1">
      <alignment horizontal="center" vertical="top" wrapText="1"/>
    </xf>
    <xf numFmtId="0" fontId="5" fillId="6" borderId="44" xfId="0" applyFont="1" applyFill="1" applyBorder="1" applyAlignment="1">
      <alignment horizontal="center" vertical="top"/>
    </xf>
    <xf numFmtId="0" fontId="3" fillId="0" borderId="77" xfId="0" applyFont="1" applyFill="1" applyBorder="1" applyAlignment="1">
      <alignment horizontal="center" vertical="top" wrapText="1"/>
    </xf>
    <xf numFmtId="0" fontId="3" fillId="0" borderId="39" xfId="0" applyFont="1" applyFill="1" applyBorder="1" applyAlignment="1">
      <alignment horizontal="center" vertical="top" wrapText="1"/>
    </xf>
    <xf numFmtId="0" fontId="5" fillId="6" borderId="67" xfId="0" applyFont="1" applyFill="1" applyBorder="1" applyAlignment="1">
      <alignment horizontal="center" vertical="top"/>
    </xf>
    <xf numFmtId="164" fontId="3" fillId="3" borderId="70" xfId="0" applyNumberFormat="1" applyFont="1" applyFill="1" applyBorder="1" applyAlignment="1">
      <alignment horizontal="right" vertical="top" wrapText="1"/>
    </xf>
    <xf numFmtId="164" fontId="5" fillId="6" borderId="70" xfId="0" applyNumberFormat="1" applyFont="1" applyFill="1" applyBorder="1" applyAlignment="1">
      <alignment horizontal="right" vertical="top"/>
    </xf>
    <xf numFmtId="164" fontId="5" fillId="7" borderId="9" xfId="0" applyNumberFormat="1" applyFont="1" applyFill="1" applyBorder="1" applyAlignment="1">
      <alignment horizontal="right" vertical="top"/>
    </xf>
    <xf numFmtId="164" fontId="5" fillId="7" borderId="27" xfId="0" applyNumberFormat="1" applyFont="1" applyFill="1" applyBorder="1" applyAlignment="1">
      <alignment horizontal="right" vertical="top"/>
    </xf>
    <xf numFmtId="164" fontId="5" fillId="7" borderId="28" xfId="0" applyNumberFormat="1" applyFont="1" applyFill="1" applyBorder="1" applyAlignment="1">
      <alignment horizontal="right" vertical="top"/>
    </xf>
    <xf numFmtId="164" fontId="5" fillId="7" borderId="65" xfId="0" applyNumberFormat="1" applyFont="1" applyFill="1" applyBorder="1" applyAlignment="1">
      <alignment horizontal="right" vertical="top"/>
    </xf>
    <xf numFmtId="164" fontId="5" fillId="7" borderId="66" xfId="0" applyNumberFormat="1" applyFont="1" applyFill="1" applyBorder="1" applyAlignment="1">
      <alignment horizontal="right" vertical="top"/>
    </xf>
    <xf numFmtId="164" fontId="5" fillId="7" borderId="76" xfId="0" applyNumberFormat="1" applyFont="1" applyFill="1" applyBorder="1" applyAlignment="1">
      <alignment horizontal="right" vertical="top"/>
    </xf>
    <xf numFmtId="164" fontId="5" fillId="7" borderId="55" xfId="0" applyNumberFormat="1" applyFont="1" applyFill="1" applyBorder="1" applyAlignment="1">
      <alignment horizontal="right" vertical="top"/>
    </xf>
    <xf numFmtId="164" fontId="5" fillId="4" borderId="41" xfId="0" applyNumberFormat="1" applyFont="1" applyFill="1" applyBorder="1" applyAlignment="1">
      <alignment horizontal="right" vertical="top"/>
    </xf>
    <xf numFmtId="164" fontId="5" fillId="4" borderId="4" xfId="0" applyNumberFormat="1" applyFont="1" applyFill="1" applyBorder="1" applyAlignment="1">
      <alignment horizontal="right" vertical="top"/>
    </xf>
    <xf numFmtId="164" fontId="5" fillId="4" borderId="23" xfId="0" applyNumberFormat="1" applyFont="1" applyFill="1" applyBorder="1" applyAlignment="1">
      <alignment horizontal="right" vertical="top"/>
    </xf>
    <xf numFmtId="164" fontId="5" fillId="4" borderId="60" xfId="0" applyNumberFormat="1" applyFont="1" applyFill="1" applyBorder="1" applyAlignment="1">
      <alignment horizontal="right" vertical="top"/>
    </xf>
    <xf numFmtId="164" fontId="5" fillId="4" borderId="42" xfId="0" applyNumberFormat="1" applyFont="1" applyFill="1" applyBorder="1" applyAlignment="1">
      <alignment horizontal="right" vertical="top"/>
    </xf>
    <xf numFmtId="0" fontId="3" fillId="10" borderId="48" xfId="0" applyFont="1" applyFill="1" applyBorder="1" applyAlignment="1">
      <alignment vertical="top" wrapText="1"/>
    </xf>
    <xf numFmtId="49" fontId="3" fillId="10" borderId="1" xfId="0" applyNumberFormat="1" applyFont="1" applyFill="1" applyBorder="1" applyAlignment="1">
      <alignment vertical="top"/>
    </xf>
    <xf numFmtId="49" fontId="5" fillId="10" borderId="48" xfId="0" applyNumberFormat="1" applyFont="1" applyFill="1" applyBorder="1" applyAlignment="1">
      <alignment horizontal="center" vertical="top"/>
    </xf>
    <xf numFmtId="0" fontId="3" fillId="10" borderId="0" xfId="0" applyFont="1" applyFill="1" applyBorder="1" applyAlignment="1">
      <alignment horizontal="center" vertical="top" wrapText="1"/>
    </xf>
    <xf numFmtId="164" fontId="3" fillId="10" borderId="10" xfId="0" applyNumberFormat="1" applyFont="1" applyFill="1" applyBorder="1" applyAlignment="1">
      <alignment horizontal="right" vertical="top"/>
    </xf>
    <xf numFmtId="164" fontId="3" fillId="10" borderId="11" xfId="0" applyNumberFormat="1" applyFont="1" applyFill="1" applyBorder="1" applyAlignment="1">
      <alignment horizontal="right" vertical="top"/>
    </xf>
    <xf numFmtId="49" fontId="3" fillId="10" borderId="5" xfId="0" applyNumberFormat="1" applyFont="1" applyFill="1" applyBorder="1" applyAlignment="1">
      <alignment horizontal="center" vertical="top" wrapText="1"/>
    </xf>
    <xf numFmtId="0" fontId="3" fillId="10" borderId="37" xfId="0" applyFont="1" applyFill="1" applyBorder="1" applyAlignment="1">
      <alignment vertical="center" textRotation="90" wrapText="1"/>
    </xf>
    <xf numFmtId="164" fontId="3" fillId="10" borderId="12" xfId="0" applyNumberFormat="1" applyFont="1" applyFill="1" applyBorder="1" applyAlignment="1">
      <alignment horizontal="right" vertical="top"/>
    </xf>
    <xf numFmtId="49" fontId="5" fillId="4" borderId="9" xfId="0" applyNumberFormat="1" applyFont="1" applyFill="1" applyBorder="1" applyAlignment="1">
      <alignment vertical="top"/>
    </xf>
    <xf numFmtId="49" fontId="5" fillId="2" borderId="27" xfId="0" applyNumberFormat="1" applyFont="1" applyFill="1" applyBorder="1" applyAlignment="1">
      <alignment vertical="top"/>
    </xf>
    <xf numFmtId="0" fontId="3" fillId="0" borderId="55" xfId="0" applyFont="1" applyBorder="1" applyAlignment="1">
      <alignment horizontal="center" vertical="top"/>
    </xf>
    <xf numFmtId="164" fontId="3" fillId="6" borderId="27" xfId="0" applyNumberFormat="1" applyFont="1" applyFill="1" applyBorder="1" applyAlignment="1">
      <alignment horizontal="right" vertical="top"/>
    </xf>
    <xf numFmtId="0" fontId="3" fillId="10" borderId="40" xfId="0" applyFont="1" applyFill="1" applyBorder="1" applyAlignment="1">
      <alignment vertical="top" wrapText="1"/>
    </xf>
    <xf numFmtId="0" fontId="3" fillId="10" borderId="8" xfId="0" applyFont="1" applyFill="1" applyBorder="1" applyAlignment="1">
      <alignment vertical="center" textRotation="90" wrapText="1"/>
    </xf>
    <xf numFmtId="49" fontId="3" fillId="10" borderId="33" xfId="0" applyNumberFormat="1" applyFont="1" applyFill="1" applyBorder="1" applyAlignment="1">
      <alignment vertical="top"/>
    </xf>
    <xf numFmtId="49" fontId="5" fillId="10" borderId="40" xfId="0" applyNumberFormat="1" applyFont="1" applyFill="1" applyBorder="1" applyAlignment="1">
      <alignment horizontal="center" vertical="top"/>
    </xf>
    <xf numFmtId="49" fontId="5" fillId="0" borderId="19" xfId="0" applyNumberFormat="1" applyFont="1" applyBorder="1" applyAlignment="1">
      <alignment horizontal="center" vertical="top"/>
    </xf>
    <xf numFmtId="49" fontId="5" fillId="0" borderId="5" xfId="0" applyNumberFormat="1" applyFont="1" applyBorder="1" applyAlignment="1">
      <alignment horizontal="center" vertical="top"/>
    </xf>
    <xf numFmtId="49" fontId="5" fillId="2" borderId="38" xfId="0" applyNumberFormat="1" applyFont="1" applyFill="1" applyBorder="1" applyAlignment="1">
      <alignment horizontal="center" vertical="top"/>
    </xf>
    <xf numFmtId="0" fontId="3" fillId="0" borderId="0" xfId="0" applyFont="1"/>
    <xf numFmtId="164" fontId="19" fillId="0" borderId="14" xfId="0" applyNumberFormat="1" applyFont="1" applyBorder="1" applyAlignment="1">
      <alignment horizontal="right" vertical="top"/>
    </xf>
    <xf numFmtId="164" fontId="19" fillId="0" borderId="1" xfId="0" applyNumberFormat="1" applyFont="1" applyBorder="1" applyAlignment="1">
      <alignment horizontal="right" vertical="top"/>
    </xf>
    <xf numFmtId="164" fontId="19" fillId="0" borderId="16" xfId="0" applyNumberFormat="1" applyFont="1" applyBorder="1" applyAlignment="1">
      <alignment horizontal="right" vertical="top"/>
    </xf>
    <xf numFmtId="164" fontId="19" fillId="0" borderId="34" xfId="0" applyNumberFormat="1" applyFont="1" applyBorder="1" applyAlignment="1">
      <alignment horizontal="right" vertical="top"/>
    </xf>
    <xf numFmtId="164" fontId="19" fillId="0" borderId="15" xfId="0" applyNumberFormat="1" applyFont="1" applyBorder="1" applyAlignment="1">
      <alignment horizontal="right" vertical="top"/>
    </xf>
    <xf numFmtId="164" fontId="19" fillId="0" borderId="17" xfId="0" applyNumberFormat="1" applyFont="1" applyBorder="1" applyAlignment="1">
      <alignment horizontal="right" vertical="top"/>
    </xf>
    <xf numFmtId="164" fontId="21" fillId="0" borderId="14" xfId="0" applyNumberFormat="1" applyFont="1" applyBorder="1" applyAlignment="1">
      <alignment horizontal="right" vertical="top"/>
    </xf>
    <xf numFmtId="164" fontId="21" fillId="0" borderId="1" xfId="0" applyNumberFormat="1" applyFont="1" applyFill="1" applyBorder="1" applyAlignment="1">
      <alignment horizontal="right" vertical="top"/>
    </xf>
    <xf numFmtId="164" fontId="21" fillId="0" borderId="16" xfId="0" applyNumberFormat="1" applyFont="1" applyFill="1" applyBorder="1" applyAlignment="1">
      <alignment horizontal="right" vertical="top"/>
    </xf>
    <xf numFmtId="164" fontId="20" fillId="6" borderId="53" xfId="0" applyNumberFormat="1" applyFont="1" applyFill="1" applyBorder="1" applyAlignment="1">
      <alignment horizontal="right" vertical="top"/>
    </xf>
    <xf numFmtId="164" fontId="20" fillId="6" borderId="51" xfId="0" applyNumberFormat="1" applyFont="1" applyFill="1" applyBorder="1" applyAlignment="1">
      <alignment horizontal="right" vertical="top"/>
    </xf>
    <xf numFmtId="164" fontId="20" fillId="6" borderId="46" xfId="0" applyNumberFormat="1" applyFont="1" applyFill="1" applyBorder="1" applyAlignment="1">
      <alignment horizontal="right" vertical="top"/>
    </xf>
    <xf numFmtId="164" fontId="19" fillId="0" borderId="33" xfId="0" applyNumberFormat="1" applyFont="1" applyBorder="1" applyAlignment="1">
      <alignment horizontal="right" vertical="top"/>
    </xf>
    <xf numFmtId="164" fontId="19" fillId="0" borderId="32" xfId="0" applyNumberFormat="1" applyFont="1" applyBorder="1" applyAlignment="1">
      <alignment horizontal="right" vertical="top"/>
    </xf>
    <xf numFmtId="164" fontId="19" fillId="0" borderId="38" xfId="0" applyNumberFormat="1" applyFont="1" applyBorder="1" applyAlignment="1">
      <alignment horizontal="right" vertical="top"/>
    </xf>
    <xf numFmtId="164" fontId="20" fillId="6" borderId="49" xfId="0" applyNumberFormat="1" applyFont="1" applyFill="1" applyBorder="1" applyAlignment="1">
      <alignment horizontal="right" vertical="top"/>
    </xf>
    <xf numFmtId="164" fontId="19" fillId="3" borderId="47" xfId="0" applyNumberFormat="1" applyFont="1" applyFill="1" applyBorder="1" applyAlignment="1">
      <alignment horizontal="center" vertical="center"/>
    </xf>
    <xf numFmtId="164" fontId="19" fillId="3" borderId="11" xfId="0" applyNumberFormat="1" applyFont="1" applyFill="1" applyBorder="1" applyAlignment="1">
      <alignment horizontal="center" vertical="center"/>
    </xf>
    <xf numFmtId="164" fontId="19" fillId="3" borderId="12" xfId="0" applyNumberFormat="1" applyFont="1" applyFill="1" applyBorder="1" applyAlignment="1">
      <alignment horizontal="center" vertical="center"/>
    </xf>
    <xf numFmtId="164" fontId="19" fillId="3" borderId="35" xfId="0" applyNumberFormat="1" applyFont="1" applyFill="1" applyBorder="1" applyAlignment="1">
      <alignment horizontal="center" vertical="center"/>
    </xf>
    <xf numFmtId="164" fontId="19" fillId="3" borderId="1" xfId="0" applyNumberFormat="1" applyFont="1" applyFill="1" applyBorder="1" applyAlignment="1">
      <alignment horizontal="center" vertical="center"/>
    </xf>
    <xf numFmtId="164" fontId="19" fillId="3" borderId="48" xfId="0" applyNumberFormat="1" applyFont="1" applyFill="1" applyBorder="1" applyAlignment="1">
      <alignment horizontal="center" vertical="center"/>
    </xf>
    <xf numFmtId="164" fontId="19" fillId="0" borderId="35" xfId="0" applyNumberFormat="1" applyFont="1" applyBorder="1" applyAlignment="1">
      <alignment horizontal="center" vertical="top"/>
    </xf>
    <xf numFmtId="164" fontId="19" fillId="0" borderId="1" xfId="0" applyNumberFormat="1" applyFont="1" applyBorder="1" applyAlignment="1">
      <alignment horizontal="center" vertical="top"/>
    </xf>
    <xf numFmtId="164" fontId="19" fillId="0" borderId="48" xfId="0" applyNumberFormat="1" applyFont="1" applyBorder="1" applyAlignment="1">
      <alignment horizontal="center" vertical="top"/>
    </xf>
    <xf numFmtId="164" fontId="20" fillId="6" borderId="35" xfId="0" applyNumberFormat="1" applyFont="1" applyFill="1" applyBorder="1" applyAlignment="1">
      <alignment horizontal="right" vertical="top"/>
    </xf>
    <xf numFmtId="164" fontId="20" fillId="6" borderId="1" xfId="0" applyNumberFormat="1" applyFont="1" applyFill="1" applyBorder="1" applyAlignment="1">
      <alignment horizontal="right" vertical="top"/>
    </xf>
    <xf numFmtId="164" fontId="20" fillId="6" borderId="48" xfId="0" applyNumberFormat="1" applyFont="1" applyFill="1" applyBorder="1" applyAlignment="1">
      <alignment horizontal="right" vertical="top"/>
    </xf>
    <xf numFmtId="164" fontId="20" fillId="5" borderId="51" xfId="0" applyNumberFormat="1" applyFont="1" applyFill="1" applyBorder="1" applyAlignment="1">
      <alignment horizontal="right" vertical="top"/>
    </xf>
    <xf numFmtId="164" fontId="20" fillId="5" borderId="2" xfId="0" applyNumberFormat="1" applyFont="1" applyFill="1" applyBorder="1" applyAlignment="1">
      <alignment horizontal="right" vertical="top"/>
    </xf>
    <xf numFmtId="164" fontId="20" fillId="5" borderId="54" xfId="0" applyNumberFormat="1" applyFont="1" applyFill="1" applyBorder="1" applyAlignment="1">
      <alignment horizontal="right" vertical="top"/>
    </xf>
    <xf numFmtId="164" fontId="3" fillId="0" borderId="10" xfId="0" applyNumberFormat="1" applyFont="1" applyBorder="1" applyAlignment="1">
      <alignment vertical="top"/>
    </xf>
    <xf numFmtId="164" fontId="3" fillId="0" borderId="11" xfId="0" applyNumberFormat="1" applyFont="1" applyBorder="1" applyAlignment="1">
      <alignment vertical="top"/>
    </xf>
    <xf numFmtId="164" fontId="3" fillId="0" borderId="13" xfId="0" applyNumberFormat="1" applyFont="1" applyBorder="1" applyAlignment="1">
      <alignment vertical="top"/>
    </xf>
    <xf numFmtId="164" fontId="3" fillId="0" borderId="14" xfId="0" applyNumberFormat="1" applyFont="1" applyBorder="1" applyAlignment="1">
      <alignment vertical="top"/>
    </xf>
    <xf numFmtId="164" fontId="3" fillId="0" borderId="15" xfId="0" applyNumberFormat="1" applyFont="1" applyBorder="1" applyAlignment="1">
      <alignment vertical="top"/>
    </xf>
    <xf numFmtId="164" fontId="3" fillId="0" borderId="17" xfId="0" applyNumberFormat="1" applyFont="1" applyBorder="1" applyAlignment="1">
      <alignment vertical="top"/>
    </xf>
    <xf numFmtId="164" fontId="3" fillId="0" borderId="34" xfId="0" applyNumberFormat="1" applyFont="1" applyBorder="1" applyAlignment="1">
      <alignment vertical="top"/>
    </xf>
    <xf numFmtId="164" fontId="3" fillId="0" borderId="19" xfId="0" applyNumberFormat="1" applyFont="1" applyFill="1" applyBorder="1" applyAlignment="1">
      <alignment vertical="top"/>
    </xf>
    <xf numFmtId="164" fontId="3" fillId="0" borderId="20" xfId="0" applyNumberFormat="1" applyFont="1" applyFill="1" applyBorder="1" applyAlignment="1">
      <alignment vertical="top"/>
    </xf>
    <xf numFmtId="164" fontId="5" fillId="6" borderId="53" xfId="0" applyNumberFormat="1" applyFont="1" applyFill="1" applyBorder="1" applyAlignment="1">
      <alignment vertical="top"/>
    </xf>
    <xf numFmtId="164" fontId="5" fillId="6" borderId="2" xfId="0" applyNumberFormat="1" applyFont="1" applyFill="1" applyBorder="1" applyAlignment="1">
      <alignment vertical="top"/>
    </xf>
    <xf numFmtId="164" fontId="5" fillId="6" borderId="3" xfId="0" applyNumberFormat="1" applyFont="1" applyFill="1" applyBorder="1" applyAlignment="1">
      <alignment vertical="top"/>
    </xf>
    <xf numFmtId="164" fontId="5" fillId="6" borderId="51" xfId="0" applyNumberFormat="1" applyFont="1" applyFill="1" applyBorder="1" applyAlignment="1">
      <alignment vertical="top"/>
    </xf>
    <xf numFmtId="164" fontId="5" fillId="6" borderId="46" xfId="0" applyNumberFormat="1" applyFont="1" applyFill="1" applyBorder="1" applyAlignment="1">
      <alignment vertical="top"/>
    </xf>
    <xf numFmtId="164" fontId="3" fillId="3" borderId="68" xfId="0" applyNumberFormat="1" applyFont="1" applyFill="1" applyBorder="1" applyAlignment="1">
      <alignment vertical="top"/>
    </xf>
    <xf numFmtId="164" fontId="3" fillId="3" borderId="16" xfId="0" applyNumberFormat="1" applyFont="1" applyFill="1" applyBorder="1" applyAlignment="1">
      <alignment vertical="top"/>
    </xf>
    <xf numFmtId="164" fontId="3" fillId="0" borderId="12" xfId="0" applyNumberFormat="1" applyFont="1" applyBorder="1" applyAlignment="1">
      <alignment vertical="top"/>
    </xf>
    <xf numFmtId="164" fontId="3" fillId="3" borderId="10" xfId="0" applyNumberFormat="1" applyFont="1" applyFill="1" applyBorder="1" applyAlignment="1">
      <alignment vertical="top"/>
    </xf>
    <xf numFmtId="164" fontId="3" fillId="3" borderId="11" xfId="0" applyNumberFormat="1" applyFont="1" applyFill="1" applyBorder="1" applyAlignment="1">
      <alignment vertical="top"/>
    </xf>
    <xf numFmtId="164" fontId="3" fillId="3" borderId="12" xfId="0" applyNumberFormat="1" applyFont="1" applyFill="1" applyBorder="1" applyAlignment="1">
      <alignment vertical="top"/>
    </xf>
    <xf numFmtId="164" fontId="3" fillId="3" borderId="14" xfId="0" applyNumberFormat="1" applyFont="1" applyFill="1" applyBorder="1" applyAlignment="1">
      <alignment vertical="top"/>
    </xf>
    <xf numFmtId="164" fontId="3" fillId="3" borderId="15" xfId="0" applyNumberFormat="1" applyFont="1" applyFill="1" applyBorder="1" applyAlignment="1">
      <alignment vertical="top"/>
    </xf>
    <xf numFmtId="164" fontId="3" fillId="3" borderId="43" xfId="0" applyNumberFormat="1" applyFont="1" applyFill="1" applyBorder="1" applyAlignment="1">
      <alignment vertical="top"/>
    </xf>
    <xf numFmtId="164" fontId="3" fillId="3" borderId="34" xfId="0" applyNumberFormat="1" applyFont="1" applyFill="1" applyBorder="1" applyAlignment="1">
      <alignment vertical="top"/>
    </xf>
    <xf numFmtId="164" fontId="3" fillId="3" borderId="19" xfId="0" applyNumberFormat="1" applyFont="1" applyFill="1" applyBorder="1" applyAlignment="1">
      <alignment vertical="top"/>
    </xf>
    <xf numFmtId="164" fontId="3" fillId="3" borderId="50" xfId="0" applyNumberFormat="1" applyFont="1" applyFill="1" applyBorder="1" applyAlignment="1">
      <alignment vertical="top"/>
    </xf>
    <xf numFmtId="164" fontId="5" fillId="6" borderId="54" xfId="0" applyNumberFormat="1" applyFont="1" applyFill="1" applyBorder="1" applyAlignment="1">
      <alignment vertical="top"/>
    </xf>
    <xf numFmtId="164" fontId="3" fillId="0" borderId="48" xfId="0" applyNumberFormat="1" applyFont="1" applyBorder="1" applyAlignment="1">
      <alignment vertical="top"/>
    </xf>
    <xf numFmtId="164" fontId="3" fillId="3" borderId="71" xfId="0" applyNumberFormat="1" applyFont="1" applyFill="1" applyBorder="1" applyAlignment="1">
      <alignment vertical="top" wrapText="1"/>
    </xf>
    <xf numFmtId="164" fontId="3" fillId="0" borderId="16" xfId="0" applyNumberFormat="1" applyFont="1" applyBorder="1" applyAlignment="1">
      <alignment vertical="top"/>
    </xf>
    <xf numFmtId="164" fontId="3" fillId="3" borderId="6" xfId="0" applyNumberFormat="1" applyFont="1" applyFill="1" applyBorder="1" applyAlignment="1">
      <alignment vertical="top" wrapText="1"/>
    </xf>
    <xf numFmtId="164" fontId="3" fillId="3" borderId="5" xfId="0" applyNumberFormat="1" applyFont="1" applyFill="1" applyBorder="1" applyAlignment="1">
      <alignment vertical="top" wrapText="1"/>
    </xf>
    <xf numFmtId="164" fontId="3" fillId="0" borderId="21" xfId="0" applyNumberFormat="1" applyFont="1" applyFill="1" applyBorder="1" applyAlignment="1">
      <alignment vertical="top"/>
    </xf>
    <xf numFmtId="164" fontId="5" fillId="6" borderId="52" xfId="0" applyNumberFormat="1" applyFont="1" applyFill="1" applyBorder="1" applyAlignment="1">
      <alignment vertical="top"/>
    </xf>
    <xf numFmtId="164" fontId="3" fillId="3" borderId="21" xfId="0" applyNumberFormat="1" applyFont="1" applyFill="1" applyBorder="1" applyAlignment="1">
      <alignment vertical="top"/>
    </xf>
    <xf numFmtId="164" fontId="5" fillId="2" borderId="41" xfId="0" applyNumberFormat="1" applyFont="1" applyFill="1" applyBorder="1" applyAlignment="1">
      <alignment vertical="top"/>
    </xf>
    <xf numFmtId="164" fontId="5" fillId="4" borderId="26" xfId="0" applyNumberFormat="1" applyFont="1" applyFill="1" applyBorder="1" applyAlignment="1">
      <alignment vertical="top"/>
    </xf>
    <xf numFmtId="164" fontId="3" fillId="6" borderId="10" xfId="0" applyNumberFormat="1" applyFont="1" applyFill="1" applyBorder="1" applyAlignment="1">
      <alignment vertical="top"/>
    </xf>
    <xf numFmtId="164" fontId="3" fillId="6" borderId="11" xfId="0" applyNumberFormat="1" applyFont="1" applyFill="1" applyBorder="1" applyAlignment="1">
      <alignment vertical="top"/>
    </xf>
    <xf numFmtId="164" fontId="3" fillId="6" borderId="12" xfId="0" applyNumberFormat="1" applyFont="1" applyFill="1" applyBorder="1" applyAlignment="1">
      <alignment vertical="top"/>
    </xf>
    <xf numFmtId="164" fontId="3" fillId="6" borderId="14" xfId="0" applyNumberFormat="1" applyFont="1" applyFill="1" applyBorder="1" applyAlignment="1">
      <alignment vertical="top"/>
    </xf>
    <xf numFmtId="164" fontId="3" fillId="6" borderId="15" xfId="0" applyNumberFormat="1" applyFont="1" applyFill="1" applyBorder="1" applyAlignment="1">
      <alignment vertical="top"/>
    </xf>
    <xf numFmtId="164" fontId="3" fillId="6" borderId="43" xfId="0" applyNumberFormat="1" applyFont="1" applyFill="1" applyBorder="1" applyAlignment="1">
      <alignment vertical="top"/>
    </xf>
    <xf numFmtId="164" fontId="3" fillId="0" borderId="18" xfId="0" applyNumberFormat="1" applyFont="1" applyBorder="1" applyAlignment="1">
      <alignment vertical="top"/>
    </xf>
    <xf numFmtId="164" fontId="3" fillId="6" borderId="18" xfId="0" applyNumberFormat="1" applyFont="1" applyFill="1" applyBorder="1" applyAlignment="1">
      <alignment vertical="top"/>
    </xf>
    <xf numFmtId="164" fontId="3" fillId="6" borderId="19" xfId="0" applyNumberFormat="1" applyFont="1" applyFill="1" applyBorder="1" applyAlignment="1">
      <alignment vertical="top"/>
    </xf>
    <xf numFmtId="164" fontId="3" fillId="6" borderId="50" xfId="0" applyNumberFormat="1" applyFont="1" applyFill="1" applyBorder="1" applyAlignment="1">
      <alignment vertical="top"/>
    </xf>
    <xf numFmtId="164" fontId="5" fillId="2" borderId="22" xfId="0" applyNumberFormat="1" applyFont="1" applyFill="1" applyBorder="1" applyAlignment="1">
      <alignment vertical="top"/>
    </xf>
    <xf numFmtId="164" fontId="3" fillId="6" borderId="47" xfId="0" applyNumberFormat="1" applyFont="1" applyFill="1" applyBorder="1" applyAlignment="1">
      <alignment vertical="top"/>
    </xf>
    <xf numFmtId="164" fontId="3" fillId="3" borderId="1" xfId="0" applyNumberFormat="1" applyFont="1" applyFill="1" applyBorder="1" applyAlignment="1">
      <alignment vertical="top"/>
    </xf>
    <xf numFmtId="164" fontId="3" fillId="0" borderId="1" xfId="0" applyNumberFormat="1" applyFont="1" applyBorder="1" applyAlignment="1">
      <alignment vertical="top"/>
    </xf>
    <xf numFmtId="164" fontId="3" fillId="6" borderId="35" xfId="0" applyNumberFormat="1" applyFont="1" applyFill="1" applyBorder="1" applyAlignment="1">
      <alignment vertical="top"/>
    </xf>
    <xf numFmtId="164" fontId="3" fillId="6" borderId="1" xfId="0" applyNumberFormat="1" applyFont="1" applyFill="1" applyBorder="1" applyAlignment="1">
      <alignment vertical="top"/>
    </xf>
    <xf numFmtId="164" fontId="3" fillId="6" borderId="48" xfId="0" applyNumberFormat="1" applyFont="1" applyFill="1" applyBorder="1" applyAlignment="1">
      <alignment vertical="top"/>
    </xf>
    <xf numFmtId="164" fontId="3" fillId="3" borderId="24" xfId="0" applyNumberFormat="1" applyFont="1" applyFill="1" applyBorder="1" applyAlignment="1">
      <alignment vertical="top" wrapText="1"/>
    </xf>
    <xf numFmtId="164" fontId="3" fillId="3" borderId="18" xfId="0" applyNumberFormat="1" applyFont="1" applyFill="1" applyBorder="1" applyAlignment="1">
      <alignment vertical="top"/>
    </xf>
    <xf numFmtId="164" fontId="3" fillId="0" borderId="1" xfId="0" applyNumberFormat="1" applyFont="1" applyFill="1" applyBorder="1" applyAlignment="1">
      <alignment vertical="top"/>
    </xf>
    <xf numFmtId="164" fontId="3" fillId="0" borderId="16" xfId="0" applyNumberFormat="1" applyFont="1" applyFill="1" applyBorder="1" applyAlignment="1">
      <alignment vertical="top"/>
    </xf>
    <xf numFmtId="164" fontId="3" fillId="3" borderId="38" xfId="0" applyNumberFormat="1" applyFont="1" applyFill="1" applyBorder="1" applyAlignment="1">
      <alignment vertical="top"/>
    </xf>
    <xf numFmtId="164" fontId="3" fillId="6" borderId="38" xfId="0" applyNumberFormat="1" applyFont="1" applyFill="1" applyBorder="1" applyAlignment="1">
      <alignment vertical="top"/>
    </xf>
    <xf numFmtId="164" fontId="3" fillId="0" borderId="33" xfId="0" applyNumberFormat="1" applyFont="1" applyBorder="1" applyAlignment="1">
      <alignment vertical="top"/>
    </xf>
    <xf numFmtId="164" fontId="3" fillId="0" borderId="32" xfId="0" applyNumberFormat="1" applyFont="1" applyBorder="1" applyAlignment="1">
      <alignment vertical="top"/>
    </xf>
    <xf numFmtId="164" fontId="3" fillId="3" borderId="63" xfId="0" applyNumberFormat="1" applyFont="1" applyFill="1" applyBorder="1" applyAlignment="1">
      <alignment vertical="top" wrapText="1"/>
    </xf>
    <xf numFmtId="164" fontId="3" fillId="3" borderId="39" xfId="0" applyNumberFormat="1" applyFont="1" applyFill="1" applyBorder="1" applyAlignment="1">
      <alignment vertical="top" wrapText="1"/>
    </xf>
    <xf numFmtId="164" fontId="5" fillId="6" borderId="45" xfId="0" applyNumberFormat="1" applyFont="1" applyFill="1" applyBorder="1" applyAlignment="1">
      <alignment vertical="top"/>
    </xf>
    <xf numFmtId="164" fontId="5" fillId="6" borderId="44" xfId="0" applyNumberFormat="1" applyFont="1" applyFill="1" applyBorder="1" applyAlignment="1">
      <alignment vertical="top"/>
    </xf>
    <xf numFmtId="164" fontId="3" fillId="3" borderId="13" xfId="0" applyNumberFormat="1" applyFont="1" applyFill="1" applyBorder="1" applyAlignment="1">
      <alignment vertical="top"/>
    </xf>
    <xf numFmtId="164" fontId="3" fillId="0" borderId="47" xfId="0" applyNumberFormat="1" applyFont="1" applyBorder="1" applyAlignment="1">
      <alignment vertical="top"/>
    </xf>
    <xf numFmtId="164" fontId="3" fillId="0" borderId="35" xfId="0" applyNumberFormat="1" applyFont="1" applyBorder="1" applyAlignment="1">
      <alignment vertical="top"/>
    </xf>
    <xf numFmtId="164" fontId="18" fillId="0" borderId="1" xfId="0" applyNumberFormat="1" applyFont="1" applyFill="1" applyBorder="1" applyAlignment="1">
      <alignment vertical="top"/>
    </xf>
    <xf numFmtId="164" fontId="18" fillId="0" borderId="48" xfId="0" applyNumberFormat="1" applyFont="1" applyFill="1" applyBorder="1" applyAlignment="1">
      <alignment vertical="top"/>
    </xf>
    <xf numFmtId="164" fontId="18" fillId="0" borderId="1" xfId="0" applyNumberFormat="1" applyFont="1" applyBorder="1" applyAlignment="1">
      <alignment vertical="top"/>
    </xf>
    <xf numFmtId="164" fontId="18" fillId="0" borderId="48" xfId="0" applyNumberFormat="1" applyFont="1" applyBorder="1" applyAlignment="1">
      <alignment vertical="top"/>
    </xf>
    <xf numFmtId="164" fontId="19" fillId="0" borderId="10" xfId="0" applyNumberFormat="1" applyFont="1" applyBorder="1" applyAlignment="1">
      <alignment horizontal="right" vertical="top"/>
    </xf>
    <xf numFmtId="164" fontId="19" fillId="0" borderId="11" xfId="0" applyNumberFormat="1" applyFont="1" applyBorder="1" applyAlignment="1">
      <alignment horizontal="right" vertical="top"/>
    </xf>
    <xf numFmtId="164" fontId="19" fillId="0" borderId="12" xfId="0" applyNumberFormat="1" applyFont="1" applyBorder="1" applyAlignment="1">
      <alignment horizontal="right" vertical="top"/>
    </xf>
    <xf numFmtId="0" fontId="3" fillId="3" borderId="10" xfId="0" applyFont="1" applyFill="1" applyBorder="1" applyAlignment="1">
      <alignment vertical="top" wrapText="1"/>
    </xf>
    <xf numFmtId="164" fontId="3" fillId="3" borderId="33" xfId="0" applyNumberFormat="1" applyFont="1" applyFill="1" applyBorder="1" applyAlignment="1">
      <alignment vertical="top"/>
    </xf>
    <xf numFmtId="164" fontId="3" fillId="3" borderId="40" xfId="0" applyNumberFormat="1" applyFont="1" applyFill="1" applyBorder="1" applyAlignment="1">
      <alignment vertical="top"/>
    </xf>
    <xf numFmtId="164" fontId="3" fillId="6" borderId="33" xfId="0" applyNumberFormat="1" applyFont="1" applyFill="1" applyBorder="1" applyAlignment="1">
      <alignment vertical="top"/>
    </xf>
    <xf numFmtId="164" fontId="3" fillId="6" borderId="40" xfId="0" applyNumberFormat="1" applyFont="1" applyFill="1" applyBorder="1" applyAlignment="1">
      <alignment vertical="top"/>
    </xf>
    <xf numFmtId="164" fontId="3" fillId="3" borderId="25" xfId="0" applyNumberFormat="1" applyFont="1" applyFill="1" applyBorder="1" applyAlignment="1">
      <alignment vertical="top" wrapText="1"/>
    </xf>
    <xf numFmtId="0" fontId="5" fillId="3" borderId="13" xfId="0" applyFont="1" applyFill="1" applyBorder="1" applyAlignment="1">
      <alignment horizontal="left" vertical="top" wrapText="1"/>
    </xf>
    <xf numFmtId="3" fontId="3" fillId="0" borderId="15" xfId="0" applyNumberFormat="1" applyFont="1" applyFill="1" applyBorder="1" applyAlignment="1">
      <alignment horizontal="center" vertical="top" wrapText="1"/>
    </xf>
    <xf numFmtId="3" fontId="3" fillId="0" borderId="0" xfId="0" applyNumberFormat="1" applyFont="1" applyFill="1" applyBorder="1" applyAlignment="1">
      <alignment horizontal="center" vertical="top" wrapText="1"/>
    </xf>
    <xf numFmtId="3" fontId="3" fillId="0" borderId="17" xfId="0" applyNumberFormat="1" applyFont="1" applyFill="1" applyBorder="1" applyAlignment="1">
      <alignment horizontal="center" vertical="top" wrapText="1"/>
    </xf>
    <xf numFmtId="0" fontId="3" fillId="0" borderId="8" xfId="0" applyFont="1" applyFill="1" applyBorder="1" applyAlignment="1">
      <alignment vertical="center" textRotation="90" wrapText="1"/>
    </xf>
    <xf numFmtId="164" fontId="3" fillId="0" borderId="33" xfId="0" applyNumberFormat="1" applyFont="1" applyFill="1" applyBorder="1" applyAlignment="1">
      <alignment horizontal="right" vertical="top"/>
    </xf>
    <xf numFmtId="164" fontId="3" fillId="0" borderId="40" xfId="0" applyNumberFormat="1" applyFont="1" applyFill="1" applyBorder="1" applyAlignment="1">
      <alignment horizontal="right" vertical="top"/>
    </xf>
    <xf numFmtId="164" fontId="3" fillId="0" borderId="58" xfId="0" applyNumberFormat="1" applyFont="1" applyFill="1" applyBorder="1" applyAlignment="1">
      <alignment horizontal="right" vertical="top"/>
    </xf>
    <xf numFmtId="164" fontId="3" fillId="0" borderId="25" xfId="0" applyNumberFormat="1" applyFont="1" applyFill="1" applyBorder="1" applyAlignment="1">
      <alignment horizontal="right" vertical="top"/>
    </xf>
    <xf numFmtId="0" fontId="3" fillId="3" borderId="40" xfId="0" applyFont="1" applyFill="1" applyBorder="1" applyAlignment="1">
      <alignment vertical="top" wrapText="1"/>
    </xf>
    <xf numFmtId="0" fontId="3" fillId="0" borderId="34" xfId="0" applyFont="1" applyFill="1" applyBorder="1" applyAlignment="1">
      <alignment vertical="center" textRotation="90" wrapText="1"/>
    </xf>
    <xf numFmtId="49" fontId="3" fillId="0" borderId="33" xfId="0" applyNumberFormat="1" applyFont="1" applyBorder="1" applyAlignment="1">
      <alignment vertical="top"/>
    </xf>
    <xf numFmtId="0" fontId="3" fillId="0" borderId="14" xfId="0" applyFont="1" applyFill="1" applyBorder="1" applyAlignment="1">
      <alignment horizontal="left" vertical="top" wrapText="1"/>
    </xf>
    <xf numFmtId="164" fontId="3" fillId="0" borderId="0" xfId="0" applyNumberFormat="1" applyFont="1" applyBorder="1" applyAlignment="1">
      <alignment vertical="top"/>
    </xf>
    <xf numFmtId="164" fontId="5" fillId="2" borderId="31" xfId="0" applyNumberFormat="1" applyFont="1" applyFill="1" applyBorder="1" applyAlignment="1">
      <alignment horizontal="right" vertical="top"/>
    </xf>
    <xf numFmtId="164" fontId="3" fillId="3" borderId="72" xfId="0" applyNumberFormat="1" applyFont="1" applyFill="1" applyBorder="1" applyAlignment="1">
      <alignment vertical="top" wrapText="1"/>
    </xf>
    <xf numFmtId="164" fontId="5" fillId="2" borderId="26" xfId="0" applyNumberFormat="1" applyFont="1" applyFill="1" applyBorder="1" applyAlignment="1">
      <alignment horizontal="right" vertical="top"/>
    </xf>
    <xf numFmtId="49" fontId="5" fillId="0" borderId="33" xfId="0" applyNumberFormat="1" applyFont="1" applyBorder="1" applyAlignment="1">
      <alignment horizontal="center" vertical="top"/>
    </xf>
    <xf numFmtId="0" fontId="3" fillId="3" borderId="40" xfId="0" applyFont="1" applyFill="1" applyBorder="1" applyAlignment="1">
      <alignment horizontal="left" vertical="top" wrapText="1"/>
    </xf>
    <xf numFmtId="164" fontId="3" fillId="3" borderId="32" xfId="0" applyNumberFormat="1" applyFont="1" applyFill="1" applyBorder="1" applyAlignment="1">
      <alignment vertical="top"/>
    </xf>
    <xf numFmtId="164" fontId="18" fillId="0" borderId="40" xfId="0" applyNumberFormat="1" applyFont="1" applyBorder="1" applyAlignment="1">
      <alignment vertical="top"/>
    </xf>
    <xf numFmtId="164" fontId="3" fillId="6" borderId="34" xfId="0" applyNumberFormat="1" applyFont="1" applyFill="1" applyBorder="1" applyAlignment="1">
      <alignment vertical="top"/>
    </xf>
    <xf numFmtId="164" fontId="3" fillId="3" borderId="78" xfId="0" applyNumberFormat="1" applyFont="1" applyFill="1" applyBorder="1" applyAlignment="1">
      <alignment vertical="top" wrapText="1"/>
    </xf>
    <xf numFmtId="3" fontId="3" fillId="3" borderId="33" xfId="0" applyNumberFormat="1" applyFont="1" applyFill="1" applyBorder="1" applyAlignment="1">
      <alignment horizontal="center" vertical="top" wrapText="1"/>
    </xf>
    <xf numFmtId="49" fontId="3" fillId="0" borderId="33" xfId="0" applyNumberFormat="1" applyFont="1" applyBorder="1" applyAlignment="1">
      <alignment horizontal="center" vertical="top"/>
    </xf>
    <xf numFmtId="49" fontId="5" fillId="0" borderId="32" xfId="0" applyNumberFormat="1" applyFont="1" applyBorder="1" applyAlignment="1">
      <alignment horizontal="center" vertical="top"/>
    </xf>
    <xf numFmtId="49" fontId="5" fillId="0" borderId="58" xfId="0" applyNumberFormat="1" applyFont="1" applyBorder="1" applyAlignment="1">
      <alignment horizontal="center" vertical="top"/>
    </xf>
    <xf numFmtId="164" fontId="3" fillId="10" borderId="35" xfId="0" applyNumberFormat="1" applyFont="1" applyFill="1" applyBorder="1" applyAlignment="1">
      <alignment vertical="top"/>
    </xf>
    <xf numFmtId="164" fontId="3" fillId="10" borderId="1" xfId="0" applyNumberFormat="1" applyFont="1" applyFill="1" applyBorder="1" applyAlignment="1">
      <alignment vertical="top"/>
    </xf>
    <xf numFmtId="164" fontId="3" fillId="10" borderId="48" xfId="0" applyNumberFormat="1" applyFont="1" applyFill="1" applyBorder="1" applyAlignment="1">
      <alignment vertical="top"/>
    </xf>
    <xf numFmtId="164" fontId="3" fillId="0" borderId="24" xfId="0" applyNumberFormat="1" applyFont="1" applyFill="1" applyBorder="1" applyAlignment="1">
      <alignment vertical="top"/>
    </xf>
    <xf numFmtId="164" fontId="3" fillId="0" borderId="71" xfId="0" applyNumberFormat="1" applyFont="1" applyFill="1" applyBorder="1" applyAlignment="1">
      <alignment vertical="top"/>
    </xf>
    <xf numFmtId="0" fontId="3" fillId="0" borderId="14" xfId="0" applyFont="1" applyFill="1" applyBorder="1" applyAlignment="1">
      <alignment vertical="top" wrapText="1"/>
    </xf>
    <xf numFmtId="164" fontId="18" fillId="6" borderId="10" xfId="0" applyNumberFormat="1" applyFont="1" applyFill="1" applyBorder="1" applyAlignment="1">
      <alignment vertical="top"/>
    </xf>
    <xf numFmtId="164" fontId="18" fillId="6" borderId="11" xfId="0" applyNumberFormat="1" applyFont="1" applyFill="1" applyBorder="1" applyAlignment="1">
      <alignment vertical="top"/>
    </xf>
    <xf numFmtId="164" fontId="11" fillId="6" borderId="49" xfId="0" applyNumberFormat="1" applyFont="1" applyFill="1" applyBorder="1" applyAlignment="1">
      <alignment horizontal="right" vertical="top"/>
    </xf>
    <xf numFmtId="164" fontId="19" fillId="6" borderId="14" xfId="0" applyNumberFormat="1" applyFont="1" applyFill="1" applyBorder="1" applyAlignment="1">
      <alignment vertical="top"/>
    </xf>
    <xf numFmtId="164" fontId="19" fillId="6" borderId="1" xfId="0" applyNumberFormat="1" applyFont="1" applyFill="1" applyBorder="1" applyAlignment="1">
      <alignment vertical="top"/>
    </xf>
    <xf numFmtId="49" fontId="5" fillId="0" borderId="17" xfId="0" applyNumberFormat="1" applyFont="1" applyBorder="1" applyAlignment="1">
      <alignment horizontal="center" vertical="top"/>
    </xf>
    <xf numFmtId="0" fontId="3" fillId="10" borderId="32" xfId="0" applyFont="1" applyFill="1" applyBorder="1" applyAlignment="1">
      <alignment horizontal="left" vertical="top" wrapText="1"/>
    </xf>
    <xf numFmtId="0" fontId="3" fillId="10" borderId="17" xfId="0" applyFont="1" applyFill="1" applyBorder="1" applyAlignment="1">
      <alignment vertical="top" wrapText="1"/>
    </xf>
    <xf numFmtId="0" fontId="3" fillId="10" borderId="16" xfId="0" applyFont="1" applyFill="1" applyBorder="1" applyAlignment="1">
      <alignment horizontal="left" vertical="top" wrapText="1"/>
    </xf>
    <xf numFmtId="0" fontId="19" fillId="0" borderId="6" xfId="0" applyFont="1" applyBorder="1" applyAlignment="1">
      <alignment horizontal="center" vertical="top" wrapText="1"/>
    </xf>
    <xf numFmtId="164" fontId="19" fillId="0" borderId="13" xfId="0" applyNumberFormat="1" applyFont="1" applyBorder="1" applyAlignment="1">
      <alignment horizontal="right" vertical="top"/>
    </xf>
    <xf numFmtId="164" fontId="19" fillId="6" borderId="47" xfId="0" applyNumberFormat="1" applyFont="1" applyFill="1" applyBorder="1" applyAlignment="1">
      <alignment horizontal="right" vertical="top"/>
    </xf>
    <xf numFmtId="164" fontId="19" fillId="6" borderId="11" xfId="0" applyNumberFormat="1" applyFont="1" applyFill="1" applyBorder="1" applyAlignment="1">
      <alignment horizontal="right" vertical="top"/>
    </xf>
    <xf numFmtId="164" fontId="19" fillId="6" borderId="12" xfId="0" applyNumberFormat="1" applyFont="1" applyFill="1" applyBorder="1" applyAlignment="1">
      <alignment horizontal="right" vertical="top"/>
    </xf>
    <xf numFmtId="164" fontId="19" fillId="3" borderId="6" xfId="0" applyNumberFormat="1" applyFont="1" applyFill="1" applyBorder="1" applyAlignment="1">
      <alignment horizontal="right" vertical="top" wrapText="1"/>
    </xf>
    <xf numFmtId="164" fontId="19" fillId="3" borderId="75" xfId="0" applyNumberFormat="1" applyFont="1" applyFill="1" applyBorder="1" applyAlignment="1">
      <alignment horizontal="right" vertical="top" wrapText="1"/>
    </xf>
    <xf numFmtId="3" fontId="19" fillId="0" borderId="29" xfId="0" applyNumberFormat="1" applyFont="1" applyFill="1" applyBorder="1" applyAlignment="1">
      <alignment horizontal="center" vertical="top"/>
    </xf>
    <xf numFmtId="3" fontId="19" fillId="3" borderId="29" xfId="0" applyNumberFormat="1" applyFont="1" applyFill="1" applyBorder="1" applyAlignment="1">
      <alignment horizontal="center" vertical="top"/>
    </xf>
    <xf numFmtId="3" fontId="19" fillId="3" borderId="30" xfId="0" applyNumberFormat="1" applyFont="1" applyFill="1" applyBorder="1" applyAlignment="1">
      <alignment horizontal="center" vertical="top"/>
    </xf>
    <xf numFmtId="0" fontId="19" fillId="0" borderId="24" xfId="0" applyFont="1" applyBorder="1" applyAlignment="1">
      <alignment horizontal="center" vertical="top" wrapText="1"/>
    </xf>
    <xf numFmtId="164" fontId="19" fillId="0" borderId="48" xfId="0" applyNumberFormat="1" applyFont="1" applyBorder="1" applyAlignment="1">
      <alignment horizontal="right" vertical="top"/>
    </xf>
    <xf numFmtId="164" fontId="19" fillId="6" borderId="35" xfId="0" applyNumberFormat="1" applyFont="1" applyFill="1" applyBorder="1" applyAlignment="1">
      <alignment horizontal="right" vertical="top"/>
    </xf>
    <xf numFmtId="164" fontId="19" fillId="6" borderId="15" xfId="0" applyNumberFormat="1" applyFont="1" applyFill="1" applyBorder="1" applyAlignment="1">
      <alignment horizontal="right" vertical="top"/>
    </xf>
    <xf numFmtId="164" fontId="19" fillId="6" borderId="43" xfId="0" applyNumberFormat="1" applyFont="1" applyFill="1" applyBorder="1" applyAlignment="1">
      <alignment horizontal="right" vertical="top"/>
    </xf>
    <xf numFmtId="164" fontId="19" fillId="3" borderId="5" xfId="0" applyNumberFormat="1" applyFont="1" applyFill="1" applyBorder="1" applyAlignment="1">
      <alignment horizontal="right" vertical="top" wrapText="1"/>
    </xf>
    <xf numFmtId="164" fontId="19" fillId="3" borderId="57" xfId="0" applyNumberFormat="1" applyFont="1" applyFill="1" applyBorder="1" applyAlignment="1">
      <alignment horizontal="right" vertical="top" wrapText="1"/>
    </xf>
    <xf numFmtId="3" fontId="19" fillId="0" borderId="15" xfId="0" applyNumberFormat="1" applyFont="1" applyFill="1" applyBorder="1" applyAlignment="1">
      <alignment horizontal="center" vertical="top"/>
    </xf>
    <xf numFmtId="3" fontId="19" fillId="0" borderId="17" xfId="0" applyNumberFormat="1" applyFont="1" applyFill="1" applyBorder="1" applyAlignment="1">
      <alignment horizontal="center" vertical="top"/>
    </xf>
    <xf numFmtId="0" fontId="19" fillId="0" borderId="5" xfId="0" applyFont="1" applyBorder="1" applyAlignment="1">
      <alignment horizontal="center" vertical="top" wrapText="1"/>
    </xf>
    <xf numFmtId="164" fontId="19" fillId="0" borderId="18" xfId="0" applyNumberFormat="1" applyFont="1" applyBorder="1" applyAlignment="1">
      <alignment horizontal="right" vertical="top"/>
    </xf>
    <xf numFmtId="164" fontId="19" fillId="0" borderId="19" xfId="0" applyNumberFormat="1" applyFont="1" applyFill="1" applyBorder="1" applyAlignment="1">
      <alignment horizontal="right" vertical="top"/>
    </xf>
    <xf numFmtId="164" fontId="19" fillId="0" borderId="20" xfId="0" applyNumberFormat="1" applyFont="1" applyFill="1" applyBorder="1" applyAlignment="1">
      <alignment horizontal="right" vertical="top"/>
    </xf>
    <xf numFmtId="164" fontId="19" fillId="6" borderId="18" xfId="0" applyNumberFormat="1" applyFont="1" applyFill="1" applyBorder="1" applyAlignment="1">
      <alignment horizontal="right" vertical="top"/>
    </xf>
    <xf numFmtId="164" fontId="19" fillId="6" borderId="19" xfId="0" applyNumberFormat="1" applyFont="1" applyFill="1" applyBorder="1" applyAlignment="1">
      <alignment horizontal="right" vertical="top"/>
    </xf>
    <xf numFmtId="164" fontId="19" fillId="6" borderId="50" xfId="0" applyNumberFormat="1" applyFont="1" applyFill="1" applyBorder="1" applyAlignment="1">
      <alignment horizontal="right" vertical="top"/>
    </xf>
    <xf numFmtId="164" fontId="19" fillId="0" borderId="21" xfId="0" applyNumberFormat="1" applyFont="1" applyFill="1" applyBorder="1" applyAlignment="1">
      <alignment horizontal="right" vertical="top"/>
    </xf>
    <xf numFmtId="164" fontId="19" fillId="0" borderId="70" xfId="0" applyNumberFormat="1" applyFont="1" applyFill="1" applyBorder="1" applyAlignment="1">
      <alignment horizontal="right" vertical="top"/>
    </xf>
    <xf numFmtId="0" fontId="20" fillId="6" borderId="52" xfId="0" applyFont="1" applyFill="1" applyBorder="1" applyAlignment="1">
      <alignment horizontal="center" vertical="top"/>
    </xf>
    <xf numFmtId="164" fontId="20" fillId="6" borderId="2" xfId="0" applyNumberFormat="1" applyFont="1" applyFill="1" applyBorder="1" applyAlignment="1">
      <alignment horizontal="right" vertical="top"/>
    </xf>
    <xf numFmtId="164" fontId="20" fillId="6" borderId="54" xfId="0" applyNumberFormat="1" applyFont="1" applyFill="1" applyBorder="1" applyAlignment="1">
      <alignment horizontal="right" vertical="top"/>
    </xf>
    <xf numFmtId="164" fontId="20" fillId="6" borderId="3" xfId="0" applyNumberFormat="1" applyFont="1" applyFill="1" applyBorder="1" applyAlignment="1">
      <alignment horizontal="right" vertical="top"/>
    </xf>
    <xf numFmtId="164" fontId="20" fillId="6" borderId="52" xfId="0" applyNumberFormat="1" applyFont="1" applyFill="1" applyBorder="1" applyAlignment="1">
      <alignment horizontal="right" vertical="top"/>
    </xf>
    <xf numFmtId="3" fontId="19" fillId="0" borderId="27" xfId="0" applyNumberFormat="1" applyFont="1" applyFill="1" applyBorder="1" applyAlignment="1">
      <alignment horizontal="center" vertical="top"/>
    </xf>
    <xf numFmtId="3" fontId="19" fillId="0" borderId="28" xfId="0" applyNumberFormat="1" applyFont="1" applyFill="1" applyBorder="1" applyAlignment="1">
      <alignment horizontal="center" vertical="top"/>
    </xf>
    <xf numFmtId="0" fontId="19" fillId="0" borderId="6" xfId="0" applyFont="1" applyFill="1" applyBorder="1" applyAlignment="1">
      <alignment horizontal="center" vertical="top" wrapText="1"/>
    </xf>
    <xf numFmtId="164" fontId="19" fillId="0" borderId="10" xfId="0" applyNumberFormat="1" applyFont="1" applyBorder="1" applyAlignment="1">
      <alignment horizontal="center" vertical="top"/>
    </xf>
    <xf numFmtId="164" fontId="19" fillId="0" borderId="11" xfId="0" applyNumberFormat="1" applyFont="1" applyBorder="1" applyAlignment="1">
      <alignment horizontal="center" vertical="top"/>
    </xf>
    <xf numFmtId="3" fontId="19" fillId="0" borderId="30" xfId="0" applyNumberFormat="1" applyFont="1" applyFill="1" applyBorder="1" applyAlignment="1">
      <alignment horizontal="center" vertical="top"/>
    </xf>
    <xf numFmtId="0" fontId="19" fillId="0" borderId="25" xfId="0" applyFont="1" applyFill="1" applyBorder="1" applyAlignment="1">
      <alignment horizontal="center" vertical="top" wrapText="1"/>
    </xf>
    <xf numFmtId="164" fontId="19" fillId="0" borderId="14" xfId="0" applyNumberFormat="1" applyFont="1" applyBorder="1" applyAlignment="1">
      <alignment horizontal="center" vertical="top"/>
    </xf>
    <xf numFmtId="164" fontId="19" fillId="0" borderId="15" xfId="0" applyNumberFormat="1" applyFont="1" applyBorder="1" applyAlignment="1">
      <alignment horizontal="center" vertical="top"/>
    </xf>
    <xf numFmtId="0" fontId="19" fillId="0" borderId="8" xfId="0" applyFont="1" applyFill="1" applyBorder="1" applyAlignment="1">
      <alignment vertical="top" wrapText="1"/>
    </xf>
    <xf numFmtId="3" fontId="19" fillId="0" borderId="0" xfId="0" applyNumberFormat="1" applyFont="1" applyFill="1" applyBorder="1" applyAlignment="1">
      <alignment horizontal="center" vertical="top"/>
    </xf>
    <xf numFmtId="0" fontId="20" fillId="6" borderId="55" xfId="0" applyFont="1" applyFill="1" applyBorder="1" applyAlignment="1">
      <alignment horizontal="center" vertical="top"/>
    </xf>
    <xf numFmtId="0" fontId="19" fillId="0" borderId="9" xfId="0" applyFont="1" applyBorder="1" applyAlignment="1">
      <alignment vertical="top" wrapText="1"/>
    </xf>
    <xf numFmtId="3" fontId="19" fillId="0" borderId="31" xfId="0" applyNumberFormat="1" applyFont="1" applyFill="1" applyBorder="1" applyAlignment="1">
      <alignment horizontal="center" vertical="top"/>
    </xf>
    <xf numFmtId="164" fontId="20" fillId="2" borderId="22" xfId="0" applyNumberFormat="1" applyFont="1" applyFill="1" applyBorder="1" applyAlignment="1">
      <alignment horizontal="right" vertical="top"/>
    </xf>
    <xf numFmtId="164" fontId="19" fillId="0" borderId="10" xfId="0" applyNumberFormat="1" applyFont="1" applyBorder="1" applyAlignment="1">
      <alignment vertical="top"/>
    </xf>
    <xf numFmtId="164" fontId="19" fillId="0" borderId="11" xfId="0" applyNumberFormat="1" applyFont="1" applyBorder="1" applyAlignment="1">
      <alignment vertical="top"/>
    </xf>
    <xf numFmtId="164" fontId="19" fillId="0" borderId="12" xfId="0" applyNumberFormat="1" applyFont="1" applyBorder="1" applyAlignment="1">
      <alignment vertical="top"/>
    </xf>
    <xf numFmtId="164" fontId="19" fillId="0" borderId="13" xfId="0" applyNumberFormat="1" applyFont="1" applyBorder="1" applyAlignment="1">
      <alignment vertical="top"/>
    </xf>
    <xf numFmtId="164" fontId="19" fillId="6" borderId="10" xfId="0" applyNumberFormat="1" applyFont="1" applyFill="1" applyBorder="1" applyAlignment="1">
      <alignment horizontal="center" vertical="top"/>
    </xf>
    <xf numFmtId="164" fontId="19" fillId="6" borderId="11" xfId="0" applyNumberFormat="1" applyFont="1" applyFill="1" applyBorder="1" applyAlignment="1">
      <alignment horizontal="center" vertical="top"/>
    </xf>
    <xf numFmtId="164" fontId="19" fillId="3" borderId="6" xfId="0" applyNumberFormat="1" applyFont="1" applyFill="1" applyBorder="1" applyAlignment="1">
      <alignment vertical="top" wrapText="1"/>
    </xf>
    <xf numFmtId="164" fontId="20" fillId="6" borderId="19" xfId="0" applyNumberFormat="1" applyFont="1" applyFill="1" applyBorder="1" applyAlignment="1">
      <alignment vertical="top"/>
    </xf>
    <xf numFmtId="164" fontId="20" fillId="6" borderId="20" xfId="0" applyNumberFormat="1" applyFont="1" applyFill="1" applyBorder="1" applyAlignment="1">
      <alignment vertical="top"/>
    </xf>
    <xf numFmtId="164" fontId="20" fillId="6" borderId="19" xfId="0" applyNumberFormat="1" applyFont="1" applyFill="1" applyBorder="1" applyAlignment="1">
      <alignment horizontal="center" vertical="top"/>
    </xf>
    <xf numFmtId="164" fontId="20" fillId="6" borderId="21" xfId="0" applyNumberFormat="1" applyFont="1" applyFill="1" applyBorder="1" applyAlignment="1">
      <alignment vertical="top"/>
    </xf>
    <xf numFmtId="164" fontId="19" fillId="3" borderId="10" xfId="0" applyNumberFormat="1" applyFont="1" applyFill="1" applyBorder="1" applyAlignment="1">
      <alignment vertical="top"/>
    </xf>
    <xf numFmtId="164" fontId="19" fillId="3" borderId="11" xfId="0" applyNumberFormat="1" applyFont="1" applyFill="1" applyBorder="1" applyAlignment="1">
      <alignment vertical="top"/>
    </xf>
    <xf numFmtId="164" fontId="19" fillId="3" borderId="12" xfId="0" applyNumberFormat="1" applyFont="1" applyFill="1" applyBorder="1" applyAlignment="1">
      <alignment vertical="top"/>
    </xf>
    <xf numFmtId="164" fontId="19" fillId="6" borderId="47" xfId="0" applyNumberFormat="1" applyFont="1" applyFill="1" applyBorder="1" applyAlignment="1">
      <alignment horizontal="center" vertical="top"/>
    </xf>
    <xf numFmtId="164" fontId="19" fillId="3" borderId="75" xfId="0" applyNumberFormat="1" applyFont="1" applyFill="1" applyBorder="1" applyAlignment="1">
      <alignment vertical="top" wrapText="1"/>
    </xf>
    <xf numFmtId="164" fontId="19" fillId="3" borderId="14" xfId="0" applyNumberFormat="1" applyFont="1" applyFill="1" applyBorder="1" applyAlignment="1">
      <alignment vertical="top"/>
    </xf>
    <xf numFmtId="164" fontId="19" fillId="3" borderId="15" xfId="0" applyNumberFormat="1" applyFont="1" applyFill="1" applyBorder="1" applyAlignment="1">
      <alignment vertical="top"/>
    </xf>
    <xf numFmtId="164" fontId="19" fillId="3" borderId="43" xfId="0" applyNumberFormat="1" applyFont="1" applyFill="1" applyBorder="1" applyAlignment="1">
      <alignment vertical="top"/>
    </xf>
    <xf numFmtId="164" fontId="19" fillId="0" borderId="14" xfId="0" applyNumberFormat="1" applyFont="1" applyBorder="1" applyAlignment="1">
      <alignment vertical="top"/>
    </xf>
    <xf numFmtId="164" fontId="19" fillId="0" borderId="15" xfId="0" applyNumberFormat="1" applyFont="1" applyBorder="1" applyAlignment="1">
      <alignment vertical="top"/>
    </xf>
    <xf numFmtId="164" fontId="19" fillId="0" borderId="17" xfId="0" applyNumberFormat="1" applyFont="1" applyBorder="1" applyAlignment="1">
      <alignment vertical="top"/>
    </xf>
    <xf numFmtId="164" fontId="19" fillId="6" borderId="35" xfId="0" applyNumberFormat="1" applyFont="1" applyFill="1" applyBorder="1" applyAlignment="1">
      <alignment horizontal="center" vertical="top"/>
    </xf>
    <xf numFmtId="164" fontId="19" fillId="6" borderId="15" xfId="0" applyNumberFormat="1" applyFont="1" applyFill="1" applyBorder="1" applyAlignment="1">
      <alignment horizontal="center" vertical="top"/>
    </xf>
    <xf numFmtId="164" fontId="19" fillId="3" borderId="5" xfId="0" applyNumberFormat="1" applyFont="1" applyFill="1" applyBorder="1" applyAlignment="1">
      <alignment vertical="top" wrapText="1"/>
    </xf>
    <xf numFmtId="164" fontId="19" fillId="3" borderId="57" xfId="0" applyNumberFormat="1" applyFont="1" applyFill="1" applyBorder="1" applyAlignment="1">
      <alignment vertical="top" wrapText="1"/>
    </xf>
    <xf numFmtId="164" fontId="19" fillId="3" borderId="34" xfId="0" applyNumberFormat="1" applyFont="1" applyFill="1" applyBorder="1" applyAlignment="1">
      <alignment vertical="top"/>
    </xf>
    <xf numFmtId="164" fontId="19" fillId="3" borderId="19" xfId="0" applyNumberFormat="1" applyFont="1" applyFill="1" applyBorder="1" applyAlignment="1">
      <alignment vertical="top"/>
    </xf>
    <xf numFmtId="164" fontId="19" fillId="3" borderId="50" xfId="0" applyNumberFormat="1" applyFont="1" applyFill="1" applyBorder="1" applyAlignment="1">
      <alignment vertical="top"/>
    </xf>
    <xf numFmtId="164" fontId="19" fillId="0" borderId="34" xfId="0" applyNumberFormat="1" applyFont="1" applyBorder="1" applyAlignment="1">
      <alignment vertical="top"/>
    </xf>
    <xf numFmtId="164" fontId="19" fillId="0" borderId="19" xfId="0" applyNumberFormat="1" applyFont="1" applyFill="1" applyBorder="1" applyAlignment="1">
      <alignment vertical="top"/>
    </xf>
    <xf numFmtId="164" fontId="19" fillId="0" borderId="20" xfId="0" applyNumberFormat="1" applyFont="1" applyFill="1" applyBorder="1" applyAlignment="1">
      <alignment vertical="top"/>
    </xf>
    <xf numFmtId="164" fontId="19" fillId="6" borderId="18" xfId="0" applyNumberFormat="1" applyFont="1" applyFill="1" applyBorder="1" applyAlignment="1">
      <alignment horizontal="center" vertical="top"/>
    </xf>
    <xf numFmtId="164" fontId="19" fillId="6" borderId="19" xfId="0" applyNumberFormat="1" applyFont="1" applyFill="1" applyBorder="1" applyAlignment="1">
      <alignment horizontal="center" vertical="top"/>
    </xf>
    <xf numFmtId="164" fontId="19" fillId="0" borderId="21" xfId="0" applyNumberFormat="1" applyFont="1" applyFill="1" applyBorder="1" applyAlignment="1">
      <alignment vertical="top"/>
    </xf>
    <xf numFmtId="164" fontId="19" fillId="0" borderId="70" xfId="0" applyNumberFormat="1" applyFont="1" applyFill="1" applyBorder="1" applyAlignment="1">
      <alignment vertical="top"/>
    </xf>
    <xf numFmtId="49" fontId="20" fillId="0" borderId="36" xfId="0" applyNumberFormat="1" applyFont="1" applyBorder="1" applyAlignment="1">
      <alignment horizontal="center" vertical="top"/>
    </xf>
    <xf numFmtId="164" fontId="20" fillId="6" borderId="53" xfId="0" applyNumberFormat="1" applyFont="1" applyFill="1" applyBorder="1" applyAlignment="1">
      <alignment vertical="top"/>
    </xf>
    <xf numFmtId="164" fontId="20" fillId="6" borderId="2" xfId="0" applyNumberFormat="1" applyFont="1" applyFill="1" applyBorder="1" applyAlignment="1">
      <alignment vertical="top"/>
    </xf>
    <xf numFmtId="164" fontId="20" fillId="6" borderId="54" xfId="0" applyNumberFormat="1" applyFont="1" applyFill="1" applyBorder="1" applyAlignment="1">
      <alignment vertical="top"/>
    </xf>
    <xf numFmtId="164" fontId="20" fillId="6" borderId="3" xfId="0" applyNumberFormat="1" applyFont="1" applyFill="1" applyBorder="1" applyAlignment="1">
      <alignment vertical="top"/>
    </xf>
    <xf numFmtId="164" fontId="20" fillId="6" borderId="51" xfId="0" applyNumberFormat="1" applyFont="1" applyFill="1" applyBorder="1" applyAlignment="1">
      <alignment horizontal="center" vertical="top"/>
    </xf>
    <xf numFmtId="164" fontId="20" fillId="6" borderId="2" xfId="0" applyNumberFormat="1" applyFont="1" applyFill="1" applyBorder="1" applyAlignment="1">
      <alignment horizontal="center" vertical="top"/>
    </xf>
    <xf numFmtId="164" fontId="20" fillId="6" borderId="52" xfId="0" applyNumberFormat="1" applyFont="1" applyFill="1" applyBorder="1" applyAlignment="1">
      <alignment vertical="top"/>
    </xf>
    <xf numFmtId="164" fontId="20" fillId="6" borderId="46" xfId="0" applyNumberFormat="1" applyFont="1" applyFill="1" applyBorder="1" applyAlignment="1">
      <alignment vertical="top"/>
    </xf>
    <xf numFmtId="164" fontId="19" fillId="0" borderId="48" xfId="0" applyNumberFormat="1" applyFont="1" applyBorder="1" applyAlignment="1">
      <alignment vertical="top"/>
    </xf>
    <xf numFmtId="164" fontId="20" fillId="6" borderId="51" xfId="0" applyNumberFormat="1" applyFont="1" applyFill="1" applyBorder="1" applyAlignment="1">
      <alignment vertical="top"/>
    </xf>
    <xf numFmtId="164" fontId="20" fillId="6" borderId="45" xfId="0" applyNumberFormat="1" applyFont="1" applyFill="1" applyBorder="1" applyAlignment="1">
      <alignment horizontal="right" vertical="top"/>
    </xf>
    <xf numFmtId="49" fontId="20" fillId="11" borderId="15" xfId="0" applyNumberFormat="1" applyFont="1" applyFill="1" applyBorder="1" applyAlignment="1">
      <alignment vertical="top"/>
    </xf>
    <xf numFmtId="49" fontId="19" fillId="10" borderId="50" xfId="0" applyNumberFormat="1" applyFont="1" applyFill="1" applyBorder="1" applyAlignment="1">
      <alignment horizontal="center" vertical="top"/>
    </xf>
    <xf numFmtId="0" fontId="19" fillId="0" borderId="24" xfId="0" applyFont="1" applyBorder="1" applyAlignment="1">
      <alignment horizontal="center" vertical="top"/>
    </xf>
    <xf numFmtId="164" fontId="19" fillId="3" borderId="68" xfId="0" applyNumberFormat="1" applyFont="1" applyFill="1" applyBorder="1" applyAlignment="1">
      <alignment vertical="top" wrapText="1"/>
    </xf>
    <xf numFmtId="164" fontId="19" fillId="3" borderId="19" xfId="0" applyNumberFormat="1" applyFont="1" applyFill="1" applyBorder="1" applyAlignment="1">
      <alignment vertical="top" wrapText="1"/>
    </xf>
    <xf numFmtId="164" fontId="19" fillId="3" borderId="68" xfId="0" applyNumberFormat="1" applyFont="1" applyFill="1" applyBorder="1" applyAlignment="1">
      <alignment vertical="top"/>
    </xf>
    <xf numFmtId="164" fontId="19" fillId="3" borderId="67" xfId="0" applyNumberFormat="1" applyFont="1" applyFill="1" applyBorder="1" applyAlignment="1">
      <alignment vertical="top" wrapText="1"/>
    </xf>
    <xf numFmtId="164" fontId="19" fillId="3" borderId="20" xfId="0" applyNumberFormat="1" applyFont="1" applyFill="1" applyBorder="1" applyAlignment="1">
      <alignment vertical="top"/>
    </xf>
    <xf numFmtId="164" fontId="19" fillId="6" borderId="68" xfId="0" applyNumberFormat="1" applyFont="1" applyFill="1" applyBorder="1" applyAlignment="1">
      <alignment horizontal="center" vertical="top" wrapText="1"/>
    </xf>
    <xf numFmtId="164" fontId="19" fillId="6" borderId="19" xfId="0" applyNumberFormat="1" applyFont="1" applyFill="1" applyBorder="1" applyAlignment="1">
      <alignment horizontal="center" vertical="top" wrapText="1"/>
    </xf>
    <xf numFmtId="164" fontId="19" fillId="6" borderId="68" xfId="0" applyNumberFormat="1" applyFont="1" applyFill="1" applyBorder="1" applyAlignment="1">
      <alignment horizontal="center" vertical="top"/>
    </xf>
    <xf numFmtId="164" fontId="19" fillId="6" borderId="50" xfId="0" applyNumberFormat="1" applyFont="1" applyFill="1" applyBorder="1" applyAlignment="1">
      <alignment horizontal="center" vertical="top"/>
    </xf>
    <xf numFmtId="164" fontId="19" fillId="3" borderId="21" xfId="0" applyNumberFormat="1" applyFont="1" applyFill="1" applyBorder="1" applyAlignment="1">
      <alignment vertical="top"/>
    </xf>
    <xf numFmtId="164" fontId="19" fillId="3" borderId="70" xfId="0" applyNumberFormat="1" applyFont="1" applyFill="1" applyBorder="1" applyAlignment="1">
      <alignment vertical="top"/>
    </xf>
    <xf numFmtId="0" fontId="19" fillId="3" borderId="29" xfId="0" applyFont="1" applyFill="1" applyBorder="1" applyAlignment="1">
      <alignment horizontal="center" vertical="top"/>
    </xf>
    <xf numFmtId="0" fontId="19" fillId="3" borderId="19" xfId="0" applyFont="1" applyFill="1" applyBorder="1" applyAlignment="1">
      <alignment horizontal="center" vertical="top"/>
    </xf>
    <xf numFmtId="0" fontId="19" fillId="3" borderId="20" xfId="0" applyFont="1" applyFill="1" applyBorder="1" applyAlignment="1">
      <alignment horizontal="center" vertical="top"/>
    </xf>
    <xf numFmtId="49" fontId="20" fillId="10" borderId="43" xfId="0" applyNumberFormat="1" applyFont="1" applyFill="1" applyBorder="1" applyAlignment="1">
      <alignment horizontal="center" vertical="top"/>
    </xf>
    <xf numFmtId="0" fontId="19" fillId="0" borderId="5" xfId="0" applyFont="1" applyBorder="1" applyAlignment="1">
      <alignment horizontal="center" vertical="top"/>
    </xf>
    <xf numFmtId="164" fontId="19" fillId="3" borderId="71" xfId="0" applyNumberFormat="1" applyFont="1" applyFill="1" applyBorder="1" applyAlignment="1">
      <alignment vertical="top" wrapText="1"/>
    </xf>
    <xf numFmtId="164" fontId="19" fillId="3" borderId="1" xfId="0" applyNumberFormat="1" applyFont="1" applyFill="1" applyBorder="1" applyAlignment="1">
      <alignment vertical="top" wrapText="1"/>
    </xf>
    <xf numFmtId="164" fontId="19" fillId="3" borderId="71" xfId="0" applyNumberFormat="1" applyFont="1" applyFill="1" applyBorder="1" applyAlignment="1">
      <alignment vertical="top"/>
    </xf>
    <xf numFmtId="164" fontId="19" fillId="3" borderId="48" xfId="0" applyNumberFormat="1" applyFont="1" applyFill="1" applyBorder="1" applyAlignment="1">
      <alignment vertical="top"/>
    </xf>
    <xf numFmtId="164" fontId="19" fillId="3" borderId="64" xfId="0" applyNumberFormat="1" applyFont="1" applyFill="1" applyBorder="1" applyAlignment="1">
      <alignment vertical="top" wrapText="1"/>
    </xf>
    <xf numFmtId="164" fontId="19" fillId="3" borderId="16" xfId="0" applyNumberFormat="1" applyFont="1" applyFill="1" applyBorder="1" applyAlignment="1">
      <alignment vertical="top"/>
    </xf>
    <xf numFmtId="164" fontId="19" fillId="6" borderId="71" xfId="0" applyNumberFormat="1" applyFont="1" applyFill="1" applyBorder="1" applyAlignment="1">
      <alignment horizontal="center" vertical="top" wrapText="1"/>
    </xf>
    <xf numFmtId="164" fontId="19" fillId="6" borderId="1" xfId="0" applyNumberFormat="1" applyFont="1" applyFill="1" applyBorder="1" applyAlignment="1">
      <alignment horizontal="center" vertical="top" wrapText="1"/>
    </xf>
    <xf numFmtId="164" fontId="19" fillId="6" borderId="71" xfId="0" applyNumberFormat="1" applyFont="1" applyFill="1" applyBorder="1" applyAlignment="1">
      <alignment horizontal="center" vertical="top"/>
    </xf>
    <xf numFmtId="164" fontId="19" fillId="6" borderId="48" xfId="0" applyNumberFormat="1" applyFont="1" applyFill="1" applyBorder="1" applyAlignment="1">
      <alignment horizontal="center" vertical="top"/>
    </xf>
    <xf numFmtId="0" fontId="19" fillId="3" borderId="15" xfId="0" applyFont="1" applyFill="1" applyBorder="1" applyAlignment="1">
      <alignment horizontal="center" vertical="top"/>
    </xf>
    <xf numFmtId="0" fontId="19" fillId="3" borderId="17" xfId="0" applyFont="1" applyFill="1" applyBorder="1" applyAlignment="1">
      <alignment horizontal="center" vertical="top"/>
    </xf>
    <xf numFmtId="0" fontId="23" fillId="11" borderId="15" xfId="0" applyFont="1" applyFill="1" applyBorder="1" applyAlignment="1">
      <alignment vertical="top"/>
    </xf>
    <xf numFmtId="0" fontId="23" fillId="10" borderId="15" xfId="0" applyFont="1" applyFill="1" applyBorder="1" applyAlignment="1">
      <alignment horizontal="center" vertical="top"/>
    </xf>
    <xf numFmtId="0" fontId="20" fillId="6" borderId="21" xfId="0" applyFont="1" applyFill="1" applyBorder="1" applyAlignment="1">
      <alignment horizontal="center" vertical="top" wrapText="1"/>
    </xf>
    <xf numFmtId="164" fontId="20" fillId="6" borderId="68" xfId="0" applyNumberFormat="1" applyFont="1" applyFill="1" applyBorder="1" applyAlignment="1">
      <alignment vertical="top"/>
    </xf>
    <xf numFmtId="164" fontId="20" fillId="6" borderId="50" xfId="0" applyNumberFormat="1" applyFont="1" applyFill="1" applyBorder="1" applyAlignment="1">
      <alignment vertical="top"/>
    </xf>
    <xf numFmtId="164" fontId="20" fillId="6" borderId="67" xfId="0" applyNumberFormat="1" applyFont="1" applyFill="1" applyBorder="1" applyAlignment="1">
      <alignment vertical="top"/>
    </xf>
    <xf numFmtId="164" fontId="20" fillId="6" borderId="68" xfId="0" applyNumberFormat="1" applyFont="1" applyFill="1" applyBorder="1" applyAlignment="1">
      <alignment horizontal="center" vertical="top"/>
    </xf>
    <xf numFmtId="164" fontId="20" fillId="6" borderId="50" xfId="0" applyNumberFormat="1" applyFont="1" applyFill="1" applyBorder="1" applyAlignment="1">
      <alignment horizontal="center" vertical="top"/>
    </xf>
    <xf numFmtId="164" fontId="20" fillId="6" borderId="70" xfId="0" applyNumberFormat="1" applyFont="1" applyFill="1" applyBorder="1" applyAlignment="1">
      <alignment vertical="top"/>
    </xf>
    <xf numFmtId="164" fontId="19" fillId="0" borderId="39" xfId="0" applyNumberFormat="1" applyFont="1" applyFill="1" applyBorder="1" applyAlignment="1">
      <alignment vertical="top" wrapText="1"/>
    </xf>
    <xf numFmtId="0" fontId="19" fillId="0" borderId="27" xfId="0" applyNumberFormat="1" applyFont="1" applyFill="1" applyBorder="1" applyAlignment="1">
      <alignment vertical="top"/>
    </xf>
    <xf numFmtId="0" fontId="19" fillId="0" borderId="15" xfId="0" applyNumberFormat="1" applyFont="1" applyFill="1" applyBorder="1" applyAlignment="1">
      <alignment vertical="top"/>
    </xf>
    <xf numFmtId="0" fontId="19" fillId="0" borderId="57" xfId="0" applyNumberFormat="1" applyFont="1" applyFill="1" applyBorder="1" applyAlignment="1">
      <alignment vertical="top"/>
    </xf>
    <xf numFmtId="0" fontId="19" fillId="0" borderId="6" xfId="0" applyFont="1" applyFill="1" applyBorder="1" applyAlignment="1">
      <alignment horizontal="center" vertical="top"/>
    </xf>
    <xf numFmtId="0" fontId="19" fillId="0" borderId="24" xfId="0" applyFont="1" applyFill="1" applyBorder="1" applyAlignment="1">
      <alignment horizontal="center" vertical="top"/>
    </xf>
    <xf numFmtId="164" fontId="19" fillId="0" borderId="16" xfId="0" applyNumberFormat="1" applyFont="1" applyBorder="1" applyAlignment="1">
      <alignment vertical="top"/>
    </xf>
    <xf numFmtId="164" fontId="19" fillId="6" borderId="14" xfId="0" applyNumberFormat="1" applyFont="1" applyFill="1" applyBorder="1" applyAlignment="1">
      <alignment horizontal="center" vertical="top"/>
    </xf>
    <xf numFmtId="3" fontId="19" fillId="3" borderId="15" xfId="0" applyNumberFormat="1" applyFont="1" applyFill="1" applyBorder="1" applyAlignment="1">
      <alignment horizontal="center" vertical="top"/>
    </xf>
    <xf numFmtId="0" fontId="19" fillId="0" borderId="9" xfId="0" applyFont="1" applyFill="1" applyBorder="1" applyAlignment="1">
      <alignment vertical="top" wrapText="1"/>
    </xf>
    <xf numFmtId="0" fontId="5" fillId="0" borderId="7"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10" borderId="5" xfId="0" applyFont="1" applyFill="1" applyBorder="1" applyAlignment="1">
      <alignment horizontal="center" vertical="top"/>
    </xf>
    <xf numFmtId="164" fontId="5" fillId="10" borderId="5" xfId="0" applyNumberFormat="1" applyFont="1" applyFill="1" applyBorder="1" applyAlignment="1">
      <alignment horizontal="right" vertical="top"/>
    </xf>
    <xf numFmtId="0" fontId="15" fillId="3" borderId="16" xfId="0" applyFont="1" applyFill="1" applyBorder="1" applyAlignment="1">
      <alignment horizontal="left" vertical="top" wrapText="1"/>
    </xf>
    <xf numFmtId="3" fontId="3" fillId="3" borderId="17" xfId="0" applyNumberFormat="1" applyFont="1" applyFill="1" applyBorder="1" applyAlignment="1">
      <alignment vertical="top"/>
    </xf>
    <xf numFmtId="164" fontId="3" fillId="3" borderId="59" xfId="0" applyNumberFormat="1" applyFont="1" applyFill="1" applyBorder="1" applyAlignment="1">
      <alignment horizontal="right" vertical="top" wrapText="1"/>
    </xf>
    <xf numFmtId="164" fontId="3" fillId="3" borderId="62" xfId="0" applyNumberFormat="1" applyFont="1" applyFill="1" applyBorder="1" applyAlignment="1">
      <alignment horizontal="right" vertical="top" wrapText="1"/>
    </xf>
    <xf numFmtId="49" fontId="5" fillId="0" borderId="40" xfId="0" applyNumberFormat="1" applyFont="1" applyBorder="1" applyAlignment="1">
      <alignment horizontal="center" vertical="top"/>
    </xf>
    <xf numFmtId="3" fontId="3" fillId="0" borderId="19" xfId="0" applyNumberFormat="1" applyFont="1" applyFill="1" applyBorder="1" applyAlignment="1">
      <alignment horizontal="center" vertical="top" wrapText="1"/>
    </xf>
    <xf numFmtId="3" fontId="3" fillId="0" borderId="20" xfId="0" applyNumberFormat="1" applyFont="1" applyFill="1" applyBorder="1" applyAlignment="1">
      <alignment horizontal="center" vertical="top" wrapText="1"/>
    </xf>
    <xf numFmtId="3" fontId="3" fillId="3" borderId="1" xfId="0" applyNumberFormat="1" applyFont="1" applyFill="1" applyBorder="1" applyAlignment="1">
      <alignment vertical="top"/>
    </xf>
    <xf numFmtId="3" fontId="3" fillId="3" borderId="16" xfId="0" applyNumberFormat="1" applyFont="1" applyFill="1" applyBorder="1" applyAlignment="1">
      <alignment horizontal="center" vertical="top"/>
    </xf>
    <xf numFmtId="0" fontId="2" fillId="0" borderId="8" xfId="0" applyFont="1" applyFill="1" applyBorder="1" applyAlignment="1">
      <alignment horizontal="center" vertical="center" textRotation="90"/>
    </xf>
    <xf numFmtId="49" fontId="3" fillId="0" borderId="29" xfId="0" applyNumberFormat="1" applyFont="1" applyBorder="1" applyAlignment="1">
      <alignment vertical="top" wrapText="1"/>
    </xf>
    <xf numFmtId="49" fontId="3" fillId="0" borderId="30" xfId="0" applyNumberFormat="1" applyFont="1" applyBorder="1" applyAlignment="1">
      <alignment vertical="top"/>
    </xf>
    <xf numFmtId="0" fontId="3" fillId="0" borderId="62" xfId="0" applyFont="1" applyBorder="1" applyAlignment="1">
      <alignment horizontal="center" vertical="top"/>
    </xf>
    <xf numFmtId="0" fontId="3" fillId="3" borderId="7" xfId="0" applyFont="1" applyFill="1" applyBorder="1" applyAlignment="1">
      <alignment vertical="top" wrapText="1"/>
    </xf>
    <xf numFmtId="3" fontId="3" fillId="3" borderId="29" xfId="0" applyNumberFormat="1" applyFont="1" applyFill="1" applyBorder="1" applyAlignment="1">
      <alignment vertical="top"/>
    </xf>
    <xf numFmtId="0" fontId="3" fillId="3" borderId="9" xfId="0" applyFont="1" applyFill="1" applyBorder="1" applyAlignment="1">
      <alignment vertical="top" wrapText="1"/>
    </xf>
    <xf numFmtId="3" fontId="3" fillId="0" borderId="19" xfId="0" applyNumberFormat="1" applyFont="1" applyFill="1" applyBorder="1" applyAlignment="1">
      <alignment horizontal="center" vertical="top"/>
    </xf>
    <xf numFmtId="3" fontId="3" fillId="0" borderId="20" xfId="0" applyNumberFormat="1" applyFont="1" applyFill="1" applyBorder="1" applyAlignment="1">
      <alignment horizontal="center" vertical="top"/>
    </xf>
    <xf numFmtId="0" fontId="3" fillId="10" borderId="17" xfId="0" applyFont="1" applyFill="1" applyBorder="1" applyAlignment="1">
      <alignment horizontal="left" vertical="top" wrapText="1"/>
    </xf>
    <xf numFmtId="49" fontId="5" fillId="0" borderId="66" xfId="0" applyNumberFormat="1" applyFont="1" applyBorder="1" applyAlignment="1">
      <alignment horizontal="center" vertical="top"/>
    </xf>
    <xf numFmtId="3" fontId="3" fillId="0" borderId="2" xfId="0" applyNumberFormat="1" applyFont="1" applyFill="1" applyBorder="1" applyAlignment="1">
      <alignment horizontal="center" vertical="top" wrapText="1"/>
    </xf>
    <xf numFmtId="3" fontId="3" fillId="0" borderId="3" xfId="0" applyNumberFormat="1" applyFont="1" applyFill="1" applyBorder="1" applyAlignment="1">
      <alignment horizontal="center" vertical="top" wrapText="1"/>
    </xf>
    <xf numFmtId="49" fontId="5" fillId="4" borderId="7" xfId="0" applyNumberFormat="1" applyFont="1" applyFill="1" applyBorder="1" applyAlignment="1">
      <alignment vertical="top"/>
    </xf>
    <xf numFmtId="49" fontId="5" fillId="2" borderId="29" xfId="0" applyNumberFormat="1" applyFont="1" applyFill="1" applyBorder="1" applyAlignment="1">
      <alignment vertical="top"/>
    </xf>
    <xf numFmtId="165" fontId="3" fillId="0" borderId="0" xfId="0" applyNumberFormat="1" applyFont="1" applyBorder="1" applyAlignment="1">
      <alignment vertical="top"/>
    </xf>
    <xf numFmtId="0" fontId="1" fillId="0" borderId="8" xfId="0" applyFont="1" applyBorder="1" applyAlignment="1">
      <alignment vertical="center" textRotation="90" wrapText="1"/>
    </xf>
    <xf numFmtId="0" fontId="2" fillId="3" borderId="34" xfId="0" applyFont="1" applyFill="1" applyBorder="1" applyAlignment="1">
      <alignment horizontal="center" vertical="center" textRotation="90" wrapText="1"/>
    </xf>
    <xf numFmtId="49" fontId="3" fillId="0" borderId="32" xfId="0" applyNumberFormat="1" applyFont="1" applyBorder="1" applyAlignment="1">
      <alignment horizontal="center" vertical="top"/>
    </xf>
    <xf numFmtId="3" fontId="3" fillId="3" borderId="33" xfId="0" applyNumberFormat="1" applyFont="1" applyFill="1" applyBorder="1" applyAlignment="1">
      <alignment vertical="top"/>
    </xf>
    <xf numFmtId="3" fontId="3" fillId="3" borderId="30" xfId="0" applyNumberFormat="1" applyFont="1" applyFill="1" applyBorder="1" applyAlignment="1">
      <alignment horizontal="center" vertical="top" wrapText="1"/>
    </xf>
    <xf numFmtId="49" fontId="5" fillId="2" borderId="80" xfId="0" applyNumberFormat="1" applyFont="1" applyFill="1" applyBorder="1" applyAlignment="1">
      <alignment horizontal="center" vertical="top"/>
    </xf>
    <xf numFmtId="164" fontId="19" fillId="3" borderId="62" xfId="0" applyNumberFormat="1" applyFont="1" applyFill="1" applyBorder="1" applyAlignment="1">
      <alignment vertical="top"/>
    </xf>
    <xf numFmtId="0" fontId="19" fillId="3" borderId="30" xfId="0" applyFont="1" applyFill="1" applyBorder="1" applyAlignment="1">
      <alignment horizontal="center" vertical="top"/>
    </xf>
    <xf numFmtId="49" fontId="5" fillId="10" borderId="15" xfId="0" applyNumberFormat="1" applyFont="1" applyFill="1" applyBorder="1" applyAlignment="1">
      <alignment vertical="top"/>
    </xf>
    <xf numFmtId="49" fontId="5" fillId="10" borderId="43" xfId="0" applyNumberFormat="1" applyFont="1" applyFill="1" applyBorder="1" applyAlignment="1">
      <alignment vertical="top"/>
    </xf>
    <xf numFmtId="49" fontId="5" fillId="10" borderId="43" xfId="0" applyNumberFormat="1" applyFont="1" applyFill="1" applyBorder="1" applyAlignment="1">
      <alignment horizontal="center" vertical="top"/>
    </xf>
    <xf numFmtId="49" fontId="5" fillId="10" borderId="27" xfId="0" applyNumberFormat="1" applyFont="1" applyFill="1" applyBorder="1" applyAlignment="1">
      <alignment horizontal="right" vertical="top"/>
    </xf>
    <xf numFmtId="49" fontId="5" fillId="10" borderId="28" xfId="0" applyNumberFormat="1" applyFont="1" applyFill="1" applyBorder="1" applyAlignment="1">
      <alignment horizontal="right" vertical="top"/>
    </xf>
    <xf numFmtId="0" fontId="3" fillId="3" borderId="48" xfId="0" applyFont="1" applyFill="1" applyBorder="1" applyAlignment="1">
      <alignment horizontal="left" vertical="top" wrapText="1"/>
    </xf>
    <xf numFmtId="49" fontId="5" fillId="10" borderId="9" xfId="0" applyNumberFormat="1" applyFont="1" applyFill="1" applyBorder="1" applyAlignment="1">
      <alignment horizontal="right" vertical="top"/>
    </xf>
    <xf numFmtId="164" fontId="20" fillId="12" borderId="54" xfId="0" applyNumberFormat="1" applyFont="1" applyFill="1" applyBorder="1" applyAlignment="1">
      <alignment horizontal="right" vertical="top"/>
    </xf>
    <xf numFmtId="164" fontId="3" fillId="12" borderId="33" xfId="0" applyNumberFormat="1" applyFont="1" applyFill="1" applyBorder="1" applyAlignment="1">
      <alignment horizontal="right" vertical="top"/>
    </xf>
    <xf numFmtId="164" fontId="3" fillId="12" borderId="40" xfId="0" applyNumberFormat="1" applyFont="1" applyFill="1" applyBorder="1" applyAlignment="1">
      <alignment horizontal="right" vertical="top"/>
    </xf>
    <xf numFmtId="164" fontId="3" fillId="12" borderId="15" xfId="0" applyNumberFormat="1" applyFont="1" applyFill="1" applyBorder="1" applyAlignment="1">
      <alignment horizontal="right" vertical="top"/>
    </xf>
    <xf numFmtId="164" fontId="3" fillId="12" borderId="43" xfId="0" applyNumberFormat="1" applyFont="1" applyFill="1" applyBorder="1" applyAlignment="1">
      <alignment horizontal="right" vertical="top"/>
    </xf>
    <xf numFmtId="164" fontId="3" fillId="12" borderId="19" xfId="0" applyNumberFormat="1" applyFont="1" applyFill="1" applyBorder="1" applyAlignment="1">
      <alignment horizontal="right" vertical="top"/>
    </xf>
    <xf numFmtId="164" fontId="3" fillId="12" borderId="7" xfId="0" applyNumberFormat="1" applyFont="1" applyFill="1" applyBorder="1" applyAlignment="1">
      <alignment horizontal="right" vertical="top"/>
    </xf>
    <xf numFmtId="164" fontId="3" fillId="12" borderId="29" xfId="0" applyNumberFormat="1" applyFont="1" applyFill="1" applyBorder="1" applyAlignment="1">
      <alignment horizontal="right" vertical="top"/>
    </xf>
    <xf numFmtId="164" fontId="3" fillId="12" borderId="56" xfId="0" applyNumberFormat="1" applyFont="1" applyFill="1" applyBorder="1" applyAlignment="1">
      <alignment horizontal="right" vertical="top"/>
    </xf>
    <xf numFmtId="164" fontId="3" fillId="12" borderId="8" xfId="0" applyNumberFormat="1" applyFont="1" applyFill="1" applyBorder="1" applyAlignment="1">
      <alignment horizontal="right" vertical="top"/>
    </xf>
    <xf numFmtId="164" fontId="3" fillId="12" borderId="38" xfId="0" applyNumberFormat="1" applyFont="1" applyFill="1" applyBorder="1" applyAlignment="1">
      <alignment horizontal="right" vertical="top"/>
    </xf>
    <xf numFmtId="164" fontId="5" fillId="12" borderId="38" xfId="0" applyNumberFormat="1" applyFont="1" applyFill="1" applyBorder="1" applyAlignment="1">
      <alignment horizontal="right" vertical="top"/>
    </xf>
    <xf numFmtId="164" fontId="11" fillId="12" borderId="38" xfId="0" applyNumberFormat="1" applyFont="1" applyFill="1" applyBorder="1" applyAlignment="1">
      <alignment horizontal="right" vertical="top"/>
    </xf>
    <xf numFmtId="164" fontId="3" fillId="12" borderId="30" xfId="0" applyNumberFormat="1" applyFont="1" applyFill="1" applyBorder="1" applyAlignment="1">
      <alignment horizontal="right" vertical="top"/>
    </xf>
    <xf numFmtId="164" fontId="3" fillId="12" borderId="17" xfId="0" applyNumberFormat="1" applyFont="1" applyFill="1" applyBorder="1" applyAlignment="1">
      <alignment horizontal="right" vertical="top"/>
    </xf>
    <xf numFmtId="164" fontId="3" fillId="12" borderId="34" xfId="0" applyNumberFormat="1" applyFont="1" applyFill="1" applyBorder="1" applyAlignment="1">
      <alignment horizontal="right" vertical="top"/>
    </xf>
    <xf numFmtId="164" fontId="3" fillId="12" borderId="32" xfId="0" applyNumberFormat="1" applyFont="1" applyFill="1" applyBorder="1" applyAlignment="1">
      <alignment horizontal="right" vertical="top"/>
    </xf>
    <xf numFmtId="164" fontId="5" fillId="12" borderId="2" xfId="0" applyNumberFormat="1" applyFont="1" applyFill="1" applyBorder="1" applyAlignment="1">
      <alignment horizontal="right" vertical="top"/>
    </xf>
    <xf numFmtId="164" fontId="3" fillId="12" borderId="34" xfId="0" applyNumberFormat="1" applyFont="1" applyFill="1" applyBorder="1" applyAlignment="1">
      <alignment vertical="top"/>
    </xf>
    <xf numFmtId="164" fontId="3" fillId="12" borderId="33" xfId="0" applyNumberFormat="1" applyFont="1" applyFill="1" applyBorder="1" applyAlignment="1">
      <alignment vertical="top"/>
    </xf>
    <xf numFmtId="164" fontId="3" fillId="12" borderId="40" xfId="0" applyNumberFormat="1" applyFont="1" applyFill="1" applyBorder="1" applyAlignment="1">
      <alignment vertical="top"/>
    </xf>
    <xf numFmtId="164" fontId="3" fillId="12" borderId="18" xfId="0" applyNumberFormat="1" applyFont="1" applyFill="1" applyBorder="1" applyAlignment="1">
      <alignment vertical="top"/>
    </xf>
    <xf numFmtId="164" fontId="3" fillId="12" borderId="15" xfId="0" applyNumberFormat="1" applyFont="1" applyFill="1" applyBorder="1" applyAlignment="1">
      <alignment vertical="top"/>
    </xf>
    <xf numFmtId="164" fontId="3" fillId="12" borderId="43" xfId="0" applyNumberFormat="1" applyFont="1" applyFill="1" applyBorder="1" applyAlignment="1">
      <alignment vertical="top"/>
    </xf>
    <xf numFmtId="164" fontId="3" fillId="12" borderId="38" xfId="0" applyNumberFormat="1" applyFont="1" applyFill="1" applyBorder="1" applyAlignment="1">
      <alignment vertical="top"/>
    </xf>
    <xf numFmtId="0" fontId="5" fillId="12" borderId="52" xfId="0" applyFont="1" applyFill="1" applyBorder="1" applyAlignment="1">
      <alignment horizontal="center" vertical="top"/>
    </xf>
    <xf numFmtId="164" fontId="19" fillId="12" borderId="15" xfId="0" applyNumberFormat="1" applyFont="1" applyFill="1" applyBorder="1" applyAlignment="1">
      <alignment horizontal="right" vertical="top"/>
    </xf>
    <xf numFmtId="164" fontId="19" fillId="12" borderId="10" xfId="0" applyNumberFormat="1" applyFont="1" applyFill="1" applyBorder="1" applyAlignment="1">
      <alignment horizontal="center" vertical="top"/>
    </xf>
    <xf numFmtId="164" fontId="19" fillId="12" borderId="11" xfId="0" applyNumberFormat="1" applyFont="1" applyFill="1" applyBorder="1" applyAlignment="1">
      <alignment horizontal="center" vertical="top"/>
    </xf>
    <xf numFmtId="164" fontId="20" fillId="12" borderId="19" xfId="0" applyNumberFormat="1" applyFont="1" applyFill="1" applyBorder="1" applyAlignment="1">
      <alignment horizontal="center" vertical="top"/>
    </xf>
    <xf numFmtId="164" fontId="19" fillId="12" borderId="15" xfId="0" applyNumberFormat="1" applyFont="1" applyFill="1" applyBorder="1" applyAlignment="1">
      <alignment horizontal="center" vertical="top"/>
    </xf>
    <xf numFmtId="164" fontId="19" fillId="12" borderId="18" xfId="0" applyNumberFormat="1" applyFont="1" applyFill="1" applyBorder="1" applyAlignment="1">
      <alignment horizontal="center" vertical="top"/>
    </xf>
    <xf numFmtId="164" fontId="19" fillId="12" borderId="29" xfId="0" applyNumberFormat="1" applyFont="1" applyFill="1" applyBorder="1" applyAlignment="1">
      <alignment horizontal="center" vertical="top" wrapText="1"/>
    </xf>
    <xf numFmtId="0" fontId="20" fillId="12" borderId="52" xfId="0" applyFont="1" applyFill="1" applyBorder="1" applyAlignment="1">
      <alignment horizontal="center" vertical="top"/>
    </xf>
    <xf numFmtId="0" fontId="20" fillId="12" borderId="55" xfId="0" applyFont="1" applyFill="1" applyBorder="1" applyAlignment="1">
      <alignment horizontal="center" vertical="top"/>
    </xf>
    <xf numFmtId="164" fontId="20" fillId="12" borderId="21" xfId="0" applyNumberFormat="1" applyFont="1" applyFill="1" applyBorder="1" applyAlignment="1">
      <alignment vertical="top"/>
    </xf>
    <xf numFmtId="0" fontId="5" fillId="12" borderId="52" xfId="0" applyFont="1" applyFill="1" applyBorder="1" applyAlignment="1">
      <alignment horizontal="center" vertical="top" wrapText="1"/>
    </xf>
    <xf numFmtId="164" fontId="3" fillId="0" borderId="57" xfId="0" applyNumberFormat="1" applyFont="1" applyFill="1" applyBorder="1" applyAlignment="1">
      <alignment horizontal="right" vertical="top"/>
    </xf>
    <xf numFmtId="164" fontId="3" fillId="0" borderId="5" xfId="0" applyNumberFormat="1" applyFont="1" applyFill="1" applyBorder="1" applyAlignment="1">
      <alignment horizontal="right" vertical="top"/>
    </xf>
    <xf numFmtId="49" fontId="3" fillId="3" borderId="27" xfId="0" applyNumberFormat="1" applyFont="1" applyFill="1" applyBorder="1" applyAlignment="1">
      <alignment vertical="top"/>
    </xf>
    <xf numFmtId="49" fontId="5" fillId="3" borderId="66" xfId="0" applyNumberFormat="1" applyFont="1" applyFill="1" applyBorder="1" applyAlignment="1">
      <alignment horizontal="center" vertical="top"/>
    </xf>
    <xf numFmtId="164" fontId="5" fillId="12" borderId="53" xfId="0" applyNumberFormat="1" applyFont="1" applyFill="1" applyBorder="1" applyAlignment="1">
      <alignment horizontal="right" vertical="top"/>
    </xf>
    <xf numFmtId="3" fontId="3" fillId="0" borderId="78" xfId="0" applyNumberFormat="1" applyFont="1" applyFill="1" applyBorder="1" applyAlignment="1">
      <alignment horizontal="center" vertical="top" wrapText="1"/>
    </xf>
    <xf numFmtId="3" fontId="3" fillId="0" borderId="71" xfId="0" applyNumberFormat="1" applyFont="1" applyFill="1" applyBorder="1" applyAlignment="1">
      <alignment horizontal="center" vertical="top" wrapText="1"/>
    </xf>
    <xf numFmtId="3" fontId="3" fillId="0" borderId="68" xfId="0" applyNumberFormat="1" applyFont="1" applyFill="1" applyBorder="1" applyAlignment="1">
      <alignment horizontal="center" vertical="top" wrapText="1"/>
    </xf>
    <xf numFmtId="0" fontId="3" fillId="0" borderId="62" xfId="0" applyFont="1" applyFill="1" applyBorder="1" applyAlignment="1">
      <alignment horizontal="center" vertical="top"/>
    </xf>
    <xf numFmtId="164" fontId="3" fillId="12" borderId="80" xfId="0" applyNumberFormat="1" applyFont="1" applyFill="1" applyBorder="1" applyAlignment="1">
      <alignment vertical="top"/>
    </xf>
    <xf numFmtId="164" fontId="3" fillId="12" borderId="29" xfId="0" applyNumberFormat="1" applyFont="1" applyFill="1" applyBorder="1" applyAlignment="1">
      <alignment vertical="top"/>
    </xf>
    <xf numFmtId="164" fontId="3" fillId="12" borderId="56" xfId="0" applyNumberFormat="1" applyFont="1" applyFill="1" applyBorder="1" applyAlignment="1">
      <alignment vertical="top"/>
    </xf>
    <xf numFmtId="164" fontId="3" fillId="3" borderId="62" xfId="0" applyNumberFormat="1" applyFont="1" applyFill="1" applyBorder="1" applyAlignment="1">
      <alignment vertical="top" wrapText="1"/>
    </xf>
    <xf numFmtId="164" fontId="3" fillId="0" borderId="5" xfId="0" applyNumberFormat="1" applyFont="1" applyFill="1" applyBorder="1" applyAlignment="1">
      <alignment vertical="top"/>
    </xf>
    <xf numFmtId="49" fontId="20" fillId="10" borderId="29" xfId="0" applyNumberFormat="1" applyFont="1" applyFill="1" applyBorder="1" applyAlignment="1">
      <alignment vertical="top"/>
    </xf>
    <xf numFmtId="49" fontId="20" fillId="10" borderId="15" xfId="0" applyNumberFormat="1" applyFont="1" applyFill="1" applyBorder="1" applyAlignment="1">
      <alignment vertical="top"/>
    </xf>
    <xf numFmtId="0" fontId="5" fillId="0" borderId="79" xfId="0" applyFont="1" applyBorder="1" applyAlignment="1">
      <alignment vertical="top"/>
    </xf>
    <xf numFmtId="0" fontId="3" fillId="0" borderId="18" xfId="0" applyFont="1" applyFill="1" applyBorder="1" applyAlignment="1">
      <alignment horizontal="center" vertical="center" textRotation="90" wrapText="1"/>
    </xf>
    <xf numFmtId="0" fontId="2" fillId="0" borderId="38" xfId="0" applyFont="1" applyFill="1" applyBorder="1" applyAlignment="1">
      <alignment horizontal="center" vertical="center" textRotation="90" wrapText="1"/>
    </xf>
    <xf numFmtId="0" fontId="3" fillId="0" borderId="65" xfId="0" applyFont="1" applyFill="1" applyBorder="1" applyAlignment="1">
      <alignment horizontal="center" vertical="center" textRotation="90" wrapText="1"/>
    </xf>
    <xf numFmtId="0" fontId="3" fillId="3" borderId="32" xfId="0" applyFont="1" applyFill="1" applyBorder="1" applyAlignment="1">
      <alignment horizontal="justify" vertical="top"/>
    </xf>
    <xf numFmtId="0" fontId="3" fillId="3" borderId="16" xfId="0" applyFont="1" applyFill="1" applyBorder="1" applyAlignment="1">
      <alignment horizontal="justify" vertical="top"/>
    </xf>
    <xf numFmtId="0" fontId="5" fillId="12" borderId="44" xfId="0" applyFont="1" applyFill="1" applyBorder="1" applyAlignment="1">
      <alignment horizontal="center" vertical="top" wrapText="1"/>
    </xf>
    <xf numFmtId="0" fontId="3" fillId="10" borderId="39" xfId="0" applyFont="1" applyFill="1" applyBorder="1" applyAlignment="1">
      <alignment horizontal="center" vertical="top" wrapText="1"/>
    </xf>
    <xf numFmtId="164" fontId="5" fillId="12" borderId="3" xfId="0" applyNumberFormat="1" applyFont="1" applyFill="1" applyBorder="1" applyAlignment="1">
      <alignment horizontal="right" vertical="top"/>
    </xf>
    <xf numFmtId="0" fontId="3" fillId="3" borderId="70" xfId="0" applyFont="1" applyFill="1" applyBorder="1" applyAlignment="1">
      <alignment horizontal="justify" vertical="top"/>
    </xf>
    <xf numFmtId="0" fontId="3" fillId="3" borderId="58" xfId="0" applyFont="1" applyFill="1" applyBorder="1" applyAlignment="1">
      <alignment horizontal="justify" vertical="top"/>
    </xf>
    <xf numFmtId="0" fontId="5" fillId="12" borderId="55" xfId="0" applyFont="1" applyFill="1" applyBorder="1" applyAlignment="1">
      <alignment horizontal="center" vertical="top"/>
    </xf>
    <xf numFmtId="164" fontId="5" fillId="12" borderId="15" xfId="0" applyNumberFormat="1" applyFont="1" applyFill="1" applyBorder="1" applyAlignment="1">
      <alignment horizontal="right" vertical="top"/>
    </xf>
    <xf numFmtId="0" fontId="3" fillId="0" borderId="62" xfId="0" applyFont="1" applyFill="1" applyBorder="1" applyAlignment="1">
      <alignment horizontal="center" vertical="top" wrapText="1"/>
    </xf>
    <xf numFmtId="0" fontId="3" fillId="0" borderId="38" xfId="0" applyFont="1" applyFill="1" applyBorder="1" applyAlignment="1">
      <alignment vertical="top" wrapText="1"/>
    </xf>
    <xf numFmtId="0" fontId="3" fillId="0" borderId="65" xfId="0" applyFont="1" applyFill="1" applyBorder="1" applyAlignment="1">
      <alignment vertical="top" wrapText="1"/>
    </xf>
    <xf numFmtId="0" fontId="5" fillId="12" borderId="5" xfId="0" applyFont="1" applyFill="1" applyBorder="1" applyAlignment="1">
      <alignment horizontal="center" vertical="top"/>
    </xf>
    <xf numFmtId="164" fontId="5" fillId="12" borderId="8" xfId="0" applyNumberFormat="1" applyFont="1" applyFill="1" applyBorder="1" applyAlignment="1">
      <alignment horizontal="right" vertical="top"/>
    </xf>
    <xf numFmtId="164" fontId="5" fillId="12" borderId="43" xfId="0" applyNumberFormat="1" applyFont="1" applyFill="1" applyBorder="1" applyAlignment="1">
      <alignment horizontal="right" vertical="top"/>
    </xf>
    <xf numFmtId="164" fontId="5" fillId="12" borderId="9" xfId="0" applyNumberFormat="1" applyFont="1" applyFill="1" applyBorder="1" applyAlignment="1">
      <alignment vertical="top"/>
    </xf>
    <xf numFmtId="164" fontId="5" fillId="12" borderId="27" xfId="0" applyNumberFormat="1" applyFont="1" applyFill="1" applyBorder="1" applyAlignment="1">
      <alignment vertical="top"/>
    </xf>
    <xf numFmtId="164" fontId="5" fillId="12" borderId="66" xfId="0" applyNumberFormat="1" applyFont="1" applyFill="1" applyBorder="1" applyAlignment="1">
      <alignment vertical="top"/>
    </xf>
    <xf numFmtId="164" fontId="19" fillId="12" borderId="15" xfId="0" applyNumberFormat="1" applyFont="1" applyFill="1" applyBorder="1" applyAlignment="1">
      <alignment vertical="top"/>
    </xf>
    <xf numFmtId="164" fontId="3" fillId="12" borderId="7" xfId="0" applyNumberFormat="1" applyFont="1" applyFill="1" applyBorder="1" applyAlignment="1">
      <alignment vertical="top"/>
    </xf>
    <xf numFmtId="164" fontId="3" fillId="12" borderId="30" xfId="0" applyNumberFormat="1" applyFont="1" applyFill="1" applyBorder="1" applyAlignment="1">
      <alignment vertical="top"/>
    </xf>
    <xf numFmtId="164" fontId="3" fillId="12" borderId="17" xfId="0" applyNumberFormat="1" applyFont="1" applyFill="1" applyBorder="1" applyAlignment="1">
      <alignment vertical="top"/>
    </xf>
    <xf numFmtId="164" fontId="3" fillId="12" borderId="8" xfId="0" applyNumberFormat="1" applyFont="1" applyFill="1" applyBorder="1" applyAlignment="1">
      <alignment vertical="top"/>
    </xf>
    <xf numFmtId="164" fontId="3" fillId="12" borderId="32" xfId="0" applyNumberFormat="1" applyFont="1" applyFill="1" applyBorder="1" applyAlignment="1">
      <alignment vertical="top"/>
    </xf>
    <xf numFmtId="164" fontId="5" fillId="12" borderId="28" xfId="0" applyNumberFormat="1" applyFont="1" applyFill="1" applyBorder="1" applyAlignment="1">
      <alignment vertical="top"/>
    </xf>
    <xf numFmtId="0" fontId="5" fillId="3" borderId="56" xfId="0" applyFont="1" applyFill="1" applyBorder="1" applyAlignment="1">
      <alignment horizontal="left" vertical="top" wrapText="1"/>
    </xf>
    <xf numFmtId="0" fontId="3" fillId="3" borderId="50" xfId="0" applyFont="1" applyFill="1" applyBorder="1" applyAlignment="1">
      <alignment horizontal="left" vertical="top" wrapText="1"/>
    </xf>
    <xf numFmtId="0" fontId="3" fillId="3" borderId="40" xfId="0" applyFont="1" applyFill="1" applyBorder="1" applyAlignment="1">
      <alignment horizontal="justify" vertical="top"/>
    </xf>
    <xf numFmtId="0" fontId="3" fillId="3" borderId="48" xfId="0" applyFont="1" applyFill="1" applyBorder="1" applyAlignment="1">
      <alignment horizontal="justify" vertical="top"/>
    </xf>
    <xf numFmtId="0" fontId="5" fillId="0" borderId="74" xfId="0" applyFont="1" applyBorder="1" applyAlignment="1">
      <alignment vertical="top"/>
    </xf>
    <xf numFmtId="49" fontId="3" fillId="0" borderId="43" xfId="0" applyNumberFormat="1" applyFont="1" applyBorder="1" applyAlignment="1">
      <alignment vertical="top"/>
    </xf>
    <xf numFmtId="0" fontId="3" fillId="3" borderId="35" xfId="0" applyFont="1" applyFill="1" applyBorder="1" applyAlignment="1">
      <alignment vertical="top" wrapText="1"/>
    </xf>
    <xf numFmtId="0" fontId="3" fillId="3" borderId="18" xfId="0" applyFont="1" applyFill="1" applyBorder="1" applyAlignment="1">
      <alignment vertical="top" wrapText="1"/>
    </xf>
    <xf numFmtId="164" fontId="3" fillId="12" borderId="20" xfId="0" applyNumberFormat="1" applyFont="1" applyFill="1" applyBorder="1" applyAlignment="1">
      <alignment horizontal="right" vertical="top"/>
    </xf>
    <xf numFmtId="49" fontId="3" fillId="0" borderId="56" xfId="0" applyNumberFormat="1" applyFont="1" applyBorder="1" applyAlignment="1">
      <alignment vertical="top"/>
    </xf>
    <xf numFmtId="0" fontId="3" fillId="0" borderId="67" xfId="0" applyFont="1" applyBorder="1" applyAlignment="1">
      <alignment horizontal="center" vertical="top"/>
    </xf>
    <xf numFmtId="0" fontId="3" fillId="0" borderId="39" xfId="0" applyFont="1" applyBorder="1" applyAlignment="1">
      <alignment horizontal="center" vertical="top"/>
    </xf>
    <xf numFmtId="49" fontId="5" fillId="4" borderId="37" xfId="0" applyNumberFormat="1" applyFont="1" applyFill="1" applyBorder="1" applyAlignment="1">
      <alignment horizontal="center" vertical="top"/>
    </xf>
    <xf numFmtId="49" fontId="5" fillId="2" borderId="19" xfId="0" applyNumberFormat="1" applyFont="1" applyFill="1" applyBorder="1" applyAlignment="1">
      <alignment horizontal="center" vertical="top"/>
    </xf>
    <xf numFmtId="49" fontId="5" fillId="10" borderId="29" xfId="0" applyNumberFormat="1" applyFont="1" applyFill="1" applyBorder="1" applyAlignment="1">
      <alignment vertical="top"/>
    </xf>
    <xf numFmtId="164" fontId="5" fillId="12" borderId="5" xfId="0" applyNumberFormat="1" applyFont="1" applyFill="1" applyBorder="1" applyAlignment="1">
      <alignment horizontal="right" vertical="top"/>
    </xf>
    <xf numFmtId="0" fontId="3" fillId="3" borderId="49" xfId="0" applyFont="1" applyFill="1" applyBorder="1" applyAlignment="1">
      <alignment horizontal="left" vertical="top" wrapText="1"/>
    </xf>
    <xf numFmtId="0" fontId="3" fillId="0" borderId="35" xfId="0" applyFont="1" applyBorder="1" applyAlignment="1">
      <alignment vertical="top" wrapText="1"/>
    </xf>
    <xf numFmtId="0" fontId="3" fillId="0" borderId="35" xfId="0" applyFont="1" applyFill="1" applyBorder="1" applyAlignment="1">
      <alignment vertical="top" wrapText="1"/>
    </xf>
    <xf numFmtId="0" fontId="3" fillId="3" borderId="35" xfId="0" applyFont="1" applyFill="1" applyBorder="1" applyAlignment="1">
      <alignment horizontal="left" vertical="top" wrapText="1"/>
    </xf>
    <xf numFmtId="164" fontId="5" fillId="12" borderId="65" xfId="0" applyNumberFormat="1" applyFont="1" applyFill="1" applyBorder="1" applyAlignment="1">
      <alignment vertical="top"/>
    </xf>
    <xf numFmtId="164" fontId="5" fillId="12" borderId="31" xfId="0" applyNumberFormat="1" applyFont="1" applyFill="1" applyBorder="1" applyAlignment="1">
      <alignment vertical="top"/>
    </xf>
    <xf numFmtId="164" fontId="3" fillId="3" borderId="5" xfId="0" applyNumberFormat="1" applyFont="1" applyFill="1" applyBorder="1" applyAlignment="1">
      <alignment vertical="top"/>
    </xf>
    <xf numFmtId="164" fontId="5" fillId="12" borderId="55" xfId="0" applyNumberFormat="1" applyFont="1" applyFill="1" applyBorder="1" applyAlignment="1">
      <alignment vertical="top"/>
    </xf>
    <xf numFmtId="0" fontId="5" fillId="12" borderId="21" xfId="0" applyFont="1" applyFill="1" applyBorder="1" applyAlignment="1">
      <alignment horizontal="center" vertical="top"/>
    </xf>
    <xf numFmtId="164" fontId="5" fillId="12" borderId="49" xfId="0" applyNumberFormat="1" applyFont="1" applyFill="1" applyBorder="1" applyAlignment="1">
      <alignment vertical="top"/>
    </xf>
    <xf numFmtId="164" fontId="5" fillId="2" borderId="73" xfId="0" applyNumberFormat="1" applyFont="1" applyFill="1" applyBorder="1" applyAlignment="1">
      <alignment vertical="top"/>
    </xf>
    <xf numFmtId="164" fontId="5" fillId="12" borderId="37" xfId="0" applyNumberFormat="1" applyFont="1" applyFill="1" applyBorder="1" applyAlignment="1">
      <alignment vertical="top"/>
    </xf>
    <xf numFmtId="0" fontId="3" fillId="0" borderId="80" xfId="0" applyFont="1" applyFill="1" applyBorder="1" applyAlignment="1">
      <alignment vertical="top" wrapText="1"/>
    </xf>
    <xf numFmtId="164" fontId="5" fillId="12" borderId="5" xfId="0" applyNumberFormat="1" applyFont="1" applyFill="1" applyBorder="1" applyAlignment="1">
      <alignment vertical="top"/>
    </xf>
    <xf numFmtId="164" fontId="3" fillId="0" borderId="25" xfId="0" applyNumberFormat="1" applyFont="1" applyFill="1" applyBorder="1" applyAlignment="1">
      <alignment vertical="top"/>
    </xf>
    <xf numFmtId="164" fontId="5" fillId="12" borderId="8" xfId="0" applyNumberFormat="1" applyFont="1" applyFill="1" applyBorder="1" applyAlignment="1">
      <alignment vertical="top"/>
    </xf>
    <xf numFmtId="164" fontId="5" fillId="12" borderId="15" xfId="0" applyNumberFormat="1" applyFont="1" applyFill="1" applyBorder="1" applyAlignment="1">
      <alignment vertical="top"/>
    </xf>
    <xf numFmtId="164" fontId="5" fillId="12" borderId="17" xfId="0" applyNumberFormat="1" applyFont="1" applyFill="1" applyBorder="1" applyAlignment="1">
      <alignment vertical="top"/>
    </xf>
    <xf numFmtId="164" fontId="3" fillId="10" borderId="62" xfId="0" applyNumberFormat="1" applyFont="1" applyFill="1" applyBorder="1" applyAlignment="1">
      <alignment vertical="top" wrapText="1"/>
    </xf>
    <xf numFmtId="0" fontId="3" fillId="10" borderId="62" xfId="0" applyFont="1" applyFill="1" applyBorder="1" applyAlignment="1">
      <alignment horizontal="center" vertical="top"/>
    </xf>
    <xf numFmtId="164" fontId="19" fillId="12" borderId="38" xfId="0" applyNumberFormat="1" applyFont="1" applyFill="1" applyBorder="1" applyAlignment="1">
      <alignment vertical="top"/>
    </xf>
    <xf numFmtId="164" fontId="20" fillId="12" borderId="65" xfId="0" applyNumberFormat="1" applyFont="1" applyFill="1" applyBorder="1" applyAlignment="1">
      <alignment horizontal="right" vertical="top"/>
    </xf>
    <xf numFmtId="164" fontId="20" fillId="12" borderId="27" xfId="0" applyNumberFormat="1" applyFont="1" applyFill="1" applyBorder="1" applyAlignment="1">
      <alignment horizontal="right" vertical="top"/>
    </xf>
    <xf numFmtId="164" fontId="20" fillId="12" borderId="55" xfId="0" applyNumberFormat="1" applyFont="1" applyFill="1" applyBorder="1" applyAlignment="1">
      <alignment horizontal="right" vertical="top"/>
    </xf>
    <xf numFmtId="164" fontId="20" fillId="12" borderId="36" xfId="0" applyNumberFormat="1" applyFont="1" applyFill="1" applyBorder="1" applyAlignment="1">
      <alignment horizontal="right" vertical="top"/>
    </xf>
    <xf numFmtId="164" fontId="19" fillId="12" borderId="33" xfId="0" applyNumberFormat="1" applyFont="1" applyFill="1" applyBorder="1" applyAlignment="1">
      <alignment horizontal="right" vertical="top"/>
    </xf>
    <xf numFmtId="0" fontId="19" fillId="0" borderId="62" xfId="0" applyFont="1" applyBorder="1" applyAlignment="1">
      <alignment horizontal="center" vertical="top" wrapText="1"/>
    </xf>
    <xf numFmtId="0" fontId="19" fillId="0" borderId="25" xfId="0" applyFont="1" applyBorder="1" applyAlignment="1">
      <alignment horizontal="center" vertical="top" wrapText="1"/>
    </xf>
    <xf numFmtId="164" fontId="19" fillId="12" borderId="7" xfId="0" applyNumberFormat="1" applyFont="1" applyFill="1" applyBorder="1" applyAlignment="1">
      <alignment horizontal="right" vertical="top"/>
    </xf>
    <xf numFmtId="164" fontId="19" fillId="12" borderId="29" xfId="0" applyNumberFormat="1" applyFont="1" applyFill="1" applyBorder="1" applyAlignment="1">
      <alignment horizontal="right" vertical="top"/>
    </xf>
    <xf numFmtId="164" fontId="19" fillId="12" borderId="30" xfId="0" applyNumberFormat="1" applyFont="1" applyFill="1" applyBorder="1" applyAlignment="1">
      <alignment horizontal="right" vertical="top"/>
    </xf>
    <xf numFmtId="164" fontId="19" fillId="12" borderId="8" xfId="0" applyNumberFormat="1" applyFont="1" applyFill="1" applyBorder="1" applyAlignment="1">
      <alignment horizontal="right" vertical="top"/>
    </xf>
    <xf numFmtId="164" fontId="19" fillId="12" borderId="17" xfId="0" applyNumberFormat="1" applyFont="1" applyFill="1" applyBorder="1" applyAlignment="1">
      <alignment horizontal="right" vertical="top"/>
    </xf>
    <xf numFmtId="164" fontId="19" fillId="12" borderId="34" xfId="0" applyNumberFormat="1" applyFont="1" applyFill="1" applyBorder="1" applyAlignment="1">
      <alignment horizontal="right" vertical="top"/>
    </xf>
    <xf numFmtId="164" fontId="19" fillId="12" borderId="32" xfId="0" applyNumberFormat="1" applyFont="1" applyFill="1" applyBorder="1" applyAlignment="1">
      <alignment horizontal="right" vertical="top"/>
    </xf>
    <xf numFmtId="164" fontId="20" fillId="12" borderId="9" xfId="0" applyNumberFormat="1" applyFont="1" applyFill="1" applyBorder="1" applyAlignment="1">
      <alignment horizontal="right" vertical="top"/>
    </xf>
    <xf numFmtId="164" fontId="20" fillId="12" borderId="28" xfId="0" applyNumberFormat="1" applyFont="1" applyFill="1" applyBorder="1" applyAlignment="1">
      <alignment horizontal="right" vertical="top"/>
    </xf>
    <xf numFmtId="164" fontId="19" fillId="3" borderId="62" xfId="0" applyNumberFormat="1" applyFont="1" applyFill="1" applyBorder="1" applyAlignment="1">
      <alignment horizontal="right" vertical="top" wrapText="1"/>
    </xf>
    <xf numFmtId="164" fontId="19" fillId="0" borderId="25" xfId="0" applyNumberFormat="1" applyFont="1" applyFill="1" applyBorder="1" applyAlignment="1">
      <alignment horizontal="right" vertical="top"/>
    </xf>
    <xf numFmtId="0" fontId="20" fillId="12" borderId="5" xfId="0" applyFont="1" applyFill="1" applyBorder="1" applyAlignment="1">
      <alignment horizontal="center" vertical="top"/>
    </xf>
    <xf numFmtId="0" fontId="19" fillId="0" borderId="38" xfId="0" applyFont="1" applyFill="1" applyBorder="1" applyAlignment="1">
      <alignment vertical="top" wrapText="1"/>
    </xf>
    <xf numFmtId="164" fontId="20" fillId="12" borderId="8" xfId="0" applyNumberFormat="1" applyFont="1" applyFill="1" applyBorder="1" applyAlignment="1">
      <alignment horizontal="right" vertical="top"/>
    </xf>
    <xf numFmtId="164" fontId="20" fillId="12" borderId="15" xfId="0" applyNumberFormat="1" applyFont="1" applyFill="1" applyBorder="1" applyAlignment="1">
      <alignment horizontal="right" vertical="top"/>
    </xf>
    <xf numFmtId="164" fontId="20" fillId="12" borderId="17" xfId="0" applyNumberFormat="1" applyFont="1" applyFill="1" applyBorder="1" applyAlignment="1">
      <alignment horizontal="right" vertical="top"/>
    </xf>
    <xf numFmtId="164" fontId="20" fillId="12" borderId="5" xfId="0" applyNumberFormat="1" applyFont="1" applyFill="1" applyBorder="1" applyAlignment="1">
      <alignment horizontal="right" vertical="top"/>
    </xf>
    <xf numFmtId="0" fontId="19" fillId="0" borderId="62" xfId="0" applyFont="1" applyFill="1" applyBorder="1" applyAlignment="1">
      <alignment horizontal="center" vertical="top" wrapText="1"/>
    </xf>
    <xf numFmtId="164" fontId="19" fillId="3" borderId="25" xfId="0" applyNumberFormat="1" applyFont="1" applyFill="1" applyBorder="1" applyAlignment="1">
      <alignment horizontal="right" vertical="top" wrapText="1"/>
    </xf>
    <xf numFmtId="0" fontId="19" fillId="0" borderId="65" xfId="0" applyFont="1" applyBorder="1" applyAlignment="1">
      <alignment vertical="top" wrapText="1"/>
    </xf>
    <xf numFmtId="164" fontId="20" fillId="12" borderId="65" xfId="0" applyNumberFormat="1" applyFont="1" applyFill="1" applyBorder="1" applyAlignment="1">
      <alignment horizontal="center" vertical="top"/>
    </xf>
    <xf numFmtId="164" fontId="20" fillId="12" borderId="27" xfId="0" applyNumberFormat="1" applyFont="1" applyFill="1" applyBorder="1" applyAlignment="1">
      <alignment horizontal="center" vertical="top"/>
    </xf>
    <xf numFmtId="164" fontId="20" fillId="12" borderId="55" xfId="0" applyNumberFormat="1" applyFont="1" applyFill="1" applyBorder="1" applyAlignment="1">
      <alignment vertical="top"/>
    </xf>
    <xf numFmtId="164" fontId="19" fillId="12" borderId="33" xfId="0" applyNumberFormat="1" applyFont="1" applyFill="1" applyBorder="1" applyAlignment="1">
      <alignment horizontal="center" vertical="top"/>
    </xf>
    <xf numFmtId="164" fontId="20" fillId="12" borderId="76" xfId="0" applyNumberFormat="1" applyFont="1" applyFill="1" applyBorder="1" applyAlignment="1">
      <alignment vertical="top"/>
    </xf>
    <xf numFmtId="164" fontId="19" fillId="3" borderId="62" xfId="0" applyNumberFormat="1" applyFont="1" applyFill="1" applyBorder="1" applyAlignment="1">
      <alignment vertical="top" wrapText="1"/>
    </xf>
    <xf numFmtId="164" fontId="19" fillId="0" borderId="25" xfId="0" applyNumberFormat="1" applyFont="1" applyFill="1" applyBorder="1" applyAlignment="1">
      <alignment vertical="top"/>
    </xf>
    <xf numFmtId="164" fontId="19" fillId="12" borderId="7" xfId="0" applyNumberFormat="1" applyFont="1" applyFill="1" applyBorder="1" applyAlignment="1">
      <alignment horizontal="center" vertical="top"/>
    </xf>
    <xf numFmtId="164" fontId="19" fillId="12" borderId="29" xfId="0" applyNumberFormat="1" applyFont="1" applyFill="1" applyBorder="1" applyAlignment="1">
      <alignment horizontal="center" vertical="top"/>
    </xf>
    <xf numFmtId="164" fontId="19" fillId="12" borderId="8" xfId="0" applyNumberFormat="1" applyFont="1" applyFill="1" applyBorder="1" applyAlignment="1">
      <alignment horizontal="center" vertical="top"/>
    </xf>
    <xf numFmtId="164" fontId="19" fillId="12" borderId="34" xfId="0" applyNumberFormat="1" applyFont="1" applyFill="1" applyBorder="1" applyAlignment="1">
      <alignment horizontal="center" vertical="top"/>
    </xf>
    <xf numFmtId="164" fontId="20" fillId="12" borderId="9" xfId="0" applyNumberFormat="1" applyFont="1" applyFill="1" applyBorder="1" applyAlignment="1">
      <alignment horizontal="center" vertical="top"/>
    </xf>
    <xf numFmtId="0" fontId="19" fillId="0" borderId="5" xfId="0" applyFont="1" applyFill="1" applyBorder="1" applyAlignment="1">
      <alignment horizontal="center" vertical="top" wrapText="1"/>
    </xf>
    <xf numFmtId="164" fontId="19" fillId="3" borderId="63" xfId="0" applyNumberFormat="1" applyFont="1" applyFill="1" applyBorder="1" applyAlignment="1">
      <alignment vertical="top" wrapText="1"/>
    </xf>
    <xf numFmtId="164" fontId="20" fillId="12" borderId="67" xfId="0" applyNumberFormat="1" applyFont="1" applyFill="1" applyBorder="1" applyAlignment="1">
      <alignment vertical="top"/>
    </xf>
    <xf numFmtId="164" fontId="19" fillId="3" borderId="74" xfId="0" applyNumberFormat="1" applyFont="1" applyFill="1" applyBorder="1" applyAlignment="1">
      <alignment vertical="top" wrapText="1"/>
    </xf>
    <xf numFmtId="164" fontId="19" fillId="3" borderId="39" xfId="0" applyNumberFormat="1" applyFont="1" applyFill="1" applyBorder="1" applyAlignment="1">
      <alignment vertical="top" wrapText="1"/>
    </xf>
    <xf numFmtId="164" fontId="19" fillId="0" borderId="77" xfId="0" applyNumberFormat="1" applyFont="1" applyFill="1" applyBorder="1" applyAlignment="1">
      <alignment vertical="top"/>
    </xf>
    <xf numFmtId="164" fontId="19" fillId="3" borderId="25" xfId="0" applyNumberFormat="1" applyFont="1" applyFill="1" applyBorder="1" applyAlignment="1">
      <alignment vertical="top" wrapText="1"/>
    </xf>
    <xf numFmtId="164" fontId="19" fillId="12" borderId="13" xfId="0" applyNumberFormat="1" applyFont="1" applyFill="1" applyBorder="1" applyAlignment="1">
      <alignment horizontal="right" vertical="top"/>
    </xf>
    <xf numFmtId="164" fontId="20" fillId="12" borderId="37" xfId="0" applyNumberFormat="1" applyFont="1" applyFill="1" applyBorder="1" applyAlignment="1">
      <alignment horizontal="center" vertical="top"/>
    </xf>
    <xf numFmtId="164" fontId="20" fillId="12" borderId="20" xfId="0" applyNumberFormat="1" applyFont="1" applyFill="1" applyBorder="1" applyAlignment="1">
      <alignment horizontal="right" vertical="top"/>
    </xf>
    <xf numFmtId="164" fontId="19" fillId="12" borderId="33" xfId="0" applyNumberFormat="1" applyFont="1" applyFill="1" applyBorder="1" applyAlignment="1">
      <alignment horizontal="center" vertical="top" wrapText="1"/>
    </xf>
    <xf numFmtId="164" fontId="19" fillId="3" borderId="77" xfId="0" applyNumberFormat="1" applyFont="1" applyFill="1" applyBorder="1" applyAlignment="1">
      <alignment vertical="top" wrapText="1"/>
    </xf>
    <xf numFmtId="164" fontId="5" fillId="2" borderId="42" xfId="0" applyNumberFormat="1" applyFont="1" applyFill="1" applyBorder="1" applyAlignment="1">
      <alignment vertical="top"/>
    </xf>
    <xf numFmtId="0" fontId="19" fillId="0" borderId="65" xfId="0" applyFont="1" applyFill="1" applyBorder="1" applyAlignment="1">
      <alignment vertical="top" wrapText="1"/>
    </xf>
    <xf numFmtId="164" fontId="19" fillId="3" borderId="25" xfId="0" applyNumberFormat="1" applyFont="1" applyFill="1" applyBorder="1" applyAlignment="1">
      <alignment vertical="top"/>
    </xf>
    <xf numFmtId="164" fontId="19" fillId="12" borderId="34" xfId="0" applyNumberFormat="1" applyFont="1" applyFill="1" applyBorder="1" applyAlignment="1">
      <alignment horizontal="center" vertical="top" wrapText="1"/>
    </xf>
    <xf numFmtId="164" fontId="19" fillId="12" borderId="32" xfId="0" applyNumberFormat="1" applyFont="1" applyFill="1" applyBorder="1" applyAlignment="1">
      <alignment horizontal="center" vertical="top"/>
    </xf>
    <xf numFmtId="0" fontId="19" fillId="0" borderId="25" xfId="0" applyFont="1" applyBorder="1" applyAlignment="1">
      <alignment horizontal="center" vertical="top"/>
    </xf>
    <xf numFmtId="164" fontId="5" fillId="2" borderId="55" xfId="0" applyNumberFormat="1" applyFont="1" applyFill="1" applyBorder="1" applyAlignment="1">
      <alignment vertical="top"/>
    </xf>
    <xf numFmtId="164" fontId="19" fillId="3" borderId="77" xfId="0" applyNumberFormat="1" applyFont="1" applyFill="1" applyBorder="1" applyAlignment="1">
      <alignment vertical="top"/>
    </xf>
    <xf numFmtId="0" fontId="19" fillId="0" borderId="5" xfId="0" applyFont="1" applyFill="1" applyBorder="1" applyAlignment="1">
      <alignment horizontal="center" vertical="top"/>
    </xf>
    <xf numFmtId="0" fontId="19" fillId="0" borderId="62" xfId="0" applyFont="1" applyBorder="1" applyAlignment="1">
      <alignment horizontal="center" vertical="top"/>
    </xf>
    <xf numFmtId="164" fontId="19" fillId="12" borderId="7" xfId="0" applyNumberFormat="1" applyFont="1" applyFill="1" applyBorder="1" applyAlignment="1">
      <alignment horizontal="center" vertical="top" wrapText="1"/>
    </xf>
    <xf numFmtId="164" fontId="19" fillId="12" borderId="30" xfId="0" applyNumberFormat="1" applyFont="1" applyFill="1" applyBorder="1" applyAlignment="1">
      <alignment horizontal="center" vertical="top"/>
    </xf>
    <xf numFmtId="164" fontId="19" fillId="3" borderId="74" xfId="0" applyNumberFormat="1" applyFont="1" applyFill="1" applyBorder="1" applyAlignment="1">
      <alignment vertical="top"/>
    </xf>
    <xf numFmtId="49" fontId="5" fillId="2" borderId="65" xfId="0" applyNumberFormat="1" applyFont="1" applyFill="1" applyBorder="1" applyAlignment="1">
      <alignment horizontal="center" vertical="top"/>
    </xf>
    <xf numFmtId="0" fontId="23" fillId="10" borderId="27" xfId="0" applyFont="1" applyFill="1" applyBorder="1" applyAlignment="1">
      <alignment vertical="top"/>
    </xf>
    <xf numFmtId="0" fontId="20" fillId="12" borderId="55" xfId="0" applyFont="1" applyFill="1" applyBorder="1" applyAlignment="1">
      <alignment horizontal="center" vertical="top" wrapText="1"/>
    </xf>
    <xf numFmtId="164" fontId="20" fillId="12" borderId="76" xfId="0" applyNumberFormat="1" applyFont="1" applyFill="1" applyBorder="1" applyAlignment="1">
      <alignment horizontal="center" vertical="top"/>
    </xf>
    <xf numFmtId="164" fontId="20" fillId="12" borderId="31" xfId="0" applyNumberFormat="1" applyFont="1" applyFill="1" applyBorder="1" applyAlignment="1">
      <alignment horizontal="center" vertical="top"/>
    </xf>
    <xf numFmtId="164" fontId="20" fillId="12" borderId="28" xfId="0" applyNumberFormat="1" applyFont="1" applyFill="1" applyBorder="1" applyAlignment="1">
      <alignment horizontal="center" vertical="top"/>
    </xf>
    <xf numFmtId="164" fontId="19" fillId="0" borderId="31" xfId="0" applyNumberFormat="1" applyFont="1" applyFill="1" applyBorder="1" applyAlignment="1">
      <alignment vertical="top" wrapText="1"/>
    </xf>
    <xf numFmtId="0" fontId="19" fillId="0" borderId="36" xfId="0" applyNumberFormat="1" applyFont="1" applyFill="1" applyBorder="1" applyAlignment="1">
      <alignment vertical="top"/>
    </xf>
    <xf numFmtId="164" fontId="19" fillId="12" borderId="38" xfId="0" applyNumberFormat="1" applyFont="1" applyFill="1" applyBorder="1" applyAlignment="1">
      <alignment horizontal="center" vertical="top"/>
    </xf>
    <xf numFmtId="0" fontId="19" fillId="0" borderId="62" xfId="0" applyFont="1" applyFill="1" applyBorder="1" applyAlignment="1">
      <alignment horizontal="center" vertical="top"/>
    </xf>
    <xf numFmtId="164" fontId="3" fillId="3" borderId="39" xfId="0" applyNumberFormat="1" applyFont="1" applyFill="1" applyBorder="1" applyAlignment="1">
      <alignment horizontal="right" vertical="top" wrapText="1"/>
    </xf>
    <xf numFmtId="164" fontId="3" fillId="0" borderId="39" xfId="0" applyNumberFormat="1" applyFont="1" applyFill="1" applyBorder="1" applyAlignment="1">
      <alignment horizontal="right" vertical="top"/>
    </xf>
    <xf numFmtId="164" fontId="5" fillId="10" borderId="39" xfId="0" applyNumberFormat="1" applyFont="1" applyFill="1" applyBorder="1" applyAlignment="1">
      <alignment horizontal="right" vertical="top"/>
    </xf>
    <xf numFmtId="164" fontId="3" fillId="3" borderId="0" xfId="0" applyNumberFormat="1" applyFont="1" applyFill="1" applyBorder="1" applyAlignment="1">
      <alignment horizontal="right" vertical="top" wrapText="1"/>
    </xf>
    <xf numFmtId="164" fontId="20" fillId="12" borderId="52" xfId="0" applyNumberFormat="1" applyFont="1" applyFill="1" applyBorder="1" applyAlignment="1">
      <alignment vertical="top"/>
    </xf>
    <xf numFmtId="0" fontId="3" fillId="0" borderId="24" xfId="0" applyFont="1" applyBorder="1" applyAlignment="1">
      <alignment horizontal="center" vertical="center" wrapText="1"/>
    </xf>
    <xf numFmtId="164" fontId="5" fillId="13" borderId="55" xfId="0" applyNumberFormat="1" applyFont="1" applyFill="1" applyBorder="1" applyAlignment="1">
      <alignment horizontal="right" vertical="top"/>
    </xf>
    <xf numFmtId="49" fontId="5" fillId="4" borderId="9" xfId="0" applyNumberFormat="1" applyFont="1" applyFill="1" applyBorder="1" applyAlignment="1">
      <alignment horizontal="center" vertical="top"/>
    </xf>
    <xf numFmtId="49" fontId="5" fillId="2" borderId="27" xfId="0" applyNumberFormat="1" applyFont="1" applyFill="1" applyBorder="1" applyAlignment="1">
      <alignment horizontal="center" vertical="top"/>
    </xf>
    <xf numFmtId="0" fontId="19" fillId="0" borderId="80" xfId="0" applyFont="1" applyFill="1" applyBorder="1" applyAlignment="1">
      <alignment vertical="top" wrapText="1"/>
    </xf>
    <xf numFmtId="0" fontId="2" fillId="3" borderId="8" xfId="0" applyFont="1" applyFill="1" applyBorder="1" applyAlignment="1">
      <alignment horizontal="center" vertical="center" textRotation="90" wrapText="1"/>
    </xf>
    <xf numFmtId="49" fontId="5" fillId="2" borderId="29" xfId="0" applyNumberFormat="1" applyFont="1" applyFill="1" applyBorder="1" applyAlignment="1">
      <alignment horizontal="center" vertical="top"/>
    </xf>
    <xf numFmtId="49" fontId="5" fillId="2" borderId="15" xfId="0" applyNumberFormat="1" applyFont="1" applyFill="1" applyBorder="1" applyAlignment="1">
      <alignment horizontal="center" vertical="top"/>
    </xf>
    <xf numFmtId="49" fontId="5" fillId="2" borderId="27" xfId="0" applyNumberFormat="1" applyFont="1" applyFill="1" applyBorder="1" applyAlignment="1">
      <alignment horizontal="center" vertical="top"/>
    </xf>
    <xf numFmtId="0" fontId="5" fillId="0" borderId="30" xfId="0" applyFont="1" applyFill="1" applyBorder="1" applyAlignment="1">
      <alignment horizontal="left" vertical="top" wrapText="1"/>
    </xf>
    <xf numFmtId="0" fontId="5" fillId="3" borderId="30" xfId="0" applyFont="1" applyFill="1" applyBorder="1" applyAlignment="1">
      <alignment horizontal="left" vertical="top" wrapText="1"/>
    </xf>
    <xf numFmtId="0" fontId="3" fillId="10" borderId="20" xfId="0" applyFont="1" applyFill="1" applyBorder="1" applyAlignment="1">
      <alignment horizontal="left" vertical="top" wrapText="1"/>
    </xf>
    <xf numFmtId="0" fontId="3" fillId="3" borderId="20" xfId="0" applyFont="1" applyFill="1" applyBorder="1" applyAlignment="1">
      <alignment horizontal="left" vertical="top" wrapText="1"/>
    </xf>
    <xf numFmtId="0" fontId="2" fillId="0" borderId="37" xfId="0" applyFont="1" applyBorder="1" applyAlignment="1">
      <alignment horizontal="center" vertical="center" textRotation="90" wrapText="1"/>
    </xf>
    <xf numFmtId="0" fontId="3" fillId="3" borderId="17" xfId="0" applyFont="1" applyFill="1" applyBorder="1" applyAlignment="1">
      <alignment horizontal="left" vertical="top" wrapText="1"/>
    </xf>
    <xf numFmtId="49" fontId="5" fillId="4" borderId="7" xfId="0" applyNumberFormat="1" applyFont="1" applyFill="1" applyBorder="1" applyAlignment="1">
      <alignment horizontal="center" vertical="top"/>
    </xf>
    <xf numFmtId="49" fontId="5" fillId="4" borderId="8" xfId="0" applyNumberFormat="1" applyFont="1" applyFill="1" applyBorder="1" applyAlignment="1">
      <alignment horizontal="center" vertical="top"/>
    </xf>
    <xf numFmtId="49" fontId="5" fillId="4" borderId="9" xfId="0" applyNumberFormat="1" applyFont="1" applyFill="1" applyBorder="1" applyAlignment="1">
      <alignment horizontal="center" vertical="top"/>
    </xf>
    <xf numFmtId="0" fontId="3" fillId="0" borderId="74" xfId="0" applyFont="1" applyFill="1" applyBorder="1" applyAlignment="1">
      <alignment horizontal="center" vertical="center" textRotation="90" wrapText="1"/>
    </xf>
    <xf numFmtId="0" fontId="3" fillId="0" borderId="39" xfId="0" applyFont="1" applyFill="1" applyBorder="1" applyAlignment="1">
      <alignment horizontal="center" vertical="center" textRotation="90" wrapText="1"/>
    </xf>
    <xf numFmtId="49" fontId="3" fillId="0" borderId="30" xfId="0" applyNumberFormat="1" applyFont="1" applyBorder="1" applyAlignment="1">
      <alignment horizontal="center" vertical="top"/>
    </xf>
    <xf numFmtId="0" fontId="3" fillId="0" borderId="7" xfId="0" applyFont="1" applyFill="1" applyBorder="1" applyAlignment="1">
      <alignment horizontal="center" vertical="center" textRotation="90" wrapText="1"/>
    </xf>
    <xf numFmtId="49" fontId="3" fillId="0" borderId="29" xfId="0" applyNumberFormat="1" applyFont="1" applyBorder="1" applyAlignment="1">
      <alignment horizontal="center" vertical="top"/>
    </xf>
    <xf numFmtId="49" fontId="3" fillId="0" borderId="15" xfId="0" applyNumberFormat="1" applyFont="1" applyBorder="1" applyAlignment="1">
      <alignment horizontal="center" vertical="top"/>
    </xf>
    <xf numFmtId="0" fontId="3" fillId="2" borderId="42" xfId="0" applyFont="1" applyFill="1" applyBorder="1" applyAlignment="1">
      <alignment horizontal="center" vertical="top" wrapText="1"/>
    </xf>
    <xf numFmtId="0" fontId="19" fillId="0" borderId="7" xfId="0" applyFont="1" applyFill="1" applyBorder="1" applyAlignment="1">
      <alignment vertical="top" wrapText="1"/>
    </xf>
    <xf numFmtId="0" fontId="19" fillId="0" borderId="7" xfId="0" applyFont="1" applyFill="1" applyBorder="1" applyAlignment="1">
      <alignment horizontal="left" vertical="top" wrapText="1"/>
    </xf>
    <xf numFmtId="49" fontId="3" fillId="0" borderId="27" xfId="0" applyNumberFormat="1" applyFont="1" applyBorder="1" applyAlignment="1">
      <alignment horizontal="center" vertical="top"/>
    </xf>
    <xf numFmtId="49" fontId="5" fillId="0" borderId="29" xfId="0" applyNumberFormat="1" applyFont="1" applyBorder="1" applyAlignment="1">
      <alignment horizontal="center" vertical="top"/>
    </xf>
    <xf numFmtId="49" fontId="5" fillId="0" borderId="27" xfId="0" applyNumberFormat="1" applyFont="1" applyBorder="1" applyAlignment="1">
      <alignment horizontal="center" vertical="top"/>
    </xf>
    <xf numFmtId="49" fontId="5" fillId="5" borderId="29" xfId="0" applyNumberFormat="1" applyFont="1" applyFill="1" applyBorder="1" applyAlignment="1">
      <alignment horizontal="center" vertical="top"/>
    </xf>
    <xf numFmtId="49" fontId="5" fillId="5" borderId="15" xfId="0" applyNumberFormat="1" applyFont="1" applyFill="1" applyBorder="1" applyAlignment="1">
      <alignment horizontal="center" vertical="top"/>
    </xf>
    <xf numFmtId="49" fontId="5" fillId="5" borderId="27" xfId="0" applyNumberFormat="1" applyFont="1" applyFill="1" applyBorder="1" applyAlignment="1">
      <alignment horizontal="center" vertical="top"/>
    </xf>
    <xf numFmtId="0" fontId="3" fillId="3" borderId="7" xfId="0" applyFont="1" applyFill="1" applyBorder="1" applyAlignment="1">
      <alignment horizontal="left" vertical="top" wrapText="1"/>
    </xf>
    <xf numFmtId="0" fontId="3" fillId="3" borderId="9" xfId="0" applyFont="1" applyFill="1" applyBorder="1" applyAlignment="1">
      <alignment horizontal="left" vertical="top" wrapText="1"/>
    </xf>
    <xf numFmtId="0" fontId="3" fillId="0" borderId="9" xfId="0" applyFont="1" applyFill="1" applyBorder="1" applyAlignment="1">
      <alignment horizontal="center" vertical="center" textRotation="90" wrapText="1"/>
    </xf>
    <xf numFmtId="0" fontId="3" fillId="3" borderId="28" xfId="0" applyFont="1" applyFill="1" applyBorder="1" applyAlignment="1">
      <alignment horizontal="left" vertical="top" wrapText="1"/>
    </xf>
    <xf numFmtId="0" fontId="3" fillId="0" borderId="38" xfId="0" applyFont="1" applyFill="1" applyBorder="1" applyAlignment="1">
      <alignment horizontal="center" vertical="center" textRotation="90" wrapText="1"/>
    </xf>
    <xf numFmtId="0" fontId="7" fillId="0" borderId="38" xfId="0" applyFont="1" applyBorder="1" applyAlignment="1">
      <alignment horizontal="center" vertical="center" textRotation="90" wrapText="1"/>
    </xf>
    <xf numFmtId="49" fontId="5" fillId="5" borderId="43" xfId="0" applyNumberFormat="1" applyFont="1" applyFill="1" applyBorder="1" applyAlignment="1">
      <alignment horizontal="center" vertical="top"/>
    </xf>
    <xf numFmtId="0" fontId="3" fillId="10" borderId="34" xfId="0" applyFont="1" applyFill="1" applyBorder="1" applyAlignment="1">
      <alignment vertical="center" textRotation="90" wrapText="1"/>
    </xf>
    <xf numFmtId="0" fontId="3" fillId="10" borderId="43" xfId="0" applyFont="1" applyFill="1" applyBorder="1" applyAlignment="1">
      <alignment vertical="top" wrapText="1"/>
    </xf>
    <xf numFmtId="49" fontId="3" fillId="10" borderId="15" xfId="0" applyNumberFormat="1" applyFont="1" applyFill="1" applyBorder="1" applyAlignment="1">
      <alignment vertical="top"/>
    </xf>
    <xf numFmtId="164" fontId="3" fillId="10" borderId="8" xfId="0" applyNumberFormat="1" applyFont="1" applyFill="1" applyBorder="1" applyAlignment="1">
      <alignment horizontal="right" vertical="top"/>
    </xf>
    <xf numFmtId="164" fontId="3" fillId="10" borderId="15" xfId="0" applyNumberFormat="1" applyFont="1" applyFill="1" applyBorder="1" applyAlignment="1">
      <alignment horizontal="right" vertical="top"/>
    </xf>
    <xf numFmtId="164" fontId="3" fillId="10" borderId="17" xfId="0" applyNumberFormat="1" applyFont="1" applyFill="1" applyBorder="1" applyAlignment="1">
      <alignment horizontal="right" vertical="top"/>
    </xf>
    <xf numFmtId="164" fontId="3" fillId="10" borderId="38" xfId="0" applyNumberFormat="1" applyFont="1" applyFill="1" applyBorder="1" applyAlignment="1">
      <alignment horizontal="right" vertical="top"/>
    </xf>
    <xf numFmtId="164" fontId="3" fillId="10" borderId="43" xfId="0" applyNumberFormat="1" applyFont="1" applyFill="1" applyBorder="1" applyAlignment="1">
      <alignment horizontal="right" vertical="top"/>
    </xf>
    <xf numFmtId="164" fontId="3" fillId="6" borderId="8" xfId="0" applyNumberFormat="1" applyFont="1" applyFill="1" applyBorder="1" applyAlignment="1">
      <alignment horizontal="right" vertical="top"/>
    </xf>
    <xf numFmtId="164" fontId="3" fillId="6" borderId="17" xfId="0" applyNumberFormat="1" applyFont="1" applyFill="1" applyBorder="1" applyAlignment="1">
      <alignment horizontal="right" vertical="top"/>
    </xf>
    <xf numFmtId="3" fontId="3" fillId="0" borderId="43" xfId="0" applyNumberFormat="1" applyFont="1" applyFill="1" applyBorder="1" applyAlignment="1">
      <alignment horizontal="center" vertical="top" wrapText="1"/>
    </xf>
    <xf numFmtId="49" fontId="5" fillId="5" borderId="19" xfId="0" applyNumberFormat="1" applyFont="1" applyFill="1" applyBorder="1" applyAlignment="1">
      <alignment horizontal="center" vertical="top"/>
    </xf>
    <xf numFmtId="49" fontId="5" fillId="3" borderId="1" xfId="0" applyNumberFormat="1" applyFont="1" applyFill="1" applyBorder="1" applyAlignment="1">
      <alignment vertical="top"/>
    </xf>
    <xf numFmtId="0" fontId="3" fillId="3" borderId="48" xfId="0" applyFont="1" applyFill="1" applyBorder="1" applyAlignment="1">
      <alignment vertical="top" wrapText="1"/>
    </xf>
    <xf numFmtId="0" fontId="3" fillId="0" borderId="14" xfId="0" applyFont="1" applyFill="1" applyBorder="1" applyAlignment="1">
      <alignment vertical="center" textRotation="90" wrapText="1"/>
    </xf>
    <xf numFmtId="49" fontId="3" fillId="0" borderId="1" xfId="0" applyNumberFormat="1" applyFont="1" applyBorder="1" applyAlignment="1">
      <alignment vertical="top"/>
    </xf>
    <xf numFmtId="49" fontId="5" fillId="0" borderId="48" xfId="0" applyNumberFormat="1" applyFont="1" applyBorder="1" applyAlignment="1">
      <alignment horizontal="center" vertical="top"/>
    </xf>
    <xf numFmtId="0" fontId="3" fillId="10" borderId="54" xfId="0" applyFont="1" applyFill="1" applyBorder="1" applyAlignment="1">
      <alignment vertical="top" wrapText="1"/>
    </xf>
    <xf numFmtId="0" fontId="3" fillId="10" borderId="53" xfId="0" applyFont="1" applyFill="1" applyBorder="1" applyAlignment="1">
      <alignment vertical="center" textRotation="90" wrapText="1"/>
    </xf>
    <xf numFmtId="49" fontId="3" fillId="10" borderId="2" xfId="0" applyNumberFormat="1" applyFont="1" applyFill="1" applyBorder="1" applyAlignment="1">
      <alignment vertical="top"/>
    </xf>
    <xf numFmtId="49" fontId="5" fillId="10" borderId="54" xfId="0" applyNumberFormat="1" applyFont="1" applyFill="1" applyBorder="1" applyAlignment="1">
      <alignment horizontal="center" vertical="top"/>
    </xf>
    <xf numFmtId="0" fontId="3" fillId="10" borderId="31" xfId="0" applyFont="1" applyFill="1" applyBorder="1" applyAlignment="1">
      <alignment horizontal="center" vertical="top" wrapText="1"/>
    </xf>
    <xf numFmtId="164" fontId="3" fillId="10" borderId="9" xfId="0" applyNumberFormat="1" applyFont="1" applyFill="1" applyBorder="1" applyAlignment="1">
      <alignment horizontal="right" vertical="top"/>
    </xf>
    <xf numFmtId="164" fontId="3" fillId="10" borderId="27" xfId="0" applyNumberFormat="1" applyFont="1" applyFill="1" applyBorder="1" applyAlignment="1">
      <alignment horizontal="right" vertical="top"/>
    </xf>
    <xf numFmtId="164" fontId="3" fillId="10" borderId="28" xfId="0" applyNumberFormat="1" applyFont="1" applyFill="1" applyBorder="1" applyAlignment="1">
      <alignment horizontal="right" vertical="top"/>
    </xf>
    <xf numFmtId="164" fontId="3" fillId="10" borderId="65" xfId="0" applyNumberFormat="1" applyFont="1" applyFill="1" applyBorder="1" applyAlignment="1">
      <alignment horizontal="right" vertical="top"/>
    </xf>
    <xf numFmtId="164" fontId="3" fillId="10" borderId="66" xfId="0" applyNumberFormat="1" applyFont="1" applyFill="1" applyBorder="1" applyAlignment="1">
      <alignment horizontal="right" vertical="top"/>
    </xf>
    <xf numFmtId="164" fontId="3" fillId="6" borderId="9" xfId="0" applyNumberFormat="1" applyFont="1" applyFill="1" applyBorder="1" applyAlignment="1">
      <alignment horizontal="right" vertical="top"/>
    </xf>
    <xf numFmtId="164" fontId="3" fillId="6" borderId="28" xfId="0" applyNumberFormat="1" applyFont="1" applyFill="1" applyBorder="1" applyAlignment="1">
      <alignment horizontal="right" vertical="top"/>
    </xf>
    <xf numFmtId="3" fontId="3" fillId="0" borderId="54" xfId="0" applyNumberFormat="1" applyFont="1" applyFill="1" applyBorder="1" applyAlignment="1">
      <alignment horizontal="center" vertical="top" wrapText="1"/>
    </xf>
    <xf numFmtId="49" fontId="5" fillId="5" borderId="56" xfId="0" applyNumberFormat="1" applyFont="1" applyFill="1" applyBorder="1" applyAlignment="1">
      <alignment vertical="top"/>
    </xf>
    <xf numFmtId="0" fontId="15" fillId="3" borderId="13" xfId="0" applyFont="1" applyFill="1" applyBorder="1" applyAlignment="1">
      <alignment horizontal="left" vertical="top" wrapText="1"/>
    </xf>
    <xf numFmtId="0" fontId="16" fillId="0" borderId="7" xfId="0" applyFont="1" applyFill="1" applyBorder="1" applyAlignment="1">
      <alignment vertical="center" textRotation="90" wrapText="1"/>
    </xf>
    <xf numFmtId="49" fontId="10" fillId="0" borderId="62" xfId="0" applyNumberFormat="1" applyFont="1" applyBorder="1" applyAlignment="1">
      <alignment vertical="top" wrapText="1"/>
    </xf>
    <xf numFmtId="164" fontId="3" fillId="0" borderId="80" xfId="0" applyNumberFormat="1" applyFont="1" applyBorder="1" applyAlignment="1">
      <alignment horizontal="right" vertical="top"/>
    </xf>
    <xf numFmtId="164" fontId="3" fillId="0" borderId="29" xfId="0" applyNumberFormat="1" applyFont="1" applyBorder="1" applyAlignment="1">
      <alignment horizontal="right" vertical="top"/>
    </xf>
    <xf numFmtId="164" fontId="3" fillId="0" borderId="30" xfId="0" applyNumberFormat="1" applyFont="1" applyBorder="1" applyAlignment="1">
      <alignment horizontal="right" vertical="top"/>
    </xf>
    <xf numFmtId="164" fontId="19" fillId="0" borderId="80" xfId="0" applyNumberFormat="1" applyFont="1" applyBorder="1" applyAlignment="1">
      <alignment horizontal="right" vertical="top"/>
    </xf>
    <xf numFmtId="164" fontId="19" fillId="0" borderId="29" xfId="0" applyNumberFormat="1" applyFont="1" applyBorder="1" applyAlignment="1">
      <alignment horizontal="right" vertical="top"/>
    </xf>
    <xf numFmtId="164" fontId="19" fillId="0" borderId="30" xfId="0" applyNumberFormat="1" applyFont="1" applyBorder="1" applyAlignment="1">
      <alignment horizontal="right" vertical="top"/>
    </xf>
    <xf numFmtId="164" fontId="3" fillId="6" borderId="80" xfId="0" applyNumberFormat="1" applyFont="1" applyFill="1" applyBorder="1" applyAlignment="1">
      <alignment horizontal="right" vertical="top"/>
    </xf>
    <xf numFmtId="164" fontId="3" fillId="6" borderId="29" xfId="0" applyNumberFormat="1" applyFont="1" applyFill="1" applyBorder="1" applyAlignment="1">
      <alignment horizontal="right" vertical="top"/>
    </xf>
    <xf numFmtId="164" fontId="3" fillId="6" borderId="56" xfId="0" applyNumberFormat="1" applyFont="1" applyFill="1" applyBorder="1" applyAlignment="1">
      <alignment horizontal="right" vertical="top"/>
    </xf>
    <xf numFmtId="0" fontId="3" fillId="10" borderId="12" xfId="0" applyFont="1" applyFill="1" applyBorder="1" applyAlignment="1">
      <alignment vertical="top" wrapText="1"/>
    </xf>
    <xf numFmtId="0" fontId="3" fillId="10" borderId="10" xfId="0" applyFont="1" applyFill="1" applyBorder="1" applyAlignment="1">
      <alignment vertical="center" textRotation="90" wrapText="1"/>
    </xf>
    <xf numFmtId="49" fontId="3" fillId="10" borderId="11" xfId="0" applyNumberFormat="1" applyFont="1" applyFill="1" applyBorder="1" applyAlignment="1">
      <alignment vertical="top"/>
    </xf>
    <xf numFmtId="49" fontId="5" fillId="10" borderId="12" xfId="0" applyNumberFormat="1" applyFont="1" applyFill="1" applyBorder="1" applyAlignment="1">
      <alignment horizontal="center" vertical="top"/>
    </xf>
    <xf numFmtId="0" fontId="3" fillId="10" borderId="63" xfId="0" applyFont="1" applyFill="1" applyBorder="1" applyAlignment="1">
      <alignment horizontal="center" vertical="top" wrapText="1"/>
    </xf>
    <xf numFmtId="164" fontId="3" fillId="10" borderId="13" xfId="0" applyNumberFormat="1" applyFont="1" applyFill="1" applyBorder="1" applyAlignment="1">
      <alignment horizontal="right" vertical="top"/>
    </xf>
    <xf numFmtId="164" fontId="3" fillId="10" borderId="47" xfId="0" applyNumberFormat="1" applyFont="1" applyFill="1" applyBorder="1" applyAlignment="1">
      <alignment horizontal="right" vertical="top"/>
    </xf>
    <xf numFmtId="3" fontId="3" fillId="0" borderId="12" xfId="0" applyNumberFormat="1" applyFont="1" applyFill="1" applyBorder="1" applyAlignment="1">
      <alignment horizontal="center" vertical="top" wrapText="1"/>
    </xf>
    <xf numFmtId="49" fontId="5" fillId="4" borderId="7" xfId="0" applyNumberFormat="1" applyFont="1" applyFill="1" applyBorder="1" applyAlignment="1">
      <alignment horizontal="center" vertical="top"/>
    </xf>
    <xf numFmtId="49" fontId="5" fillId="4" borderId="9" xfId="0" applyNumberFormat="1" applyFont="1" applyFill="1" applyBorder="1" applyAlignment="1">
      <alignment horizontal="center" vertical="top"/>
    </xf>
    <xf numFmtId="49" fontId="5" fillId="2" borderId="29" xfId="0" applyNumberFormat="1" applyFont="1" applyFill="1" applyBorder="1" applyAlignment="1">
      <alignment horizontal="center" vertical="top"/>
    </xf>
    <xf numFmtId="49" fontId="5" fillId="2" borderId="27" xfId="0" applyNumberFormat="1" applyFont="1" applyFill="1" applyBorder="1" applyAlignment="1">
      <alignment horizontal="center" vertical="top"/>
    </xf>
    <xf numFmtId="49" fontId="5" fillId="4" borderId="8" xfId="0" applyNumberFormat="1" applyFont="1" applyFill="1" applyBorder="1" applyAlignment="1">
      <alignment horizontal="center" vertical="top"/>
    </xf>
    <xf numFmtId="49" fontId="5" fillId="2" borderId="15" xfId="0" applyNumberFormat="1" applyFont="1" applyFill="1" applyBorder="1" applyAlignment="1">
      <alignment horizontal="center" vertical="top"/>
    </xf>
    <xf numFmtId="0" fontId="2" fillId="0" borderId="37" xfId="0" applyFont="1" applyBorder="1" applyAlignment="1">
      <alignment horizontal="center" vertical="center" textRotation="90" wrapText="1"/>
    </xf>
    <xf numFmtId="0" fontId="3" fillId="3" borderId="17" xfId="0" applyFont="1" applyFill="1" applyBorder="1" applyAlignment="1">
      <alignment horizontal="left" vertical="top" wrapText="1"/>
    </xf>
    <xf numFmtId="0" fontId="3" fillId="3" borderId="20" xfId="0" applyFont="1" applyFill="1" applyBorder="1" applyAlignment="1">
      <alignment horizontal="left" vertical="top" wrapText="1"/>
    </xf>
    <xf numFmtId="49" fontId="3" fillId="0" borderId="30" xfId="0" applyNumberFormat="1" applyFont="1" applyBorder="1" applyAlignment="1">
      <alignment horizontal="center" vertical="top"/>
    </xf>
    <xf numFmtId="49" fontId="3" fillId="0" borderId="17" xfId="0" applyNumberFormat="1" applyFont="1" applyBorder="1" applyAlignment="1">
      <alignment horizontal="center" vertical="top"/>
    </xf>
    <xf numFmtId="49" fontId="3" fillId="0" borderId="29" xfId="0" applyNumberFormat="1" applyFont="1" applyBorder="1" applyAlignment="1">
      <alignment horizontal="center" vertical="top"/>
    </xf>
    <xf numFmtId="49" fontId="3" fillId="0" borderId="15" xfId="0" applyNumberFormat="1" applyFont="1" applyBorder="1" applyAlignment="1">
      <alignment horizontal="center" vertical="top"/>
    </xf>
    <xf numFmtId="0" fontId="8" fillId="0" borderId="7" xfId="0" applyFont="1" applyFill="1" applyBorder="1" applyAlignment="1">
      <alignment horizontal="center" vertical="center" wrapText="1"/>
    </xf>
    <xf numFmtId="49" fontId="5" fillId="5" borderId="29" xfId="0" applyNumberFormat="1" applyFont="1" applyFill="1" applyBorder="1" applyAlignment="1">
      <alignment horizontal="center" vertical="top"/>
    </xf>
    <xf numFmtId="49" fontId="5" fillId="5" borderId="15" xfId="0" applyNumberFormat="1" applyFont="1" applyFill="1" applyBorder="1" applyAlignment="1">
      <alignment horizontal="center" vertical="top"/>
    </xf>
    <xf numFmtId="49" fontId="5" fillId="5" borderId="27" xfId="0" applyNumberFormat="1" applyFont="1" applyFill="1" applyBorder="1" applyAlignment="1">
      <alignment horizontal="center" vertical="top"/>
    </xf>
    <xf numFmtId="49" fontId="5" fillId="5" borderId="43" xfId="0" applyNumberFormat="1" applyFont="1" applyFill="1" applyBorder="1" applyAlignment="1">
      <alignment horizontal="center" vertical="top"/>
    </xf>
    <xf numFmtId="3" fontId="5" fillId="3" borderId="15" xfId="0" applyNumberFormat="1" applyFont="1" applyFill="1" applyBorder="1" applyAlignment="1">
      <alignment horizontal="center" vertical="top"/>
    </xf>
    <xf numFmtId="3" fontId="5" fillId="3" borderId="17" xfId="0" applyNumberFormat="1" applyFont="1" applyFill="1" applyBorder="1" applyAlignment="1">
      <alignment horizontal="center" vertical="top"/>
    </xf>
    <xf numFmtId="0" fontId="2" fillId="0" borderId="37" xfId="0" applyFont="1" applyFill="1" applyBorder="1" applyAlignment="1">
      <alignment vertical="center" textRotation="90" wrapText="1"/>
    </xf>
    <xf numFmtId="0" fontId="3" fillId="3" borderId="8" xfId="0" applyFont="1" applyFill="1" applyBorder="1" applyAlignment="1">
      <alignment horizontal="center" vertical="center" textRotation="90" wrapText="1"/>
    </xf>
    <xf numFmtId="0" fontId="3" fillId="3" borderId="9" xfId="0" applyFont="1" applyFill="1" applyBorder="1" applyAlignment="1">
      <alignment horizontal="left" vertical="top" wrapText="1"/>
    </xf>
    <xf numFmtId="0" fontId="24" fillId="8" borderId="0" xfId="0" applyFont="1" applyFill="1" applyAlignment="1">
      <alignment vertical="top"/>
    </xf>
    <xf numFmtId="49" fontId="5" fillId="5" borderId="66" xfId="0" applyNumberFormat="1" applyFont="1" applyFill="1" applyBorder="1" applyAlignment="1">
      <alignment vertical="top"/>
    </xf>
    <xf numFmtId="0" fontId="15" fillId="3" borderId="3" xfId="0" applyFont="1" applyFill="1" applyBorder="1" applyAlignment="1">
      <alignment horizontal="left" vertical="top" wrapText="1"/>
    </xf>
    <xf numFmtId="0" fontId="2" fillId="0" borderId="9" xfId="0" applyFont="1" applyFill="1" applyBorder="1" applyAlignment="1">
      <alignment horizontal="center" vertical="center" textRotation="90"/>
    </xf>
    <xf numFmtId="164" fontId="3" fillId="0" borderId="65" xfId="0" applyNumberFormat="1" applyFont="1" applyBorder="1" applyAlignment="1">
      <alignment horizontal="right" vertical="top"/>
    </xf>
    <xf numFmtId="164" fontId="3" fillId="0" borderId="27" xfId="0" applyNumberFormat="1" applyFont="1" applyBorder="1" applyAlignment="1">
      <alignment horizontal="right" vertical="top"/>
    </xf>
    <xf numFmtId="164" fontId="3" fillId="0" borderId="28" xfId="0" applyNumberFormat="1" applyFont="1" applyBorder="1" applyAlignment="1">
      <alignment horizontal="right" vertical="top"/>
    </xf>
    <xf numFmtId="164" fontId="19" fillId="0" borderId="65" xfId="0" applyNumberFormat="1" applyFont="1" applyBorder="1" applyAlignment="1">
      <alignment horizontal="right" vertical="top"/>
    </xf>
    <xf numFmtId="164" fontId="19" fillId="0" borderId="27" xfId="0" applyNumberFormat="1" applyFont="1" applyBorder="1" applyAlignment="1">
      <alignment horizontal="right" vertical="top"/>
    </xf>
    <xf numFmtId="164" fontId="19" fillId="0" borderId="28" xfId="0" applyNumberFormat="1" applyFont="1" applyBorder="1" applyAlignment="1">
      <alignment horizontal="right" vertical="top"/>
    </xf>
    <xf numFmtId="164" fontId="3" fillId="6" borderId="65" xfId="0" applyNumberFormat="1" applyFont="1" applyFill="1" applyBorder="1" applyAlignment="1">
      <alignment horizontal="right" vertical="top"/>
    </xf>
    <xf numFmtId="164" fontId="3" fillId="6" borderId="66" xfId="0" applyNumberFormat="1" applyFont="1" applyFill="1" applyBorder="1" applyAlignment="1">
      <alignment horizontal="right" vertical="top"/>
    </xf>
    <xf numFmtId="3" fontId="3" fillId="3" borderId="2" xfId="0" applyNumberFormat="1" applyFont="1" applyFill="1" applyBorder="1" applyAlignment="1">
      <alignment vertical="top"/>
    </xf>
    <xf numFmtId="0" fontId="3" fillId="0" borderId="0" xfId="0" applyFont="1" applyFill="1" applyBorder="1" applyAlignment="1">
      <alignment vertical="top"/>
    </xf>
    <xf numFmtId="0" fontId="3" fillId="0" borderId="74" xfId="0" applyFont="1" applyBorder="1" applyAlignment="1">
      <alignment horizontal="center" vertical="top"/>
    </xf>
    <xf numFmtId="164" fontId="3" fillId="12" borderId="37" xfId="0" applyNumberFormat="1" applyFont="1" applyFill="1" applyBorder="1" applyAlignment="1">
      <alignment horizontal="right" vertical="top"/>
    </xf>
    <xf numFmtId="49" fontId="5" fillId="2" borderId="29" xfId="0" applyNumberFormat="1" applyFont="1" applyFill="1" applyBorder="1" applyAlignment="1">
      <alignment horizontal="center" vertical="top"/>
    </xf>
    <xf numFmtId="49" fontId="5" fillId="2" borderId="15" xfId="0" applyNumberFormat="1" applyFont="1" applyFill="1" applyBorder="1" applyAlignment="1">
      <alignment horizontal="center" vertical="top"/>
    </xf>
    <xf numFmtId="49" fontId="5" fillId="2" borderId="27" xfId="0" applyNumberFormat="1" applyFont="1" applyFill="1" applyBorder="1" applyAlignment="1">
      <alignment horizontal="center" vertical="top"/>
    </xf>
    <xf numFmtId="49" fontId="5" fillId="10" borderId="29" xfId="0" applyNumberFormat="1" applyFont="1" applyFill="1" applyBorder="1" applyAlignment="1">
      <alignment horizontal="center" vertical="top"/>
    </xf>
    <xf numFmtId="49" fontId="5" fillId="10" borderId="15" xfId="0" applyNumberFormat="1" applyFont="1" applyFill="1" applyBorder="1" applyAlignment="1">
      <alignment horizontal="center" vertical="top"/>
    </xf>
    <xf numFmtId="49" fontId="5" fillId="10" borderId="27" xfId="0" applyNumberFormat="1" applyFont="1" applyFill="1" applyBorder="1" applyAlignment="1">
      <alignment horizontal="center" vertical="top"/>
    </xf>
    <xf numFmtId="0" fontId="3" fillId="3" borderId="20" xfId="0" applyFont="1" applyFill="1" applyBorder="1" applyAlignment="1">
      <alignment horizontal="left" vertical="top" wrapText="1"/>
    </xf>
    <xf numFmtId="0" fontId="2" fillId="0" borderId="37" xfId="0" applyFont="1" applyBorder="1" applyAlignment="1">
      <alignment horizontal="center" vertical="center" textRotation="90" wrapText="1"/>
    </xf>
    <xf numFmtId="0" fontId="2" fillId="0" borderId="8" xfId="0" applyFont="1" applyBorder="1" applyAlignment="1">
      <alignment horizontal="center" vertical="center" textRotation="90" wrapText="1"/>
    </xf>
    <xf numFmtId="0" fontId="2" fillId="10" borderId="8" xfId="0" applyFont="1" applyFill="1" applyBorder="1" applyAlignment="1">
      <alignment horizontal="center" vertical="center" textRotation="90" wrapText="1"/>
    </xf>
    <xf numFmtId="0" fontId="3" fillId="3" borderId="17" xfId="0" applyFont="1" applyFill="1" applyBorder="1" applyAlignment="1">
      <alignment horizontal="left" vertical="top" wrapText="1"/>
    </xf>
    <xf numFmtId="49" fontId="5" fillId="4" borderId="7" xfId="0" applyNumberFormat="1" applyFont="1" applyFill="1" applyBorder="1" applyAlignment="1">
      <alignment horizontal="center" vertical="top"/>
    </xf>
    <xf numFmtId="49" fontId="5" fillId="4" borderId="8" xfId="0" applyNumberFormat="1" applyFont="1" applyFill="1" applyBorder="1" applyAlignment="1">
      <alignment horizontal="center" vertical="top"/>
    </xf>
    <xf numFmtId="49" fontId="5" fillId="4" borderId="9" xfId="0" applyNumberFormat="1" applyFont="1" applyFill="1" applyBorder="1" applyAlignment="1">
      <alignment horizontal="center" vertical="top"/>
    </xf>
    <xf numFmtId="0" fontId="3" fillId="0" borderId="74" xfId="0" applyFont="1" applyFill="1" applyBorder="1" applyAlignment="1">
      <alignment horizontal="center" vertical="center" textRotation="90" wrapText="1"/>
    </xf>
    <xf numFmtId="0" fontId="3" fillId="0" borderId="39" xfId="0" applyFont="1" applyFill="1" applyBorder="1" applyAlignment="1">
      <alignment horizontal="center" vertical="center" textRotation="90" wrapText="1"/>
    </xf>
    <xf numFmtId="0" fontId="3" fillId="0" borderId="76" xfId="0" applyFont="1" applyFill="1" applyBorder="1" applyAlignment="1">
      <alignment horizontal="center" vertical="center" textRotation="90" wrapText="1"/>
    </xf>
    <xf numFmtId="0" fontId="3" fillId="3" borderId="50" xfId="0" applyFont="1" applyFill="1" applyBorder="1" applyAlignment="1">
      <alignment horizontal="justify" vertical="top"/>
    </xf>
    <xf numFmtId="49" fontId="3" fillId="0" borderId="17" xfId="0" applyNumberFormat="1" applyFont="1" applyBorder="1" applyAlignment="1">
      <alignment horizontal="center" vertical="top"/>
    </xf>
    <xf numFmtId="49" fontId="3" fillId="0" borderId="29" xfId="0" applyNumberFormat="1" applyFont="1" applyBorder="1" applyAlignment="1">
      <alignment horizontal="center" vertical="top"/>
    </xf>
    <xf numFmtId="49" fontId="3" fillId="0" borderId="15" xfId="0" applyNumberFormat="1" applyFont="1" applyBorder="1" applyAlignment="1">
      <alignment horizontal="center" vertical="top"/>
    </xf>
    <xf numFmtId="49" fontId="3" fillId="0" borderId="56" xfId="0" applyNumberFormat="1" applyFont="1" applyBorder="1" applyAlignment="1">
      <alignment horizontal="center" vertical="top"/>
    </xf>
    <xf numFmtId="49" fontId="3" fillId="0" borderId="27" xfId="0" applyNumberFormat="1" applyFont="1" applyBorder="1" applyAlignment="1">
      <alignment horizontal="center" vertical="top"/>
    </xf>
    <xf numFmtId="0" fontId="3" fillId="3" borderId="28" xfId="0" applyFont="1" applyFill="1" applyBorder="1" applyAlignment="1">
      <alignment horizontal="left" vertical="top" wrapText="1"/>
    </xf>
    <xf numFmtId="49" fontId="5" fillId="4" borderId="34" xfId="0" applyNumberFormat="1" applyFont="1" applyFill="1" applyBorder="1" applyAlignment="1">
      <alignment horizontal="center" vertical="top" wrapText="1"/>
    </xf>
    <xf numFmtId="0" fontId="7" fillId="9" borderId="79" xfId="0" applyFont="1" applyFill="1" applyBorder="1"/>
    <xf numFmtId="0" fontId="7" fillId="9" borderId="59" xfId="0" applyFont="1" applyFill="1" applyBorder="1"/>
    <xf numFmtId="0" fontId="3" fillId="14" borderId="78" xfId="0" applyFont="1" applyFill="1" applyBorder="1" applyAlignment="1">
      <alignment vertical="top"/>
    </xf>
    <xf numFmtId="0" fontId="3" fillId="14" borderId="58" xfId="0" applyFont="1" applyFill="1" applyBorder="1" applyAlignment="1">
      <alignment vertical="top"/>
    </xf>
    <xf numFmtId="0" fontId="3" fillId="15" borderId="31" xfId="0" applyFont="1" applyFill="1" applyBorder="1" applyAlignment="1">
      <alignment vertical="top"/>
    </xf>
    <xf numFmtId="0" fontId="3" fillId="15" borderId="36" xfId="0" applyFont="1" applyFill="1" applyBorder="1" applyAlignment="1">
      <alignment vertical="top"/>
    </xf>
    <xf numFmtId="164" fontId="5" fillId="2" borderId="9" xfId="0" applyNumberFormat="1" applyFont="1" applyFill="1" applyBorder="1" applyAlignment="1">
      <alignment horizontal="right" vertical="top"/>
    </xf>
    <xf numFmtId="164" fontId="5" fillId="2" borderId="36" xfId="0" applyNumberFormat="1" applyFont="1" applyFill="1" applyBorder="1" applyAlignment="1">
      <alignment horizontal="right" vertical="top"/>
    </xf>
    <xf numFmtId="164" fontId="5" fillId="12" borderId="17" xfId="0" applyNumberFormat="1" applyFont="1" applyFill="1" applyBorder="1" applyAlignment="1">
      <alignment horizontal="right" vertical="top"/>
    </xf>
    <xf numFmtId="0" fontId="3" fillId="15" borderId="61" xfId="0" applyFont="1" applyFill="1" applyBorder="1" applyAlignment="1">
      <alignment vertical="top"/>
    </xf>
    <xf numFmtId="0" fontId="3" fillId="15" borderId="73" xfId="0" applyFont="1" applyFill="1" applyBorder="1" applyAlignment="1">
      <alignment vertical="top"/>
    </xf>
    <xf numFmtId="164" fontId="3" fillId="0" borderId="7" xfId="0" applyNumberFormat="1" applyFont="1" applyFill="1" applyBorder="1" applyAlignment="1">
      <alignment horizontal="right" vertical="top"/>
    </xf>
    <xf numFmtId="164" fontId="3" fillId="0" borderId="29" xfId="0" applyNumberFormat="1" applyFont="1" applyFill="1" applyBorder="1" applyAlignment="1">
      <alignment horizontal="right" vertical="top"/>
    </xf>
    <xf numFmtId="164" fontId="3" fillId="0" borderId="30" xfId="0" applyNumberFormat="1" applyFont="1" applyFill="1" applyBorder="1" applyAlignment="1">
      <alignment horizontal="right" vertical="top"/>
    </xf>
    <xf numFmtId="164" fontId="3" fillId="0" borderId="37" xfId="0" applyNumberFormat="1" applyFont="1" applyFill="1" applyBorder="1" applyAlignment="1">
      <alignment horizontal="right" vertical="top"/>
    </xf>
    <xf numFmtId="164" fontId="3" fillId="0" borderId="8" xfId="0" applyNumberFormat="1" applyFont="1" applyFill="1" applyBorder="1" applyAlignment="1">
      <alignment horizontal="right" vertical="top"/>
    </xf>
    <xf numFmtId="164" fontId="3" fillId="0" borderId="15" xfId="0" applyNumberFormat="1" applyFont="1" applyFill="1" applyBorder="1" applyAlignment="1">
      <alignment horizontal="right" vertical="top"/>
    </xf>
    <xf numFmtId="164" fontId="3" fillId="0" borderId="17" xfId="0" applyNumberFormat="1" applyFont="1" applyFill="1" applyBorder="1" applyAlignment="1">
      <alignment horizontal="right" vertical="top"/>
    </xf>
    <xf numFmtId="164" fontId="3" fillId="0" borderId="56" xfId="0" applyNumberFormat="1" applyFont="1" applyFill="1" applyBorder="1" applyAlignment="1">
      <alignment horizontal="right" vertical="top"/>
    </xf>
    <xf numFmtId="164" fontId="3" fillId="0" borderId="43" xfId="0" applyNumberFormat="1" applyFont="1" applyFill="1" applyBorder="1" applyAlignment="1">
      <alignment horizontal="right" vertical="top"/>
    </xf>
    <xf numFmtId="164" fontId="5" fillId="0" borderId="8" xfId="0" applyNumberFormat="1" applyFont="1" applyFill="1" applyBorder="1" applyAlignment="1">
      <alignment horizontal="right" vertical="top"/>
    </xf>
    <xf numFmtId="164" fontId="20" fillId="0" borderId="54" xfId="0" applyNumberFormat="1" applyFont="1" applyFill="1" applyBorder="1" applyAlignment="1">
      <alignment horizontal="right" vertical="top"/>
    </xf>
    <xf numFmtId="164" fontId="3" fillId="0" borderId="34" xfId="0" applyNumberFormat="1" applyFont="1" applyFill="1" applyBorder="1" applyAlignment="1">
      <alignment horizontal="right" vertical="top"/>
    </xf>
    <xf numFmtId="164" fontId="3" fillId="0" borderId="32" xfId="0" applyNumberFormat="1" applyFont="1" applyFill="1" applyBorder="1" applyAlignment="1">
      <alignment horizontal="right" vertical="top"/>
    </xf>
    <xf numFmtId="164" fontId="5" fillId="0" borderId="53" xfId="0" applyNumberFormat="1" applyFont="1" applyFill="1" applyBorder="1" applyAlignment="1">
      <alignment horizontal="right" vertical="top"/>
    </xf>
    <xf numFmtId="164" fontId="5" fillId="0" borderId="2" xfId="0" applyNumberFormat="1" applyFont="1" applyFill="1" applyBorder="1" applyAlignment="1">
      <alignment horizontal="right" vertical="top"/>
    </xf>
    <xf numFmtId="164" fontId="5" fillId="0" borderId="3" xfId="0" applyNumberFormat="1" applyFont="1" applyFill="1" applyBorder="1" applyAlignment="1">
      <alignment horizontal="right" vertical="top"/>
    </xf>
    <xf numFmtId="164" fontId="5" fillId="0" borderId="15" xfId="0" applyNumberFormat="1" applyFont="1" applyFill="1" applyBorder="1" applyAlignment="1">
      <alignment horizontal="right" vertical="top"/>
    </xf>
    <xf numFmtId="164" fontId="5" fillId="0" borderId="43" xfId="0" applyNumberFormat="1" applyFont="1" applyFill="1" applyBorder="1" applyAlignment="1">
      <alignment horizontal="right" vertical="top"/>
    </xf>
    <xf numFmtId="164" fontId="5" fillId="0" borderId="17" xfId="0" applyNumberFormat="1" applyFont="1" applyFill="1" applyBorder="1" applyAlignment="1">
      <alignment horizontal="right" vertical="top"/>
    </xf>
    <xf numFmtId="164" fontId="3" fillId="0" borderId="7" xfId="0" applyNumberFormat="1" applyFont="1" applyFill="1" applyBorder="1" applyAlignment="1">
      <alignment vertical="top"/>
    </xf>
    <xf numFmtId="164" fontId="3" fillId="0" borderId="29" xfId="0" applyNumberFormat="1" applyFont="1" applyFill="1" applyBorder="1" applyAlignment="1">
      <alignment vertical="top"/>
    </xf>
    <xf numFmtId="164" fontId="19" fillId="0" borderId="8" xfId="0" applyNumberFormat="1" applyFont="1" applyFill="1" applyBorder="1" applyAlignment="1">
      <alignment vertical="top"/>
    </xf>
    <xf numFmtId="164" fontId="19" fillId="0" borderId="15" xfId="0" applyNumberFormat="1" applyFont="1" applyFill="1" applyBorder="1" applyAlignment="1">
      <alignment vertical="top"/>
    </xf>
    <xf numFmtId="164" fontId="3" fillId="0" borderId="15" xfId="0" applyNumberFormat="1" applyFont="1" applyFill="1" applyBorder="1" applyAlignment="1">
      <alignment vertical="top"/>
    </xf>
    <xf numFmtId="164" fontId="3" fillId="0" borderId="17" xfId="0" applyNumberFormat="1" applyFont="1" applyFill="1" applyBorder="1" applyAlignment="1">
      <alignment vertical="top"/>
    </xf>
    <xf numFmtId="164" fontId="3" fillId="0" borderId="8" xfId="0" applyNumberFormat="1" applyFont="1" applyFill="1" applyBorder="1" applyAlignment="1">
      <alignment vertical="top"/>
    </xf>
    <xf numFmtId="164" fontId="3" fillId="0" borderId="34" xfId="0" applyNumberFormat="1" applyFont="1" applyFill="1" applyBorder="1" applyAlignment="1">
      <alignment vertical="top"/>
    </xf>
    <xf numFmtId="164" fontId="3" fillId="0" borderId="33" xfId="0" applyNumberFormat="1" applyFont="1" applyFill="1" applyBorder="1" applyAlignment="1">
      <alignment vertical="top"/>
    </xf>
    <xf numFmtId="164" fontId="3" fillId="0" borderId="32" xfId="0" applyNumberFormat="1" applyFont="1" applyFill="1" applyBorder="1" applyAlignment="1">
      <alignment vertical="top"/>
    </xf>
    <xf numFmtId="164" fontId="5" fillId="0" borderId="9" xfId="0" applyNumberFormat="1" applyFont="1" applyFill="1" applyBorder="1" applyAlignment="1">
      <alignment vertical="top"/>
    </xf>
    <xf numFmtId="164" fontId="5" fillId="0" borderId="27" xfId="0" applyNumberFormat="1" applyFont="1" applyFill="1" applyBorder="1" applyAlignment="1">
      <alignment vertical="top"/>
    </xf>
    <xf numFmtId="164" fontId="5" fillId="0" borderId="28" xfId="0" applyNumberFormat="1" applyFont="1" applyFill="1" applyBorder="1" applyAlignment="1">
      <alignment vertical="top"/>
    </xf>
    <xf numFmtId="164" fontId="5" fillId="12" borderId="67" xfId="0" applyNumberFormat="1" applyFont="1" applyFill="1" applyBorder="1" applyAlignment="1">
      <alignment vertical="top"/>
    </xf>
    <xf numFmtId="0" fontId="3" fillId="14" borderId="61" xfId="0" applyFont="1" applyFill="1" applyBorder="1" applyAlignment="1">
      <alignment vertical="top"/>
    </xf>
    <xf numFmtId="0" fontId="3" fillId="14" borderId="73" xfId="0" applyFont="1" applyFill="1" applyBorder="1" applyAlignment="1">
      <alignment vertical="top"/>
    </xf>
    <xf numFmtId="164" fontId="3" fillId="10" borderId="7" xfId="0" applyNumberFormat="1" applyFont="1" applyFill="1" applyBorder="1" applyAlignment="1">
      <alignment vertical="top"/>
    </xf>
    <xf numFmtId="164" fontId="3" fillId="10" borderId="29" xfId="0" applyNumberFormat="1" applyFont="1" applyFill="1" applyBorder="1" applyAlignment="1">
      <alignment vertical="top"/>
    </xf>
    <xf numFmtId="164" fontId="3" fillId="10" borderId="30" xfId="0" applyNumberFormat="1" applyFont="1" applyFill="1" applyBorder="1" applyAlignment="1">
      <alignment vertical="top"/>
    </xf>
    <xf numFmtId="164" fontId="3" fillId="10" borderId="8" xfId="0" applyNumberFormat="1" applyFont="1" applyFill="1" applyBorder="1" applyAlignment="1">
      <alignment vertical="top"/>
    </xf>
    <xf numFmtId="164" fontId="3" fillId="10" borderId="15" xfId="0" applyNumberFormat="1" applyFont="1" applyFill="1" applyBorder="1" applyAlignment="1">
      <alignment vertical="top"/>
    </xf>
    <xf numFmtId="164" fontId="3" fillId="10" borderId="17" xfId="0" applyNumberFormat="1" applyFont="1" applyFill="1" applyBorder="1" applyAlignment="1">
      <alignment vertical="top"/>
    </xf>
    <xf numFmtId="164" fontId="5" fillId="10" borderId="53" xfId="0" applyNumberFormat="1" applyFont="1" applyFill="1" applyBorder="1" applyAlignment="1">
      <alignment vertical="top"/>
    </xf>
    <xf numFmtId="164" fontId="5" fillId="10" borderId="51" xfId="0" applyNumberFormat="1" applyFont="1" applyFill="1" applyBorder="1" applyAlignment="1">
      <alignment vertical="top"/>
    </xf>
    <xf numFmtId="164" fontId="5" fillId="10" borderId="52" xfId="0" applyNumberFormat="1" applyFont="1" applyFill="1" applyBorder="1" applyAlignment="1">
      <alignment vertical="top"/>
    </xf>
    <xf numFmtId="164" fontId="3" fillId="10" borderId="56" xfId="0" applyNumberFormat="1" applyFont="1" applyFill="1" applyBorder="1" applyAlignment="1">
      <alignment vertical="top"/>
    </xf>
    <xf numFmtId="164" fontId="3" fillId="10" borderId="34" xfId="0" applyNumberFormat="1" applyFont="1" applyFill="1" applyBorder="1" applyAlignment="1">
      <alignment vertical="top"/>
    </xf>
    <xf numFmtId="164" fontId="3" fillId="10" borderId="33" xfId="0" applyNumberFormat="1" applyFont="1" applyFill="1" applyBorder="1" applyAlignment="1">
      <alignment vertical="top"/>
    </xf>
    <xf numFmtId="164" fontId="3" fillId="10" borderId="40" xfId="0" applyNumberFormat="1" applyFont="1" applyFill="1" applyBorder="1" applyAlignment="1">
      <alignment vertical="top"/>
    </xf>
    <xf numFmtId="164" fontId="3" fillId="10" borderId="32" xfId="0" applyNumberFormat="1" applyFont="1" applyFill="1" applyBorder="1" applyAlignment="1">
      <alignment vertical="top"/>
    </xf>
    <xf numFmtId="164" fontId="5" fillId="10" borderId="9" xfId="0" applyNumberFormat="1" applyFont="1" applyFill="1" applyBorder="1" applyAlignment="1">
      <alignment vertical="top"/>
    </xf>
    <xf numFmtId="164" fontId="5" fillId="10" borderId="65" xfId="0" applyNumberFormat="1" applyFont="1" applyFill="1" applyBorder="1" applyAlignment="1">
      <alignment vertical="top"/>
    </xf>
    <xf numFmtId="164" fontId="5" fillId="10" borderId="31" xfId="0" applyNumberFormat="1" applyFont="1" applyFill="1" applyBorder="1" applyAlignment="1">
      <alignment vertical="top"/>
    </xf>
    <xf numFmtId="164" fontId="5" fillId="10" borderId="27" xfId="0" applyNumberFormat="1" applyFont="1" applyFill="1" applyBorder="1" applyAlignment="1">
      <alignment vertical="top"/>
    </xf>
    <xf numFmtId="164" fontId="5" fillId="10" borderId="66" xfId="0" applyNumberFormat="1" applyFont="1" applyFill="1" applyBorder="1" applyAlignment="1">
      <alignment vertical="top"/>
    </xf>
    <xf numFmtId="164" fontId="5" fillId="10" borderId="28" xfId="0" applyNumberFormat="1" applyFont="1" applyFill="1" applyBorder="1" applyAlignment="1">
      <alignment vertical="top"/>
    </xf>
    <xf numFmtId="164" fontId="5" fillId="10" borderId="8" xfId="0" applyNumberFormat="1" applyFont="1" applyFill="1" applyBorder="1" applyAlignment="1">
      <alignment vertical="top"/>
    </xf>
    <xf numFmtId="164" fontId="5" fillId="10" borderId="15" xfId="0" applyNumberFormat="1" applyFont="1" applyFill="1" applyBorder="1" applyAlignment="1">
      <alignment vertical="top"/>
    </xf>
    <xf numFmtId="164" fontId="5" fillId="10" borderId="17" xfId="0" applyNumberFormat="1" applyFont="1" applyFill="1" applyBorder="1" applyAlignment="1">
      <alignment vertical="top"/>
    </xf>
    <xf numFmtId="164" fontId="19" fillId="10" borderId="7" xfId="0" applyNumberFormat="1" applyFont="1" applyFill="1" applyBorder="1" applyAlignment="1">
      <alignment horizontal="right" vertical="top"/>
    </xf>
    <xf numFmtId="164" fontId="19" fillId="10" borderId="29" xfId="0" applyNumberFormat="1" applyFont="1" applyFill="1" applyBorder="1" applyAlignment="1">
      <alignment horizontal="right" vertical="top"/>
    </xf>
    <xf numFmtId="164" fontId="19" fillId="10" borderId="30" xfId="0" applyNumberFormat="1" applyFont="1" applyFill="1" applyBorder="1" applyAlignment="1">
      <alignment horizontal="right" vertical="top"/>
    </xf>
    <xf numFmtId="164" fontId="19" fillId="10" borderId="8" xfId="0" applyNumberFormat="1" applyFont="1" applyFill="1" applyBorder="1" applyAlignment="1">
      <alignment horizontal="right" vertical="top"/>
    </xf>
    <xf numFmtId="164" fontId="19" fillId="10" borderId="15" xfId="0" applyNumberFormat="1" applyFont="1" applyFill="1" applyBorder="1" applyAlignment="1">
      <alignment horizontal="right" vertical="top"/>
    </xf>
    <xf numFmtId="164" fontId="19" fillId="10" borderId="17" xfId="0" applyNumberFormat="1" applyFont="1" applyFill="1" applyBorder="1" applyAlignment="1">
      <alignment horizontal="right" vertical="top"/>
    </xf>
    <xf numFmtId="164" fontId="19" fillId="10" borderId="34" xfId="0" applyNumberFormat="1" applyFont="1" applyFill="1" applyBorder="1" applyAlignment="1">
      <alignment horizontal="right" vertical="top"/>
    </xf>
    <xf numFmtId="164" fontId="19" fillId="10" borderId="33" xfId="0" applyNumberFormat="1" applyFont="1" applyFill="1" applyBorder="1" applyAlignment="1">
      <alignment horizontal="right" vertical="top"/>
    </xf>
    <xf numFmtId="164" fontId="19" fillId="10" borderId="32" xfId="0" applyNumberFormat="1" applyFont="1" applyFill="1" applyBorder="1" applyAlignment="1">
      <alignment horizontal="right" vertical="top"/>
    </xf>
    <xf numFmtId="164" fontId="20" fillId="10" borderId="8" xfId="0" applyNumberFormat="1" applyFont="1" applyFill="1" applyBorder="1" applyAlignment="1">
      <alignment horizontal="right" vertical="top"/>
    </xf>
    <xf numFmtId="164" fontId="20" fillId="10" borderId="15" xfId="0" applyNumberFormat="1" applyFont="1" applyFill="1" applyBorder="1" applyAlignment="1">
      <alignment horizontal="right" vertical="top"/>
    </xf>
    <xf numFmtId="164" fontId="20" fillId="10" borderId="17" xfId="0" applyNumberFormat="1" applyFont="1" applyFill="1" applyBorder="1" applyAlignment="1">
      <alignment horizontal="right" vertical="top"/>
    </xf>
    <xf numFmtId="164" fontId="20" fillId="10" borderId="9" xfId="0" applyNumberFormat="1" applyFont="1" applyFill="1" applyBorder="1" applyAlignment="1">
      <alignment horizontal="right" vertical="top"/>
    </xf>
    <xf numFmtId="164" fontId="20" fillId="10" borderId="27" xfId="0" applyNumberFormat="1" applyFont="1" applyFill="1" applyBorder="1" applyAlignment="1">
      <alignment horizontal="right" vertical="top"/>
    </xf>
    <xf numFmtId="164" fontId="20" fillId="10" borderId="28" xfId="0" applyNumberFormat="1" applyFont="1" applyFill="1" applyBorder="1" applyAlignment="1">
      <alignment horizontal="right" vertical="top"/>
    </xf>
    <xf numFmtId="164" fontId="19" fillId="10" borderId="10" xfId="0" applyNumberFormat="1" applyFont="1" applyFill="1" applyBorder="1" applyAlignment="1">
      <alignment horizontal="center" vertical="top"/>
    </xf>
    <xf numFmtId="164" fontId="19" fillId="10" borderId="11" xfId="0" applyNumberFormat="1" applyFont="1" applyFill="1" applyBorder="1" applyAlignment="1">
      <alignment horizontal="center" vertical="top"/>
    </xf>
    <xf numFmtId="164" fontId="20" fillId="10" borderId="37" xfId="0" applyNumberFormat="1" applyFont="1" applyFill="1" applyBorder="1" applyAlignment="1">
      <alignment horizontal="center" vertical="top"/>
    </xf>
    <xf numFmtId="164" fontId="20" fillId="10" borderId="19" xfId="0" applyNumberFormat="1" applyFont="1" applyFill="1" applyBorder="1" applyAlignment="1">
      <alignment horizontal="center" vertical="top"/>
    </xf>
    <xf numFmtId="164" fontId="19" fillId="10" borderId="7" xfId="0" applyNumberFormat="1" applyFont="1" applyFill="1" applyBorder="1" applyAlignment="1">
      <alignment horizontal="center" vertical="top"/>
    </xf>
    <xf numFmtId="164" fontId="19" fillId="10" borderId="29" xfId="0" applyNumberFormat="1" applyFont="1" applyFill="1" applyBorder="1" applyAlignment="1">
      <alignment horizontal="center" vertical="top"/>
    </xf>
    <xf numFmtId="164" fontId="19" fillId="10" borderId="8" xfId="0" applyNumberFormat="1" applyFont="1" applyFill="1" applyBorder="1" applyAlignment="1">
      <alignment horizontal="center" vertical="top"/>
    </xf>
    <xf numFmtId="164" fontId="19" fillId="10" borderId="15" xfId="0" applyNumberFormat="1" applyFont="1" applyFill="1" applyBorder="1" applyAlignment="1">
      <alignment horizontal="center" vertical="top"/>
    </xf>
    <xf numFmtId="164" fontId="19" fillId="10" borderId="34" xfId="0" applyNumberFormat="1" applyFont="1" applyFill="1" applyBorder="1" applyAlignment="1">
      <alignment horizontal="center" vertical="top"/>
    </xf>
    <xf numFmtId="164" fontId="19" fillId="10" borderId="33" xfId="0" applyNumberFormat="1" applyFont="1" applyFill="1" applyBorder="1" applyAlignment="1">
      <alignment horizontal="center" vertical="top"/>
    </xf>
    <xf numFmtId="164" fontId="20" fillId="10" borderId="9" xfId="0" applyNumberFormat="1" applyFont="1" applyFill="1" applyBorder="1" applyAlignment="1">
      <alignment horizontal="center" vertical="top"/>
    </xf>
    <xf numFmtId="164" fontId="20" fillId="10" borderId="27" xfId="0" applyNumberFormat="1" applyFont="1" applyFill="1" applyBorder="1" applyAlignment="1">
      <alignment horizontal="center" vertical="top"/>
    </xf>
    <xf numFmtId="164" fontId="20" fillId="10" borderId="65" xfId="0" applyNumberFormat="1" applyFont="1" applyFill="1" applyBorder="1" applyAlignment="1">
      <alignment horizontal="center" vertical="top"/>
    </xf>
    <xf numFmtId="164" fontId="20" fillId="10" borderId="36" xfId="0" applyNumberFormat="1" applyFont="1" applyFill="1" applyBorder="1" applyAlignment="1">
      <alignment horizontal="right" vertical="top"/>
    </xf>
    <xf numFmtId="164" fontId="19" fillId="10" borderId="7" xfId="0" applyNumberFormat="1" applyFont="1" applyFill="1" applyBorder="1" applyAlignment="1">
      <alignment horizontal="center" vertical="top" wrapText="1"/>
    </xf>
    <xf numFmtId="164" fontId="19" fillId="10" borderId="29" xfId="0" applyNumberFormat="1" applyFont="1" applyFill="1" applyBorder="1" applyAlignment="1">
      <alignment horizontal="center" vertical="top" wrapText="1"/>
    </xf>
    <xf numFmtId="164" fontId="19" fillId="10" borderId="30" xfId="0" applyNumberFormat="1" applyFont="1" applyFill="1" applyBorder="1" applyAlignment="1">
      <alignment horizontal="center" vertical="top"/>
    </xf>
    <xf numFmtId="164" fontId="19" fillId="10" borderId="34" xfId="0" applyNumberFormat="1" applyFont="1" applyFill="1" applyBorder="1" applyAlignment="1">
      <alignment horizontal="center" vertical="top" wrapText="1"/>
    </xf>
    <xf numFmtId="164" fontId="19" fillId="10" borderId="33" xfId="0" applyNumberFormat="1" applyFont="1" applyFill="1" applyBorder="1" applyAlignment="1">
      <alignment horizontal="center" vertical="top" wrapText="1"/>
    </xf>
    <xf numFmtId="164" fontId="19" fillId="10" borderId="32" xfId="0" applyNumberFormat="1" applyFont="1" applyFill="1" applyBorder="1" applyAlignment="1">
      <alignment horizontal="center" vertical="top"/>
    </xf>
    <xf numFmtId="164" fontId="20" fillId="10" borderId="76" xfId="0" applyNumberFormat="1" applyFont="1" applyFill="1" applyBorder="1" applyAlignment="1">
      <alignment horizontal="center" vertical="top"/>
    </xf>
    <xf numFmtId="164" fontId="20" fillId="10" borderId="31" xfId="0" applyNumberFormat="1" applyFont="1" applyFill="1" applyBorder="1" applyAlignment="1">
      <alignment horizontal="center" vertical="top"/>
    </xf>
    <xf numFmtId="164" fontId="20" fillId="10" borderId="28" xfId="0" applyNumberFormat="1" applyFont="1" applyFill="1" applyBorder="1" applyAlignment="1">
      <alignment horizontal="center" vertical="top"/>
    </xf>
    <xf numFmtId="164" fontId="19" fillId="10" borderId="38" xfId="0" applyNumberFormat="1" applyFont="1" applyFill="1" applyBorder="1" applyAlignment="1">
      <alignment horizontal="center" vertical="top"/>
    </xf>
    <xf numFmtId="164" fontId="19" fillId="10" borderId="18" xfId="0" applyNumberFormat="1" applyFont="1" applyFill="1" applyBorder="1" applyAlignment="1">
      <alignment horizontal="center" vertical="top"/>
    </xf>
    <xf numFmtId="164" fontId="20" fillId="10" borderId="65" xfId="0" applyNumberFormat="1" applyFont="1" applyFill="1" applyBorder="1" applyAlignment="1">
      <alignment horizontal="right" vertical="top"/>
    </xf>
    <xf numFmtId="0" fontId="3" fillId="2" borderId="61" xfId="0" applyFont="1" applyFill="1" applyBorder="1" applyAlignment="1">
      <alignment horizontal="center" vertical="top"/>
    </xf>
    <xf numFmtId="164" fontId="5" fillId="12" borderId="43" xfId="0" applyNumberFormat="1" applyFont="1" applyFill="1" applyBorder="1" applyAlignment="1">
      <alignment vertical="top"/>
    </xf>
    <xf numFmtId="164" fontId="5" fillId="2" borderId="61" xfId="0" applyNumberFormat="1" applyFont="1" applyFill="1" applyBorder="1" applyAlignment="1">
      <alignment vertical="top"/>
    </xf>
    <xf numFmtId="164" fontId="5" fillId="4" borderId="61" xfId="0" applyNumberFormat="1" applyFont="1" applyFill="1" applyBorder="1" applyAlignment="1">
      <alignment horizontal="right" vertical="top"/>
    </xf>
    <xf numFmtId="164" fontId="3" fillId="10" borderId="80" xfId="0" applyNumberFormat="1" applyFont="1" applyFill="1" applyBorder="1" applyAlignment="1">
      <alignment vertical="top"/>
    </xf>
    <xf numFmtId="164" fontId="3" fillId="10" borderId="38" xfId="0" applyNumberFormat="1" applyFont="1" applyFill="1" applyBorder="1" applyAlignment="1">
      <alignment vertical="top"/>
    </xf>
    <xf numFmtId="0" fontId="5" fillId="10" borderId="39" xfId="0" applyFont="1" applyFill="1" applyBorder="1" applyAlignment="1">
      <alignment horizontal="center" vertical="top"/>
    </xf>
    <xf numFmtId="0" fontId="8" fillId="0" borderId="37" xfId="0" applyFont="1" applyFill="1" applyBorder="1" applyAlignment="1">
      <alignment horizontal="center" vertical="center" wrapText="1"/>
    </xf>
    <xf numFmtId="0" fontId="3" fillId="3" borderId="43" xfId="0" applyFont="1" applyFill="1" applyBorder="1" applyAlignment="1">
      <alignment vertical="top" wrapText="1"/>
    </xf>
    <xf numFmtId="0" fontId="19" fillId="0" borderId="80" xfId="0" applyFont="1" applyFill="1" applyBorder="1" applyAlignment="1">
      <alignment horizontal="left" vertical="top" wrapText="1"/>
    </xf>
    <xf numFmtId="3" fontId="3" fillId="10" borderId="15" xfId="0" applyNumberFormat="1" applyFont="1" applyFill="1" applyBorder="1" applyAlignment="1">
      <alignment horizontal="center" vertical="top" wrapText="1"/>
    </xf>
    <xf numFmtId="3" fontId="3" fillId="0" borderId="49" xfId="0" applyNumberFormat="1" applyFont="1" applyFill="1" applyBorder="1" applyAlignment="1">
      <alignment horizontal="center" vertical="top" wrapText="1"/>
    </xf>
    <xf numFmtId="49" fontId="5" fillId="4" borderId="7" xfId="0" applyNumberFormat="1" applyFont="1" applyFill="1" applyBorder="1" applyAlignment="1">
      <alignment horizontal="center" vertical="top"/>
    </xf>
    <xf numFmtId="49" fontId="5" fillId="4" borderId="9" xfId="0" applyNumberFormat="1" applyFont="1" applyFill="1" applyBorder="1" applyAlignment="1">
      <alignment horizontal="center" vertical="top"/>
    </xf>
    <xf numFmtId="49" fontId="5" fillId="2" borderId="29" xfId="0" applyNumberFormat="1" applyFont="1" applyFill="1" applyBorder="1" applyAlignment="1">
      <alignment horizontal="center" vertical="top"/>
    </xf>
    <xf numFmtId="49" fontId="5" fillId="2" borderId="27" xfId="0" applyNumberFormat="1" applyFont="1" applyFill="1" applyBorder="1" applyAlignment="1">
      <alignment horizontal="center" vertical="top"/>
    </xf>
    <xf numFmtId="49" fontId="5" fillId="4" borderId="8" xfId="0" applyNumberFormat="1" applyFont="1" applyFill="1" applyBorder="1" applyAlignment="1">
      <alignment horizontal="center" vertical="top"/>
    </xf>
    <xf numFmtId="49" fontId="5" fillId="2" borderId="15" xfId="0" applyNumberFormat="1" applyFont="1" applyFill="1" applyBorder="1" applyAlignment="1">
      <alignment horizontal="center" vertical="top"/>
    </xf>
    <xf numFmtId="49" fontId="5" fillId="10" borderId="29" xfId="0" applyNumberFormat="1" applyFont="1" applyFill="1" applyBorder="1" applyAlignment="1">
      <alignment horizontal="center" vertical="top"/>
    </xf>
    <xf numFmtId="49" fontId="5" fillId="10" borderId="15" xfId="0" applyNumberFormat="1" applyFont="1" applyFill="1" applyBorder="1" applyAlignment="1">
      <alignment horizontal="center" vertical="top"/>
    </xf>
    <xf numFmtId="49" fontId="5" fillId="10" borderId="27" xfId="0" applyNumberFormat="1" applyFont="1" applyFill="1" applyBorder="1" applyAlignment="1">
      <alignment horizontal="center" vertical="top"/>
    </xf>
    <xf numFmtId="0" fontId="3" fillId="2" borderId="42" xfId="0" applyFont="1" applyFill="1" applyBorder="1" applyAlignment="1">
      <alignment horizontal="center" vertical="top" wrapText="1"/>
    </xf>
    <xf numFmtId="0" fontId="3" fillId="0" borderId="74" xfId="0" applyFont="1" applyFill="1" applyBorder="1" applyAlignment="1">
      <alignment horizontal="center" vertical="center" textRotation="90" wrapText="1"/>
    </xf>
    <xf numFmtId="0" fontId="3" fillId="0" borderId="39" xfId="0" applyFont="1" applyFill="1" applyBorder="1" applyAlignment="1">
      <alignment horizontal="center" vertical="center" textRotation="90" wrapText="1"/>
    </xf>
    <xf numFmtId="0" fontId="3" fillId="0" borderId="76" xfId="0" applyFont="1" applyFill="1" applyBorder="1" applyAlignment="1">
      <alignment horizontal="center" vertical="center" textRotation="90" wrapText="1"/>
    </xf>
    <xf numFmtId="49" fontId="3" fillId="0" borderId="56" xfId="0" applyNumberFormat="1" applyFont="1" applyBorder="1" applyAlignment="1">
      <alignment horizontal="center" vertical="top"/>
    </xf>
    <xf numFmtId="0" fontId="3" fillId="3" borderId="80" xfId="0" applyFont="1" applyFill="1" applyBorder="1" applyAlignment="1">
      <alignment horizontal="left" vertical="top" wrapText="1"/>
    </xf>
    <xf numFmtId="0" fontId="3" fillId="3" borderId="65" xfId="0" applyFont="1" applyFill="1" applyBorder="1" applyAlignment="1">
      <alignment horizontal="left" vertical="top" wrapText="1"/>
    </xf>
    <xf numFmtId="0" fontId="2" fillId="0" borderId="37" xfId="0" applyFont="1" applyBorder="1" applyAlignment="1">
      <alignment horizontal="center" vertical="center" textRotation="90" wrapText="1"/>
    </xf>
    <xf numFmtId="0" fontId="2" fillId="0" borderId="8" xfId="0" applyFont="1" applyBorder="1" applyAlignment="1">
      <alignment horizontal="center" vertical="center" textRotation="90" wrapText="1"/>
    </xf>
    <xf numFmtId="0" fontId="2" fillId="10" borderId="8" xfId="0" applyFont="1" applyFill="1" applyBorder="1" applyAlignment="1">
      <alignment horizontal="center" vertical="center" textRotation="90" wrapText="1"/>
    </xf>
    <xf numFmtId="0" fontId="3" fillId="3" borderId="17" xfId="0" applyFont="1" applyFill="1" applyBorder="1" applyAlignment="1">
      <alignment horizontal="left" vertical="top" wrapText="1"/>
    </xf>
    <xf numFmtId="0" fontId="3" fillId="3" borderId="20" xfId="0" applyFont="1" applyFill="1" applyBorder="1" applyAlignment="1">
      <alignment horizontal="left" vertical="top" wrapText="1"/>
    </xf>
    <xf numFmtId="0" fontId="3" fillId="3" borderId="50" xfId="0" applyFont="1" applyFill="1" applyBorder="1" applyAlignment="1">
      <alignment horizontal="justify" vertical="top"/>
    </xf>
    <xf numFmtId="49" fontId="3" fillId="0" borderId="17" xfId="0" applyNumberFormat="1" applyFont="1" applyBorder="1" applyAlignment="1">
      <alignment horizontal="center" vertical="top"/>
    </xf>
    <xf numFmtId="49" fontId="3" fillId="0" borderId="29" xfId="0" applyNumberFormat="1" applyFont="1" applyBorder="1" applyAlignment="1">
      <alignment horizontal="center" vertical="top"/>
    </xf>
    <xf numFmtId="49" fontId="3" fillId="0" borderId="15" xfId="0" applyNumberFormat="1" applyFont="1" applyBorder="1" applyAlignment="1">
      <alignment horizontal="center" vertical="top"/>
    </xf>
    <xf numFmtId="49" fontId="3" fillId="0" borderId="27" xfId="0" applyNumberFormat="1" applyFont="1" applyBorder="1" applyAlignment="1">
      <alignment horizontal="center" vertical="top"/>
    </xf>
    <xf numFmtId="0" fontId="3" fillId="3" borderId="28" xfId="0" applyFont="1" applyFill="1" applyBorder="1" applyAlignment="1">
      <alignment horizontal="left" vertical="top" wrapText="1"/>
    </xf>
    <xf numFmtId="0" fontId="3" fillId="3" borderId="8" xfId="0" applyFont="1" applyFill="1" applyBorder="1" applyAlignment="1">
      <alignment horizontal="left" vertical="top" wrapText="1"/>
    </xf>
    <xf numFmtId="49" fontId="5" fillId="2" borderId="27" xfId="0" applyNumberFormat="1" applyFont="1" applyFill="1" applyBorder="1" applyAlignment="1">
      <alignment horizontal="center" vertical="top"/>
    </xf>
    <xf numFmtId="0" fontId="7" fillId="10" borderId="28" xfId="0" applyFont="1" applyFill="1" applyBorder="1" applyAlignment="1">
      <alignment horizontal="left" vertical="top" wrapText="1"/>
    </xf>
    <xf numFmtId="49" fontId="5" fillId="4" borderId="9" xfId="0" applyNumberFormat="1" applyFont="1" applyFill="1" applyBorder="1" applyAlignment="1">
      <alignment horizontal="center" vertical="top"/>
    </xf>
    <xf numFmtId="49" fontId="3" fillId="0" borderId="43" xfId="0" applyNumberFormat="1" applyFont="1" applyBorder="1" applyAlignment="1">
      <alignment horizontal="center" vertical="top"/>
    </xf>
    <xf numFmtId="49" fontId="5" fillId="2" borderId="19" xfId="0" applyNumberFormat="1" applyFont="1" applyFill="1" applyBorder="1" applyAlignment="1">
      <alignment vertical="top"/>
    </xf>
    <xf numFmtId="49" fontId="5" fillId="2" borderId="33" xfId="0" applyNumberFormat="1" applyFont="1" applyFill="1" applyBorder="1" applyAlignment="1">
      <alignment vertical="top"/>
    </xf>
    <xf numFmtId="49" fontId="5" fillId="10" borderId="33" xfId="0" applyNumberFormat="1" applyFont="1" applyFill="1" applyBorder="1" applyAlignment="1">
      <alignment vertical="top"/>
    </xf>
    <xf numFmtId="0" fontId="2" fillId="0" borderId="34" xfId="0" applyFont="1" applyBorder="1" applyAlignment="1">
      <alignment horizontal="center" vertical="center" textRotation="90" wrapText="1"/>
    </xf>
    <xf numFmtId="49" fontId="3" fillId="0" borderId="33" xfId="0" applyNumberFormat="1" applyFont="1" applyBorder="1" applyAlignment="1">
      <alignment vertical="top" wrapText="1"/>
    </xf>
    <xf numFmtId="49" fontId="3" fillId="0" borderId="40" xfId="0" applyNumberFormat="1" applyFont="1" applyBorder="1" applyAlignment="1">
      <alignment vertical="top"/>
    </xf>
    <xf numFmtId="0" fontId="5" fillId="10" borderId="77" xfId="0" applyFont="1" applyFill="1" applyBorder="1" applyAlignment="1">
      <alignment horizontal="center" vertical="top"/>
    </xf>
    <xf numFmtId="164" fontId="5" fillId="12" borderId="34" xfId="0" applyNumberFormat="1" applyFont="1" applyFill="1" applyBorder="1" applyAlignment="1">
      <alignment horizontal="right" vertical="top"/>
    </xf>
    <xf numFmtId="164" fontId="5" fillId="12" borderId="33" xfId="0" applyNumberFormat="1" applyFont="1" applyFill="1" applyBorder="1" applyAlignment="1">
      <alignment horizontal="right" vertical="top"/>
    </xf>
    <xf numFmtId="164" fontId="5" fillId="12" borderId="32" xfId="0" applyNumberFormat="1" applyFont="1" applyFill="1" applyBorder="1" applyAlignment="1">
      <alignment horizontal="right" vertical="top"/>
    </xf>
    <xf numFmtId="164" fontId="5" fillId="10" borderId="77" xfId="0" applyNumberFormat="1" applyFont="1" applyFill="1" applyBorder="1" applyAlignment="1">
      <alignment horizontal="right" vertical="top"/>
    </xf>
    <xf numFmtId="164" fontId="5" fillId="10" borderId="25" xfId="0" applyNumberFormat="1" applyFont="1" applyFill="1" applyBorder="1" applyAlignment="1">
      <alignment horizontal="right" vertical="top"/>
    </xf>
    <xf numFmtId="49" fontId="5" fillId="10" borderId="50" xfId="0" applyNumberFormat="1" applyFont="1" applyFill="1" applyBorder="1" applyAlignment="1">
      <alignment vertical="top"/>
    </xf>
    <xf numFmtId="49" fontId="3" fillId="0" borderId="19" xfId="0" applyNumberFormat="1" applyFont="1" applyBorder="1" applyAlignment="1">
      <alignment vertical="top" wrapText="1"/>
    </xf>
    <xf numFmtId="49" fontId="3" fillId="0" borderId="20" xfId="0" applyNumberFormat="1" applyFont="1" applyBorder="1" applyAlignment="1">
      <alignment vertical="top"/>
    </xf>
    <xf numFmtId="0" fontId="3" fillId="0" borderId="21" xfId="0" applyFont="1" applyBorder="1" applyAlignment="1">
      <alignment horizontal="center" vertical="top"/>
    </xf>
    <xf numFmtId="164" fontId="3" fillId="12" borderId="50" xfId="0" applyNumberFormat="1" applyFont="1" applyFill="1" applyBorder="1" applyAlignment="1">
      <alignment horizontal="right" vertical="top"/>
    </xf>
    <xf numFmtId="164" fontId="3" fillId="3" borderId="67" xfId="0" applyNumberFormat="1" applyFont="1" applyFill="1" applyBorder="1" applyAlignment="1">
      <alignment horizontal="right" vertical="top" wrapText="1"/>
    </xf>
    <xf numFmtId="3" fontId="5" fillId="3" borderId="19" xfId="0" applyNumberFormat="1" applyFont="1" applyFill="1" applyBorder="1" applyAlignment="1">
      <alignment horizontal="center" vertical="top"/>
    </xf>
    <xf numFmtId="49" fontId="3" fillId="0" borderId="32" xfId="0" applyNumberFormat="1" applyFont="1" applyBorder="1" applyAlignment="1">
      <alignment vertical="top"/>
    </xf>
    <xf numFmtId="0" fontId="5" fillId="0" borderId="8" xfId="0" applyFont="1" applyFill="1" applyBorder="1" applyAlignment="1">
      <alignment vertical="top" wrapText="1"/>
    </xf>
    <xf numFmtId="3" fontId="5" fillId="0" borderId="33" xfId="0" applyNumberFormat="1" applyFont="1" applyFill="1" applyBorder="1" applyAlignment="1">
      <alignment horizontal="center" vertical="top" wrapText="1"/>
    </xf>
    <xf numFmtId="3" fontId="5" fillId="0" borderId="32" xfId="0" applyNumberFormat="1" applyFont="1" applyFill="1" applyBorder="1" applyAlignment="1">
      <alignment horizontal="center" vertical="top" wrapText="1"/>
    </xf>
    <xf numFmtId="0" fontId="8" fillId="3" borderId="37" xfId="0" applyFont="1" applyFill="1" applyBorder="1" applyAlignment="1">
      <alignment horizontal="center" vertical="center" wrapText="1"/>
    </xf>
    <xf numFmtId="49" fontId="3" fillId="0" borderId="19" xfId="0" applyNumberFormat="1" applyFont="1" applyBorder="1" applyAlignment="1">
      <alignment horizontal="center" vertical="top"/>
    </xf>
    <xf numFmtId="49" fontId="3" fillId="0" borderId="20" xfId="0" applyNumberFormat="1" applyFont="1" applyBorder="1" applyAlignment="1">
      <alignment horizontal="center" vertical="top"/>
    </xf>
    <xf numFmtId="164" fontId="3" fillId="3" borderId="68" xfId="0" applyNumberFormat="1" applyFont="1" applyFill="1" applyBorder="1" applyAlignment="1">
      <alignment horizontal="right" vertical="top" wrapText="1"/>
    </xf>
    <xf numFmtId="49" fontId="5" fillId="10" borderId="34" xfId="0" applyNumberFormat="1" applyFont="1" applyFill="1" applyBorder="1" applyAlignment="1">
      <alignment horizontal="right" vertical="top"/>
    </xf>
    <xf numFmtId="49" fontId="5" fillId="10" borderId="33" xfId="0" applyNumberFormat="1" applyFont="1" applyFill="1" applyBorder="1" applyAlignment="1">
      <alignment horizontal="right" vertical="top"/>
    </xf>
    <xf numFmtId="49" fontId="5" fillId="10" borderId="32" xfId="0" applyNumberFormat="1" applyFont="1" applyFill="1" applyBorder="1" applyAlignment="1">
      <alignment horizontal="right" vertical="top"/>
    </xf>
    <xf numFmtId="0" fontId="5" fillId="12" borderId="24" xfId="0" applyFont="1" applyFill="1" applyBorder="1" applyAlignment="1">
      <alignment horizontal="center" vertical="top" wrapText="1"/>
    </xf>
    <xf numFmtId="164" fontId="20" fillId="12" borderId="48" xfId="0" applyNumberFormat="1" applyFont="1" applyFill="1" applyBorder="1" applyAlignment="1">
      <alignment horizontal="right" vertical="top"/>
    </xf>
    <xf numFmtId="164" fontId="20" fillId="12" borderId="24" xfId="0" applyNumberFormat="1" applyFont="1" applyFill="1" applyBorder="1" applyAlignment="1">
      <alignment horizontal="right" vertical="top"/>
    </xf>
    <xf numFmtId="0" fontId="3" fillId="10" borderId="64" xfId="0" applyFont="1" applyFill="1" applyBorder="1" applyAlignment="1">
      <alignment vertical="top" wrapText="1"/>
    </xf>
    <xf numFmtId="3" fontId="3" fillId="10" borderId="71" xfId="0" applyNumberFormat="1" applyFont="1" applyFill="1" applyBorder="1" applyAlignment="1">
      <alignment horizontal="center" vertical="top" wrapText="1"/>
    </xf>
    <xf numFmtId="49" fontId="5" fillId="2" borderId="33" xfId="0" applyNumberFormat="1" applyFont="1" applyFill="1" applyBorder="1" applyAlignment="1">
      <alignment horizontal="center" vertical="top"/>
    </xf>
    <xf numFmtId="3" fontId="3" fillId="0" borderId="38" xfId="0" applyNumberFormat="1" applyFont="1" applyFill="1" applyBorder="1" applyAlignment="1">
      <alignment horizontal="center" vertical="top" wrapText="1"/>
    </xf>
    <xf numFmtId="49" fontId="5" fillId="10" borderId="19" xfId="0" applyNumberFormat="1" applyFont="1" applyFill="1" applyBorder="1" applyAlignment="1">
      <alignment horizontal="center" vertical="top"/>
    </xf>
    <xf numFmtId="0" fontId="3" fillId="10" borderId="14" xfId="0" applyFont="1" applyFill="1" applyBorder="1" applyAlignment="1">
      <alignment vertical="center" textRotation="90" wrapText="1"/>
    </xf>
    <xf numFmtId="0" fontId="3" fillId="10" borderId="67" xfId="0" applyFont="1" applyFill="1" applyBorder="1" applyAlignment="1">
      <alignment horizontal="center" vertical="top" wrapText="1"/>
    </xf>
    <xf numFmtId="49" fontId="5" fillId="10" borderId="33" xfId="0" applyNumberFormat="1" applyFont="1" applyFill="1" applyBorder="1" applyAlignment="1">
      <alignment horizontal="center" vertical="top"/>
    </xf>
    <xf numFmtId="49" fontId="3" fillId="3" borderId="33" xfId="0" applyNumberFormat="1" applyFont="1" applyFill="1" applyBorder="1" applyAlignment="1">
      <alignment vertical="top"/>
    </xf>
    <xf numFmtId="49" fontId="5" fillId="3" borderId="40" xfId="0" applyNumberFormat="1" applyFont="1" applyFill="1" applyBorder="1" applyAlignment="1">
      <alignment horizontal="center" vertical="top"/>
    </xf>
    <xf numFmtId="0" fontId="5" fillId="12" borderId="64" xfId="0" applyFont="1" applyFill="1" applyBorder="1" applyAlignment="1">
      <alignment horizontal="center" vertical="top" wrapText="1"/>
    </xf>
    <xf numFmtId="164" fontId="5" fillId="12" borderId="14" xfId="0" applyNumberFormat="1" applyFont="1" applyFill="1" applyBorder="1" applyAlignment="1">
      <alignment horizontal="right" vertical="top"/>
    </xf>
    <xf numFmtId="164" fontId="5" fillId="12" borderId="1" xfId="0" applyNumberFormat="1" applyFont="1" applyFill="1" applyBorder="1" applyAlignment="1">
      <alignment horizontal="right" vertical="top"/>
    </xf>
    <xf numFmtId="164" fontId="5" fillId="12" borderId="16" xfId="0" applyNumberFormat="1" applyFont="1" applyFill="1" applyBorder="1" applyAlignment="1">
      <alignment horizontal="right" vertical="top"/>
    </xf>
    <xf numFmtId="164" fontId="5" fillId="12" borderId="35" xfId="0" applyNumberFormat="1" applyFont="1" applyFill="1" applyBorder="1" applyAlignment="1">
      <alignment horizontal="right" vertical="top"/>
    </xf>
    <xf numFmtId="164" fontId="5" fillId="12" borderId="64" xfId="0" applyNumberFormat="1" applyFont="1" applyFill="1" applyBorder="1" applyAlignment="1">
      <alignment horizontal="right" vertical="top"/>
    </xf>
    <xf numFmtId="0" fontId="3" fillId="0" borderId="77" xfId="0" applyFont="1" applyFill="1" applyBorder="1" applyAlignment="1">
      <alignment horizontal="left" vertical="top" wrapText="1"/>
    </xf>
    <xf numFmtId="3" fontId="3" fillId="3" borderId="40" xfId="0" applyNumberFormat="1" applyFont="1" applyFill="1" applyBorder="1" applyAlignment="1">
      <alignment horizontal="center" vertical="top" wrapText="1"/>
    </xf>
    <xf numFmtId="49" fontId="5" fillId="4" borderId="37" xfId="0" applyNumberFormat="1" applyFont="1" applyFill="1" applyBorder="1" applyAlignment="1">
      <alignment vertical="top"/>
    </xf>
    <xf numFmtId="49" fontId="5" fillId="4" borderId="34" xfId="0" applyNumberFormat="1" applyFont="1" applyFill="1" applyBorder="1" applyAlignment="1">
      <alignment vertical="top"/>
    </xf>
    <xf numFmtId="3" fontId="5" fillId="3" borderId="20" xfId="0" applyNumberFormat="1" applyFont="1" applyFill="1" applyBorder="1" applyAlignment="1">
      <alignment horizontal="center" vertical="top"/>
    </xf>
    <xf numFmtId="49" fontId="5" fillId="4" borderId="34" xfId="0" applyNumberFormat="1" applyFont="1" applyFill="1" applyBorder="1" applyAlignment="1">
      <alignment horizontal="center" vertical="top"/>
    </xf>
    <xf numFmtId="3" fontId="3" fillId="10" borderId="69" xfId="0" applyNumberFormat="1" applyFont="1" applyFill="1" applyBorder="1" applyAlignment="1">
      <alignment horizontal="center" vertical="top" wrapText="1"/>
    </xf>
    <xf numFmtId="0" fontId="7" fillId="16" borderId="71" xfId="0" applyFont="1" applyFill="1" applyBorder="1"/>
    <xf numFmtId="0" fontId="7" fillId="16" borderId="69" xfId="0" applyFont="1" applyFill="1" applyBorder="1"/>
    <xf numFmtId="0" fontId="5" fillId="0" borderId="10" xfId="0" applyFont="1" applyFill="1" applyBorder="1" applyAlignment="1">
      <alignment horizontal="center" vertical="center" wrapText="1"/>
    </xf>
    <xf numFmtId="49" fontId="3" fillId="0" borderId="11" xfId="0" applyNumberFormat="1" applyFont="1" applyBorder="1" applyAlignment="1">
      <alignment vertical="top"/>
    </xf>
    <xf numFmtId="49" fontId="5" fillId="0" borderId="12" xfId="0" applyNumberFormat="1" applyFont="1" applyBorder="1" applyAlignment="1">
      <alignment horizontal="center" vertical="top"/>
    </xf>
    <xf numFmtId="164" fontId="3" fillId="12" borderId="10" xfId="0" applyNumberFormat="1" applyFont="1" applyFill="1" applyBorder="1" applyAlignment="1">
      <alignment horizontal="right" vertical="top"/>
    </xf>
    <xf numFmtId="164" fontId="3" fillId="12" borderId="11" xfId="0" applyNumberFormat="1" applyFont="1" applyFill="1" applyBorder="1" applyAlignment="1">
      <alignment horizontal="right" vertical="top"/>
    </xf>
    <xf numFmtId="164" fontId="3" fillId="12" borderId="13" xfId="0" applyNumberFormat="1" applyFont="1" applyFill="1" applyBorder="1" applyAlignment="1">
      <alignment horizontal="right" vertical="top"/>
    </xf>
    <xf numFmtId="164" fontId="3" fillId="0" borderId="10" xfId="0" applyNumberFormat="1" applyFont="1" applyFill="1" applyBorder="1" applyAlignment="1">
      <alignment horizontal="right" vertical="top"/>
    </xf>
    <xf numFmtId="164" fontId="3" fillId="0" borderId="11" xfId="0" applyNumberFormat="1" applyFont="1" applyFill="1" applyBorder="1" applyAlignment="1">
      <alignment horizontal="right" vertical="top"/>
    </xf>
    <xf numFmtId="164" fontId="3" fillId="0" borderId="13" xfId="0" applyNumberFormat="1" applyFont="1" applyFill="1" applyBorder="1" applyAlignment="1">
      <alignment horizontal="right" vertical="top"/>
    </xf>
    <xf numFmtId="0" fontId="5" fillId="0" borderId="48" xfId="0" applyFont="1" applyFill="1" applyBorder="1" applyAlignment="1">
      <alignment vertical="top" wrapText="1"/>
    </xf>
    <xf numFmtId="164" fontId="3" fillId="12" borderId="14" xfId="0" applyNumberFormat="1" applyFont="1" applyFill="1" applyBorder="1" applyAlignment="1">
      <alignment horizontal="right" vertical="top"/>
    </xf>
    <xf numFmtId="164" fontId="3" fillId="12" borderId="1" xfId="0" applyNumberFormat="1" applyFont="1" applyFill="1" applyBorder="1" applyAlignment="1">
      <alignment horizontal="right" vertical="top"/>
    </xf>
    <xf numFmtId="164" fontId="3" fillId="12" borderId="16" xfId="0" applyNumberFormat="1" applyFont="1" applyFill="1" applyBorder="1" applyAlignment="1">
      <alignment horizontal="right" vertical="top"/>
    </xf>
    <xf numFmtId="164" fontId="3" fillId="12" borderId="1" xfId="0" applyNumberFormat="1" applyFont="1" applyFill="1" applyBorder="1" applyAlignment="1">
      <alignment vertical="top"/>
    </xf>
    <xf numFmtId="49" fontId="3" fillId="0" borderId="1" xfId="0" applyNumberFormat="1" applyFont="1" applyBorder="1" applyAlignment="1">
      <alignment horizontal="center" vertical="top"/>
    </xf>
    <xf numFmtId="0" fontId="5" fillId="0" borderId="14" xfId="0" applyFont="1" applyFill="1" applyBorder="1" applyAlignment="1">
      <alignment horizontal="center" vertical="top" wrapText="1"/>
    </xf>
    <xf numFmtId="0" fontId="3" fillId="0" borderId="64" xfId="0" applyFont="1" applyBorder="1" applyAlignment="1">
      <alignment horizontal="center" vertical="top"/>
    </xf>
    <xf numFmtId="164" fontId="3" fillId="3" borderId="64" xfId="0" applyNumberFormat="1" applyFont="1" applyFill="1" applyBorder="1" applyAlignment="1">
      <alignment horizontal="center" vertical="top" wrapText="1"/>
    </xf>
    <xf numFmtId="164" fontId="19" fillId="12" borderId="17" xfId="0" applyNumberFormat="1" applyFont="1" applyFill="1" applyBorder="1" applyAlignment="1">
      <alignment horizontal="center" vertical="top"/>
    </xf>
    <xf numFmtId="164" fontId="20" fillId="12" borderId="8" xfId="0" applyNumberFormat="1" applyFont="1" applyFill="1" applyBorder="1" applyAlignment="1">
      <alignment horizontal="center" vertical="top"/>
    </xf>
    <xf numFmtId="164" fontId="20" fillId="12" borderId="15" xfId="0" applyNumberFormat="1" applyFont="1" applyFill="1" applyBorder="1" applyAlignment="1">
      <alignment horizontal="center" vertical="top"/>
    </xf>
    <xf numFmtId="164" fontId="20" fillId="12" borderId="17" xfId="0" applyNumberFormat="1" applyFont="1" applyFill="1" applyBorder="1" applyAlignment="1">
      <alignment horizontal="center" vertical="top"/>
    </xf>
    <xf numFmtId="164" fontId="20" fillId="2" borderId="22" xfId="0" applyNumberFormat="1" applyFont="1" applyFill="1" applyBorder="1" applyAlignment="1">
      <alignment horizontal="center" vertical="top"/>
    </xf>
    <xf numFmtId="0" fontId="2" fillId="0" borderId="34" xfId="0" applyFont="1" applyFill="1" applyBorder="1" applyAlignment="1">
      <alignment horizontal="center" vertical="center" textRotation="90" wrapText="1"/>
    </xf>
    <xf numFmtId="0" fontId="5" fillId="10" borderId="25" xfId="0" applyFont="1" applyFill="1" applyBorder="1" applyAlignment="1">
      <alignment horizontal="center" vertical="top"/>
    </xf>
    <xf numFmtId="164" fontId="5" fillId="12" borderId="18" xfId="0" applyNumberFormat="1" applyFont="1" applyFill="1" applyBorder="1" applyAlignment="1">
      <alignment horizontal="right" vertical="top"/>
    </xf>
    <xf numFmtId="164" fontId="11" fillId="12" borderId="78" xfId="0" applyNumberFormat="1" applyFont="1" applyFill="1" applyBorder="1" applyAlignment="1">
      <alignment horizontal="right" vertical="top"/>
    </xf>
    <xf numFmtId="164" fontId="5" fillId="0" borderId="34" xfId="0" applyNumberFormat="1" applyFont="1" applyFill="1" applyBorder="1" applyAlignment="1">
      <alignment horizontal="right" vertical="top"/>
    </xf>
    <xf numFmtId="164" fontId="5" fillId="0" borderId="18" xfId="0" applyNumberFormat="1" applyFont="1" applyFill="1" applyBorder="1" applyAlignment="1">
      <alignment horizontal="right" vertical="top"/>
    </xf>
    <xf numFmtId="164" fontId="11" fillId="0" borderId="78" xfId="0" applyNumberFormat="1" applyFont="1" applyFill="1" applyBorder="1" applyAlignment="1">
      <alignment horizontal="right" vertical="top"/>
    </xf>
    <xf numFmtId="164" fontId="11" fillId="0" borderId="58" xfId="0" applyNumberFormat="1" applyFont="1" applyFill="1" applyBorder="1" applyAlignment="1">
      <alignment horizontal="right" vertical="top"/>
    </xf>
    <xf numFmtId="0" fontId="8" fillId="3" borderId="14" xfId="0" applyFont="1" applyFill="1" applyBorder="1" applyAlignment="1">
      <alignment horizontal="center" vertical="center" wrapText="1"/>
    </xf>
    <xf numFmtId="49" fontId="3" fillId="0" borderId="16" xfId="0" applyNumberFormat="1" applyFont="1" applyBorder="1" applyAlignment="1">
      <alignment horizontal="center" vertical="top"/>
    </xf>
    <xf numFmtId="164" fontId="3" fillId="0" borderId="14" xfId="0" applyNumberFormat="1" applyFont="1" applyFill="1" applyBorder="1" applyAlignment="1">
      <alignment horizontal="right" vertical="top"/>
    </xf>
    <xf numFmtId="0" fontId="15" fillId="3" borderId="48" xfId="0" applyFont="1" applyFill="1" applyBorder="1" applyAlignment="1">
      <alignment horizontal="left" vertical="top" wrapText="1"/>
    </xf>
    <xf numFmtId="0" fontId="2" fillId="0" borderId="14" xfId="0" applyFont="1" applyFill="1" applyBorder="1" applyAlignment="1">
      <alignment horizontal="center" vertical="center" textRotation="90" wrapText="1"/>
    </xf>
    <xf numFmtId="0" fontId="2" fillId="0" borderId="14" xfId="0" applyFont="1" applyFill="1" applyBorder="1" applyAlignment="1">
      <alignment horizontal="center" vertical="center" textRotation="90"/>
    </xf>
    <xf numFmtId="0" fontId="2" fillId="3" borderId="37" xfId="0" applyFont="1" applyFill="1" applyBorder="1" applyAlignment="1">
      <alignment horizontal="center" vertical="center" textRotation="90" wrapText="1"/>
    </xf>
    <xf numFmtId="0" fontId="8" fillId="0" borderId="14" xfId="0" applyFont="1" applyFill="1" applyBorder="1" applyAlignment="1">
      <alignment horizontal="center" vertical="center" wrapText="1"/>
    </xf>
    <xf numFmtId="49" fontId="3" fillId="0" borderId="1" xfId="0" applyNumberFormat="1" applyFont="1" applyBorder="1" applyAlignment="1">
      <alignment vertical="top" wrapText="1"/>
    </xf>
    <xf numFmtId="49" fontId="3" fillId="0" borderId="16" xfId="0" applyNumberFormat="1" applyFont="1" applyBorder="1" applyAlignment="1">
      <alignment vertical="top"/>
    </xf>
    <xf numFmtId="164" fontId="3" fillId="12" borderId="48" xfId="0" applyNumberFormat="1" applyFont="1" applyFill="1" applyBorder="1" applyAlignment="1">
      <alignment horizontal="right" vertical="top"/>
    </xf>
    <xf numFmtId="164" fontId="18" fillId="0" borderId="74" xfId="0" applyNumberFormat="1" applyFont="1" applyFill="1" applyBorder="1" applyAlignment="1">
      <alignment horizontal="right" vertical="top"/>
    </xf>
    <xf numFmtId="164" fontId="3" fillId="0" borderId="67" xfId="0" applyNumberFormat="1" applyFont="1" applyFill="1" applyBorder="1" applyAlignment="1">
      <alignment horizontal="right" vertical="top"/>
    </xf>
    <xf numFmtId="164" fontId="5" fillId="0" borderId="39" xfId="0" applyNumberFormat="1" applyFont="1" applyFill="1" applyBorder="1" applyAlignment="1">
      <alignment horizontal="right" vertical="top"/>
    </xf>
    <xf numFmtId="164" fontId="3" fillId="0" borderId="64" xfId="0" applyNumberFormat="1" applyFont="1" applyFill="1" applyBorder="1" applyAlignment="1">
      <alignment horizontal="right" vertical="top"/>
    </xf>
    <xf numFmtId="164" fontId="5" fillId="0" borderId="77" xfId="0" applyNumberFormat="1" applyFont="1" applyFill="1" applyBorder="1" applyAlignment="1">
      <alignment horizontal="right" vertical="top"/>
    </xf>
    <xf numFmtId="164" fontId="5" fillId="0" borderId="33" xfId="0" applyNumberFormat="1" applyFont="1" applyFill="1" applyBorder="1" applyAlignment="1">
      <alignment horizontal="right" vertical="top"/>
    </xf>
    <xf numFmtId="164" fontId="3" fillId="0" borderId="70" xfId="0" applyNumberFormat="1" applyFont="1" applyFill="1" applyBorder="1" applyAlignment="1">
      <alignment horizontal="right" vertical="top"/>
    </xf>
    <xf numFmtId="164" fontId="5" fillId="0" borderId="57" xfId="0" applyNumberFormat="1" applyFont="1" applyFill="1" applyBorder="1" applyAlignment="1">
      <alignment horizontal="right" vertical="top"/>
    </xf>
    <xf numFmtId="164" fontId="18" fillId="0" borderId="56" xfId="0" applyNumberFormat="1" applyFont="1" applyFill="1" applyBorder="1" applyAlignment="1">
      <alignment horizontal="right" vertical="top"/>
    </xf>
    <xf numFmtId="164" fontId="18" fillId="0" borderId="11" xfId="0" applyNumberFormat="1" applyFont="1" applyFill="1" applyBorder="1" applyAlignment="1">
      <alignment horizontal="right" vertical="top"/>
    </xf>
    <xf numFmtId="164" fontId="3" fillId="0" borderId="57" xfId="0" applyNumberFormat="1" applyFont="1" applyFill="1" applyBorder="1" applyAlignment="1">
      <alignment vertical="top"/>
    </xf>
    <xf numFmtId="164" fontId="29" fillId="10" borderId="53" xfId="0" applyNumberFormat="1" applyFont="1" applyFill="1" applyBorder="1" applyAlignment="1">
      <alignment vertical="top"/>
    </xf>
    <xf numFmtId="164" fontId="29" fillId="10" borderId="51" xfId="0" applyNumberFormat="1" applyFont="1" applyFill="1" applyBorder="1" applyAlignment="1">
      <alignment vertical="top"/>
    </xf>
    <xf numFmtId="164" fontId="29" fillId="10" borderId="52" xfId="0" applyNumberFormat="1" applyFont="1" applyFill="1" applyBorder="1" applyAlignment="1">
      <alignment vertical="top"/>
    </xf>
    <xf numFmtId="164" fontId="24" fillId="10" borderId="7" xfId="0" applyNumberFormat="1" applyFont="1" applyFill="1" applyBorder="1" applyAlignment="1">
      <alignment vertical="top"/>
    </xf>
    <xf numFmtId="164" fontId="24" fillId="10" borderId="29" xfId="0" applyNumberFormat="1" applyFont="1" applyFill="1" applyBorder="1" applyAlignment="1">
      <alignment vertical="top"/>
    </xf>
    <xf numFmtId="164" fontId="24" fillId="10" borderId="30" xfId="0" applyNumberFormat="1" applyFont="1" applyFill="1" applyBorder="1" applyAlignment="1">
      <alignment vertical="top"/>
    </xf>
    <xf numFmtId="164" fontId="24" fillId="10" borderId="34" xfId="0" applyNumberFormat="1" applyFont="1" applyFill="1" applyBorder="1" applyAlignment="1">
      <alignment vertical="top"/>
    </xf>
    <xf numFmtId="164" fontId="24" fillId="10" borderId="33" xfId="0" applyNumberFormat="1" applyFont="1" applyFill="1" applyBorder="1" applyAlignment="1">
      <alignment vertical="top"/>
    </xf>
    <xf numFmtId="164" fontId="24" fillId="10" borderId="32" xfId="0" applyNumberFormat="1" applyFont="1" applyFill="1" applyBorder="1" applyAlignment="1">
      <alignment vertical="top"/>
    </xf>
    <xf numFmtId="164" fontId="29" fillId="10" borderId="9" xfId="0" applyNumberFormat="1" applyFont="1" applyFill="1" applyBorder="1" applyAlignment="1">
      <alignment vertical="top"/>
    </xf>
    <xf numFmtId="164" fontId="29" fillId="10" borderId="65" xfId="0" applyNumberFormat="1" applyFont="1" applyFill="1" applyBorder="1" applyAlignment="1">
      <alignment vertical="top"/>
    </xf>
    <xf numFmtId="164" fontId="29" fillId="10" borderId="36" xfId="0" applyNumberFormat="1" applyFont="1" applyFill="1" applyBorder="1" applyAlignment="1">
      <alignment vertical="top"/>
    </xf>
    <xf numFmtId="164" fontId="29" fillId="10" borderId="27" xfId="0" applyNumberFormat="1" applyFont="1" applyFill="1" applyBorder="1" applyAlignment="1">
      <alignment vertical="top"/>
    </xf>
    <xf numFmtId="164" fontId="29" fillId="10" borderId="28" xfId="0" applyNumberFormat="1" applyFont="1" applyFill="1" applyBorder="1" applyAlignment="1">
      <alignment vertical="top"/>
    </xf>
    <xf numFmtId="164" fontId="29" fillId="2" borderId="22" xfId="0" applyNumberFormat="1" applyFont="1" applyFill="1" applyBorder="1" applyAlignment="1">
      <alignment vertical="top"/>
    </xf>
    <xf numFmtId="164" fontId="29" fillId="2" borderId="73" xfId="0" applyNumberFormat="1" applyFont="1" applyFill="1" applyBorder="1" applyAlignment="1">
      <alignment vertical="top"/>
    </xf>
    <xf numFmtId="0" fontId="24" fillId="0" borderId="0" xfId="0" applyFont="1" applyBorder="1" applyAlignment="1">
      <alignment vertical="top"/>
    </xf>
    <xf numFmtId="164" fontId="3" fillId="12" borderId="35" xfId="0" applyNumberFormat="1" applyFont="1" applyFill="1" applyBorder="1" applyAlignment="1">
      <alignment vertical="top"/>
    </xf>
    <xf numFmtId="164" fontId="3" fillId="12" borderId="48" xfId="0" applyNumberFormat="1" applyFont="1" applyFill="1" applyBorder="1" applyAlignment="1">
      <alignment vertical="top"/>
    </xf>
    <xf numFmtId="164" fontId="3" fillId="0" borderId="14" xfId="0" applyNumberFormat="1" applyFont="1" applyFill="1" applyBorder="1" applyAlignment="1">
      <alignment vertical="top"/>
    </xf>
    <xf numFmtId="164" fontId="3" fillId="0" borderId="69" xfId="0" applyNumberFormat="1" applyFont="1" applyFill="1" applyBorder="1" applyAlignment="1">
      <alignment vertical="top"/>
    </xf>
    <xf numFmtId="0" fontId="24" fillId="2" borderId="61" xfId="0" applyFont="1" applyFill="1" applyBorder="1" applyAlignment="1">
      <alignment horizontal="center" vertical="top"/>
    </xf>
    <xf numFmtId="164" fontId="24" fillId="0" borderId="7" xfId="0" applyNumberFormat="1" applyFont="1" applyFill="1" applyBorder="1" applyAlignment="1">
      <alignment horizontal="right" vertical="top"/>
    </xf>
    <xf numFmtId="164" fontId="24" fillId="0" borderId="29" xfId="0" applyNumberFormat="1" applyFont="1" applyFill="1" applyBorder="1" applyAlignment="1">
      <alignment horizontal="right" vertical="top"/>
    </xf>
    <xf numFmtId="164" fontId="24" fillId="0" borderId="30" xfId="0" applyNumberFormat="1" applyFont="1" applyFill="1" applyBorder="1" applyAlignment="1">
      <alignment horizontal="right" vertical="top"/>
    </xf>
    <xf numFmtId="164" fontId="24" fillId="0" borderId="8" xfId="0" applyNumberFormat="1" applyFont="1" applyFill="1" applyBorder="1" applyAlignment="1">
      <alignment horizontal="right" vertical="top"/>
    </xf>
    <xf numFmtId="164" fontId="24" fillId="0" borderId="15" xfId="0" applyNumberFormat="1" applyFont="1" applyFill="1" applyBorder="1" applyAlignment="1">
      <alignment horizontal="right" vertical="top"/>
    </xf>
    <xf numFmtId="164" fontId="24" fillId="0" borderId="17" xfId="0" applyNumberFormat="1" applyFont="1" applyFill="1" applyBorder="1" applyAlignment="1">
      <alignment horizontal="right" vertical="top"/>
    </xf>
    <xf numFmtId="164" fontId="24" fillId="0" borderId="34" xfId="0" applyNumberFormat="1" applyFont="1" applyFill="1" applyBorder="1" applyAlignment="1">
      <alignment horizontal="right" vertical="top"/>
    </xf>
    <xf numFmtId="164" fontId="24" fillId="0" borderId="33" xfId="0" applyNumberFormat="1" applyFont="1" applyFill="1" applyBorder="1" applyAlignment="1">
      <alignment horizontal="right" vertical="top"/>
    </xf>
    <xf numFmtId="164" fontId="24" fillId="0" borderId="32" xfId="0" applyNumberFormat="1" applyFont="1" applyFill="1" applyBorder="1" applyAlignment="1">
      <alignment horizontal="right" vertical="top"/>
    </xf>
    <xf numFmtId="164" fontId="29" fillId="0" borderId="8" xfId="0" applyNumberFormat="1" applyFont="1" applyFill="1" applyBorder="1" applyAlignment="1">
      <alignment horizontal="right" vertical="top"/>
    </xf>
    <xf numFmtId="164" fontId="29" fillId="0" borderId="15" xfId="0" applyNumberFormat="1" applyFont="1" applyFill="1" applyBorder="1" applyAlignment="1">
      <alignment horizontal="right" vertical="top"/>
    </xf>
    <xf numFmtId="164" fontId="29" fillId="0" borderId="17" xfId="0" applyNumberFormat="1" applyFont="1" applyFill="1" applyBorder="1" applyAlignment="1">
      <alignment horizontal="right" vertical="top"/>
    </xf>
    <xf numFmtId="164" fontId="18" fillId="0" borderId="59" xfId="0" applyNumberFormat="1" applyFont="1" applyFill="1" applyBorder="1" applyAlignment="1">
      <alignment horizontal="right" vertical="top"/>
    </xf>
    <xf numFmtId="49" fontId="3" fillId="0" borderId="15" xfId="0" applyNumberFormat="1" applyFont="1" applyBorder="1" applyAlignment="1">
      <alignment horizontal="center" vertical="top" wrapText="1"/>
    </xf>
    <xf numFmtId="164" fontId="3" fillId="3" borderId="39" xfId="0" applyNumberFormat="1" applyFont="1" applyFill="1" applyBorder="1" applyAlignment="1">
      <alignment horizontal="center" vertical="top" wrapText="1"/>
    </xf>
    <xf numFmtId="164" fontId="3" fillId="3" borderId="5" xfId="0" applyNumberFormat="1" applyFont="1" applyFill="1" applyBorder="1" applyAlignment="1">
      <alignment horizontal="center" vertical="top" wrapText="1"/>
    </xf>
    <xf numFmtId="164" fontId="3" fillId="0" borderId="77" xfId="0" applyNumberFormat="1" applyFont="1" applyFill="1" applyBorder="1" applyAlignment="1">
      <alignment horizontal="right" vertical="top"/>
    </xf>
    <xf numFmtId="0" fontId="5" fillId="0" borderId="32" xfId="0" applyFont="1" applyFill="1" applyBorder="1" applyAlignment="1">
      <alignment horizontal="left" vertical="top" wrapText="1"/>
    </xf>
    <xf numFmtId="0" fontId="8" fillId="0" borderId="34" xfId="0" applyFont="1" applyFill="1" applyBorder="1" applyAlignment="1">
      <alignment horizontal="center" vertical="center" wrapText="1"/>
    </xf>
    <xf numFmtId="164" fontId="20" fillId="2" borderId="73" xfId="0" applyNumberFormat="1" applyFont="1" applyFill="1" applyBorder="1" applyAlignment="1">
      <alignment horizontal="right" vertical="top"/>
    </xf>
    <xf numFmtId="0" fontId="19" fillId="15" borderId="61" xfId="0" applyFont="1" applyFill="1" applyBorder="1" applyAlignment="1">
      <alignment vertical="top"/>
    </xf>
    <xf numFmtId="0" fontId="19" fillId="15" borderId="57" xfId="0" applyFont="1" applyFill="1" applyBorder="1" applyAlignment="1">
      <alignment vertical="top"/>
    </xf>
    <xf numFmtId="164" fontId="20" fillId="10" borderId="31" xfId="0" applyNumberFormat="1" applyFont="1" applyFill="1" applyBorder="1" applyAlignment="1">
      <alignment horizontal="right" vertical="top"/>
    </xf>
    <xf numFmtId="164" fontId="18" fillId="10" borderId="8" xfId="0" applyNumberFormat="1" applyFont="1" applyFill="1" applyBorder="1" applyAlignment="1">
      <alignment horizontal="center" vertical="top"/>
    </xf>
    <xf numFmtId="164" fontId="18" fillId="10" borderId="34" xfId="0" applyNumberFormat="1" applyFont="1" applyFill="1" applyBorder="1" applyAlignment="1">
      <alignment horizontal="center" vertical="top"/>
    </xf>
    <xf numFmtId="164" fontId="28" fillId="10" borderId="9" xfId="0" applyNumberFormat="1" applyFont="1" applyFill="1" applyBorder="1" applyAlignment="1">
      <alignment horizontal="center" vertical="top"/>
    </xf>
    <xf numFmtId="164" fontId="28" fillId="10" borderId="27" xfId="0" applyNumberFormat="1" applyFont="1" applyFill="1" applyBorder="1" applyAlignment="1">
      <alignment horizontal="center" vertical="top"/>
    </xf>
    <xf numFmtId="164" fontId="5" fillId="0" borderId="44" xfId="0" applyNumberFormat="1" applyFont="1" applyFill="1" applyBorder="1" applyAlignment="1">
      <alignment horizontal="right" vertical="top"/>
    </xf>
    <xf numFmtId="164" fontId="5" fillId="0" borderId="54" xfId="0" applyNumberFormat="1" applyFont="1" applyFill="1" applyBorder="1" applyAlignment="1">
      <alignment horizontal="right" vertical="top"/>
    </xf>
    <xf numFmtId="164" fontId="5" fillId="0" borderId="46" xfId="0" applyNumberFormat="1" applyFont="1" applyFill="1" applyBorder="1" applyAlignment="1">
      <alignment horizontal="right" vertical="top"/>
    </xf>
    <xf numFmtId="164" fontId="3" fillId="0" borderId="39" xfId="0" applyNumberFormat="1" applyFont="1" applyFill="1" applyBorder="1" applyAlignment="1">
      <alignment vertical="top"/>
    </xf>
    <xf numFmtId="164" fontId="3" fillId="0" borderId="64" xfId="0" applyNumberFormat="1" applyFont="1" applyFill="1" applyBorder="1" applyAlignment="1">
      <alignment vertical="top"/>
    </xf>
    <xf numFmtId="164" fontId="19" fillId="10" borderId="56" xfId="0" applyNumberFormat="1" applyFont="1" applyFill="1" applyBorder="1" applyAlignment="1">
      <alignment horizontal="right" vertical="top"/>
    </xf>
    <xf numFmtId="164" fontId="19" fillId="10" borderId="43" xfId="0" applyNumberFormat="1" applyFont="1" applyFill="1" applyBorder="1" applyAlignment="1">
      <alignment horizontal="right" vertical="top"/>
    </xf>
    <xf numFmtId="164" fontId="19" fillId="10" borderId="40" xfId="0" applyNumberFormat="1" applyFont="1" applyFill="1" applyBorder="1" applyAlignment="1">
      <alignment horizontal="right" vertical="top"/>
    </xf>
    <xf numFmtId="164" fontId="18" fillId="10" borderId="38" xfId="0" applyNumberFormat="1" applyFont="1" applyFill="1" applyBorder="1" applyAlignment="1">
      <alignment horizontal="center" vertical="top"/>
    </xf>
    <xf numFmtId="164" fontId="18" fillId="10" borderId="18" xfId="0" applyNumberFormat="1" applyFont="1" applyFill="1" applyBorder="1" applyAlignment="1">
      <alignment horizontal="center" vertical="top"/>
    </xf>
    <xf numFmtId="164" fontId="20" fillId="10" borderId="66" xfId="0" applyNumberFormat="1" applyFont="1" applyFill="1" applyBorder="1" applyAlignment="1">
      <alignment horizontal="right" vertical="top"/>
    </xf>
    <xf numFmtId="164" fontId="18" fillId="0" borderId="63" xfId="0" applyNumberFormat="1" applyFont="1" applyFill="1" applyBorder="1" applyAlignment="1">
      <alignment horizontal="right" vertical="top"/>
    </xf>
    <xf numFmtId="164" fontId="18" fillId="0" borderId="12" xfId="0" applyNumberFormat="1" applyFont="1" applyFill="1" applyBorder="1" applyAlignment="1">
      <alignment horizontal="right" vertical="top"/>
    </xf>
    <xf numFmtId="164" fontId="18" fillId="0" borderId="75" xfId="0" applyNumberFormat="1" applyFont="1" applyFill="1" applyBorder="1" applyAlignment="1">
      <alignment horizontal="right" vertical="top"/>
    </xf>
    <xf numFmtId="164" fontId="18" fillId="0" borderId="30" xfId="0" applyNumberFormat="1" applyFont="1" applyFill="1" applyBorder="1" applyAlignment="1">
      <alignment vertical="top"/>
    </xf>
    <xf numFmtId="164" fontId="18" fillId="0" borderId="74" xfId="0" applyNumberFormat="1" applyFont="1" applyFill="1" applyBorder="1" applyAlignment="1">
      <alignment vertical="top"/>
    </xf>
    <xf numFmtId="164" fontId="18" fillId="0" borderId="29" xfId="0" applyNumberFormat="1" applyFont="1" applyFill="1" applyBorder="1" applyAlignment="1">
      <alignment vertical="top"/>
    </xf>
    <xf numFmtId="164" fontId="18" fillId="0" borderId="59" xfId="0" applyNumberFormat="1" applyFont="1" applyFill="1" applyBorder="1" applyAlignment="1">
      <alignment vertical="top"/>
    </xf>
    <xf numFmtId="164" fontId="28" fillId="0" borderId="9" xfId="0" applyNumberFormat="1" applyFont="1" applyFill="1" applyBorder="1" applyAlignment="1">
      <alignment vertical="top"/>
    </xf>
    <xf numFmtId="164" fontId="28" fillId="0" borderId="27" xfId="0" applyNumberFormat="1" applyFont="1" applyFill="1" applyBorder="1" applyAlignment="1">
      <alignment vertical="top"/>
    </xf>
    <xf numFmtId="164" fontId="28" fillId="0" borderId="28" xfId="0" applyNumberFormat="1" applyFont="1" applyFill="1" applyBorder="1" applyAlignment="1">
      <alignment vertical="top"/>
    </xf>
    <xf numFmtId="0" fontId="18" fillId="10" borderId="48" xfId="0" applyFont="1" applyFill="1" applyBorder="1" applyAlignment="1">
      <alignment vertical="top" wrapText="1"/>
    </xf>
    <xf numFmtId="164" fontId="3" fillId="10" borderId="18" xfId="0" applyNumberFormat="1" applyFont="1" applyFill="1" applyBorder="1" applyAlignment="1">
      <alignment vertical="top"/>
    </xf>
    <xf numFmtId="164" fontId="18" fillId="10" borderId="80" xfId="0" applyNumberFormat="1" applyFont="1" applyFill="1" applyBorder="1" applyAlignment="1">
      <alignment vertical="top"/>
    </xf>
    <xf numFmtId="164" fontId="18" fillId="10" borderId="38" xfId="0" applyNumberFormat="1" applyFont="1" applyFill="1" applyBorder="1" applyAlignment="1">
      <alignment vertical="top"/>
    </xf>
    <xf numFmtId="164" fontId="18" fillId="10" borderId="15" xfId="0" applyNumberFormat="1" applyFont="1" applyFill="1" applyBorder="1" applyAlignment="1">
      <alignment vertical="top"/>
    </xf>
    <xf numFmtId="164" fontId="18" fillId="10" borderId="17" xfId="0" applyNumberFormat="1" applyFont="1" applyFill="1" applyBorder="1" applyAlignment="1">
      <alignment vertical="top"/>
    </xf>
    <xf numFmtId="164" fontId="18" fillId="10" borderId="18" xfId="0" applyNumberFormat="1" applyFont="1" applyFill="1" applyBorder="1" applyAlignment="1">
      <alignment vertical="top"/>
    </xf>
    <xf numFmtId="164" fontId="18" fillId="10" borderId="33" xfId="0" applyNumberFormat="1" applyFont="1" applyFill="1" applyBorder="1" applyAlignment="1">
      <alignment vertical="top"/>
    </xf>
    <xf numFmtId="164" fontId="18" fillId="10" borderId="32" xfId="0" applyNumberFormat="1" applyFont="1" applyFill="1" applyBorder="1" applyAlignment="1">
      <alignment vertical="top"/>
    </xf>
    <xf numFmtId="164" fontId="28" fillId="10" borderId="38" xfId="0" applyNumberFormat="1" applyFont="1" applyFill="1" applyBorder="1" applyAlignment="1">
      <alignment vertical="top"/>
    </xf>
    <xf numFmtId="164" fontId="28" fillId="10" borderId="15" xfId="0" applyNumberFormat="1" applyFont="1" applyFill="1" applyBorder="1" applyAlignment="1">
      <alignment vertical="top"/>
    </xf>
    <xf numFmtId="164" fontId="28" fillId="10" borderId="17" xfId="0" applyNumberFormat="1" applyFont="1" applyFill="1" applyBorder="1" applyAlignment="1">
      <alignment vertical="top"/>
    </xf>
    <xf numFmtId="164" fontId="18" fillId="10" borderId="29" xfId="0" applyNumberFormat="1" applyFont="1" applyFill="1" applyBorder="1" applyAlignment="1">
      <alignment vertical="top"/>
    </xf>
    <xf numFmtId="164" fontId="18" fillId="10" borderId="30" xfId="0" applyNumberFormat="1" applyFont="1" applyFill="1" applyBorder="1" applyAlignment="1">
      <alignment vertical="top"/>
    </xf>
    <xf numFmtId="164" fontId="28" fillId="10" borderId="65" xfId="0" applyNumberFormat="1" applyFont="1" applyFill="1" applyBorder="1" applyAlignment="1">
      <alignment vertical="top"/>
    </xf>
    <xf numFmtId="164" fontId="28" fillId="10" borderId="27" xfId="0" applyNumberFormat="1" applyFont="1" applyFill="1" applyBorder="1" applyAlignment="1">
      <alignment vertical="top"/>
    </xf>
    <xf numFmtId="164" fontId="28" fillId="10" borderId="28" xfId="0" applyNumberFormat="1" applyFont="1" applyFill="1" applyBorder="1" applyAlignment="1">
      <alignment vertical="top"/>
    </xf>
    <xf numFmtId="164" fontId="18" fillId="10" borderId="33" xfId="0" applyNumberFormat="1" applyFont="1" applyFill="1" applyBorder="1" applyAlignment="1">
      <alignment horizontal="center" vertical="top"/>
    </xf>
    <xf numFmtId="164" fontId="18" fillId="10" borderId="32" xfId="0" applyNumberFormat="1" applyFont="1" applyFill="1" applyBorder="1" applyAlignment="1">
      <alignment horizontal="right" vertical="top"/>
    </xf>
    <xf numFmtId="164" fontId="19" fillId="10" borderId="12" xfId="0" applyNumberFormat="1" applyFont="1" applyFill="1" applyBorder="1" applyAlignment="1">
      <alignment horizontal="right" vertical="top"/>
    </xf>
    <xf numFmtId="164" fontId="20" fillId="10" borderId="50" xfId="0" applyNumberFormat="1" applyFont="1" applyFill="1" applyBorder="1" applyAlignment="1">
      <alignment horizontal="right" vertical="top"/>
    </xf>
    <xf numFmtId="164" fontId="19" fillId="10" borderId="56" xfId="0" applyNumberFormat="1" applyFont="1" applyFill="1" applyBorder="1" applyAlignment="1">
      <alignment horizontal="center" vertical="top"/>
    </xf>
    <xf numFmtId="164" fontId="19" fillId="10" borderId="40" xfId="0" applyNumberFormat="1" applyFont="1" applyFill="1" applyBorder="1" applyAlignment="1">
      <alignment horizontal="center" vertical="top"/>
    </xf>
    <xf numFmtId="164" fontId="20" fillId="10" borderId="66" xfId="0" applyNumberFormat="1" applyFont="1" applyFill="1" applyBorder="1" applyAlignment="1">
      <alignment horizontal="center" vertical="top"/>
    </xf>
    <xf numFmtId="164" fontId="5" fillId="2" borderId="42" xfId="0" applyNumberFormat="1" applyFont="1" applyFill="1" applyBorder="1" applyAlignment="1">
      <alignment horizontal="right" vertical="top"/>
    </xf>
    <xf numFmtId="164" fontId="18" fillId="10" borderId="74" xfId="0" applyNumberFormat="1" applyFont="1" applyFill="1" applyBorder="1" applyAlignment="1">
      <alignment horizontal="center" vertical="top"/>
    </xf>
    <xf numFmtId="164" fontId="18" fillId="10" borderId="59" xfId="0" applyNumberFormat="1" applyFont="1" applyFill="1" applyBorder="1" applyAlignment="1">
      <alignment horizontal="center" vertical="top"/>
    </xf>
    <xf numFmtId="164" fontId="18" fillId="10" borderId="63" xfId="0" applyNumberFormat="1" applyFont="1" applyFill="1" applyBorder="1" applyAlignment="1">
      <alignment horizontal="center" vertical="top"/>
    </xf>
    <xf numFmtId="164" fontId="28" fillId="10" borderId="67" xfId="0" applyNumberFormat="1" applyFont="1" applyFill="1" applyBorder="1" applyAlignment="1">
      <alignment horizontal="center" vertical="top"/>
    </xf>
    <xf numFmtId="164" fontId="18" fillId="10" borderId="75" xfId="0" applyNumberFormat="1" applyFont="1" applyFill="1" applyBorder="1" applyAlignment="1">
      <alignment horizontal="center" vertical="top"/>
    </xf>
    <xf numFmtId="164" fontId="28" fillId="10" borderId="70" xfId="0" applyNumberFormat="1" applyFont="1" applyFill="1" applyBorder="1" applyAlignment="1">
      <alignment horizontal="center" vertical="top"/>
    </xf>
    <xf numFmtId="164" fontId="18" fillId="10" borderId="11" xfId="0" applyNumberFormat="1" applyFont="1" applyFill="1" applyBorder="1" applyAlignment="1">
      <alignment horizontal="center" vertical="top"/>
    </xf>
    <xf numFmtId="164" fontId="28" fillId="10" borderId="19" xfId="0" applyNumberFormat="1" applyFont="1" applyFill="1" applyBorder="1" applyAlignment="1">
      <alignment horizontal="center" vertical="top"/>
    </xf>
    <xf numFmtId="164" fontId="18" fillId="10" borderId="29" xfId="0" applyNumberFormat="1" applyFont="1" applyFill="1" applyBorder="1" applyAlignment="1">
      <alignment horizontal="center" vertical="top"/>
    </xf>
    <xf numFmtId="164" fontId="19" fillId="12" borderId="12" xfId="0" applyNumberFormat="1" applyFont="1" applyFill="1" applyBorder="1" applyAlignment="1">
      <alignment horizontal="right" vertical="top"/>
    </xf>
    <xf numFmtId="164" fontId="20" fillId="12" borderId="50" xfId="0" applyNumberFormat="1" applyFont="1" applyFill="1" applyBorder="1" applyAlignment="1">
      <alignment horizontal="right" vertical="top"/>
    </xf>
    <xf numFmtId="164" fontId="19" fillId="12" borderId="56" xfId="0" applyNumberFormat="1" applyFont="1" applyFill="1" applyBorder="1" applyAlignment="1">
      <alignment horizontal="right" vertical="top"/>
    </xf>
    <xf numFmtId="164" fontId="19" fillId="12" borderId="43" xfId="0" applyNumberFormat="1" applyFont="1" applyFill="1" applyBorder="1" applyAlignment="1">
      <alignment horizontal="right" vertical="top"/>
    </xf>
    <xf numFmtId="164" fontId="19" fillId="12" borderId="40" xfId="0" applyNumberFormat="1" applyFont="1" applyFill="1" applyBorder="1" applyAlignment="1">
      <alignment horizontal="right" vertical="top"/>
    </xf>
    <xf numFmtId="164" fontId="20" fillId="12" borderId="66" xfId="0" applyNumberFormat="1" applyFont="1" applyFill="1" applyBorder="1" applyAlignment="1">
      <alignment horizontal="right" vertical="top"/>
    </xf>
    <xf numFmtId="164" fontId="28" fillId="7" borderId="9" xfId="0" applyNumberFormat="1" applyFont="1" applyFill="1" applyBorder="1" applyAlignment="1">
      <alignment horizontal="center" vertical="top"/>
    </xf>
    <xf numFmtId="164" fontId="28" fillId="7" borderId="27" xfId="0" applyNumberFormat="1" applyFont="1" applyFill="1" applyBorder="1" applyAlignment="1">
      <alignment horizontal="center" vertical="top"/>
    </xf>
    <xf numFmtId="164" fontId="28" fillId="7" borderId="28" xfId="0" applyNumberFormat="1" applyFont="1" applyFill="1" applyBorder="1" applyAlignment="1">
      <alignment horizontal="center" vertical="top"/>
    </xf>
    <xf numFmtId="164" fontId="28" fillId="10" borderId="76" xfId="0" applyNumberFormat="1" applyFont="1" applyFill="1" applyBorder="1" applyAlignment="1">
      <alignment horizontal="center" vertical="top"/>
    </xf>
    <xf numFmtId="164" fontId="28" fillId="2" borderId="42" xfId="0" applyNumberFormat="1" applyFont="1" applyFill="1" applyBorder="1" applyAlignment="1">
      <alignment horizontal="center" vertical="top"/>
    </xf>
    <xf numFmtId="164" fontId="28" fillId="10" borderId="36" xfId="0" applyNumberFormat="1" applyFont="1" applyFill="1" applyBorder="1" applyAlignment="1">
      <alignment horizontal="center" vertical="top"/>
    </xf>
    <xf numFmtId="164" fontId="28" fillId="2" borderId="73" xfId="0" applyNumberFormat="1" applyFont="1" applyFill="1" applyBorder="1" applyAlignment="1">
      <alignment horizontal="center" vertical="top"/>
    </xf>
    <xf numFmtId="164" fontId="18" fillId="10" borderId="7" xfId="0" applyNumberFormat="1" applyFont="1" applyFill="1" applyBorder="1" applyAlignment="1">
      <alignment horizontal="center" vertical="top"/>
    </xf>
    <xf numFmtId="164" fontId="18" fillId="10" borderId="80" xfId="0" applyNumberFormat="1" applyFont="1" applyFill="1" applyBorder="1" applyAlignment="1">
      <alignment horizontal="center" vertical="top"/>
    </xf>
    <xf numFmtId="164" fontId="28" fillId="10" borderId="2" xfId="0" applyNumberFormat="1" applyFont="1" applyFill="1" applyBorder="1" applyAlignment="1">
      <alignment horizontal="center" vertical="top"/>
    </xf>
    <xf numFmtId="164" fontId="28" fillId="2" borderId="4" xfId="0" applyNumberFormat="1" applyFont="1" applyFill="1" applyBorder="1" applyAlignment="1">
      <alignment horizontal="center" vertical="top"/>
    </xf>
    <xf numFmtId="164" fontId="28" fillId="0" borderId="3" xfId="0" applyNumberFormat="1" applyFont="1" applyFill="1" applyBorder="1" applyAlignment="1">
      <alignment horizontal="right" vertical="top"/>
    </xf>
    <xf numFmtId="164" fontId="28" fillId="2" borderId="73" xfId="0" applyNumberFormat="1" applyFont="1" applyFill="1" applyBorder="1" applyAlignment="1">
      <alignment vertical="top"/>
    </xf>
    <xf numFmtId="164" fontId="28" fillId="4" borderId="22" xfId="0" applyNumberFormat="1" applyFont="1" applyFill="1" applyBorder="1" applyAlignment="1">
      <alignment horizontal="right" vertical="top"/>
    </xf>
    <xf numFmtId="164" fontId="28" fillId="4" borderId="76" xfId="0" applyNumberFormat="1" applyFont="1" applyFill="1" applyBorder="1" applyAlignment="1">
      <alignment horizontal="center" vertical="top"/>
    </xf>
    <xf numFmtId="164" fontId="28" fillId="4" borderId="66" xfId="0" applyNumberFormat="1" applyFont="1" applyFill="1" applyBorder="1" applyAlignment="1">
      <alignment horizontal="center" vertical="top"/>
    </xf>
    <xf numFmtId="164" fontId="28" fillId="4" borderId="28" xfId="0" applyNumberFormat="1" applyFont="1" applyFill="1" applyBorder="1" applyAlignment="1">
      <alignment horizontal="center" vertical="top"/>
    </xf>
    <xf numFmtId="49" fontId="5" fillId="10" borderId="50" xfId="0" applyNumberFormat="1" applyFont="1" applyFill="1" applyBorder="1" applyAlignment="1">
      <alignment horizontal="center" vertical="top"/>
    </xf>
    <xf numFmtId="164" fontId="3" fillId="0" borderId="50" xfId="0" applyNumberFormat="1" applyFont="1" applyFill="1" applyBorder="1" applyAlignment="1">
      <alignment horizontal="right" vertical="top"/>
    </xf>
    <xf numFmtId="0" fontId="3" fillId="3" borderId="17" xfId="0" applyFont="1" applyFill="1" applyBorder="1" applyAlignment="1">
      <alignment vertical="top" wrapText="1"/>
    </xf>
    <xf numFmtId="0" fontId="3" fillId="3" borderId="20" xfId="0" applyFont="1" applyFill="1" applyBorder="1" applyAlignment="1">
      <alignment vertical="top" wrapText="1"/>
    </xf>
    <xf numFmtId="49" fontId="5" fillId="10" borderId="56" xfId="0" applyNumberFormat="1" applyFont="1" applyFill="1" applyBorder="1" applyAlignment="1">
      <alignment vertical="top"/>
    </xf>
    <xf numFmtId="0" fontId="3" fillId="3" borderId="13" xfId="0" applyFont="1" applyFill="1" applyBorder="1" applyAlignment="1">
      <alignment vertical="top" wrapText="1"/>
    </xf>
    <xf numFmtId="0" fontId="1" fillId="0" borderId="7" xfId="0" applyFont="1" applyBorder="1" applyAlignment="1">
      <alignment vertical="center" textRotation="90" wrapText="1"/>
    </xf>
    <xf numFmtId="164" fontId="3" fillId="12" borderId="80" xfId="0" applyNumberFormat="1" applyFont="1" applyFill="1" applyBorder="1" applyAlignment="1">
      <alignment horizontal="right" vertical="top"/>
    </xf>
    <xf numFmtId="164" fontId="3" fillId="3" borderId="74" xfId="0" applyNumberFormat="1" applyFont="1" applyFill="1" applyBorder="1" applyAlignment="1">
      <alignment horizontal="right" vertical="top" wrapText="1"/>
    </xf>
    <xf numFmtId="49" fontId="5" fillId="0" borderId="31" xfId="0" applyNumberFormat="1" applyFont="1" applyFill="1" applyBorder="1" applyAlignment="1">
      <alignment horizontal="center" vertical="top" wrapText="1"/>
    </xf>
    <xf numFmtId="0" fontId="5" fillId="0" borderId="42"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73" xfId="0" applyFont="1" applyBorder="1" applyAlignment="1">
      <alignment horizontal="center" vertical="center" wrapText="1"/>
    </xf>
    <xf numFmtId="0" fontId="5" fillId="0" borderId="63" xfId="0" applyFont="1" applyBorder="1" applyAlignment="1">
      <alignment horizontal="center" vertical="center" wrapText="1"/>
    </xf>
    <xf numFmtId="0" fontId="5" fillId="0" borderId="72" xfId="0" applyFont="1" applyBorder="1" applyAlignment="1">
      <alignment horizontal="center" vertical="center" wrapText="1"/>
    </xf>
    <xf numFmtId="0" fontId="5" fillId="0" borderId="75" xfId="0" applyFont="1" applyBorder="1" applyAlignment="1">
      <alignment horizontal="center" vertical="center" wrapText="1"/>
    </xf>
    <xf numFmtId="0" fontId="5" fillId="7" borderId="63" xfId="0" applyFont="1" applyFill="1" applyBorder="1" applyAlignment="1">
      <alignment horizontal="right" vertical="top" wrapText="1"/>
    </xf>
    <xf numFmtId="0" fontId="5" fillId="7" borderId="72" xfId="0" applyFont="1" applyFill="1" applyBorder="1" applyAlignment="1">
      <alignment horizontal="right" vertical="top" wrapText="1"/>
    </xf>
    <xf numFmtId="0" fontId="5" fillId="7" borderId="75" xfId="0" applyFont="1" applyFill="1" applyBorder="1" applyAlignment="1">
      <alignment horizontal="right" vertical="top" wrapText="1"/>
    </xf>
    <xf numFmtId="165" fontId="5" fillId="7" borderId="63" xfId="0" applyNumberFormat="1" applyFont="1" applyFill="1" applyBorder="1" applyAlignment="1">
      <alignment horizontal="center" vertical="top" wrapText="1"/>
    </xf>
    <xf numFmtId="165" fontId="5" fillId="7" borderId="72" xfId="0" applyNumberFormat="1" applyFont="1" applyFill="1" applyBorder="1" applyAlignment="1">
      <alignment horizontal="center" vertical="top" wrapText="1"/>
    </xf>
    <xf numFmtId="165" fontId="5" fillId="7" borderId="75" xfId="0" applyNumberFormat="1" applyFont="1" applyFill="1" applyBorder="1" applyAlignment="1">
      <alignment horizontal="center" vertical="top" wrapText="1"/>
    </xf>
    <xf numFmtId="49" fontId="5" fillId="4" borderId="60" xfId="0" applyNumberFormat="1" applyFont="1" applyFill="1" applyBorder="1" applyAlignment="1">
      <alignment horizontal="right" vertical="top"/>
    </xf>
    <xf numFmtId="49" fontId="5" fillId="4" borderId="61" xfId="0" applyNumberFormat="1" applyFont="1" applyFill="1" applyBorder="1" applyAlignment="1">
      <alignment horizontal="right" vertical="top"/>
    </xf>
    <xf numFmtId="49" fontId="20" fillId="0" borderId="56" xfId="0" applyNumberFormat="1" applyFont="1" applyBorder="1" applyAlignment="1">
      <alignment horizontal="center" vertical="top"/>
    </xf>
    <xf numFmtId="49" fontId="20" fillId="0" borderId="43" xfId="0" applyNumberFormat="1" applyFont="1" applyBorder="1" applyAlignment="1">
      <alignment horizontal="center" vertical="top"/>
    </xf>
    <xf numFmtId="49" fontId="20" fillId="0" borderId="66" xfId="0" applyNumberFormat="1" applyFont="1" applyBorder="1" applyAlignment="1">
      <alignment horizontal="center" vertical="top"/>
    </xf>
    <xf numFmtId="49" fontId="19" fillId="0" borderId="29" xfId="0" applyNumberFormat="1" applyFont="1" applyBorder="1" applyAlignment="1">
      <alignment horizontal="center" vertical="top" wrapText="1"/>
    </xf>
    <xf numFmtId="49" fontId="19" fillId="0" borderId="27" xfId="0" applyNumberFormat="1" applyFont="1" applyBorder="1" applyAlignment="1">
      <alignment horizontal="center" vertical="top" wrapText="1"/>
    </xf>
    <xf numFmtId="49" fontId="5" fillId="4" borderId="7" xfId="0" applyNumberFormat="1" applyFont="1" applyFill="1" applyBorder="1" applyAlignment="1">
      <alignment horizontal="center" vertical="top"/>
    </xf>
    <xf numFmtId="49" fontId="5" fillId="4" borderId="9" xfId="0" applyNumberFormat="1" applyFont="1" applyFill="1" applyBorder="1" applyAlignment="1">
      <alignment horizontal="center" vertical="top"/>
    </xf>
    <xf numFmtId="49" fontId="5" fillId="2" borderId="29" xfId="0" applyNumberFormat="1" applyFont="1" applyFill="1" applyBorder="1" applyAlignment="1">
      <alignment horizontal="center" vertical="top"/>
    </xf>
    <xf numFmtId="49" fontId="5" fillId="2" borderId="27" xfId="0" applyNumberFormat="1" applyFont="1" applyFill="1" applyBorder="1" applyAlignment="1">
      <alignment horizontal="center" vertical="top"/>
    </xf>
    <xf numFmtId="49" fontId="20" fillId="10" borderId="29" xfId="0" applyNumberFormat="1" applyFont="1" applyFill="1" applyBorder="1" applyAlignment="1">
      <alignment horizontal="center" vertical="top" wrapText="1"/>
    </xf>
    <xf numFmtId="49" fontId="20" fillId="10" borderId="27" xfId="0" applyNumberFormat="1" applyFont="1" applyFill="1" applyBorder="1" applyAlignment="1">
      <alignment horizontal="center" vertical="top" wrapText="1"/>
    </xf>
    <xf numFmtId="0" fontId="19" fillId="3" borderId="56" xfId="0" applyFont="1" applyFill="1" applyBorder="1" applyAlignment="1">
      <alignment horizontal="left" vertical="top" wrapText="1"/>
    </xf>
    <xf numFmtId="0" fontId="23" fillId="0" borderId="66" xfId="0" applyFont="1" applyBorder="1" applyAlignment="1">
      <alignment horizontal="left" vertical="top" wrapText="1"/>
    </xf>
    <xf numFmtId="0" fontId="19" fillId="0" borderId="7" xfId="0" applyFont="1" applyFill="1" applyBorder="1" applyAlignment="1">
      <alignment horizontal="center" vertical="center" textRotation="90" wrapText="1"/>
    </xf>
    <xf numFmtId="0" fontId="19" fillId="0" borderId="9" xfId="0" applyFont="1" applyFill="1" applyBorder="1" applyAlignment="1">
      <alignment horizontal="center" vertical="center" textRotation="90" wrapText="1"/>
    </xf>
    <xf numFmtId="0" fontId="19" fillId="3" borderId="43" xfId="0" applyFont="1" applyFill="1" applyBorder="1" applyAlignment="1">
      <alignment horizontal="left" vertical="top" wrapText="1"/>
    </xf>
    <xf numFmtId="0" fontId="19" fillId="3" borderId="66" xfId="0" applyFont="1" applyFill="1" applyBorder="1" applyAlignment="1">
      <alignment horizontal="left" vertical="top" wrapText="1"/>
    </xf>
    <xf numFmtId="0" fontId="22" fillId="0" borderId="7" xfId="0" applyFont="1" applyFill="1" applyBorder="1" applyAlignment="1">
      <alignment horizontal="center" vertical="center" textRotation="90" wrapText="1"/>
    </xf>
    <xf numFmtId="0" fontId="22" fillId="0" borderId="8" xfId="0" applyFont="1" applyFill="1" applyBorder="1" applyAlignment="1">
      <alignment horizontal="center" vertical="center" textRotation="90" wrapText="1"/>
    </xf>
    <xf numFmtId="0" fontId="22" fillId="0" borderId="9" xfId="0" applyFont="1" applyFill="1" applyBorder="1" applyAlignment="1">
      <alignment horizontal="center" vertical="center" textRotation="90" wrapText="1"/>
    </xf>
    <xf numFmtId="49" fontId="19" fillId="0" borderId="15" xfId="0" applyNumberFormat="1" applyFont="1" applyBorder="1" applyAlignment="1">
      <alignment horizontal="center" vertical="top" wrapText="1"/>
    </xf>
    <xf numFmtId="0" fontId="3" fillId="0" borderId="64" xfId="0" applyFont="1" applyBorder="1" applyAlignment="1">
      <alignment horizontal="left" vertical="top" wrapText="1"/>
    </xf>
    <xf numFmtId="0" fontId="3" fillId="0" borderId="71" xfId="0" applyFont="1" applyBorder="1" applyAlignment="1">
      <alignment horizontal="left" vertical="top" wrapText="1"/>
    </xf>
    <xf numFmtId="0" fontId="3" fillId="0" borderId="69" xfId="0" applyFont="1" applyBorder="1" applyAlignment="1">
      <alignment horizontal="left" vertical="top" wrapText="1"/>
    </xf>
    <xf numFmtId="165" fontId="3" fillId="0" borderId="64" xfId="0" applyNumberFormat="1" applyFont="1" applyBorder="1" applyAlignment="1">
      <alignment horizontal="center" vertical="top" wrapText="1"/>
    </xf>
    <xf numFmtId="165" fontId="3" fillId="0" borderId="71" xfId="0" applyNumberFormat="1" applyFont="1" applyBorder="1" applyAlignment="1">
      <alignment horizontal="center" vertical="top" wrapText="1"/>
    </xf>
    <xf numFmtId="165" fontId="3" fillId="0" borderId="69" xfId="0" applyNumberFormat="1" applyFont="1" applyBorder="1" applyAlignment="1">
      <alignment horizontal="center" vertical="top" wrapText="1"/>
    </xf>
    <xf numFmtId="0" fontId="5" fillId="6" borderId="76" xfId="0" applyFont="1" applyFill="1" applyBorder="1" applyAlignment="1">
      <alignment horizontal="right" vertical="top" wrapText="1"/>
    </xf>
    <xf numFmtId="0" fontId="5" fillId="6" borderId="31" xfId="0" applyFont="1" applyFill="1" applyBorder="1" applyAlignment="1">
      <alignment horizontal="right" vertical="top" wrapText="1"/>
    </xf>
    <xf numFmtId="0" fontId="5" fillId="6" borderId="36" xfId="0" applyFont="1" applyFill="1" applyBorder="1" applyAlignment="1">
      <alignment horizontal="right" vertical="top" wrapText="1"/>
    </xf>
    <xf numFmtId="165" fontId="5" fillId="6" borderId="76" xfId="0" applyNumberFormat="1" applyFont="1" applyFill="1" applyBorder="1" applyAlignment="1">
      <alignment horizontal="center" vertical="top" wrapText="1"/>
    </xf>
    <xf numFmtId="165" fontId="5" fillId="6" borderId="31" xfId="0" applyNumberFormat="1" applyFont="1" applyFill="1" applyBorder="1" applyAlignment="1">
      <alignment horizontal="center" vertical="top" wrapText="1"/>
    </xf>
    <xf numFmtId="165" fontId="5" fillId="6" borderId="36" xfId="0" applyNumberFormat="1" applyFont="1" applyFill="1" applyBorder="1" applyAlignment="1">
      <alignment horizontal="center" vertical="top" wrapText="1"/>
    </xf>
    <xf numFmtId="0" fontId="5" fillId="7" borderId="64" xfId="0" applyFont="1" applyFill="1" applyBorder="1" applyAlignment="1">
      <alignment horizontal="right" vertical="top" wrapText="1"/>
    </xf>
    <xf numFmtId="0" fontId="5" fillId="7" borderId="71" xfId="0" applyFont="1" applyFill="1" applyBorder="1" applyAlignment="1">
      <alignment horizontal="right" vertical="top" wrapText="1"/>
    </xf>
    <xf numFmtId="0" fontId="5" fillId="7" borderId="69" xfId="0" applyFont="1" applyFill="1" applyBorder="1" applyAlignment="1">
      <alignment horizontal="right" vertical="top" wrapText="1"/>
    </xf>
    <xf numFmtId="165" fontId="5" fillId="7" borderId="64" xfId="0" applyNumberFormat="1" applyFont="1" applyFill="1" applyBorder="1" applyAlignment="1">
      <alignment horizontal="center" vertical="top" wrapText="1"/>
    </xf>
    <xf numFmtId="165" fontId="5" fillId="7" borderId="71" xfId="0" applyNumberFormat="1" applyFont="1" applyFill="1" applyBorder="1" applyAlignment="1">
      <alignment horizontal="center" vertical="top" wrapText="1"/>
    </xf>
    <xf numFmtId="165" fontId="5" fillId="7" borderId="69" xfId="0" applyNumberFormat="1" applyFont="1" applyFill="1" applyBorder="1" applyAlignment="1">
      <alignment horizontal="center" vertical="top" wrapText="1"/>
    </xf>
    <xf numFmtId="0" fontId="3" fillId="3" borderId="77" xfId="0" applyFont="1" applyFill="1" applyBorder="1" applyAlignment="1">
      <alignment horizontal="left" vertical="top" wrapText="1"/>
    </xf>
    <xf numFmtId="0" fontId="3" fillId="3" borderId="78" xfId="0" applyFont="1" applyFill="1" applyBorder="1" applyAlignment="1">
      <alignment horizontal="left" vertical="top" wrapText="1"/>
    </xf>
    <xf numFmtId="0" fontId="3" fillId="3" borderId="58" xfId="0" applyFont="1" applyFill="1" applyBorder="1" applyAlignment="1">
      <alignment horizontal="left" vertical="top" wrapText="1"/>
    </xf>
    <xf numFmtId="0" fontId="3" fillId="0" borderId="77" xfId="0" applyFont="1" applyBorder="1" applyAlignment="1">
      <alignment horizontal="left" vertical="top" wrapText="1"/>
    </xf>
    <xf numFmtId="0" fontId="3" fillId="0" borderId="78" xfId="0" applyFont="1" applyBorder="1" applyAlignment="1">
      <alignment horizontal="left" vertical="top" wrapText="1"/>
    </xf>
    <xf numFmtId="0" fontId="3" fillId="0" borderId="58" xfId="0" applyFont="1" applyBorder="1" applyAlignment="1">
      <alignment horizontal="left" vertical="top" wrapText="1"/>
    </xf>
    <xf numFmtId="0" fontId="3" fillId="4" borderId="61" xfId="0" applyFont="1" applyFill="1" applyBorder="1" applyAlignment="1">
      <alignment horizontal="center" vertical="top"/>
    </xf>
    <xf numFmtId="0" fontId="3" fillId="4" borderId="73" xfId="0" applyFont="1" applyFill="1" applyBorder="1" applyAlignment="1">
      <alignment horizontal="center" vertical="top"/>
    </xf>
    <xf numFmtId="49" fontId="5" fillId="7" borderId="60" xfId="0" applyNumberFormat="1" applyFont="1" applyFill="1" applyBorder="1" applyAlignment="1">
      <alignment horizontal="right" vertical="top"/>
    </xf>
    <xf numFmtId="49" fontId="5" fillId="7" borderId="61" xfId="0" applyNumberFormat="1" applyFont="1" applyFill="1" applyBorder="1" applyAlignment="1">
      <alignment horizontal="right" vertical="top"/>
    </xf>
    <xf numFmtId="0" fontId="3" fillId="7" borderId="61" xfId="0" applyFont="1" applyFill="1" applyBorder="1" applyAlignment="1">
      <alignment horizontal="center" vertical="top"/>
    </xf>
    <xf numFmtId="0" fontId="3" fillId="7" borderId="73" xfId="0" applyFont="1" applyFill="1" applyBorder="1" applyAlignment="1">
      <alignment horizontal="center" vertical="top"/>
    </xf>
    <xf numFmtId="0" fontId="2" fillId="0" borderId="0" xfId="0" applyNumberFormat="1" applyFont="1" applyBorder="1" applyAlignment="1">
      <alignment vertical="top" wrapText="1"/>
    </xf>
    <xf numFmtId="0" fontId="12" fillId="0" borderId="0" xfId="0" applyNumberFormat="1" applyFont="1" applyFill="1" applyBorder="1" applyAlignment="1">
      <alignment horizontal="left" vertical="top" wrapText="1"/>
    </xf>
    <xf numFmtId="49" fontId="19" fillId="0" borderId="43" xfId="0" applyNumberFormat="1" applyFont="1" applyBorder="1" applyAlignment="1">
      <alignment horizontal="center" vertical="top" wrapText="1"/>
    </xf>
    <xf numFmtId="49" fontId="19" fillId="0" borderId="66" xfId="0" applyNumberFormat="1" applyFont="1" applyBorder="1" applyAlignment="1">
      <alignment horizontal="center" vertical="top" wrapText="1"/>
    </xf>
    <xf numFmtId="49" fontId="19" fillId="0" borderId="43" xfId="0" applyNumberFormat="1" applyFont="1" applyBorder="1" applyAlignment="1">
      <alignment horizontal="center" vertical="top"/>
    </xf>
    <xf numFmtId="49" fontId="19" fillId="0" borderId="66" xfId="0" applyNumberFormat="1" applyFont="1" applyBorder="1" applyAlignment="1">
      <alignment horizontal="center" vertical="top"/>
    </xf>
    <xf numFmtId="0" fontId="19" fillId="3" borderId="38" xfId="0" applyFont="1" applyFill="1" applyBorder="1" applyAlignment="1">
      <alignment horizontal="left" vertical="top" wrapText="1"/>
    </xf>
    <xf numFmtId="49" fontId="5" fillId="2" borderId="61" xfId="0" applyNumberFormat="1" applyFont="1" applyFill="1" applyBorder="1" applyAlignment="1">
      <alignment horizontal="right" vertical="top"/>
    </xf>
    <xf numFmtId="49" fontId="5" fillId="2" borderId="31" xfId="0" applyNumberFormat="1" applyFont="1" applyFill="1" applyBorder="1" applyAlignment="1">
      <alignment horizontal="right" vertical="top"/>
    </xf>
    <xf numFmtId="0" fontId="3" fillId="2" borderId="61" xfId="0" applyFont="1" applyFill="1" applyBorder="1" applyAlignment="1">
      <alignment horizontal="center" vertical="top" wrapText="1"/>
    </xf>
    <xf numFmtId="0" fontId="3" fillId="2" borderId="73" xfId="0" applyFont="1" applyFill="1" applyBorder="1" applyAlignment="1">
      <alignment horizontal="center" vertical="top" wrapText="1"/>
    </xf>
    <xf numFmtId="49" fontId="5" fillId="4" borderId="8" xfId="0" applyNumberFormat="1" applyFont="1" applyFill="1" applyBorder="1" applyAlignment="1">
      <alignment horizontal="center" vertical="top"/>
    </xf>
    <xf numFmtId="49" fontId="5" fillId="2" borderId="15" xfId="0" applyNumberFormat="1" applyFont="1" applyFill="1" applyBorder="1" applyAlignment="1">
      <alignment horizontal="center" vertical="top"/>
    </xf>
    <xf numFmtId="49" fontId="20" fillId="10" borderId="15" xfId="0" applyNumberFormat="1" applyFont="1" applyFill="1" applyBorder="1" applyAlignment="1">
      <alignment horizontal="center" vertical="top"/>
    </xf>
    <xf numFmtId="49" fontId="20" fillId="10" borderId="27" xfId="0" applyNumberFormat="1" applyFont="1" applyFill="1" applyBorder="1" applyAlignment="1">
      <alignment horizontal="center" vertical="top"/>
    </xf>
    <xf numFmtId="0" fontId="19" fillId="3" borderId="43" xfId="0" applyFont="1" applyFill="1" applyBorder="1" applyAlignment="1">
      <alignment vertical="top" wrapText="1"/>
    </xf>
    <xf numFmtId="0" fontId="19" fillId="3" borderId="66" xfId="0" applyFont="1" applyFill="1" applyBorder="1" applyAlignment="1">
      <alignment vertical="top" wrapText="1"/>
    </xf>
    <xf numFmtId="0" fontId="22" fillId="0" borderId="39" xfId="0" applyFont="1" applyFill="1" applyBorder="1" applyAlignment="1">
      <alignment horizontal="center" vertical="center" textRotation="90" wrapText="1"/>
    </xf>
    <xf numFmtId="0" fontId="22" fillId="0" borderId="76" xfId="0" applyFont="1" applyFill="1" applyBorder="1" applyAlignment="1">
      <alignment horizontal="center" vertical="center" textRotation="90" wrapText="1"/>
    </xf>
    <xf numFmtId="0" fontId="19" fillId="0" borderId="80" xfId="0" applyFont="1" applyFill="1" applyBorder="1" applyAlignment="1">
      <alignment vertical="top" wrapText="1"/>
    </xf>
    <xf numFmtId="0" fontId="23" fillId="0" borderId="38" xfId="0" applyFont="1" applyBorder="1" applyAlignment="1">
      <alignment vertical="top" wrapText="1"/>
    </xf>
    <xf numFmtId="0" fontId="19" fillId="0" borderId="56" xfId="0" applyFont="1" applyFill="1" applyBorder="1" applyAlignment="1">
      <alignment horizontal="left" vertical="top" wrapText="1"/>
    </xf>
    <xf numFmtId="0" fontId="19" fillId="0" borderId="43" xfId="0" applyFont="1" applyFill="1" applyBorder="1" applyAlignment="1">
      <alignment horizontal="left" vertical="top" wrapText="1"/>
    </xf>
    <xf numFmtId="0" fontId="19" fillId="0" borderId="66" xfId="0" applyFont="1" applyFill="1" applyBorder="1" applyAlignment="1">
      <alignment horizontal="left" vertical="top" wrapText="1"/>
    </xf>
    <xf numFmtId="49" fontId="19" fillId="0" borderId="56" xfId="0" applyNumberFormat="1" applyFont="1" applyBorder="1" applyAlignment="1">
      <alignment horizontal="center" vertical="top"/>
    </xf>
    <xf numFmtId="0" fontId="19" fillId="3" borderId="80" xfId="0" applyFont="1" applyFill="1" applyBorder="1" applyAlignment="1">
      <alignment horizontal="left" vertical="top" wrapText="1"/>
    </xf>
    <xf numFmtId="0" fontId="23" fillId="0" borderId="38" xfId="0" applyFont="1" applyBorder="1" applyAlignment="1">
      <alignment horizontal="left" vertical="top" wrapText="1"/>
    </xf>
    <xf numFmtId="0" fontId="19" fillId="0" borderId="80" xfId="0" applyFont="1" applyFill="1" applyBorder="1" applyAlignment="1">
      <alignment horizontal="left" vertical="top" wrapText="1"/>
    </xf>
    <xf numFmtId="0" fontId="19" fillId="0" borderId="38" xfId="0" applyFont="1" applyFill="1" applyBorder="1" applyAlignment="1">
      <alignment horizontal="left" vertical="top" wrapText="1"/>
    </xf>
    <xf numFmtId="0" fontId="19" fillId="0" borderId="65" xfId="0" applyFont="1" applyFill="1" applyBorder="1" applyAlignment="1">
      <alignment horizontal="left" vertical="top" wrapText="1"/>
    </xf>
    <xf numFmtId="49" fontId="20" fillId="10" borderId="15" xfId="0" applyNumberFormat="1" applyFont="1" applyFill="1" applyBorder="1" applyAlignment="1">
      <alignment horizontal="center" vertical="top" wrapText="1"/>
    </xf>
    <xf numFmtId="49" fontId="20" fillId="2" borderId="60" xfId="0" applyNumberFormat="1" applyFont="1" applyFill="1" applyBorder="1" applyAlignment="1">
      <alignment horizontal="right" vertical="top"/>
    </xf>
    <xf numFmtId="49" fontId="20" fillId="2" borderId="61" xfId="0" applyNumberFormat="1" applyFont="1" applyFill="1" applyBorder="1" applyAlignment="1">
      <alignment horizontal="right" vertical="top"/>
    </xf>
    <xf numFmtId="49" fontId="20" fillId="2" borderId="73" xfId="0" applyNumberFormat="1" applyFont="1" applyFill="1" applyBorder="1" applyAlignment="1">
      <alignment horizontal="right" vertical="top"/>
    </xf>
    <xf numFmtId="0" fontId="19" fillId="2" borderId="42" xfId="0" applyFont="1" applyFill="1" applyBorder="1" applyAlignment="1">
      <alignment horizontal="center" vertical="top" wrapText="1"/>
    </xf>
    <xf numFmtId="0" fontId="19" fillId="2" borderId="61" xfId="0" applyFont="1" applyFill="1" applyBorder="1" applyAlignment="1">
      <alignment horizontal="center" vertical="top" wrapText="1"/>
    </xf>
    <xf numFmtId="0" fontId="19" fillId="2" borderId="73" xfId="0" applyFont="1" applyFill="1" applyBorder="1" applyAlignment="1">
      <alignment horizontal="center" vertical="top" wrapText="1"/>
    </xf>
    <xf numFmtId="49" fontId="20" fillId="2" borderId="60" xfId="0" applyNumberFormat="1" applyFont="1" applyFill="1" applyBorder="1" applyAlignment="1">
      <alignment horizontal="left" vertical="top"/>
    </xf>
    <xf numFmtId="49" fontId="20" fillId="2" borderId="61" xfId="0" applyNumberFormat="1" applyFont="1" applyFill="1" applyBorder="1" applyAlignment="1">
      <alignment horizontal="left" vertical="top"/>
    </xf>
    <xf numFmtId="49" fontId="20" fillId="2" borderId="73" xfId="0" applyNumberFormat="1" applyFont="1" applyFill="1" applyBorder="1" applyAlignment="1">
      <alignment horizontal="left" vertical="top"/>
    </xf>
    <xf numFmtId="0" fontId="19" fillId="3" borderId="30" xfId="0" applyFont="1" applyFill="1" applyBorder="1" applyAlignment="1">
      <alignment horizontal="left" vertical="top" wrapText="1"/>
    </xf>
    <xf numFmtId="0" fontId="19" fillId="3" borderId="17" xfId="0" applyFont="1" applyFill="1" applyBorder="1" applyAlignment="1">
      <alignment horizontal="left" vertical="top" wrapText="1"/>
    </xf>
    <xf numFmtId="0" fontId="19" fillId="3" borderId="28" xfId="0" applyFont="1" applyFill="1" applyBorder="1" applyAlignment="1">
      <alignment horizontal="left" vertical="top" wrapText="1"/>
    </xf>
    <xf numFmtId="0" fontId="19" fillId="0" borderId="8" xfId="0" applyFont="1" applyFill="1" applyBorder="1" applyAlignment="1">
      <alignment horizontal="center" vertical="center" textRotation="90" wrapText="1"/>
    </xf>
    <xf numFmtId="49" fontId="19" fillId="0" borderId="56" xfId="0" applyNumberFormat="1" applyFont="1" applyBorder="1" applyAlignment="1">
      <alignment horizontal="center" vertical="top" wrapText="1"/>
    </xf>
    <xf numFmtId="49" fontId="20" fillId="0" borderId="56" xfId="0" applyNumberFormat="1" applyFont="1" applyBorder="1" applyAlignment="1">
      <alignment horizontal="center" vertical="top" wrapText="1"/>
    </xf>
    <xf numFmtId="49" fontId="20" fillId="0" borderId="43" xfId="0" applyNumberFormat="1" applyFont="1" applyBorder="1" applyAlignment="1">
      <alignment horizontal="center" vertical="top" wrapText="1"/>
    </xf>
    <xf numFmtId="49" fontId="20" fillId="0" borderId="66" xfId="0" applyNumberFormat="1" applyFont="1" applyBorder="1" applyAlignment="1">
      <alignment horizontal="center" vertical="top" wrapText="1"/>
    </xf>
    <xf numFmtId="49" fontId="5" fillId="4" borderId="73" xfId="0" applyNumberFormat="1" applyFont="1" applyFill="1" applyBorder="1" applyAlignment="1">
      <alignment horizontal="right" vertical="top"/>
    </xf>
    <xf numFmtId="0" fontId="3" fillId="4" borderId="42" xfId="0" applyFont="1" applyFill="1" applyBorder="1" applyAlignment="1">
      <alignment horizontal="center" vertical="top"/>
    </xf>
    <xf numFmtId="0" fontId="5" fillId="4" borderId="60" xfId="0" applyFont="1" applyFill="1" applyBorder="1" applyAlignment="1">
      <alignment horizontal="left" vertical="top"/>
    </xf>
    <xf numFmtId="0" fontId="5" fillId="4" borderId="61" xfId="0" applyFont="1" applyFill="1" applyBorder="1" applyAlignment="1">
      <alignment horizontal="left" vertical="top"/>
    </xf>
    <xf numFmtId="0" fontId="5" fillId="4" borderId="73" xfId="0" applyFont="1" applyFill="1" applyBorder="1" applyAlignment="1">
      <alignment horizontal="left" vertical="top"/>
    </xf>
    <xf numFmtId="0" fontId="5" fillId="2" borderId="60" xfId="0" applyFont="1" applyFill="1" applyBorder="1" applyAlignment="1">
      <alignment horizontal="left" vertical="top" wrapText="1"/>
    </xf>
    <xf numFmtId="0" fontId="5" fillId="2" borderId="61" xfId="0" applyFont="1" applyFill="1" applyBorder="1" applyAlignment="1">
      <alignment horizontal="left" vertical="top" wrapText="1"/>
    </xf>
    <xf numFmtId="0" fontId="5" fillId="2" borderId="73" xfId="0" applyFont="1" applyFill="1" applyBorder="1" applyAlignment="1">
      <alignment horizontal="left" vertical="top" wrapText="1"/>
    </xf>
    <xf numFmtId="49" fontId="5" fillId="4" borderId="7" xfId="0" applyNumberFormat="1" applyFont="1" applyFill="1" applyBorder="1" applyAlignment="1">
      <alignment horizontal="center" vertical="top" wrapText="1"/>
    </xf>
    <xf numFmtId="49" fontId="5" fillId="4" borderId="8" xfId="0" applyNumberFormat="1" applyFont="1" applyFill="1" applyBorder="1" applyAlignment="1">
      <alignment horizontal="center" vertical="top" wrapText="1"/>
    </xf>
    <xf numFmtId="49" fontId="5" fillId="4" borderId="9" xfId="0" applyNumberFormat="1" applyFont="1" applyFill="1" applyBorder="1" applyAlignment="1">
      <alignment horizontal="center" vertical="top" wrapText="1"/>
    </xf>
    <xf numFmtId="49" fontId="5" fillId="2" borderId="29" xfId="0" applyNumberFormat="1" applyFont="1" applyFill="1" applyBorder="1" applyAlignment="1">
      <alignment horizontal="center" vertical="top" wrapText="1"/>
    </xf>
    <xf numFmtId="49" fontId="5" fillId="2" borderId="15" xfId="0" applyNumberFormat="1" applyFont="1" applyFill="1" applyBorder="1" applyAlignment="1">
      <alignment horizontal="center" vertical="top" wrapText="1"/>
    </xf>
    <xf numFmtId="49" fontId="5" fillId="2" borderId="27" xfId="0" applyNumberFormat="1" applyFont="1" applyFill="1" applyBorder="1" applyAlignment="1">
      <alignment horizontal="center" vertical="top" wrapText="1"/>
    </xf>
    <xf numFmtId="0" fontId="19" fillId="0" borderId="74" xfId="0" applyFont="1" applyFill="1" applyBorder="1" applyAlignment="1">
      <alignment horizontal="center" vertical="center" textRotation="90" wrapText="1"/>
    </xf>
    <xf numFmtId="0" fontId="19" fillId="0" borderId="39" xfId="0" applyFont="1" applyFill="1" applyBorder="1" applyAlignment="1">
      <alignment horizontal="center" vertical="center" textRotation="90" wrapText="1"/>
    </xf>
    <xf numFmtId="0" fontId="19" fillId="0" borderId="76" xfId="0" applyFont="1" applyFill="1" applyBorder="1" applyAlignment="1">
      <alignment horizontal="center" vertical="center" textRotation="90" wrapText="1"/>
    </xf>
    <xf numFmtId="49" fontId="5" fillId="10" borderId="29" xfId="0" applyNumberFormat="1" applyFont="1" applyFill="1" applyBorder="1" applyAlignment="1">
      <alignment horizontal="center" vertical="top"/>
    </xf>
    <xf numFmtId="49" fontId="5" fillId="10" borderId="15" xfId="0" applyNumberFormat="1" applyFont="1" applyFill="1" applyBorder="1" applyAlignment="1">
      <alignment horizontal="center" vertical="top"/>
    </xf>
    <xf numFmtId="49" fontId="5" fillId="10" borderId="27" xfId="0" applyNumberFormat="1" applyFont="1" applyFill="1" applyBorder="1" applyAlignment="1">
      <alignment horizontal="center" vertical="top"/>
    </xf>
    <xf numFmtId="0" fontId="3" fillId="3" borderId="30" xfId="0" applyFont="1" applyFill="1" applyBorder="1" applyAlignment="1">
      <alignment vertical="top" wrapText="1"/>
    </xf>
    <xf numFmtId="0" fontId="3" fillId="3" borderId="17" xfId="0" applyFont="1" applyFill="1" applyBorder="1" applyAlignment="1">
      <alignment vertical="top" wrapText="1"/>
    </xf>
    <xf numFmtId="0" fontId="3" fillId="3" borderId="28" xfId="0" applyFont="1" applyFill="1" applyBorder="1" applyAlignment="1">
      <alignment vertical="top" wrapText="1"/>
    </xf>
    <xf numFmtId="49" fontId="5" fillId="2" borderId="73" xfId="0" applyNumberFormat="1" applyFont="1" applyFill="1" applyBorder="1" applyAlignment="1">
      <alignment horizontal="right" vertical="top"/>
    </xf>
    <xf numFmtId="0" fontId="3" fillId="2" borderId="42" xfId="0" applyFont="1" applyFill="1" applyBorder="1" applyAlignment="1">
      <alignment horizontal="center" vertical="top" wrapText="1"/>
    </xf>
    <xf numFmtId="0" fontId="3" fillId="0" borderId="74" xfId="0" applyFont="1" applyFill="1" applyBorder="1" applyAlignment="1">
      <alignment horizontal="center" vertical="center" textRotation="90" wrapText="1"/>
    </xf>
    <xf numFmtId="0" fontId="3" fillId="0" borderId="39" xfId="0" applyFont="1" applyFill="1" applyBorder="1" applyAlignment="1">
      <alignment horizontal="center" vertical="center" textRotation="90" wrapText="1"/>
    </xf>
    <xf numFmtId="0" fontId="3" fillId="0" borderId="76" xfId="0" applyFont="1" applyFill="1" applyBorder="1" applyAlignment="1">
      <alignment horizontal="center" vertical="center" textRotation="90" wrapText="1"/>
    </xf>
    <xf numFmtId="49" fontId="3" fillId="0" borderId="56" xfId="0" applyNumberFormat="1" applyFont="1" applyBorder="1" applyAlignment="1">
      <alignment horizontal="center" vertical="top" wrapText="1"/>
    </xf>
    <xf numFmtId="49" fontId="3" fillId="0" borderId="43" xfId="0" applyNumberFormat="1" applyFont="1" applyBorder="1" applyAlignment="1">
      <alignment horizontal="center" vertical="top" wrapText="1"/>
    </xf>
    <xf numFmtId="49" fontId="3" fillId="0" borderId="66" xfId="0" applyNumberFormat="1" applyFont="1" applyBorder="1" applyAlignment="1">
      <alignment horizontal="center" vertical="top" wrapText="1"/>
    </xf>
    <xf numFmtId="49" fontId="3" fillId="0" borderId="56" xfId="0" applyNumberFormat="1" applyFont="1" applyBorder="1" applyAlignment="1">
      <alignment horizontal="center" vertical="top"/>
    </xf>
    <xf numFmtId="49" fontId="3" fillId="0" borderId="43" xfId="0" applyNumberFormat="1" applyFont="1" applyBorder="1" applyAlignment="1">
      <alignment horizontal="center" vertical="top"/>
    </xf>
    <xf numFmtId="49" fontId="3" fillId="0" borderId="66" xfId="0" applyNumberFormat="1" applyFont="1" applyBorder="1" applyAlignment="1">
      <alignment horizontal="center" vertical="top"/>
    </xf>
    <xf numFmtId="0" fontId="3" fillId="0" borderId="80" xfId="0" applyFont="1" applyFill="1" applyBorder="1" applyAlignment="1">
      <alignment horizontal="left" vertical="top" wrapText="1"/>
    </xf>
    <xf numFmtId="0" fontId="3" fillId="0" borderId="38" xfId="0" applyFont="1" applyFill="1" applyBorder="1" applyAlignment="1">
      <alignment horizontal="left" vertical="top" wrapText="1"/>
    </xf>
    <xf numFmtId="0" fontId="3" fillId="0" borderId="65" xfId="0" applyFont="1" applyFill="1" applyBorder="1" applyAlignment="1">
      <alignment horizontal="left" vertical="top" wrapText="1"/>
    </xf>
    <xf numFmtId="0" fontId="3" fillId="3" borderId="80" xfId="0" applyFont="1" applyFill="1" applyBorder="1" applyAlignment="1">
      <alignment horizontal="left" vertical="top" wrapText="1"/>
    </xf>
    <xf numFmtId="0" fontId="3" fillId="3" borderId="38" xfId="0" applyFont="1" applyFill="1" applyBorder="1" applyAlignment="1">
      <alignment horizontal="left" vertical="top" wrapText="1"/>
    </xf>
    <xf numFmtId="0" fontId="3" fillId="3" borderId="65" xfId="0" applyFont="1" applyFill="1" applyBorder="1" applyAlignment="1">
      <alignment horizontal="left" vertical="top" wrapText="1"/>
    </xf>
    <xf numFmtId="49" fontId="5" fillId="2" borderId="60" xfId="0" applyNumberFormat="1" applyFont="1" applyFill="1" applyBorder="1" applyAlignment="1">
      <alignment horizontal="left" vertical="top"/>
    </xf>
    <xf numFmtId="49" fontId="5" fillId="2" borderId="61" xfId="0" applyNumberFormat="1" applyFont="1" applyFill="1" applyBorder="1" applyAlignment="1">
      <alignment horizontal="left" vertical="top"/>
    </xf>
    <xf numFmtId="49" fontId="5" fillId="2" borderId="79" xfId="0" applyNumberFormat="1" applyFont="1" applyFill="1" applyBorder="1" applyAlignment="1">
      <alignment horizontal="left" vertical="top"/>
    </xf>
    <xf numFmtId="49" fontId="5" fillId="2" borderId="73" xfId="0" applyNumberFormat="1" applyFont="1" applyFill="1" applyBorder="1" applyAlignment="1">
      <alignment horizontal="left" vertical="top"/>
    </xf>
    <xf numFmtId="0" fontId="2" fillId="0" borderId="39" xfId="0" applyFont="1" applyFill="1" applyBorder="1" applyAlignment="1">
      <alignment horizontal="center" vertical="center" textRotation="90" wrapText="1"/>
    </xf>
    <xf numFmtId="0" fontId="2" fillId="0" borderId="37" xfId="0" applyFont="1" applyBorder="1" applyAlignment="1">
      <alignment horizontal="center" vertical="center" textRotation="90" wrapText="1"/>
    </xf>
    <xf numFmtId="0" fontId="2" fillId="0" borderId="8" xfId="0" applyFont="1" applyBorder="1" applyAlignment="1">
      <alignment horizontal="center" vertical="center" textRotation="90" wrapText="1"/>
    </xf>
    <xf numFmtId="0" fontId="2" fillId="0" borderId="34" xfId="0" applyFont="1" applyBorder="1" applyAlignment="1">
      <alignment horizontal="center" vertical="center" textRotation="90" wrapText="1"/>
    </xf>
    <xf numFmtId="0" fontId="2" fillId="10" borderId="37" xfId="0" applyFont="1" applyFill="1" applyBorder="1" applyAlignment="1">
      <alignment horizontal="center" vertical="center" textRotation="90" wrapText="1"/>
    </xf>
    <xf numFmtId="0" fontId="2" fillId="10" borderId="8" xfId="0" applyFont="1" applyFill="1" applyBorder="1" applyAlignment="1">
      <alignment horizontal="center" vertical="center" textRotation="90" wrapText="1"/>
    </xf>
    <xf numFmtId="0" fontId="2" fillId="10" borderId="34" xfId="0" applyFont="1" applyFill="1" applyBorder="1" applyAlignment="1">
      <alignment horizontal="center" vertical="center" textRotation="90" wrapText="1"/>
    </xf>
    <xf numFmtId="0" fontId="3" fillId="3" borderId="17" xfId="0" applyFont="1" applyFill="1" applyBorder="1" applyAlignment="1">
      <alignment horizontal="left" vertical="top" wrapText="1"/>
    </xf>
    <xf numFmtId="0" fontId="0" fillId="0" borderId="32" xfId="0" applyBorder="1" applyAlignment="1">
      <alignment horizontal="left" vertical="top" wrapText="1"/>
    </xf>
    <xf numFmtId="0" fontId="3" fillId="3" borderId="20" xfId="0" applyFont="1" applyFill="1" applyBorder="1" applyAlignment="1">
      <alignment horizontal="left" vertical="top" wrapText="1"/>
    </xf>
    <xf numFmtId="0" fontId="7" fillId="3" borderId="32" xfId="0" applyFont="1" applyFill="1" applyBorder="1" applyAlignment="1">
      <alignment horizontal="left" vertical="top" wrapText="1"/>
    </xf>
    <xf numFmtId="0" fontId="3" fillId="0" borderId="8" xfId="0" applyFont="1" applyFill="1" applyBorder="1" applyAlignment="1">
      <alignment horizontal="center" vertical="center" textRotation="90" wrapText="1"/>
    </xf>
    <xf numFmtId="0" fontId="7" fillId="0" borderId="8" xfId="0" applyFont="1" applyBorder="1" applyAlignment="1">
      <alignment horizontal="center" vertical="center" textRotation="90" wrapText="1"/>
    </xf>
    <xf numFmtId="0" fontId="7" fillId="0" borderId="9" xfId="0" applyFont="1" applyBorder="1" applyAlignment="1">
      <alignment horizontal="center" vertical="center" textRotation="90" wrapText="1"/>
    </xf>
    <xf numFmtId="0" fontId="3" fillId="3" borderId="50" xfId="0" applyFont="1" applyFill="1" applyBorder="1" applyAlignment="1">
      <alignment horizontal="justify" vertical="top"/>
    </xf>
    <xf numFmtId="0" fontId="0" fillId="0" borderId="66" xfId="0" applyBorder="1" applyAlignment="1">
      <alignment vertical="top"/>
    </xf>
    <xf numFmtId="49" fontId="5" fillId="2" borderId="36" xfId="0" applyNumberFormat="1" applyFont="1" applyFill="1" applyBorder="1" applyAlignment="1">
      <alignment horizontal="right" vertical="top"/>
    </xf>
    <xf numFmtId="49" fontId="3" fillId="0" borderId="30" xfId="0" applyNumberFormat="1" applyFont="1" applyBorder="1" applyAlignment="1">
      <alignment horizontal="center" vertical="top"/>
    </xf>
    <xf numFmtId="49" fontId="3" fillId="0" borderId="17" xfId="0" applyNumberFormat="1" applyFont="1" applyBorder="1" applyAlignment="1">
      <alignment horizontal="center" vertical="top"/>
    </xf>
    <xf numFmtId="49" fontId="3" fillId="0" borderId="28" xfId="0" applyNumberFormat="1" applyFont="1" applyBorder="1" applyAlignment="1">
      <alignment horizontal="center" vertical="top"/>
    </xf>
    <xf numFmtId="49" fontId="3" fillId="0" borderId="15" xfId="0" applyNumberFormat="1" applyFont="1" applyBorder="1" applyAlignment="1">
      <alignment horizontal="center" vertical="top"/>
    </xf>
    <xf numFmtId="49" fontId="9" fillId="9" borderId="63" xfId="0" applyNumberFormat="1" applyFont="1" applyFill="1" applyBorder="1" applyAlignment="1">
      <alignment horizontal="left" vertical="top" wrapText="1"/>
    </xf>
    <xf numFmtId="49" fontId="9" fillId="9" borderId="72" xfId="0" applyNumberFormat="1" applyFont="1" applyFill="1" applyBorder="1" applyAlignment="1">
      <alignment horizontal="left" vertical="top" wrapText="1"/>
    </xf>
    <xf numFmtId="49" fontId="9" fillId="9" borderId="75" xfId="0" applyNumberFormat="1" applyFont="1" applyFill="1" applyBorder="1" applyAlignment="1">
      <alignment horizontal="left" vertical="top" wrapText="1"/>
    </xf>
    <xf numFmtId="0" fontId="11" fillId="3" borderId="37" xfId="0" applyFont="1" applyFill="1" applyBorder="1" applyAlignment="1">
      <alignment vertical="top" wrapText="1"/>
    </xf>
    <xf numFmtId="0" fontId="7" fillId="0" borderId="34" xfId="0" applyFont="1" applyBorder="1" applyAlignment="1">
      <alignment vertical="top" wrapText="1"/>
    </xf>
    <xf numFmtId="0" fontId="5" fillId="0" borderId="20" xfId="0" applyFont="1" applyFill="1" applyBorder="1" applyAlignment="1">
      <alignment horizontal="left" vertical="top" wrapText="1"/>
    </xf>
    <xf numFmtId="0" fontId="7" fillId="0" borderId="17" xfId="0" applyFont="1" applyBorder="1" applyAlignment="1">
      <alignment vertical="top" wrapText="1"/>
    </xf>
    <xf numFmtId="0" fontId="7" fillId="0" borderId="8" xfId="0" applyFont="1" applyBorder="1" applyAlignment="1">
      <alignment vertical="top" wrapText="1"/>
    </xf>
    <xf numFmtId="0" fontId="3" fillId="3" borderId="20" xfId="0" applyFont="1" applyFill="1" applyBorder="1" applyAlignment="1">
      <alignment vertical="top" wrapText="1"/>
    </xf>
    <xf numFmtId="0" fontId="0" fillId="0" borderId="17" xfId="0" applyBorder="1" applyAlignment="1">
      <alignment vertical="top" wrapText="1"/>
    </xf>
    <xf numFmtId="0" fontId="5" fillId="0" borderId="50" xfId="0" applyFont="1" applyFill="1" applyBorder="1" applyAlignment="1">
      <alignment horizontal="left" vertical="top" wrapText="1"/>
    </xf>
    <xf numFmtId="0" fontId="7" fillId="0" borderId="40" xfId="0" applyFont="1" applyBorder="1" applyAlignment="1">
      <alignment vertical="top" wrapText="1"/>
    </xf>
    <xf numFmtId="0" fontId="0" fillId="0" borderId="32" xfId="0" applyBorder="1" applyAlignment="1">
      <alignment vertical="top"/>
    </xf>
    <xf numFmtId="0" fontId="9" fillId="7" borderId="64" xfId="0" applyFont="1" applyFill="1" applyBorder="1" applyAlignment="1">
      <alignment horizontal="left" vertical="top" wrapText="1"/>
    </xf>
    <xf numFmtId="0" fontId="9" fillId="7" borderId="71" xfId="0" applyFont="1" applyFill="1" applyBorder="1" applyAlignment="1">
      <alignment horizontal="left" vertical="top" wrapText="1"/>
    </xf>
    <xf numFmtId="0" fontId="9" fillId="7" borderId="69" xfId="0" applyFont="1" applyFill="1" applyBorder="1" applyAlignment="1">
      <alignment horizontal="left" vertical="top" wrapText="1"/>
    </xf>
    <xf numFmtId="3" fontId="5" fillId="3" borderId="15" xfId="0" applyNumberFormat="1" applyFont="1" applyFill="1" applyBorder="1" applyAlignment="1">
      <alignment horizontal="center" vertical="top"/>
    </xf>
    <xf numFmtId="3" fontId="5" fillId="3" borderId="33" xfId="0" applyNumberFormat="1" applyFont="1" applyFill="1" applyBorder="1" applyAlignment="1">
      <alignment horizontal="center" vertical="top"/>
    </xf>
    <xf numFmtId="3" fontId="5" fillId="3" borderId="17" xfId="0" applyNumberFormat="1" applyFont="1" applyFill="1" applyBorder="1" applyAlignment="1">
      <alignment horizontal="center" vertical="top"/>
    </xf>
    <xf numFmtId="3" fontId="5" fillId="3" borderId="32" xfId="0" applyNumberFormat="1" applyFont="1" applyFill="1" applyBorder="1" applyAlignment="1">
      <alignment horizontal="center" vertical="top"/>
    </xf>
    <xf numFmtId="0" fontId="5" fillId="4" borderId="48" xfId="0" applyFont="1" applyFill="1" applyBorder="1" applyAlignment="1">
      <alignment horizontal="left" vertical="top"/>
    </xf>
    <xf numFmtId="0" fontId="5" fillId="4" borderId="71" xfId="0" applyFont="1" applyFill="1" applyBorder="1" applyAlignment="1">
      <alignment horizontal="left" vertical="top"/>
    </xf>
    <xf numFmtId="0" fontId="5" fillId="4" borderId="69" xfId="0" applyFont="1" applyFill="1" applyBorder="1" applyAlignment="1">
      <alignment horizontal="left" vertical="top"/>
    </xf>
    <xf numFmtId="0" fontId="5" fillId="2" borderId="48" xfId="0" applyFont="1" applyFill="1" applyBorder="1" applyAlignment="1">
      <alignment horizontal="left" vertical="top" wrapText="1"/>
    </xf>
    <xf numFmtId="0" fontId="5" fillId="2" borderId="71" xfId="0" applyFont="1" applyFill="1" applyBorder="1" applyAlignment="1">
      <alignment horizontal="left" vertical="top" wrapText="1"/>
    </xf>
    <xf numFmtId="0" fontId="5" fillId="2" borderId="69" xfId="0" applyFont="1" applyFill="1" applyBorder="1" applyAlignment="1">
      <alignment horizontal="left" vertical="top" wrapText="1"/>
    </xf>
    <xf numFmtId="0" fontId="5" fillId="0" borderId="17" xfId="0" applyFont="1" applyFill="1" applyBorder="1" applyAlignment="1">
      <alignment horizontal="left" vertical="top" wrapText="1"/>
    </xf>
    <xf numFmtId="0" fontId="5" fillId="0" borderId="32" xfId="0" applyFont="1" applyFill="1" applyBorder="1" applyAlignment="1">
      <alignment horizontal="left" vertical="top" wrapText="1"/>
    </xf>
    <xf numFmtId="0" fontId="8" fillId="0" borderId="8"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5" fillId="3" borderId="8" xfId="0" applyFont="1" applyFill="1" applyBorder="1" applyAlignment="1">
      <alignment horizontal="left" vertical="top" wrapText="1"/>
    </xf>
    <xf numFmtId="0" fontId="5" fillId="3" borderId="34" xfId="0" applyFont="1" applyFill="1" applyBorder="1" applyAlignment="1">
      <alignment horizontal="left" vertical="top" wrapText="1"/>
    </xf>
    <xf numFmtId="0" fontId="5" fillId="3" borderId="17" xfId="0" applyFont="1" applyFill="1" applyBorder="1" applyAlignment="1">
      <alignment horizontal="left" vertical="top" wrapText="1"/>
    </xf>
    <xf numFmtId="0" fontId="5" fillId="3" borderId="28" xfId="0" applyFont="1" applyFill="1" applyBorder="1" applyAlignment="1">
      <alignment horizontal="left" vertical="top" wrapText="1"/>
    </xf>
    <xf numFmtId="0" fontId="4" fillId="0" borderId="0" xfId="0" applyFont="1" applyAlignment="1">
      <alignment horizontal="center" vertical="top" wrapText="1"/>
    </xf>
    <xf numFmtId="0" fontId="6" fillId="0" borderId="0" xfId="0" applyFont="1" applyAlignment="1">
      <alignment horizontal="center" vertical="top" wrapText="1"/>
    </xf>
    <xf numFmtId="0" fontId="4" fillId="0" borderId="0" xfId="0" applyFont="1" applyAlignment="1">
      <alignment horizontal="center" vertical="top"/>
    </xf>
    <xf numFmtId="0" fontId="3" fillId="0" borderId="31" xfId="0" applyFont="1" applyBorder="1" applyAlignment="1">
      <alignment horizontal="center" vertical="top"/>
    </xf>
    <xf numFmtId="0" fontId="3" fillId="0" borderId="7" xfId="0" applyFont="1" applyBorder="1" applyAlignment="1">
      <alignment horizontal="center" vertical="center" textRotation="90" wrapText="1"/>
    </xf>
    <xf numFmtId="0" fontId="3" fillId="0" borderId="8" xfId="0" applyFont="1" applyBorder="1" applyAlignment="1">
      <alignment horizontal="center" vertical="center" textRotation="90" wrapText="1"/>
    </xf>
    <xf numFmtId="0" fontId="3" fillId="0" borderId="9" xfId="0" applyFont="1" applyBorder="1" applyAlignment="1">
      <alignment horizontal="center" vertical="center" textRotation="90" wrapText="1"/>
    </xf>
    <xf numFmtId="0" fontId="3" fillId="0" borderId="29" xfId="0" applyFont="1" applyBorder="1" applyAlignment="1">
      <alignment horizontal="center" vertical="center" textRotation="90" wrapText="1"/>
    </xf>
    <xf numFmtId="0" fontId="3" fillId="0" borderId="15" xfId="0" applyFont="1" applyBorder="1" applyAlignment="1">
      <alignment horizontal="center" vertical="center" textRotation="90" wrapText="1"/>
    </xf>
    <xf numFmtId="0" fontId="3" fillId="0" borderId="27" xfId="0" applyFont="1" applyBorder="1" applyAlignment="1">
      <alignment horizontal="center" vertical="center" textRotation="90" wrapText="1"/>
    </xf>
    <xf numFmtId="0" fontId="3" fillId="0" borderId="56"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66" xfId="0" applyFont="1" applyBorder="1" applyAlignment="1">
      <alignment horizontal="center" vertical="center" wrapText="1"/>
    </xf>
    <xf numFmtId="0" fontId="3" fillId="0" borderId="74" xfId="0" applyFont="1" applyBorder="1" applyAlignment="1">
      <alignment horizontal="center" vertical="center" textRotation="90" wrapText="1"/>
    </xf>
    <xf numFmtId="0" fontId="3" fillId="0" borderId="39" xfId="0" applyFont="1" applyBorder="1" applyAlignment="1">
      <alignment horizontal="center" vertical="center" textRotation="90" wrapText="1"/>
    </xf>
    <xf numFmtId="0" fontId="3" fillId="0" borderId="76" xfId="0" applyFont="1" applyBorder="1" applyAlignment="1">
      <alignment horizontal="center" vertical="center" textRotation="90" wrapText="1"/>
    </xf>
    <xf numFmtId="0" fontId="3" fillId="0" borderId="37" xfId="0" applyFont="1" applyBorder="1" applyAlignment="1">
      <alignment horizontal="center" vertical="center" textRotation="90" wrapText="1"/>
    </xf>
    <xf numFmtId="0" fontId="3" fillId="0" borderId="48" xfId="0" applyFont="1" applyBorder="1" applyAlignment="1">
      <alignment horizontal="center" vertical="center"/>
    </xf>
    <xf numFmtId="0" fontId="3" fillId="0" borderId="35" xfId="0" applyFont="1" applyBorder="1" applyAlignment="1">
      <alignment horizontal="center" vertical="center"/>
    </xf>
    <xf numFmtId="0" fontId="10" fillId="0" borderId="20" xfId="0" applyFont="1" applyFill="1" applyBorder="1" applyAlignment="1">
      <alignment horizontal="center" vertical="center" textRotation="90" wrapText="1"/>
    </xf>
    <xf numFmtId="0" fontId="10" fillId="0" borderId="28" xfId="0" applyFont="1" applyFill="1" applyBorder="1" applyAlignment="1">
      <alignment horizontal="center" vertical="center" textRotation="90" wrapText="1"/>
    </xf>
    <xf numFmtId="0" fontId="3" fillId="0" borderId="3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71" xfId="0" applyFont="1" applyBorder="1" applyAlignment="1">
      <alignment horizontal="center" vertical="center"/>
    </xf>
    <xf numFmtId="0" fontId="3" fillId="0" borderId="69" xfId="0" applyFont="1" applyBorder="1" applyAlignment="1">
      <alignment horizontal="center" vertical="center"/>
    </xf>
    <xf numFmtId="0" fontId="10" fillId="0" borderId="62" xfId="0" applyFont="1" applyBorder="1" applyAlignment="1">
      <alignment horizontal="center" vertical="center" textRotation="90" wrapText="1"/>
    </xf>
    <xf numFmtId="0" fontId="10" fillId="0" borderId="5" xfId="0" applyFont="1" applyBorder="1" applyAlignment="1">
      <alignment horizontal="center" vertical="center" textRotation="90" wrapText="1"/>
    </xf>
    <xf numFmtId="0" fontId="10" fillId="0" borderId="55" xfId="0" applyFont="1" applyBorder="1" applyAlignment="1">
      <alignment horizontal="center" vertical="center" textRotation="90" wrapText="1"/>
    </xf>
    <xf numFmtId="0" fontId="5" fillId="0" borderId="63" xfId="0" applyFont="1" applyBorder="1" applyAlignment="1">
      <alignment horizontal="center" vertical="center"/>
    </xf>
    <xf numFmtId="0" fontId="5" fillId="0" borderId="72" xfId="0" applyFont="1" applyBorder="1" applyAlignment="1">
      <alignment horizontal="center" vertical="center"/>
    </xf>
    <xf numFmtId="0" fontId="5" fillId="0" borderId="75" xfId="0" applyFont="1" applyBorder="1" applyAlignment="1">
      <alignment horizontal="center" vertical="center"/>
    </xf>
    <xf numFmtId="0" fontId="10" fillId="0" borderId="29" xfId="0" applyFont="1" applyBorder="1" applyAlignment="1">
      <alignment horizontal="center" vertical="center" textRotation="90" wrapText="1"/>
    </xf>
    <xf numFmtId="0" fontId="10" fillId="0" borderId="15" xfId="0" applyFont="1" applyBorder="1" applyAlignment="1">
      <alignment horizontal="center" vertical="center" textRotation="90" wrapText="1"/>
    </xf>
    <xf numFmtId="0" fontId="10" fillId="0" borderId="27" xfId="0" applyFont="1" applyBorder="1" applyAlignment="1">
      <alignment horizontal="center" vertical="center" textRotation="90" wrapText="1"/>
    </xf>
    <xf numFmtId="0" fontId="10" fillId="0" borderId="59" xfId="0" applyNumberFormat="1" applyFont="1" applyBorder="1" applyAlignment="1">
      <alignment horizontal="center" vertical="center" textRotation="90" wrapText="1"/>
    </xf>
    <xf numFmtId="0" fontId="10" fillId="0" borderId="57" xfId="0" applyNumberFormat="1" applyFont="1" applyBorder="1" applyAlignment="1">
      <alignment horizontal="center" vertical="center" textRotation="90" wrapText="1"/>
    </xf>
    <xf numFmtId="0" fontId="10" fillId="0" borderId="36" xfId="0" applyNumberFormat="1" applyFont="1" applyBorder="1" applyAlignment="1">
      <alignment horizontal="center" vertical="center" textRotation="90" wrapText="1"/>
    </xf>
    <xf numFmtId="0" fontId="3" fillId="0" borderId="62" xfId="0" applyFont="1" applyBorder="1" applyAlignment="1">
      <alignment horizontal="center" vertical="center" textRotation="90" wrapText="1"/>
    </xf>
    <xf numFmtId="0" fontId="3" fillId="0" borderId="5" xfId="0" applyFont="1" applyBorder="1" applyAlignment="1">
      <alignment horizontal="center" vertical="center" textRotation="90" wrapText="1"/>
    </xf>
    <xf numFmtId="0" fontId="3" fillId="0" borderId="55" xfId="0" applyFont="1" applyBorder="1" applyAlignment="1">
      <alignment horizontal="center" vertical="center" textRotation="90" wrapText="1"/>
    </xf>
    <xf numFmtId="0" fontId="2" fillId="0" borderId="79" xfId="0" applyNumberFormat="1" applyFont="1" applyBorder="1" applyAlignment="1">
      <alignment vertical="top" wrapText="1"/>
    </xf>
    <xf numFmtId="49" fontId="20" fillId="5" borderId="29" xfId="0" applyNumberFormat="1" applyFont="1" applyFill="1" applyBorder="1" applyAlignment="1">
      <alignment horizontal="center" vertical="top" wrapText="1"/>
    </xf>
    <xf numFmtId="49" fontId="20" fillId="5" borderId="27" xfId="0" applyNumberFormat="1" applyFont="1" applyFill="1" applyBorder="1" applyAlignment="1">
      <alignment horizontal="center" vertical="top" wrapText="1"/>
    </xf>
    <xf numFmtId="0" fontId="23" fillId="0" borderId="28" xfId="0" applyFont="1" applyBorder="1" applyAlignment="1">
      <alignment horizontal="left" vertical="top" wrapText="1"/>
    </xf>
    <xf numFmtId="49" fontId="20" fillId="0" borderId="30" xfId="0" applyNumberFormat="1" applyFont="1" applyBorder="1" applyAlignment="1">
      <alignment horizontal="center" vertical="top"/>
    </xf>
    <xf numFmtId="49" fontId="20" fillId="0" borderId="28" xfId="0" applyNumberFormat="1" applyFont="1" applyBorder="1" applyAlignment="1">
      <alignment horizontal="center" vertical="top"/>
    </xf>
    <xf numFmtId="49" fontId="22" fillId="0" borderId="62" xfId="0" applyNumberFormat="1" applyFont="1" applyBorder="1" applyAlignment="1">
      <alignment horizontal="center" vertical="top" wrapText="1"/>
    </xf>
    <xf numFmtId="49" fontId="22" fillId="0" borderId="55" xfId="0" applyNumberFormat="1" applyFont="1" applyBorder="1" applyAlignment="1">
      <alignment horizontal="center" vertical="top" wrapText="1"/>
    </xf>
    <xf numFmtId="49" fontId="10" fillId="0" borderId="5" xfId="0" applyNumberFormat="1" applyFont="1" applyBorder="1" applyAlignment="1">
      <alignment horizontal="center" vertical="top" wrapText="1"/>
    </xf>
    <xf numFmtId="0" fontId="11" fillId="5" borderId="45" xfId="0" applyFont="1" applyFill="1" applyBorder="1" applyAlignment="1">
      <alignment horizontal="right" vertical="top"/>
    </xf>
    <xf numFmtId="0" fontId="7" fillId="5" borderId="45" xfId="0" applyFont="1" applyFill="1" applyBorder="1" applyAlignment="1">
      <alignment horizontal="right" vertical="top"/>
    </xf>
    <xf numFmtId="49" fontId="3" fillId="0" borderId="29" xfId="0" applyNumberFormat="1" applyFont="1" applyBorder="1" applyAlignment="1">
      <alignment horizontal="center" vertical="top"/>
    </xf>
    <xf numFmtId="49" fontId="3" fillId="0" borderId="27" xfId="0" applyNumberFormat="1" applyFont="1" applyBorder="1" applyAlignment="1">
      <alignment horizontal="center" vertical="top"/>
    </xf>
    <xf numFmtId="49" fontId="5" fillId="5" borderId="29" xfId="0" applyNumberFormat="1" applyFont="1" applyFill="1" applyBorder="1" applyAlignment="1">
      <alignment horizontal="center" vertical="top"/>
    </xf>
    <xf numFmtId="49" fontId="5" fillId="5" borderId="15" xfId="0" applyNumberFormat="1" applyFont="1" applyFill="1" applyBorder="1" applyAlignment="1">
      <alignment horizontal="center" vertical="top"/>
    </xf>
    <xf numFmtId="49" fontId="5" fillId="5" borderId="27" xfId="0" applyNumberFormat="1" applyFont="1" applyFill="1" applyBorder="1" applyAlignment="1">
      <alignment horizontal="center" vertical="top"/>
    </xf>
    <xf numFmtId="49" fontId="5" fillId="0" borderId="29" xfId="0" applyNumberFormat="1" applyFont="1" applyBorder="1" applyAlignment="1">
      <alignment horizontal="center" vertical="top"/>
    </xf>
    <xf numFmtId="49" fontId="5" fillId="0" borderId="15" xfId="0" applyNumberFormat="1" applyFont="1" applyBorder="1" applyAlignment="1">
      <alignment horizontal="center" vertical="top"/>
    </xf>
    <xf numFmtId="49" fontId="5" fillId="0" borderId="27" xfId="0" applyNumberFormat="1" applyFont="1" applyBorder="1" applyAlignment="1">
      <alignment horizontal="center" vertical="top"/>
    </xf>
    <xf numFmtId="49" fontId="3" fillId="0" borderId="5" xfId="0" applyNumberFormat="1" applyFont="1" applyBorder="1" applyAlignment="1">
      <alignment horizontal="center" vertical="top" wrapText="1"/>
    </xf>
    <xf numFmtId="49" fontId="3" fillId="0" borderId="25" xfId="0" applyNumberFormat="1" applyFont="1" applyBorder="1" applyAlignment="1">
      <alignment horizontal="center" vertical="top" wrapText="1"/>
    </xf>
    <xf numFmtId="0" fontId="3" fillId="10" borderId="20" xfId="0" applyFont="1" applyFill="1" applyBorder="1" applyAlignment="1">
      <alignment horizontal="left" vertical="top" wrapText="1"/>
    </xf>
    <xf numFmtId="0" fontId="7" fillId="10" borderId="32" xfId="0" applyFont="1" applyFill="1" applyBorder="1" applyAlignment="1">
      <alignment horizontal="left" vertical="top" wrapText="1"/>
    </xf>
    <xf numFmtId="49" fontId="10" fillId="0" borderId="62" xfId="0" applyNumberFormat="1" applyFont="1" applyBorder="1" applyAlignment="1">
      <alignment horizontal="center" vertical="top" wrapText="1"/>
    </xf>
    <xf numFmtId="49" fontId="10" fillId="0" borderId="55" xfId="0" applyNumberFormat="1" applyFont="1" applyBorder="1" applyAlignment="1">
      <alignment horizontal="center" vertical="top" wrapText="1"/>
    </xf>
    <xf numFmtId="49" fontId="3" fillId="0" borderId="62" xfId="0" applyNumberFormat="1" applyFont="1" applyBorder="1" applyAlignment="1">
      <alignment horizontal="center" vertical="top" wrapText="1"/>
    </xf>
    <xf numFmtId="49" fontId="3" fillId="0" borderId="55" xfId="0" applyNumberFormat="1" applyFont="1" applyBorder="1" applyAlignment="1">
      <alignment horizontal="center" vertical="top" wrapText="1"/>
    </xf>
    <xf numFmtId="49" fontId="5" fillId="5" borderId="43" xfId="0" applyNumberFormat="1" applyFont="1" applyFill="1" applyBorder="1" applyAlignment="1">
      <alignment horizontal="center" vertical="top"/>
    </xf>
    <xf numFmtId="0" fontId="7" fillId="0" borderId="32" xfId="0" applyFont="1" applyBorder="1" applyAlignment="1">
      <alignment vertical="top" wrapText="1"/>
    </xf>
    <xf numFmtId="49" fontId="5" fillId="3" borderId="29" xfId="0" applyNumberFormat="1" applyFont="1" applyFill="1" applyBorder="1" applyAlignment="1">
      <alignment horizontal="center" vertical="top"/>
    </xf>
    <xf numFmtId="49" fontId="5" fillId="3" borderId="15" xfId="0" applyNumberFormat="1" applyFont="1" applyFill="1" applyBorder="1" applyAlignment="1">
      <alignment horizontal="center" vertical="top"/>
    </xf>
    <xf numFmtId="0" fontId="3" fillId="0" borderId="59" xfId="0" applyNumberFormat="1" applyFont="1" applyBorder="1" applyAlignment="1">
      <alignment horizontal="center" vertical="center" textRotation="90" wrapText="1"/>
    </xf>
    <xf numFmtId="0" fontId="3" fillId="0" borderId="57" xfId="0" applyNumberFormat="1" applyFont="1" applyBorder="1" applyAlignment="1">
      <alignment horizontal="center" vertical="center" textRotation="90" wrapText="1"/>
    </xf>
    <xf numFmtId="0" fontId="3" fillId="0" borderId="36" xfId="0" applyNumberFormat="1" applyFont="1" applyBorder="1" applyAlignment="1">
      <alignment horizontal="center" vertical="center" textRotation="90" wrapText="1"/>
    </xf>
    <xf numFmtId="0" fontId="0" fillId="0" borderId="28" xfId="0" applyBorder="1" applyAlignment="1">
      <alignment vertical="top" wrapText="1"/>
    </xf>
    <xf numFmtId="0" fontId="3" fillId="0" borderId="62" xfId="0" applyNumberFormat="1" applyFont="1" applyFill="1" applyBorder="1" applyAlignment="1">
      <alignment horizontal="center" vertical="center" textRotation="90" wrapText="1"/>
    </xf>
    <xf numFmtId="0" fontId="3" fillId="0" borderId="5" xfId="0" applyNumberFormat="1" applyFont="1" applyFill="1" applyBorder="1" applyAlignment="1">
      <alignment horizontal="center" vertical="center" textRotation="90" wrapText="1"/>
    </xf>
    <xf numFmtId="0" fontId="3" fillId="0" borderId="55" xfId="0" applyNumberFormat="1" applyFont="1" applyFill="1" applyBorder="1" applyAlignment="1">
      <alignment horizontal="center" vertical="center" textRotation="90" wrapText="1"/>
    </xf>
    <xf numFmtId="0" fontId="5" fillId="3" borderId="44" xfId="0" applyFont="1" applyFill="1" applyBorder="1" applyAlignment="1">
      <alignment horizontal="center" vertical="top" wrapText="1"/>
    </xf>
    <xf numFmtId="0" fontId="5" fillId="3" borderId="45" xfId="0" applyFont="1" applyFill="1" applyBorder="1" applyAlignment="1">
      <alignment horizontal="center" vertical="top" wrapText="1"/>
    </xf>
    <xf numFmtId="0" fontId="5" fillId="3" borderId="46" xfId="0" applyFont="1" applyFill="1" applyBorder="1" applyAlignment="1">
      <alignment horizontal="center" vertical="top" wrapText="1"/>
    </xf>
    <xf numFmtId="0" fontId="11" fillId="3" borderId="8" xfId="0" applyFont="1" applyFill="1" applyBorder="1" applyAlignment="1">
      <alignment vertical="top" wrapText="1"/>
    </xf>
    <xf numFmtId="0" fontId="2" fillId="0" borderId="37" xfId="0" applyFont="1" applyFill="1" applyBorder="1" applyAlignment="1">
      <alignment vertical="center" textRotation="90" wrapText="1"/>
    </xf>
    <xf numFmtId="0" fontId="7" fillId="0" borderId="8" xfId="0" applyFont="1" applyBorder="1" applyAlignment="1">
      <alignment vertical="center" textRotation="90" wrapText="1"/>
    </xf>
    <xf numFmtId="49" fontId="3" fillId="3" borderId="62" xfId="0" applyNumberFormat="1" applyFont="1" applyFill="1" applyBorder="1" applyAlignment="1">
      <alignment horizontal="center" vertical="center" wrapText="1"/>
    </xf>
    <xf numFmtId="0" fontId="7" fillId="0" borderId="5" xfId="0" applyFont="1" applyBorder="1" applyAlignment="1">
      <alignment horizontal="center" vertical="center" wrapText="1"/>
    </xf>
    <xf numFmtId="0" fontId="0" fillId="0" borderId="25" xfId="0" applyBorder="1" applyAlignment="1">
      <alignment horizontal="center" vertical="center" wrapText="1"/>
    </xf>
    <xf numFmtId="49" fontId="3" fillId="3" borderId="21" xfId="0" applyNumberFormat="1" applyFont="1" applyFill="1" applyBorder="1" applyAlignment="1">
      <alignment horizontal="center" vertical="center" wrapText="1"/>
    </xf>
    <xf numFmtId="0" fontId="0" fillId="0" borderId="55" xfId="0" applyBorder="1" applyAlignment="1">
      <alignment horizontal="center" vertical="center" wrapText="1"/>
    </xf>
    <xf numFmtId="49" fontId="3" fillId="10" borderId="62" xfId="0" applyNumberFormat="1" applyFont="1" applyFill="1" applyBorder="1" applyAlignment="1">
      <alignment horizontal="center" vertical="top" wrapText="1"/>
    </xf>
    <xf numFmtId="0" fontId="0" fillId="0" borderId="5" xfId="0" applyBorder="1" applyAlignment="1">
      <alignment horizontal="center" vertical="top" wrapText="1"/>
    </xf>
    <xf numFmtId="0" fontId="0" fillId="0" borderId="25" xfId="0" applyBorder="1" applyAlignment="1">
      <alignment horizontal="center" vertical="top" wrapText="1"/>
    </xf>
    <xf numFmtId="49" fontId="20" fillId="5" borderId="15" xfId="0" applyNumberFormat="1" applyFont="1" applyFill="1" applyBorder="1" applyAlignment="1">
      <alignment horizontal="center" vertical="top" wrapText="1"/>
    </xf>
    <xf numFmtId="49" fontId="20" fillId="0" borderId="29" xfId="0" applyNumberFormat="1" applyFont="1" applyBorder="1" applyAlignment="1">
      <alignment horizontal="center" vertical="top" wrapText="1"/>
    </xf>
    <xf numFmtId="49" fontId="20" fillId="0" borderId="15" xfId="0" applyNumberFormat="1" applyFont="1" applyBorder="1" applyAlignment="1">
      <alignment horizontal="center" vertical="top" wrapText="1"/>
    </xf>
    <xf numFmtId="49" fontId="20" fillId="0" borderId="27" xfId="0" applyNumberFormat="1" applyFont="1" applyBorder="1" applyAlignment="1">
      <alignment horizontal="center" vertical="top" wrapText="1"/>
    </xf>
    <xf numFmtId="49" fontId="20" fillId="0" borderId="17" xfId="0" applyNumberFormat="1" applyFont="1" applyBorder="1" applyAlignment="1">
      <alignment horizontal="center" vertical="top"/>
    </xf>
    <xf numFmtId="49" fontId="22" fillId="0" borderId="5" xfId="0" applyNumberFormat="1" applyFont="1" applyBorder="1" applyAlignment="1">
      <alignment horizontal="center" vertical="top" wrapText="1"/>
    </xf>
    <xf numFmtId="0" fontId="3" fillId="0" borderId="7"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7" xfId="0" applyFont="1" applyFill="1" applyBorder="1" applyAlignment="1">
      <alignment horizontal="center" vertical="center" textRotation="90" wrapText="1"/>
    </xf>
    <xf numFmtId="0" fontId="3" fillId="0" borderId="9" xfId="0" applyFont="1" applyFill="1" applyBorder="1" applyAlignment="1">
      <alignment horizontal="center" vertical="center" textRotation="90" wrapText="1"/>
    </xf>
    <xf numFmtId="0" fontId="3" fillId="3" borderId="30" xfId="0" applyFont="1" applyFill="1" applyBorder="1" applyAlignment="1">
      <alignment horizontal="left" vertical="top" wrapText="1"/>
    </xf>
    <xf numFmtId="0" fontId="3" fillId="3" borderId="28" xfId="0" applyFont="1" applyFill="1" applyBorder="1" applyAlignment="1">
      <alignment horizontal="left" vertical="top" wrapText="1"/>
    </xf>
    <xf numFmtId="0" fontId="3" fillId="0" borderId="38" xfId="0" applyFont="1" applyFill="1" applyBorder="1" applyAlignment="1">
      <alignment horizontal="center" vertical="center" textRotation="90" wrapText="1"/>
    </xf>
    <xf numFmtId="0" fontId="7" fillId="0" borderId="38" xfId="0" applyFont="1" applyBorder="1" applyAlignment="1">
      <alignment horizontal="center" vertical="center" textRotation="90" wrapText="1"/>
    </xf>
    <xf numFmtId="0" fontId="19" fillId="0" borderId="7" xfId="0" applyFont="1" applyFill="1" applyBorder="1" applyAlignment="1">
      <alignment horizontal="left" vertical="top" wrapText="1"/>
    </xf>
    <xf numFmtId="0" fontId="19" fillId="0" borderId="8" xfId="0" applyFont="1" applyFill="1" applyBorder="1" applyAlignment="1">
      <alignment horizontal="left" vertical="top" wrapText="1"/>
    </xf>
    <xf numFmtId="0" fontId="19" fillId="0" borderId="9" xfId="0" applyFont="1" applyFill="1" applyBorder="1" applyAlignment="1">
      <alignment horizontal="left" vertical="top" wrapText="1"/>
    </xf>
    <xf numFmtId="49" fontId="20" fillId="0" borderId="30" xfId="0" applyNumberFormat="1" applyFont="1" applyBorder="1" applyAlignment="1">
      <alignment horizontal="center" vertical="top" wrapText="1"/>
    </xf>
    <xf numFmtId="49" fontId="20" fillId="0" borderId="17" xfId="0" applyNumberFormat="1" applyFont="1" applyBorder="1" applyAlignment="1">
      <alignment horizontal="center" vertical="top" wrapText="1"/>
    </xf>
    <xf numFmtId="49" fontId="20" fillId="0" borderId="28" xfId="0" applyNumberFormat="1" applyFont="1" applyBorder="1" applyAlignment="1">
      <alignment horizontal="center" vertical="top" wrapText="1"/>
    </xf>
    <xf numFmtId="0" fontId="3" fillId="3" borderId="8" xfId="0" applyFont="1" applyFill="1" applyBorder="1" applyAlignment="1">
      <alignment horizontal="center" vertical="center" textRotation="90" wrapText="1"/>
    </xf>
    <xf numFmtId="0" fontId="7" fillId="0" borderId="34" xfId="0" applyFont="1" applyBorder="1" applyAlignment="1">
      <alignment horizontal="center" vertical="center" textRotation="90" wrapText="1"/>
    </xf>
    <xf numFmtId="0" fontId="3" fillId="3" borderId="7" xfId="0" applyFont="1" applyFill="1" applyBorder="1" applyAlignment="1">
      <alignment horizontal="left" vertical="top" wrapText="1"/>
    </xf>
    <xf numFmtId="0" fontId="3" fillId="3" borderId="8" xfId="0" applyFont="1" applyFill="1" applyBorder="1" applyAlignment="1">
      <alignment horizontal="left" vertical="top" wrapText="1"/>
    </xf>
    <xf numFmtId="0" fontId="3" fillId="3" borderId="9" xfId="0" applyFont="1" applyFill="1" applyBorder="1" applyAlignment="1">
      <alignment horizontal="left" vertical="top" wrapText="1"/>
    </xf>
    <xf numFmtId="0" fontId="3" fillId="3" borderId="20" xfId="0" applyFont="1" applyFill="1" applyBorder="1" applyAlignment="1">
      <alignment horizontal="justify" vertical="top"/>
    </xf>
    <xf numFmtId="0" fontId="0" fillId="0" borderId="28" xfId="0" applyBorder="1" applyAlignment="1">
      <alignment vertical="top"/>
    </xf>
    <xf numFmtId="0" fontId="3" fillId="0" borderId="9" xfId="0" applyFont="1" applyFill="1" applyBorder="1" applyAlignment="1">
      <alignment horizontal="left" vertical="top" wrapText="1"/>
    </xf>
    <xf numFmtId="0" fontId="7" fillId="0" borderId="5" xfId="0" applyFont="1" applyBorder="1" applyAlignment="1">
      <alignment horizontal="center" vertical="top"/>
    </xf>
    <xf numFmtId="0" fontId="19" fillId="0" borderId="7" xfId="0" applyFont="1" applyFill="1" applyBorder="1" applyAlignment="1">
      <alignment vertical="top" wrapText="1"/>
    </xf>
    <xf numFmtId="0" fontId="23" fillId="0" borderId="8" xfId="0" applyFont="1" applyBorder="1" applyAlignment="1">
      <alignment vertical="top" wrapText="1"/>
    </xf>
    <xf numFmtId="0" fontId="19" fillId="0" borderId="19" xfId="0" applyFont="1" applyFill="1" applyBorder="1" applyAlignment="1">
      <alignment horizontal="left" vertical="top" wrapText="1"/>
    </xf>
    <xf numFmtId="0" fontId="19" fillId="0" borderId="15" xfId="0" applyFont="1" applyFill="1" applyBorder="1" applyAlignment="1">
      <alignment horizontal="left" vertical="top" wrapText="1"/>
    </xf>
    <xf numFmtId="0" fontId="22" fillId="0" borderId="19" xfId="0" applyFont="1" applyFill="1" applyBorder="1" applyAlignment="1">
      <alignment horizontal="center" vertical="center" textRotation="90" wrapText="1"/>
    </xf>
    <xf numFmtId="0" fontId="22" fillId="0" borderId="15" xfId="0" applyFont="1" applyFill="1" applyBorder="1" applyAlignment="1">
      <alignment horizontal="center" vertical="center" textRotation="90" wrapText="1"/>
    </xf>
    <xf numFmtId="0" fontId="22" fillId="0" borderId="33" xfId="0" applyFont="1" applyFill="1" applyBorder="1" applyAlignment="1">
      <alignment horizontal="center" vertical="center" textRotation="90" wrapText="1"/>
    </xf>
    <xf numFmtId="49" fontId="19" fillId="0" borderId="50" xfId="0" applyNumberFormat="1" applyFont="1" applyBorder="1" applyAlignment="1">
      <alignment horizontal="center" vertical="top"/>
    </xf>
    <xf numFmtId="0" fontId="19" fillId="3" borderId="7" xfId="0" applyFont="1" applyFill="1" applyBorder="1" applyAlignment="1">
      <alignment horizontal="left" vertical="top" wrapText="1"/>
    </xf>
    <xf numFmtId="0" fontId="23" fillId="0" borderId="8" xfId="0" applyFont="1" applyBorder="1" applyAlignment="1">
      <alignment horizontal="left" vertical="top" wrapText="1"/>
    </xf>
    <xf numFmtId="49" fontId="20" fillId="5" borderId="29" xfId="0" applyNumberFormat="1" applyFont="1" applyFill="1" applyBorder="1" applyAlignment="1">
      <alignment horizontal="center" vertical="top"/>
    </xf>
    <xf numFmtId="49" fontId="20" fillId="5" borderId="15" xfId="0" applyNumberFormat="1" applyFont="1" applyFill="1" applyBorder="1" applyAlignment="1">
      <alignment horizontal="center" vertical="top"/>
    </xf>
    <xf numFmtId="49" fontId="20" fillId="5" borderId="27" xfId="0" applyNumberFormat="1" applyFont="1" applyFill="1" applyBorder="1" applyAlignment="1">
      <alignment horizontal="center" vertical="top"/>
    </xf>
    <xf numFmtId="49" fontId="20" fillId="0" borderId="29" xfId="0" applyNumberFormat="1" applyFont="1" applyBorder="1" applyAlignment="1">
      <alignment horizontal="center" vertical="top"/>
    </xf>
    <xf numFmtId="49" fontId="20" fillId="0" borderId="15" xfId="0" applyNumberFormat="1" applyFont="1" applyBorder="1" applyAlignment="1">
      <alignment horizontal="center" vertical="top"/>
    </xf>
    <xf numFmtId="49" fontId="20" fillId="0" borderId="27" xfId="0" applyNumberFormat="1" applyFont="1" applyBorder="1" applyAlignment="1">
      <alignment horizontal="center" vertical="top"/>
    </xf>
    <xf numFmtId="0" fontId="19" fillId="3" borderId="30" xfId="0" applyFont="1" applyFill="1" applyBorder="1" applyAlignment="1">
      <alignment vertical="top" wrapText="1"/>
    </xf>
    <xf numFmtId="0" fontId="19" fillId="3" borderId="17" xfId="0" applyFont="1" applyFill="1" applyBorder="1" applyAlignment="1">
      <alignment vertical="top" wrapText="1"/>
    </xf>
    <xf numFmtId="0" fontId="19" fillId="3" borderId="28" xfId="0" applyFont="1" applyFill="1" applyBorder="1" applyAlignment="1">
      <alignment vertical="top" wrapText="1"/>
    </xf>
    <xf numFmtId="0" fontId="22" fillId="0" borderId="74" xfId="0" applyFont="1" applyFill="1" applyBorder="1" applyAlignment="1">
      <alignment horizontal="center" vertical="center" textRotation="90" wrapText="1"/>
    </xf>
    <xf numFmtId="49" fontId="19" fillId="0" borderId="30" xfId="0" applyNumberFormat="1" applyFont="1" applyBorder="1" applyAlignment="1">
      <alignment horizontal="center" vertical="top"/>
    </xf>
    <xf numFmtId="49" fontId="19" fillId="0" borderId="17" xfId="0" applyNumberFormat="1" applyFont="1" applyBorder="1" applyAlignment="1">
      <alignment horizontal="center" vertical="top"/>
    </xf>
    <xf numFmtId="49" fontId="19" fillId="0" borderId="28" xfId="0" applyNumberFormat="1" applyFont="1" applyBorder="1" applyAlignment="1">
      <alignment horizontal="center" vertical="top"/>
    </xf>
    <xf numFmtId="0" fontId="19" fillId="3" borderId="8" xfId="0" applyFont="1" applyFill="1" applyBorder="1" applyAlignment="1">
      <alignment horizontal="left" vertical="top" wrapText="1"/>
    </xf>
    <xf numFmtId="0" fontId="4" fillId="0" borderId="1" xfId="0" applyFont="1" applyBorder="1" applyAlignment="1">
      <alignment horizontal="center" vertical="center"/>
    </xf>
    <xf numFmtId="0" fontId="3" fillId="0" borderId="0" xfId="0" applyFont="1" applyFill="1" applyBorder="1" applyAlignment="1">
      <alignment horizontal="left" vertical="top" wrapText="1"/>
    </xf>
    <xf numFmtId="0" fontId="3" fillId="0" borderId="31" xfId="0" applyFont="1" applyBorder="1" applyAlignment="1">
      <alignment horizontal="right" vertical="top"/>
    </xf>
    <xf numFmtId="0" fontId="0" fillId="0" borderId="17" xfId="0" applyBorder="1" applyAlignment="1">
      <alignment horizontal="left" vertical="top" wrapText="1"/>
    </xf>
    <xf numFmtId="0" fontId="7" fillId="0" borderId="43" xfId="0" applyFont="1" applyBorder="1" applyAlignment="1">
      <alignment vertical="top" wrapText="1"/>
    </xf>
    <xf numFmtId="0" fontId="3" fillId="3" borderId="50" xfId="0" applyFont="1" applyFill="1" applyBorder="1" applyAlignment="1">
      <alignment vertical="top" wrapText="1"/>
    </xf>
    <xf numFmtId="0" fontId="0" fillId="0" borderId="40" xfId="0" applyBorder="1" applyAlignment="1">
      <alignment vertical="top" wrapText="1"/>
    </xf>
    <xf numFmtId="0" fontId="5" fillId="0" borderId="43" xfId="0" applyFont="1" applyFill="1" applyBorder="1" applyAlignment="1">
      <alignment horizontal="left" vertical="top" wrapText="1"/>
    </xf>
    <xf numFmtId="49" fontId="9" fillId="9" borderId="74" xfId="0" applyNumberFormat="1" applyFont="1" applyFill="1" applyBorder="1" applyAlignment="1">
      <alignment horizontal="left" vertical="top" wrapText="1"/>
    </xf>
    <xf numFmtId="49" fontId="9" fillId="9" borderId="79" xfId="0" applyNumberFormat="1" applyFont="1" applyFill="1" applyBorder="1" applyAlignment="1">
      <alignment horizontal="left" vertical="top" wrapText="1"/>
    </xf>
    <xf numFmtId="0" fontId="9" fillId="16" borderId="64" xfId="0" applyFont="1" applyFill="1" applyBorder="1" applyAlignment="1">
      <alignment horizontal="left" vertical="top" wrapText="1"/>
    </xf>
    <xf numFmtId="0" fontId="9" fillId="16" borderId="71" xfId="0" applyFont="1" applyFill="1" applyBorder="1" applyAlignment="1">
      <alignment horizontal="left" vertical="top" wrapText="1"/>
    </xf>
    <xf numFmtId="0" fontId="5" fillId="14" borderId="40" xfId="0" applyFont="1" applyFill="1" applyBorder="1" applyAlignment="1">
      <alignment horizontal="left" vertical="top"/>
    </xf>
    <xf numFmtId="0" fontId="5" fillId="14" borderId="78" xfId="0" applyFont="1" applyFill="1" applyBorder="1" applyAlignment="1">
      <alignment horizontal="left" vertical="top"/>
    </xf>
    <xf numFmtId="0" fontId="5" fillId="15" borderId="43" xfId="0" applyFont="1" applyFill="1" applyBorder="1" applyAlignment="1">
      <alignment horizontal="left" vertical="top" wrapText="1"/>
    </xf>
    <xf numFmtId="0" fontId="5" fillId="15" borderId="0" xfId="0" applyFont="1" applyFill="1" applyBorder="1" applyAlignment="1">
      <alignment horizontal="left" vertical="top" wrapText="1"/>
    </xf>
    <xf numFmtId="0" fontId="5" fillId="0" borderId="30" xfId="0" applyFont="1" applyFill="1" applyBorder="1" applyAlignment="1">
      <alignment horizontal="left" vertical="top" wrapText="1"/>
    </xf>
    <xf numFmtId="0" fontId="8" fillId="0" borderId="7" xfId="0" applyFont="1" applyFill="1" applyBorder="1" applyAlignment="1">
      <alignment horizontal="center" vertical="center" wrapText="1"/>
    </xf>
    <xf numFmtId="0" fontId="2" fillId="0" borderId="9" xfId="0" applyFont="1" applyBorder="1" applyAlignment="1">
      <alignment horizontal="center" vertical="center" textRotation="90" wrapText="1"/>
    </xf>
    <xf numFmtId="0" fontId="5" fillId="3" borderId="30" xfId="0" applyFont="1" applyFill="1" applyBorder="1" applyAlignment="1">
      <alignment horizontal="left" vertical="top" wrapText="1"/>
    </xf>
    <xf numFmtId="49" fontId="5" fillId="15" borderId="60" xfId="0" applyNumberFormat="1" applyFont="1" applyFill="1" applyBorder="1" applyAlignment="1">
      <alignment horizontal="left" vertical="top"/>
    </xf>
    <xf numFmtId="49" fontId="5" fillId="15" borderId="61" xfId="0" applyNumberFormat="1" applyFont="1" applyFill="1" applyBorder="1" applyAlignment="1">
      <alignment horizontal="left" vertical="top"/>
    </xf>
    <xf numFmtId="0" fontId="5" fillId="14" borderId="60" xfId="0" applyFont="1" applyFill="1" applyBorder="1" applyAlignment="1">
      <alignment horizontal="left" vertical="top"/>
    </xf>
    <xf numFmtId="0" fontId="5" fillId="14" borderId="61" xfId="0" applyFont="1" applyFill="1" applyBorder="1" applyAlignment="1">
      <alignment horizontal="left" vertical="top"/>
    </xf>
    <xf numFmtId="0" fontId="5" fillId="2" borderId="79" xfId="0" applyFont="1" applyFill="1" applyBorder="1" applyAlignment="1">
      <alignment horizontal="left" vertical="top" wrapText="1"/>
    </xf>
    <xf numFmtId="0" fontId="3" fillId="3" borderId="43" xfId="0" applyFont="1" applyFill="1" applyBorder="1" applyAlignment="1">
      <alignment vertical="top" wrapText="1"/>
    </xf>
    <xf numFmtId="0" fontId="3" fillId="3" borderId="66" xfId="0" applyFont="1" applyFill="1" applyBorder="1" applyAlignment="1">
      <alignment vertical="top" wrapText="1"/>
    </xf>
    <xf numFmtId="0" fontId="25" fillId="0" borderId="0" xfId="0" applyFont="1" applyAlignment="1">
      <alignment horizontal="right" vertical="top" wrapText="1"/>
    </xf>
    <xf numFmtId="0" fontId="26" fillId="0" borderId="0" xfId="0" applyFont="1" applyAlignment="1">
      <alignment horizontal="right" vertical="top" wrapText="1"/>
    </xf>
    <xf numFmtId="0" fontId="3" fillId="0" borderId="20" xfId="0" applyFont="1" applyFill="1" applyBorder="1" applyAlignment="1">
      <alignment horizontal="center" vertical="center" textRotation="90" wrapText="1"/>
    </xf>
    <xf numFmtId="0" fontId="3" fillId="0" borderId="28" xfId="0" applyFont="1" applyFill="1" applyBorder="1" applyAlignment="1">
      <alignment horizontal="center" vertical="center" textRotation="90" wrapText="1"/>
    </xf>
  </cellXfs>
  <cellStyles count="1">
    <cellStyle name="Įprastas" xfId="0" builtinId="0"/>
  </cellStyles>
  <dxfs count="0"/>
  <tableStyles count="0" defaultTableStyle="TableStyleMedium2" defaultPivotStyle="PivotStyleLight16"/>
  <colors>
    <mruColors>
      <color rgb="FFCCFFCC"/>
      <color rgb="FFCCCCFF"/>
      <color rgb="FFFFFF66"/>
      <color rgb="FFFFFFCC"/>
      <color rgb="FF99FFCC"/>
      <color rgb="FFFF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1"/>
  <sheetViews>
    <sheetView tabSelected="1" zoomScaleNormal="100" zoomScaleSheetLayoutView="100" workbookViewId="0">
      <selection activeCell="X7" sqref="X7"/>
    </sheetView>
  </sheetViews>
  <sheetFormatPr defaultRowHeight="12.75" x14ac:dyDescent="0.2"/>
  <cols>
    <col min="1" max="3" width="2.85546875" style="11" customWidth="1"/>
    <col min="4" max="4" width="43.28515625" style="11" customWidth="1"/>
    <col min="5" max="5" width="4.28515625" style="77" customWidth="1"/>
    <col min="6" max="6" width="4.28515625" style="11" customWidth="1"/>
    <col min="7" max="7" width="4.28515625" style="12" customWidth="1"/>
    <col min="8" max="8" width="8.85546875" style="13" customWidth="1"/>
    <col min="9" max="9" width="6.5703125" style="11" customWidth="1"/>
    <col min="10" max="10" width="6.42578125" style="11" customWidth="1"/>
    <col min="11" max="11" width="5.7109375" style="11" customWidth="1"/>
    <col min="12" max="12" width="7.85546875" style="11" customWidth="1"/>
    <col min="13" max="14" width="6.85546875" style="11" customWidth="1"/>
    <col min="15" max="15" width="20.7109375" style="11" customWidth="1"/>
    <col min="16" max="18" width="3.7109375" style="11" customWidth="1"/>
    <col min="19" max="16384" width="9.140625" style="6"/>
  </cols>
  <sheetData>
    <row r="1" spans="1:18" ht="15.75" x14ac:dyDescent="0.2">
      <c r="A1" s="1612" t="s">
        <v>220</v>
      </c>
      <c r="B1" s="1612"/>
      <c r="C1" s="1612"/>
      <c r="D1" s="1612"/>
      <c r="E1" s="1612"/>
      <c r="F1" s="1612"/>
      <c r="G1" s="1612"/>
      <c r="H1" s="1612"/>
      <c r="I1" s="1612"/>
      <c r="J1" s="1612"/>
      <c r="K1" s="1612"/>
      <c r="L1" s="1612"/>
      <c r="M1" s="1612"/>
      <c r="N1" s="1612"/>
      <c r="O1" s="1612"/>
      <c r="P1" s="1612"/>
      <c r="Q1" s="1612"/>
      <c r="R1" s="1612"/>
    </row>
    <row r="2" spans="1:18" ht="15.75" x14ac:dyDescent="0.2">
      <c r="A2" s="1613" t="s">
        <v>56</v>
      </c>
      <c r="B2" s="1613"/>
      <c r="C2" s="1613"/>
      <c r="D2" s="1613"/>
      <c r="E2" s="1613"/>
      <c r="F2" s="1613"/>
      <c r="G2" s="1613"/>
      <c r="H2" s="1613"/>
      <c r="I2" s="1613"/>
      <c r="J2" s="1613"/>
      <c r="K2" s="1613"/>
      <c r="L2" s="1613"/>
      <c r="M2" s="1613"/>
      <c r="N2" s="1613"/>
      <c r="O2" s="1613"/>
      <c r="P2" s="1613"/>
      <c r="Q2" s="1613"/>
      <c r="R2" s="1613"/>
    </row>
    <row r="3" spans="1:18" ht="15.75" x14ac:dyDescent="0.2">
      <c r="A3" s="1614" t="s">
        <v>39</v>
      </c>
      <c r="B3" s="1614"/>
      <c r="C3" s="1614"/>
      <c r="D3" s="1614"/>
      <c r="E3" s="1614"/>
      <c r="F3" s="1614"/>
      <c r="G3" s="1614"/>
      <c r="H3" s="1614"/>
      <c r="I3" s="1614"/>
      <c r="J3" s="1614"/>
      <c r="K3" s="1614"/>
      <c r="L3" s="1614"/>
      <c r="M3" s="1614"/>
      <c r="N3" s="1614"/>
      <c r="O3" s="1614"/>
      <c r="P3" s="1614"/>
      <c r="Q3" s="1614"/>
      <c r="R3" s="1614"/>
    </row>
    <row r="4" spans="1:18" ht="13.5" thickBot="1" x14ac:dyDescent="0.25">
      <c r="P4" s="1615" t="s">
        <v>0</v>
      </c>
      <c r="Q4" s="1615"/>
      <c r="R4" s="1615"/>
    </row>
    <row r="5" spans="1:18" ht="29.25" customHeight="1" x14ac:dyDescent="0.2">
      <c r="A5" s="1616" t="s">
        <v>40</v>
      </c>
      <c r="B5" s="1619" t="s">
        <v>1</v>
      </c>
      <c r="C5" s="1619" t="s">
        <v>2</v>
      </c>
      <c r="D5" s="1622" t="s">
        <v>16</v>
      </c>
      <c r="E5" s="1625" t="s">
        <v>3</v>
      </c>
      <c r="F5" s="1643" t="s">
        <v>198</v>
      </c>
      <c r="G5" s="1646" t="s">
        <v>4</v>
      </c>
      <c r="H5" s="1649" t="s">
        <v>5</v>
      </c>
      <c r="I5" s="1403" t="s">
        <v>113</v>
      </c>
      <c r="J5" s="1404"/>
      <c r="K5" s="1404"/>
      <c r="L5" s="1405"/>
      <c r="M5" s="1637" t="s">
        <v>223</v>
      </c>
      <c r="N5" s="1637" t="s">
        <v>224</v>
      </c>
      <c r="O5" s="1640" t="s">
        <v>15</v>
      </c>
      <c r="P5" s="1641"/>
      <c r="Q5" s="1641"/>
      <c r="R5" s="1642"/>
    </row>
    <row r="6" spans="1:18" ht="12.75" customHeight="1" x14ac:dyDescent="0.2">
      <c r="A6" s="1617"/>
      <c r="B6" s="1620"/>
      <c r="C6" s="1620"/>
      <c r="D6" s="1623"/>
      <c r="E6" s="1626"/>
      <c r="F6" s="1644"/>
      <c r="G6" s="1647"/>
      <c r="H6" s="1650"/>
      <c r="I6" s="1628" t="s">
        <v>6</v>
      </c>
      <c r="J6" s="1629" t="s">
        <v>7</v>
      </c>
      <c r="K6" s="1630"/>
      <c r="L6" s="1631" t="s">
        <v>24</v>
      </c>
      <c r="M6" s="1638"/>
      <c r="N6" s="1638"/>
      <c r="O6" s="1633" t="s">
        <v>16</v>
      </c>
      <c r="P6" s="1629" t="s">
        <v>8</v>
      </c>
      <c r="Q6" s="1635"/>
      <c r="R6" s="1636"/>
    </row>
    <row r="7" spans="1:18" ht="84.75" customHeight="1" thickBot="1" x14ac:dyDescent="0.25">
      <c r="A7" s="1618"/>
      <c r="B7" s="1621"/>
      <c r="C7" s="1621"/>
      <c r="D7" s="1624"/>
      <c r="E7" s="1627"/>
      <c r="F7" s="1645"/>
      <c r="G7" s="1648"/>
      <c r="H7" s="1651"/>
      <c r="I7" s="1618"/>
      <c r="J7" s="8" t="s">
        <v>6</v>
      </c>
      <c r="K7" s="7" t="s">
        <v>17</v>
      </c>
      <c r="L7" s="1632"/>
      <c r="M7" s="1639"/>
      <c r="N7" s="1639"/>
      <c r="O7" s="1634"/>
      <c r="P7" s="9" t="s">
        <v>48</v>
      </c>
      <c r="Q7" s="9" t="s">
        <v>49</v>
      </c>
      <c r="R7" s="10" t="s">
        <v>115</v>
      </c>
    </row>
    <row r="8" spans="1:18" s="44" customFormat="1" ht="13.5" customHeight="1" x14ac:dyDescent="0.2">
      <c r="A8" s="1578" t="s">
        <v>93</v>
      </c>
      <c r="B8" s="1579"/>
      <c r="C8" s="1579"/>
      <c r="D8" s="1579"/>
      <c r="E8" s="1579"/>
      <c r="F8" s="1579"/>
      <c r="G8" s="1579"/>
      <c r="H8" s="1579"/>
      <c r="I8" s="1579"/>
      <c r="J8" s="1579"/>
      <c r="K8" s="1579"/>
      <c r="L8" s="1579"/>
      <c r="M8" s="1579"/>
      <c r="N8" s="1579"/>
      <c r="O8" s="1579"/>
      <c r="P8" s="1579"/>
      <c r="Q8" s="1579"/>
      <c r="R8" s="1580"/>
    </row>
    <row r="9" spans="1:18" s="44" customFormat="1" ht="13.5" customHeight="1" x14ac:dyDescent="0.2">
      <c r="A9" s="1591" t="s">
        <v>57</v>
      </c>
      <c r="B9" s="1592"/>
      <c r="C9" s="1592"/>
      <c r="D9" s="1592"/>
      <c r="E9" s="1592"/>
      <c r="F9" s="1592"/>
      <c r="G9" s="1592"/>
      <c r="H9" s="1592"/>
      <c r="I9" s="1592"/>
      <c r="J9" s="1592"/>
      <c r="K9" s="1592"/>
      <c r="L9" s="1592"/>
      <c r="M9" s="1592"/>
      <c r="N9" s="1592"/>
      <c r="O9" s="1592"/>
      <c r="P9" s="1592"/>
      <c r="Q9" s="1592"/>
      <c r="R9" s="1593"/>
    </row>
    <row r="10" spans="1:18" ht="13.5" customHeight="1" x14ac:dyDescent="0.2">
      <c r="A10" s="106" t="s">
        <v>9</v>
      </c>
      <c r="B10" s="1598" t="s">
        <v>58</v>
      </c>
      <c r="C10" s="1599"/>
      <c r="D10" s="1599"/>
      <c r="E10" s="1599"/>
      <c r="F10" s="1599"/>
      <c r="G10" s="1599"/>
      <c r="H10" s="1599"/>
      <c r="I10" s="1599"/>
      <c r="J10" s="1599"/>
      <c r="K10" s="1599"/>
      <c r="L10" s="1599"/>
      <c r="M10" s="1599"/>
      <c r="N10" s="1599"/>
      <c r="O10" s="1599"/>
      <c r="P10" s="1599"/>
      <c r="Q10" s="1599"/>
      <c r="R10" s="1600"/>
    </row>
    <row r="11" spans="1:18" ht="16.5" customHeight="1" x14ac:dyDescent="0.2">
      <c r="A11" s="739" t="s">
        <v>9</v>
      </c>
      <c r="B11" s="740" t="s">
        <v>9</v>
      </c>
      <c r="C11" s="1601" t="s">
        <v>59</v>
      </c>
      <c r="D11" s="1602"/>
      <c r="E11" s="1602"/>
      <c r="F11" s="1602"/>
      <c r="G11" s="1602"/>
      <c r="H11" s="1602"/>
      <c r="I11" s="1602"/>
      <c r="J11" s="1602"/>
      <c r="K11" s="1602"/>
      <c r="L11" s="1602"/>
      <c r="M11" s="1602"/>
      <c r="N11" s="1602"/>
      <c r="O11" s="1602"/>
      <c r="P11" s="1602"/>
      <c r="Q11" s="1602"/>
      <c r="R11" s="1603"/>
    </row>
    <row r="12" spans="1:18" ht="12.75" customHeight="1" x14ac:dyDescent="0.2">
      <c r="A12" s="1203" t="s">
        <v>9</v>
      </c>
      <c r="B12" s="1152" t="s">
        <v>9</v>
      </c>
      <c r="C12" s="638" t="s">
        <v>9</v>
      </c>
      <c r="D12" s="1604" t="s">
        <v>208</v>
      </c>
      <c r="E12" s="1606" t="s">
        <v>62</v>
      </c>
      <c r="F12" s="1298" t="s">
        <v>53</v>
      </c>
      <c r="G12" s="1151" t="s">
        <v>60</v>
      </c>
      <c r="H12" s="738" t="s">
        <v>50</v>
      </c>
      <c r="I12" s="654">
        <f>J12+L12</f>
        <v>197.9</v>
      </c>
      <c r="J12" s="648">
        <f>1.5+18.4+6+2.6-2.6</f>
        <v>25.9</v>
      </c>
      <c r="K12" s="648">
        <f>0.7+13.6+4.6+2-2.3</f>
        <v>18.599999999999998</v>
      </c>
      <c r="L12" s="659">
        <f>1.6+156.5+36.1+7.4-11.2-18.4</f>
        <v>172</v>
      </c>
      <c r="M12" s="1299">
        <v>161.69999999999999</v>
      </c>
      <c r="N12" s="1300"/>
      <c r="O12" s="1608" t="s">
        <v>65</v>
      </c>
      <c r="P12" s="1594">
        <f>P14+P15+P16+P17</f>
        <v>3</v>
      </c>
      <c r="Q12" s="1594"/>
      <c r="R12" s="1596"/>
    </row>
    <row r="13" spans="1:18" ht="14.25" customHeight="1" x14ac:dyDescent="0.2">
      <c r="A13" s="111"/>
      <c r="B13" s="79"/>
      <c r="C13" s="638"/>
      <c r="D13" s="1605"/>
      <c r="E13" s="1607"/>
      <c r="F13" s="80"/>
      <c r="G13" s="732"/>
      <c r="H13" s="1226" t="s">
        <v>61</v>
      </c>
      <c r="I13" s="1220">
        <f>J13+L13</f>
        <v>1757.2999999999997</v>
      </c>
      <c r="J13" s="1221">
        <f>5.8+104.3+34</f>
        <v>144.1</v>
      </c>
      <c r="K13" s="1221">
        <f>5.1+30.6+90.7</f>
        <v>126.4</v>
      </c>
      <c r="L13" s="1222">
        <f>11.8+1396.8+204.6</f>
        <v>1613.1999999999998</v>
      </c>
      <c r="M13" s="1227">
        <v>916.6</v>
      </c>
      <c r="N13" s="170"/>
      <c r="O13" s="1609"/>
      <c r="P13" s="1595"/>
      <c r="Q13" s="1595"/>
      <c r="R13" s="1597"/>
    </row>
    <row r="14" spans="1:18" ht="38.25" x14ac:dyDescent="0.2">
      <c r="A14" s="111"/>
      <c r="B14" s="79"/>
      <c r="C14" s="638"/>
      <c r="D14" s="240" t="s">
        <v>105</v>
      </c>
      <c r="E14" s="78" t="s">
        <v>150</v>
      </c>
      <c r="F14" s="80"/>
      <c r="G14" s="732"/>
      <c r="H14" s="738"/>
      <c r="I14" s="654"/>
      <c r="J14" s="648"/>
      <c r="K14" s="648"/>
      <c r="L14" s="659"/>
      <c r="M14" s="838"/>
      <c r="N14" s="33"/>
      <c r="O14" s="224" t="s">
        <v>63</v>
      </c>
      <c r="P14" s="65">
        <v>1</v>
      </c>
      <c r="Q14" s="65"/>
      <c r="R14" s="66"/>
    </row>
    <row r="15" spans="1:18" ht="29.25" customHeight="1" x14ac:dyDescent="0.2">
      <c r="A15" s="111"/>
      <c r="B15" s="79"/>
      <c r="C15" s="638"/>
      <c r="D15" s="1140" t="s">
        <v>106</v>
      </c>
      <c r="E15" s="1136" t="s">
        <v>152</v>
      </c>
      <c r="F15" s="80"/>
      <c r="G15" s="732"/>
      <c r="H15" s="738"/>
      <c r="I15" s="654"/>
      <c r="J15" s="648"/>
      <c r="K15" s="648"/>
      <c r="L15" s="659"/>
      <c r="M15" s="838"/>
      <c r="N15" s="33"/>
      <c r="O15" s="62" t="s">
        <v>64</v>
      </c>
      <c r="P15" s="65"/>
      <c r="Q15" s="65"/>
      <c r="R15" s="66"/>
    </row>
    <row r="16" spans="1:18" ht="27" customHeight="1" x14ac:dyDescent="0.2">
      <c r="A16" s="111"/>
      <c r="B16" s="79"/>
      <c r="C16" s="638"/>
      <c r="D16" s="229" t="s">
        <v>107</v>
      </c>
      <c r="E16" s="78" t="s">
        <v>154</v>
      </c>
      <c r="F16" s="80"/>
      <c r="G16" s="732"/>
      <c r="H16" s="263"/>
      <c r="I16" s="654"/>
      <c r="J16" s="648"/>
      <c r="K16" s="648"/>
      <c r="L16" s="659"/>
      <c r="M16" s="839"/>
      <c r="N16" s="683"/>
      <c r="O16" s="62" t="s">
        <v>64</v>
      </c>
      <c r="P16" s="63">
        <v>1</v>
      </c>
      <c r="Q16" s="63"/>
      <c r="R16" s="64"/>
    </row>
    <row r="17" spans="1:18" ht="28.5" customHeight="1" x14ac:dyDescent="0.2">
      <c r="A17" s="111"/>
      <c r="B17" s="79"/>
      <c r="C17" s="638"/>
      <c r="D17" s="240" t="s">
        <v>108</v>
      </c>
      <c r="E17" s="78" t="s">
        <v>153</v>
      </c>
      <c r="F17" s="80"/>
      <c r="G17" s="732"/>
      <c r="H17" s="738"/>
      <c r="I17" s="654"/>
      <c r="J17" s="648"/>
      <c r="K17" s="648"/>
      <c r="L17" s="659"/>
      <c r="M17" s="838"/>
      <c r="N17" s="33"/>
      <c r="O17" s="62" t="s">
        <v>64</v>
      </c>
      <c r="P17" s="65">
        <v>1</v>
      </c>
      <c r="Q17" s="65"/>
      <c r="R17" s="66"/>
    </row>
    <row r="18" spans="1:18" ht="76.5" customHeight="1" x14ac:dyDescent="0.2">
      <c r="A18" s="111"/>
      <c r="B18" s="79"/>
      <c r="C18" s="638"/>
      <c r="D18" s="1566" t="s">
        <v>200</v>
      </c>
      <c r="E18" s="1136" t="s">
        <v>136</v>
      </c>
      <c r="F18" s="80"/>
      <c r="G18" s="732"/>
      <c r="H18" s="263"/>
      <c r="I18" s="654"/>
      <c r="J18" s="648"/>
      <c r="K18" s="648"/>
      <c r="L18" s="659"/>
      <c r="M18" s="839"/>
      <c r="N18" s="683"/>
      <c r="O18" s="91" t="s">
        <v>94</v>
      </c>
      <c r="P18" s="621"/>
      <c r="Q18" s="621"/>
      <c r="R18" s="622"/>
    </row>
    <row r="19" spans="1:18" ht="17.25" customHeight="1" x14ac:dyDescent="0.2">
      <c r="A19" s="1204"/>
      <c r="B19" s="1153"/>
      <c r="C19" s="1154"/>
      <c r="D19" s="1565"/>
      <c r="E19" s="1155"/>
      <c r="F19" s="1156"/>
      <c r="G19" s="1157"/>
      <c r="H19" s="1158"/>
      <c r="I19" s="1159"/>
      <c r="J19" s="1160"/>
      <c r="K19" s="1160"/>
      <c r="L19" s="1161"/>
      <c r="M19" s="1162"/>
      <c r="N19" s="1163"/>
      <c r="O19" s="62"/>
      <c r="P19" s="65"/>
      <c r="Q19" s="65"/>
      <c r="R19" s="66"/>
    </row>
    <row r="20" spans="1:18" ht="12.75" customHeight="1" x14ac:dyDescent="0.2">
      <c r="A20" s="1203"/>
      <c r="B20" s="1152"/>
      <c r="C20" s="1164"/>
      <c r="D20" s="1583" t="s">
        <v>141</v>
      </c>
      <c r="E20" s="1115" t="s">
        <v>157</v>
      </c>
      <c r="F20" s="1165"/>
      <c r="G20" s="1166"/>
      <c r="H20" s="1167"/>
      <c r="I20" s="972"/>
      <c r="J20" s="650"/>
      <c r="K20" s="650"/>
      <c r="L20" s="1168"/>
      <c r="M20" s="1169"/>
      <c r="N20" s="97"/>
      <c r="O20" s="1581" t="s">
        <v>66</v>
      </c>
      <c r="P20" s="1170">
        <f>P22+P23+P24+P25+P26+P27+P28</f>
        <v>4</v>
      </c>
      <c r="Q20" s="1170">
        <f>Q22+Q23+Q24+Q25+Q26+Q27+Q28+Q29+Q30+Q31+Q32</f>
        <v>4</v>
      </c>
      <c r="R20" s="1205"/>
    </row>
    <row r="21" spans="1:18" x14ac:dyDescent="0.2">
      <c r="A21" s="111"/>
      <c r="B21" s="79"/>
      <c r="C21" s="639"/>
      <c r="D21" s="1584"/>
      <c r="E21" s="228"/>
      <c r="F21" s="80"/>
      <c r="G21" s="81"/>
      <c r="H21" s="15"/>
      <c r="I21" s="654"/>
      <c r="J21" s="648"/>
      <c r="K21" s="648"/>
      <c r="L21" s="649"/>
      <c r="M21" s="838"/>
      <c r="N21" s="33"/>
      <c r="O21" s="1585"/>
      <c r="P21" s="195"/>
      <c r="Q21" s="86"/>
      <c r="R21" s="87"/>
    </row>
    <row r="22" spans="1:18" ht="42.75" customHeight="1" x14ac:dyDescent="0.2">
      <c r="A22" s="111"/>
      <c r="B22" s="79"/>
      <c r="C22" s="639"/>
      <c r="D22" s="232" t="s">
        <v>125</v>
      </c>
      <c r="E22" s="1137" t="s">
        <v>136</v>
      </c>
      <c r="F22" s="80"/>
      <c r="G22" s="81"/>
      <c r="H22" s="15"/>
      <c r="I22" s="655"/>
      <c r="J22" s="648"/>
      <c r="K22" s="648"/>
      <c r="L22" s="649"/>
      <c r="M22" s="838"/>
      <c r="N22" s="33"/>
      <c r="O22" s="224" t="s">
        <v>64</v>
      </c>
      <c r="P22" s="612">
        <v>1</v>
      </c>
      <c r="Q22" s="217"/>
      <c r="R22" s="613"/>
    </row>
    <row r="23" spans="1:18" ht="42" customHeight="1" x14ac:dyDescent="0.2">
      <c r="A23" s="111"/>
      <c r="B23" s="79"/>
      <c r="C23" s="639"/>
      <c r="D23" s="232" t="s">
        <v>218</v>
      </c>
      <c r="E23" s="228" t="s">
        <v>155</v>
      </c>
      <c r="F23" s="80"/>
      <c r="G23" s="81"/>
      <c r="H23" s="15"/>
      <c r="I23" s="655"/>
      <c r="J23" s="648"/>
      <c r="K23" s="648"/>
      <c r="L23" s="649"/>
      <c r="M23" s="838"/>
      <c r="N23" s="33"/>
      <c r="O23" s="224" t="s">
        <v>64</v>
      </c>
      <c r="P23" s="612"/>
      <c r="Q23" s="217">
        <v>1</v>
      </c>
      <c r="R23" s="613"/>
    </row>
    <row r="24" spans="1:18" ht="25.5" x14ac:dyDescent="0.2">
      <c r="A24" s="111"/>
      <c r="B24" s="79"/>
      <c r="C24" s="639"/>
      <c r="D24" s="232" t="s">
        <v>209</v>
      </c>
      <c r="E24" s="1137"/>
      <c r="F24" s="80"/>
      <c r="G24" s="81"/>
      <c r="H24" s="15"/>
      <c r="I24" s="655"/>
      <c r="J24" s="648"/>
      <c r="K24" s="648"/>
      <c r="L24" s="649"/>
      <c r="M24" s="838"/>
      <c r="N24" s="33"/>
      <c r="O24" s="224" t="s">
        <v>64</v>
      </c>
      <c r="P24" s="612"/>
      <c r="Q24" s="217">
        <v>1</v>
      </c>
      <c r="R24" s="613"/>
    </row>
    <row r="25" spans="1:18" ht="35.25" x14ac:dyDescent="0.2">
      <c r="A25" s="111"/>
      <c r="B25" s="79"/>
      <c r="C25" s="639"/>
      <c r="D25" s="232" t="s">
        <v>126</v>
      </c>
      <c r="E25" s="614" t="s">
        <v>124</v>
      </c>
      <c r="F25" s="80"/>
      <c r="G25" s="81"/>
      <c r="H25" s="15"/>
      <c r="I25" s="655"/>
      <c r="J25" s="648"/>
      <c r="K25" s="648"/>
      <c r="L25" s="649"/>
      <c r="M25" s="838"/>
      <c r="N25" s="33"/>
      <c r="O25" s="224" t="s">
        <v>64</v>
      </c>
      <c r="P25" s="612"/>
      <c r="Q25" s="217">
        <v>1</v>
      </c>
      <c r="R25" s="613"/>
    </row>
    <row r="26" spans="1:18" ht="38.25" x14ac:dyDescent="0.2">
      <c r="A26" s="111"/>
      <c r="B26" s="79"/>
      <c r="C26" s="638"/>
      <c r="D26" s="605" t="s">
        <v>127</v>
      </c>
      <c r="E26" s="614" t="s">
        <v>149</v>
      </c>
      <c r="F26" s="80"/>
      <c r="G26" s="81"/>
      <c r="H26" s="15"/>
      <c r="I26" s="655"/>
      <c r="J26" s="648"/>
      <c r="K26" s="648"/>
      <c r="L26" s="649"/>
      <c r="M26" s="838"/>
      <c r="N26" s="33"/>
      <c r="O26" s="224" t="s">
        <v>64</v>
      </c>
      <c r="P26" s="612">
        <v>1</v>
      </c>
      <c r="Q26" s="217"/>
      <c r="R26" s="613"/>
    </row>
    <row r="27" spans="1:18" ht="30.75" customHeight="1" x14ac:dyDescent="0.2">
      <c r="A27" s="111"/>
      <c r="B27" s="79"/>
      <c r="C27" s="639"/>
      <c r="D27" s="605" t="s">
        <v>128</v>
      </c>
      <c r="E27" s="228" t="s">
        <v>149</v>
      </c>
      <c r="F27" s="80"/>
      <c r="G27" s="81"/>
      <c r="H27" s="15"/>
      <c r="I27" s="655"/>
      <c r="J27" s="648"/>
      <c r="K27" s="648"/>
      <c r="L27" s="649"/>
      <c r="M27" s="838"/>
      <c r="N27" s="33"/>
      <c r="O27" s="224" t="s">
        <v>64</v>
      </c>
      <c r="P27" s="612">
        <v>2</v>
      </c>
      <c r="Q27" s="217"/>
      <c r="R27" s="613"/>
    </row>
    <row r="28" spans="1:18" ht="54.75" customHeight="1" x14ac:dyDescent="0.2">
      <c r="A28" s="111"/>
      <c r="B28" s="79"/>
      <c r="C28" s="639"/>
      <c r="D28" s="605" t="s">
        <v>129</v>
      </c>
      <c r="E28" s="228"/>
      <c r="F28" s="80"/>
      <c r="G28" s="81"/>
      <c r="H28" s="15"/>
      <c r="I28" s="655"/>
      <c r="J28" s="648"/>
      <c r="K28" s="648"/>
      <c r="L28" s="649"/>
      <c r="M28" s="838"/>
      <c r="N28" s="33"/>
      <c r="O28" s="224" t="s">
        <v>63</v>
      </c>
      <c r="P28" s="612"/>
      <c r="Q28" s="217">
        <v>1</v>
      </c>
      <c r="R28" s="613"/>
    </row>
    <row r="29" spans="1:18" ht="43.5" customHeight="1" x14ac:dyDescent="0.2">
      <c r="A29" s="111"/>
      <c r="B29" s="79"/>
      <c r="C29" s="639"/>
      <c r="D29" s="1393" t="s">
        <v>210</v>
      </c>
      <c r="E29" s="228" t="s">
        <v>136</v>
      </c>
      <c r="F29" s="80"/>
      <c r="G29" s="81"/>
      <c r="H29" s="15"/>
      <c r="I29" s="655"/>
      <c r="J29" s="648"/>
      <c r="K29" s="648"/>
      <c r="L29" s="649"/>
      <c r="M29" s="838"/>
      <c r="N29" s="33"/>
      <c r="O29" s="194"/>
      <c r="P29" s="195"/>
      <c r="Q29" s="86"/>
      <c r="R29" s="87"/>
    </row>
    <row r="30" spans="1:18" ht="30.75" customHeight="1" thickBot="1" x14ac:dyDescent="0.25">
      <c r="A30" s="111"/>
      <c r="B30" s="79"/>
      <c r="C30" s="639"/>
      <c r="D30" s="1392" t="s">
        <v>138</v>
      </c>
      <c r="E30" s="630"/>
      <c r="F30" s="80"/>
      <c r="G30" s="81"/>
      <c r="H30" s="15"/>
      <c r="I30" s="655"/>
      <c r="J30" s="648"/>
      <c r="K30" s="648"/>
      <c r="L30" s="649"/>
      <c r="M30" s="838"/>
      <c r="N30" s="33"/>
      <c r="O30" s="194"/>
      <c r="P30" s="195"/>
      <c r="Q30" s="86"/>
      <c r="R30" s="87"/>
    </row>
    <row r="31" spans="1:18" ht="51" x14ac:dyDescent="0.2">
      <c r="A31" s="627"/>
      <c r="B31" s="628"/>
      <c r="C31" s="1394"/>
      <c r="D31" s="1395" t="s">
        <v>139</v>
      </c>
      <c r="E31" s="1396"/>
      <c r="F31" s="615"/>
      <c r="G31" s="616"/>
      <c r="H31" s="617"/>
      <c r="I31" s="1397"/>
      <c r="J31" s="652"/>
      <c r="K31" s="652"/>
      <c r="L31" s="653"/>
      <c r="M31" s="1398"/>
      <c r="N31" s="608"/>
      <c r="O31" s="618"/>
      <c r="P31" s="619"/>
      <c r="Q31" s="84"/>
      <c r="R31" s="85"/>
    </row>
    <row r="32" spans="1:18" x14ac:dyDescent="0.2">
      <c r="A32" s="111"/>
      <c r="B32" s="79"/>
      <c r="C32" s="639"/>
      <c r="D32" s="1586" t="s">
        <v>140</v>
      </c>
      <c r="E32" s="630"/>
      <c r="F32" s="80"/>
      <c r="G32" s="81"/>
      <c r="H32" s="15"/>
      <c r="I32" s="655"/>
      <c r="J32" s="648"/>
      <c r="K32" s="648"/>
      <c r="L32" s="649"/>
      <c r="M32" s="838"/>
      <c r="N32" s="33"/>
      <c r="O32" s="194"/>
      <c r="P32" s="195"/>
      <c r="Q32" s="86"/>
      <c r="R32" s="87"/>
    </row>
    <row r="33" spans="1:18" ht="30" customHeight="1" x14ac:dyDescent="0.2">
      <c r="A33" s="111"/>
      <c r="B33" s="79"/>
      <c r="C33" s="639"/>
      <c r="D33" s="1587"/>
      <c r="E33" s="188"/>
      <c r="F33" s="80"/>
      <c r="G33" s="81"/>
      <c r="H33" s="603"/>
      <c r="I33" s="656"/>
      <c r="J33" s="656"/>
      <c r="K33" s="656"/>
      <c r="L33" s="657"/>
      <c r="M33" s="840"/>
      <c r="N33" s="604"/>
      <c r="O33" s="1147"/>
      <c r="P33" s="195"/>
      <c r="Q33" s="195"/>
      <c r="R33" s="606"/>
    </row>
    <row r="34" spans="1:18" ht="12.75" customHeight="1" x14ac:dyDescent="0.2">
      <c r="A34" s="1124"/>
      <c r="B34" s="1125"/>
      <c r="C34" s="1127"/>
      <c r="D34" s="1588" t="s">
        <v>145</v>
      </c>
      <c r="E34" s="1175" t="s">
        <v>157</v>
      </c>
      <c r="F34" s="1176" t="s">
        <v>53</v>
      </c>
      <c r="G34" s="1177" t="s">
        <v>60</v>
      </c>
      <c r="H34" s="260"/>
      <c r="I34" s="972"/>
      <c r="J34" s="650"/>
      <c r="K34" s="650"/>
      <c r="L34" s="735"/>
      <c r="M34" s="1178"/>
      <c r="N34" s="97"/>
      <c r="O34" s="1581" t="s">
        <v>144</v>
      </c>
      <c r="P34" s="1170"/>
      <c r="Q34" s="1170">
        <v>4</v>
      </c>
      <c r="R34" s="1205"/>
    </row>
    <row r="35" spans="1:18" x14ac:dyDescent="0.2">
      <c r="A35" s="1124"/>
      <c r="B35" s="1125"/>
      <c r="C35" s="1127"/>
      <c r="D35" s="1589"/>
      <c r="E35" s="631"/>
      <c r="F35" s="437"/>
      <c r="G35" s="632"/>
      <c r="H35" s="263"/>
      <c r="I35" s="654"/>
      <c r="J35" s="648"/>
      <c r="K35" s="648"/>
      <c r="L35" s="659"/>
      <c r="M35" s="841"/>
      <c r="N35" s="33"/>
      <c r="O35" s="1582"/>
      <c r="P35" s="633"/>
      <c r="Q35" s="65"/>
      <c r="R35" s="66"/>
    </row>
    <row r="36" spans="1:18" ht="54.75" customHeight="1" x14ac:dyDescent="0.2">
      <c r="A36" s="1124"/>
      <c r="B36" s="1125"/>
      <c r="C36" s="640"/>
      <c r="D36" s="431" t="s">
        <v>142</v>
      </c>
      <c r="E36" s="848" t="s">
        <v>156</v>
      </c>
      <c r="F36" s="1144"/>
      <c r="G36" s="1142"/>
      <c r="H36" s="263"/>
      <c r="I36" s="654"/>
      <c r="J36" s="648"/>
      <c r="K36" s="648"/>
      <c r="L36" s="659"/>
      <c r="M36" s="841"/>
      <c r="N36" s="33"/>
      <c r="O36" s="62" t="s">
        <v>63</v>
      </c>
      <c r="P36" s="436"/>
      <c r="Q36" s="436">
        <v>1</v>
      </c>
      <c r="R36" s="172"/>
    </row>
    <row r="37" spans="1:18" ht="55.5" customHeight="1" x14ac:dyDescent="0.2">
      <c r="A37" s="1124"/>
      <c r="B37" s="1125"/>
      <c r="C37" s="640"/>
      <c r="D37" s="643" t="s">
        <v>211</v>
      </c>
      <c r="E37" s="78" t="s">
        <v>136</v>
      </c>
      <c r="F37" s="1144"/>
      <c r="G37" s="1142"/>
      <c r="H37" s="263"/>
      <c r="I37" s="654"/>
      <c r="J37" s="648"/>
      <c r="K37" s="648"/>
      <c r="L37" s="659"/>
      <c r="M37" s="841"/>
      <c r="N37" s="33"/>
      <c r="O37" s="101" t="s">
        <v>94</v>
      </c>
      <c r="P37" s="102"/>
      <c r="Q37" s="102">
        <v>2</v>
      </c>
      <c r="R37" s="103"/>
    </row>
    <row r="38" spans="1:18" ht="28.5" customHeight="1" x14ac:dyDescent="0.2">
      <c r="A38" s="1124"/>
      <c r="B38" s="1125"/>
      <c r="C38" s="640"/>
      <c r="D38" s="1566" t="s">
        <v>103</v>
      </c>
      <c r="E38" s="848" t="s">
        <v>150</v>
      </c>
      <c r="F38" s="1144"/>
      <c r="G38" s="1142"/>
      <c r="H38" s="263"/>
      <c r="I38" s="654"/>
      <c r="J38" s="648"/>
      <c r="K38" s="648"/>
      <c r="L38" s="659"/>
      <c r="M38" s="841"/>
      <c r="N38" s="33"/>
      <c r="O38" s="91" t="s">
        <v>63</v>
      </c>
      <c r="P38" s="98"/>
      <c r="Q38" s="102">
        <v>1</v>
      </c>
      <c r="R38" s="103"/>
    </row>
    <row r="39" spans="1:18" ht="17.25" customHeight="1" thickBot="1" x14ac:dyDescent="0.25">
      <c r="A39" s="1206"/>
      <c r="B39" s="1187"/>
      <c r="C39" s="295"/>
      <c r="D39" s="1590"/>
      <c r="E39" s="1179"/>
      <c r="F39" s="1180"/>
      <c r="G39" s="1181"/>
      <c r="H39" s="1182" t="s">
        <v>10</v>
      </c>
      <c r="I39" s="1183">
        <f t="shared" ref="I39:N39" si="0">I12+I13</f>
        <v>1955.1999999999998</v>
      </c>
      <c r="J39" s="1183">
        <f t="shared" si="0"/>
        <v>170</v>
      </c>
      <c r="K39" s="1183">
        <f t="shared" si="0"/>
        <v>145</v>
      </c>
      <c r="L39" s="1183">
        <f t="shared" si="0"/>
        <v>1785.1999999999998</v>
      </c>
      <c r="M39" s="1183">
        <f t="shared" si="0"/>
        <v>1078.3</v>
      </c>
      <c r="N39" s="1184">
        <f t="shared" si="0"/>
        <v>0</v>
      </c>
      <c r="O39" s="1185"/>
      <c r="P39" s="1186"/>
      <c r="Q39" s="1186"/>
      <c r="R39" s="1207"/>
    </row>
    <row r="40" spans="1:18" ht="18.75" customHeight="1" x14ac:dyDescent="0.2">
      <c r="A40" s="1124" t="s">
        <v>9</v>
      </c>
      <c r="B40" s="1125" t="s">
        <v>9</v>
      </c>
      <c r="C40" s="1127" t="s">
        <v>11</v>
      </c>
      <c r="D40" s="1219" t="s">
        <v>97</v>
      </c>
      <c r="E40" s="1225" t="s">
        <v>62</v>
      </c>
      <c r="F40" s="1224" t="s">
        <v>53</v>
      </c>
      <c r="G40" s="899" t="s">
        <v>60</v>
      </c>
      <c r="H40" s="250" t="s">
        <v>50</v>
      </c>
      <c r="I40" s="1213">
        <f>J40+L40</f>
        <v>156.30000000000001</v>
      </c>
      <c r="J40" s="1214"/>
      <c r="K40" s="1214"/>
      <c r="L40" s="1215">
        <f>161.3-5</f>
        <v>156.30000000000001</v>
      </c>
      <c r="M40" s="209">
        <v>451.4</v>
      </c>
      <c r="N40" s="170">
        <v>0</v>
      </c>
      <c r="O40" s="1172" t="s">
        <v>117</v>
      </c>
      <c r="P40" s="1173">
        <f>P41+P42+P43+P44+P45+P46+P47+P48+P50+P51</f>
        <v>2</v>
      </c>
      <c r="Q40" s="1173">
        <v>7</v>
      </c>
      <c r="R40" s="1174"/>
    </row>
    <row r="41" spans="1:18" ht="26.25" customHeight="1" x14ac:dyDescent="0.2">
      <c r="A41" s="1124"/>
      <c r="B41" s="1125"/>
      <c r="C41" s="1127"/>
      <c r="D41" s="1116" t="s">
        <v>212</v>
      </c>
      <c r="E41" s="417"/>
      <c r="F41" s="176"/>
      <c r="G41" s="177"/>
      <c r="H41" s="263"/>
      <c r="I41" s="654"/>
      <c r="J41" s="648"/>
      <c r="K41" s="648"/>
      <c r="L41" s="659"/>
      <c r="M41" s="210"/>
      <c r="N41" s="838"/>
      <c r="O41" s="91" t="s">
        <v>64</v>
      </c>
      <c r="P41" s="610"/>
      <c r="Q41" s="1119"/>
      <c r="R41" s="611"/>
    </row>
    <row r="42" spans="1:18" ht="32.25" customHeight="1" x14ac:dyDescent="0.2">
      <c r="A42" s="1124"/>
      <c r="B42" s="1125"/>
      <c r="C42" s="1127"/>
      <c r="D42" s="623" t="s">
        <v>201</v>
      </c>
      <c r="E42" s="417"/>
      <c r="F42" s="176"/>
      <c r="G42" s="177"/>
      <c r="H42" s="263"/>
      <c r="I42" s="654"/>
      <c r="J42" s="648"/>
      <c r="K42" s="648"/>
      <c r="L42" s="659"/>
      <c r="M42" s="682"/>
      <c r="N42" s="839"/>
      <c r="O42" s="194" t="s">
        <v>64</v>
      </c>
      <c r="P42" s="414">
        <v>1</v>
      </c>
      <c r="Q42" s="1188"/>
      <c r="R42" s="416"/>
    </row>
    <row r="43" spans="1:18" ht="51" x14ac:dyDescent="0.2">
      <c r="A43" s="739"/>
      <c r="B43" s="740"/>
      <c r="C43" s="1189"/>
      <c r="D43" s="279" t="s">
        <v>202</v>
      </c>
      <c r="E43" s="1190" t="s">
        <v>190</v>
      </c>
      <c r="F43" s="280"/>
      <c r="G43" s="281"/>
      <c r="H43" s="1191"/>
      <c r="I43" s="972"/>
      <c r="J43" s="650"/>
      <c r="K43" s="650"/>
      <c r="L43" s="735"/>
      <c r="M43" s="265"/>
      <c r="N43" s="1169"/>
      <c r="O43" s="224" t="s">
        <v>64</v>
      </c>
      <c r="P43" s="73"/>
      <c r="Q43" s="171">
        <v>1</v>
      </c>
      <c r="R43" s="74"/>
    </row>
    <row r="44" spans="1:18" ht="30.75" customHeight="1" x14ac:dyDescent="0.2">
      <c r="A44" s="1124"/>
      <c r="B44" s="1125"/>
      <c r="C44" s="1127"/>
      <c r="D44" s="422" t="s">
        <v>118</v>
      </c>
      <c r="E44" s="423"/>
      <c r="F44" s="424"/>
      <c r="G44" s="609"/>
      <c r="H44" s="263"/>
      <c r="I44" s="654"/>
      <c r="J44" s="648"/>
      <c r="K44" s="648"/>
      <c r="L44" s="659"/>
      <c r="M44" s="682"/>
      <c r="N44" s="839"/>
      <c r="O44" s="62" t="s">
        <v>64</v>
      </c>
      <c r="P44" s="189"/>
      <c r="Q44" s="687">
        <v>1</v>
      </c>
      <c r="R44" s="76"/>
    </row>
    <row r="45" spans="1:18" ht="52.5" customHeight="1" x14ac:dyDescent="0.2">
      <c r="A45" s="1124"/>
      <c r="B45" s="1125"/>
      <c r="C45" s="1127"/>
      <c r="D45" s="279" t="s">
        <v>213</v>
      </c>
      <c r="E45" s="286" t="s">
        <v>158</v>
      </c>
      <c r="F45" s="280"/>
      <c r="G45" s="281"/>
      <c r="H45" s="705"/>
      <c r="I45" s="654"/>
      <c r="J45" s="648"/>
      <c r="K45" s="648"/>
      <c r="L45" s="659"/>
      <c r="M45" s="210"/>
      <c r="N45" s="838"/>
      <c r="O45" s="194" t="s">
        <v>64</v>
      </c>
      <c r="P45" s="73"/>
      <c r="Q45" s="171">
        <v>1</v>
      </c>
      <c r="R45" s="74"/>
    </row>
    <row r="46" spans="1:18" ht="27" customHeight="1" x14ac:dyDescent="0.2">
      <c r="A46" s="1124"/>
      <c r="B46" s="1125"/>
      <c r="C46" s="1127"/>
      <c r="D46" s="279" t="s">
        <v>203</v>
      </c>
      <c r="E46" s="1561" t="s">
        <v>190</v>
      </c>
      <c r="F46" s="280"/>
      <c r="G46" s="281"/>
      <c r="H46" s="705"/>
      <c r="I46" s="654"/>
      <c r="J46" s="648"/>
      <c r="K46" s="648"/>
      <c r="L46" s="659"/>
      <c r="M46" s="210"/>
      <c r="N46" s="838"/>
      <c r="O46" s="224" t="s">
        <v>64</v>
      </c>
      <c r="P46" s="73"/>
      <c r="Q46" s="171">
        <v>1</v>
      </c>
      <c r="R46" s="74"/>
    </row>
    <row r="47" spans="1:18" ht="29.25" customHeight="1" x14ac:dyDescent="0.2">
      <c r="A47" s="1124"/>
      <c r="B47" s="1125"/>
      <c r="C47" s="1127"/>
      <c r="D47" s="453" t="s">
        <v>100</v>
      </c>
      <c r="E47" s="1562"/>
      <c r="F47" s="176"/>
      <c r="G47" s="177"/>
      <c r="H47" s="263"/>
      <c r="I47" s="654"/>
      <c r="J47" s="648"/>
      <c r="K47" s="648"/>
      <c r="L47" s="659"/>
      <c r="M47" s="682"/>
      <c r="N47" s="839"/>
      <c r="O47" s="224"/>
      <c r="P47" s="189"/>
      <c r="Q47" s="688"/>
      <c r="R47" s="74"/>
    </row>
    <row r="48" spans="1:18" ht="29.25" customHeight="1" x14ac:dyDescent="0.2">
      <c r="A48" s="1124"/>
      <c r="B48" s="1125"/>
      <c r="C48" s="1127"/>
      <c r="D48" s="454" t="s">
        <v>101</v>
      </c>
      <c r="E48" s="1563"/>
      <c r="F48" s="424"/>
      <c r="G48" s="609"/>
      <c r="H48" s="263"/>
      <c r="I48" s="654"/>
      <c r="J48" s="648"/>
      <c r="K48" s="648"/>
      <c r="L48" s="659"/>
      <c r="M48" s="210"/>
      <c r="N48" s="838"/>
      <c r="O48" s="425" t="s">
        <v>64</v>
      </c>
      <c r="P48" s="73">
        <v>1</v>
      </c>
      <c r="Q48" s="171"/>
      <c r="R48" s="74"/>
    </row>
    <row r="49" spans="1:18" ht="42" customHeight="1" x14ac:dyDescent="0.2">
      <c r="A49" s="1124"/>
      <c r="B49" s="1125"/>
      <c r="C49" s="1127"/>
      <c r="D49" s="454" t="s">
        <v>228</v>
      </c>
      <c r="E49" s="1138"/>
      <c r="F49" s="176"/>
      <c r="G49" s="177"/>
      <c r="H49" s="263"/>
      <c r="I49" s="654"/>
      <c r="J49" s="648"/>
      <c r="K49" s="648"/>
      <c r="L49" s="659"/>
      <c r="M49" s="210"/>
      <c r="N49" s="838"/>
      <c r="O49" s="194" t="s">
        <v>64</v>
      </c>
      <c r="P49" s="1118"/>
      <c r="Q49" s="415">
        <v>1</v>
      </c>
      <c r="R49" s="416"/>
    </row>
    <row r="50" spans="1:18" ht="28.5" customHeight="1" x14ac:dyDescent="0.2">
      <c r="A50" s="1124"/>
      <c r="B50" s="1125"/>
      <c r="C50" s="1127"/>
      <c r="D50" s="623" t="s">
        <v>199</v>
      </c>
      <c r="E50" s="1558" t="s">
        <v>151</v>
      </c>
      <c r="F50" s="176"/>
      <c r="G50" s="177"/>
      <c r="H50" s="263"/>
      <c r="I50" s="654"/>
      <c r="J50" s="648"/>
      <c r="K50" s="648"/>
      <c r="L50" s="659"/>
      <c r="M50" s="682"/>
      <c r="N50" s="839"/>
      <c r="O50" s="224" t="s">
        <v>64</v>
      </c>
      <c r="P50" s="73"/>
      <c r="Q50" s="688">
        <v>1</v>
      </c>
      <c r="R50" s="74"/>
    </row>
    <row r="51" spans="1:18" ht="42" customHeight="1" x14ac:dyDescent="0.2">
      <c r="A51" s="1124"/>
      <c r="B51" s="1125"/>
      <c r="C51" s="1127"/>
      <c r="D51" s="454" t="s">
        <v>214</v>
      </c>
      <c r="E51" s="1559"/>
      <c r="F51" s="176"/>
      <c r="G51" s="177"/>
      <c r="H51" s="262"/>
      <c r="I51" s="660"/>
      <c r="J51" s="646"/>
      <c r="K51" s="646"/>
      <c r="L51" s="661"/>
      <c r="M51" s="210"/>
      <c r="N51" s="838"/>
      <c r="O51" s="91" t="s">
        <v>64</v>
      </c>
      <c r="P51" s="610"/>
      <c r="Q51" s="689">
        <v>1</v>
      </c>
      <c r="R51" s="611"/>
    </row>
    <row r="52" spans="1:18" ht="18" customHeight="1" thickBot="1" x14ac:dyDescent="0.25">
      <c r="A52" s="1206"/>
      <c r="B52" s="1187"/>
      <c r="C52" s="1192"/>
      <c r="D52" s="1149"/>
      <c r="E52" s="1560"/>
      <c r="F52" s="1193"/>
      <c r="G52" s="1194"/>
      <c r="H52" s="1195" t="s">
        <v>10</v>
      </c>
      <c r="I52" s="1196">
        <f>SUM(I40:I51)</f>
        <v>156.30000000000001</v>
      </c>
      <c r="J52" s="1197">
        <f t="shared" ref="J52:L52" si="1">SUM(J40:J51)</f>
        <v>0</v>
      </c>
      <c r="K52" s="1197">
        <f t="shared" si="1"/>
        <v>0</v>
      </c>
      <c r="L52" s="1198">
        <f t="shared" si="1"/>
        <v>156.30000000000001</v>
      </c>
      <c r="M52" s="1199">
        <f t="shared" ref="M52:N52" si="2">SUM(M40:M51)</f>
        <v>451.4</v>
      </c>
      <c r="N52" s="1200">
        <f t="shared" si="2"/>
        <v>0</v>
      </c>
      <c r="O52" s="1201"/>
      <c r="P52" s="189"/>
      <c r="Q52" s="1202"/>
      <c r="R52" s="172"/>
    </row>
    <row r="53" spans="1:18" ht="12.75" customHeight="1" x14ac:dyDescent="0.2">
      <c r="A53" s="1476" t="s">
        <v>9</v>
      </c>
      <c r="B53" s="1477" t="s">
        <v>9</v>
      </c>
      <c r="C53" s="1531" t="s">
        <v>52</v>
      </c>
      <c r="D53" s="1610" t="s">
        <v>69</v>
      </c>
      <c r="E53" s="1568"/>
      <c r="F53" s="1577" t="s">
        <v>53</v>
      </c>
      <c r="G53" s="1545" t="s">
        <v>60</v>
      </c>
      <c r="H53" s="19" t="s">
        <v>50</v>
      </c>
      <c r="I53" s="654">
        <f>J53+L53</f>
        <v>27</v>
      </c>
      <c r="J53" s="648">
        <v>27</v>
      </c>
      <c r="K53" s="648"/>
      <c r="L53" s="649"/>
      <c r="M53" s="33">
        <v>27</v>
      </c>
      <c r="N53" s="33">
        <v>27</v>
      </c>
      <c r="O53" s="1548" t="s">
        <v>89</v>
      </c>
      <c r="P53" s="414">
        <v>100</v>
      </c>
      <c r="Q53" s="414">
        <v>100</v>
      </c>
      <c r="R53" s="416">
        <v>100</v>
      </c>
    </row>
    <row r="54" spans="1:18" ht="15" customHeight="1" x14ac:dyDescent="0.2">
      <c r="A54" s="1476"/>
      <c r="B54" s="1477"/>
      <c r="C54" s="1531"/>
      <c r="D54" s="1610"/>
      <c r="E54" s="1568"/>
      <c r="F54" s="1577"/>
      <c r="G54" s="1545"/>
      <c r="H54" s="19"/>
      <c r="I54" s="654"/>
      <c r="J54" s="648"/>
      <c r="K54" s="648"/>
      <c r="L54" s="649"/>
      <c r="M54" s="33"/>
      <c r="N54" s="33"/>
      <c r="O54" s="1548"/>
      <c r="P54" s="414"/>
      <c r="Q54" s="414"/>
      <c r="R54" s="416"/>
    </row>
    <row r="55" spans="1:18" ht="25.5" x14ac:dyDescent="0.2">
      <c r="A55" s="1476"/>
      <c r="B55" s="1477"/>
      <c r="C55" s="1531"/>
      <c r="D55" s="1610"/>
      <c r="E55" s="1568"/>
      <c r="F55" s="1577"/>
      <c r="G55" s="1545"/>
      <c r="H55" s="41"/>
      <c r="I55" s="660"/>
      <c r="J55" s="646"/>
      <c r="K55" s="646"/>
      <c r="L55" s="647"/>
      <c r="M55" s="421"/>
      <c r="N55" s="421"/>
      <c r="O55" s="712" t="s">
        <v>192</v>
      </c>
      <c r="P55" s="414">
        <v>1</v>
      </c>
      <c r="Q55" s="414">
        <v>1</v>
      </c>
      <c r="R55" s="416">
        <v>1</v>
      </c>
    </row>
    <row r="56" spans="1:18" ht="15" customHeight="1" thickBot="1" x14ac:dyDescent="0.25">
      <c r="A56" s="1420"/>
      <c r="B56" s="1422"/>
      <c r="C56" s="1532"/>
      <c r="D56" s="1611"/>
      <c r="E56" s="1568"/>
      <c r="F56" s="1577"/>
      <c r="G56" s="1545"/>
      <c r="H56" s="714" t="s">
        <v>10</v>
      </c>
      <c r="I56" s="715">
        <f t="shared" ref="I56:N56" si="3">SUM(I53:I55)</f>
        <v>27</v>
      </c>
      <c r="J56" s="710">
        <f t="shared" si="3"/>
        <v>27</v>
      </c>
      <c r="K56" s="710">
        <f t="shared" si="3"/>
        <v>0</v>
      </c>
      <c r="L56" s="716">
        <f t="shared" si="3"/>
        <v>0</v>
      </c>
      <c r="M56" s="742">
        <f t="shared" si="3"/>
        <v>27</v>
      </c>
      <c r="N56" s="742">
        <f t="shared" si="3"/>
        <v>27</v>
      </c>
      <c r="O56" s="713"/>
      <c r="P56" s="69"/>
      <c r="Q56" s="69"/>
      <c r="R56" s="70"/>
    </row>
    <row r="57" spans="1:18" ht="25.5" customHeight="1" x14ac:dyDescent="0.2">
      <c r="A57" s="1120" t="s">
        <v>9</v>
      </c>
      <c r="B57" s="1122" t="s">
        <v>9</v>
      </c>
      <c r="C57" s="1126" t="s">
        <v>53</v>
      </c>
      <c r="D57" s="727" t="s">
        <v>170</v>
      </c>
      <c r="E57" s="731"/>
      <c r="F57" s="1143" t="s">
        <v>53</v>
      </c>
      <c r="G57" s="1133" t="s">
        <v>60</v>
      </c>
      <c r="H57" s="711" t="s">
        <v>50</v>
      </c>
      <c r="I57" s="721">
        <f>J57+L57</f>
        <v>35.799999999999997</v>
      </c>
      <c r="J57" s="692">
        <f>31+14.5-20</f>
        <v>25.5</v>
      </c>
      <c r="K57" s="692"/>
      <c r="L57" s="722">
        <f>7.7+2.6</f>
        <v>10.3</v>
      </c>
      <c r="M57" s="694">
        <v>305</v>
      </c>
      <c r="N57" s="694">
        <v>675</v>
      </c>
      <c r="O57" s="1134" t="s">
        <v>168</v>
      </c>
      <c r="P57" s="222">
        <f>P58+P59+P61+P62+P63+P64+P65+P66</f>
        <v>2</v>
      </c>
      <c r="Q57" s="222">
        <f t="shared" ref="Q57:R57" si="4">Q58+Q59+Q61+Q62+Q63+Q64+Q65+Q66</f>
        <v>4</v>
      </c>
      <c r="R57" s="634">
        <f t="shared" si="4"/>
        <v>2</v>
      </c>
    </row>
    <row r="58" spans="1:18" ht="27.75" customHeight="1" x14ac:dyDescent="0.2">
      <c r="A58" s="1124"/>
      <c r="B58" s="1125"/>
      <c r="C58" s="1127"/>
      <c r="D58" s="728" t="s">
        <v>179</v>
      </c>
      <c r="E58" s="1557" t="s">
        <v>159</v>
      </c>
      <c r="F58" s="1144"/>
      <c r="G58" s="177"/>
      <c r="H58" s="19"/>
      <c r="I58" s="763"/>
      <c r="J58" s="720"/>
      <c r="K58" s="667"/>
      <c r="L58" s="668"/>
      <c r="M58" s="749"/>
      <c r="N58" s="749"/>
      <c r="O58" s="743" t="s">
        <v>193</v>
      </c>
      <c r="P58" s="225">
        <v>1</v>
      </c>
      <c r="Q58" s="225">
        <v>2</v>
      </c>
      <c r="R58" s="103"/>
    </row>
    <row r="59" spans="1:18" ht="25.5" x14ac:dyDescent="0.2">
      <c r="A59" s="1124"/>
      <c r="B59" s="1125"/>
      <c r="C59" s="640"/>
      <c r="D59" s="1141" t="s">
        <v>178</v>
      </c>
      <c r="E59" s="1557"/>
      <c r="F59" s="1144"/>
      <c r="G59" s="177"/>
      <c r="H59" s="19"/>
      <c r="I59" s="669"/>
      <c r="J59" s="667"/>
      <c r="K59" s="667"/>
      <c r="L59" s="668"/>
      <c r="M59" s="362"/>
      <c r="N59" s="362"/>
      <c r="O59" s="744" t="s">
        <v>204</v>
      </c>
      <c r="P59" s="73">
        <v>1</v>
      </c>
      <c r="Q59" s="73"/>
      <c r="R59" s="74"/>
    </row>
    <row r="60" spans="1:18" ht="25.5" x14ac:dyDescent="0.2">
      <c r="A60" s="1124"/>
      <c r="B60" s="1125"/>
      <c r="C60" s="640"/>
      <c r="D60" s="729"/>
      <c r="E60" s="1557"/>
      <c r="F60" s="1144"/>
      <c r="G60" s="177"/>
      <c r="H60" s="19"/>
      <c r="I60" s="669"/>
      <c r="J60" s="667"/>
      <c r="K60" s="667"/>
      <c r="L60" s="668"/>
      <c r="M60" s="362"/>
      <c r="N60" s="362"/>
      <c r="O60" s="744" t="s">
        <v>194</v>
      </c>
      <c r="P60" s="73"/>
      <c r="Q60" s="73">
        <v>1</v>
      </c>
      <c r="R60" s="74"/>
    </row>
    <row r="61" spans="1:18" ht="25.5" x14ac:dyDescent="0.2">
      <c r="A61" s="1124"/>
      <c r="B61" s="1125"/>
      <c r="C61" s="1127"/>
      <c r="D61" s="729" t="s">
        <v>215</v>
      </c>
      <c r="E61" s="1557"/>
      <c r="F61" s="1144"/>
      <c r="G61" s="177"/>
      <c r="H61" s="19"/>
      <c r="I61" s="669"/>
      <c r="J61" s="667"/>
      <c r="K61" s="667"/>
      <c r="L61" s="668"/>
      <c r="M61" s="695"/>
      <c r="N61" s="695"/>
      <c r="O61" s="745" t="s">
        <v>63</v>
      </c>
      <c r="P61" s="73"/>
      <c r="Q61" s="73">
        <v>1</v>
      </c>
      <c r="R61" s="74"/>
    </row>
    <row r="62" spans="1:18" ht="38.25" x14ac:dyDescent="0.2">
      <c r="A62" s="1124"/>
      <c r="B62" s="1125"/>
      <c r="C62" s="1127"/>
      <c r="D62" s="431" t="s">
        <v>180</v>
      </c>
      <c r="E62" s="1557"/>
      <c r="F62" s="1144"/>
      <c r="G62" s="177"/>
      <c r="H62" s="19"/>
      <c r="I62" s="669"/>
      <c r="J62" s="667"/>
      <c r="K62" s="667"/>
      <c r="L62" s="668"/>
      <c r="M62" s="362"/>
      <c r="N62" s="362"/>
      <c r="O62" s="734" t="s">
        <v>165</v>
      </c>
      <c r="P62" s="436"/>
      <c r="Q62" s="189"/>
      <c r="R62" s="76">
        <v>1</v>
      </c>
    </row>
    <row r="63" spans="1:18" ht="27" customHeight="1" x14ac:dyDescent="0.2">
      <c r="A63" s="1124"/>
      <c r="B63" s="1125"/>
      <c r="C63" s="1127"/>
      <c r="D63" s="730" t="s">
        <v>167</v>
      </c>
      <c r="E63" s="1557"/>
      <c r="F63" s="1144"/>
      <c r="G63" s="177"/>
      <c r="H63" s="19"/>
      <c r="I63" s="669"/>
      <c r="J63" s="667"/>
      <c r="K63" s="667"/>
      <c r="L63" s="668"/>
      <c r="M63" s="362"/>
      <c r="N63" s="362"/>
      <c r="O63" s="733" t="s">
        <v>171</v>
      </c>
      <c r="P63" s="215"/>
      <c r="Q63" s="73">
        <v>1</v>
      </c>
      <c r="R63" s="74"/>
    </row>
    <row r="64" spans="1:18" ht="25.5" customHeight="1" x14ac:dyDescent="0.2">
      <c r="A64" s="1124"/>
      <c r="B64" s="1125"/>
      <c r="C64" s="1127"/>
      <c r="D64" s="730" t="s">
        <v>131</v>
      </c>
      <c r="E64" s="1557"/>
      <c r="F64" s="1144"/>
      <c r="G64" s="177"/>
      <c r="H64" s="19"/>
      <c r="I64" s="669"/>
      <c r="J64" s="667"/>
      <c r="K64" s="667"/>
      <c r="L64" s="668"/>
      <c r="M64" s="362"/>
      <c r="N64" s="362"/>
      <c r="O64" s="746" t="s">
        <v>132</v>
      </c>
      <c r="P64" s="215"/>
      <c r="Q64" s="73"/>
      <c r="R64" s="74"/>
    </row>
    <row r="65" spans="1:18" ht="29.25" customHeight="1" x14ac:dyDescent="0.2">
      <c r="A65" s="1124"/>
      <c r="B65" s="1125"/>
      <c r="C65" s="1127"/>
      <c r="D65" s="730" t="s">
        <v>133</v>
      </c>
      <c r="E65" s="1557"/>
      <c r="F65" s="1144"/>
      <c r="G65" s="177"/>
      <c r="H65" s="19"/>
      <c r="I65" s="669"/>
      <c r="J65" s="667"/>
      <c r="K65" s="667"/>
      <c r="L65" s="668"/>
      <c r="M65" s="362"/>
      <c r="N65" s="362"/>
      <c r="O65" s="733" t="s">
        <v>134</v>
      </c>
      <c r="P65" s="215"/>
      <c r="Q65" s="73"/>
      <c r="R65" s="74">
        <v>1</v>
      </c>
    </row>
    <row r="66" spans="1:18" ht="18.75" customHeight="1" x14ac:dyDescent="0.2">
      <c r="A66" s="1124"/>
      <c r="B66" s="1125"/>
      <c r="C66" s="1127"/>
      <c r="D66" s="1571" t="s">
        <v>135</v>
      </c>
      <c r="E66" s="1131"/>
      <c r="F66" s="1144"/>
      <c r="G66" s="177"/>
      <c r="H66" s="19"/>
      <c r="I66" s="666"/>
      <c r="J66" s="664"/>
      <c r="K66" s="664"/>
      <c r="L66" s="665"/>
      <c r="M66" s="412"/>
      <c r="N66" s="412"/>
      <c r="O66" s="733"/>
      <c r="P66" s="215"/>
      <c r="Q66" s="73"/>
      <c r="R66" s="74"/>
    </row>
    <row r="67" spans="1:18" ht="16.5" customHeight="1" thickBot="1" x14ac:dyDescent="0.25">
      <c r="A67" s="1121"/>
      <c r="B67" s="1123"/>
      <c r="C67" s="1128"/>
      <c r="D67" s="1572"/>
      <c r="E67" s="1132"/>
      <c r="F67" s="1145"/>
      <c r="G67" s="624"/>
      <c r="H67" s="670" t="s">
        <v>10</v>
      </c>
      <c r="I67" s="747">
        <f>SUM(I57:I66)</f>
        <v>35.799999999999997</v>
      </c>
      <c r="J67" s="718">
        <f t="shared" ref="J67:N67" si="5">SUM(J57:J66)</f>
        <v>25.5</v>
      </c>
      <c r="K67" s="718">
        <f t="shared" si="5"/>
        <v>0</v>
      </c>
      <c r="L67" s="719">
        <f t="shared" si="5"/>
        <v>10.3</v>
      </c>
      <c r="M67" s="750">
        <f t="shared" si="5"/>
        <v>305</v>
      </c>
      <c r="N67" s="750">
        <f t="shared" si="5"/>
        <v>675</v>
      </c>
      <c r="O67" s="1135"/>
      <c r="P67" s="221"/>
      <c r="Q67" s="69"/>
      <c r="R67" s="70"/>
    </row>
    <row r="68" spans="1:18" ht="13.5" thickBot="1" x14ac:dyDescent="0.25">
      <c r="A68" s="112" t="s">
        <v>9</v>
      </c>
      <c r="B68" s="14" t="s">
        <v>9</v>
      </c>
      <c r="C68" s="1472" t="s">
        <v>12</v>
      </c>
      <c r="D68" s="1472"/>
      <c r="E68" s="1473"/>
      <c r="F68" s="1473"/>
      <c r="G68" s="1473"/>
      <c r="H68" s="1573"/>
      <c r="I68" s="258">
        <f t="shared" ref="I68:N68" si="6">I67+I56+I52+I39</f>
        <v>2174.2999999999997</v>
      </c>
      <c r="J68" s="258">
        <f t="shared" si="6"/>
        <v>222.5</v>
      </c>
      <c r="K68" s="258">
        <f t="shared" si="6"/>
        <v>145</v>
      </c>
      <c r="L68" s="258">
        <f t="shared" si="6"/>
        <v>1951.7999999999997</v>
      </c>
      <c r="M68" s="258">
        <f t="shared" si="6"/>
        <v>1861.6999999999998</v>
      </c>
      <c r="N68" s="258">
        <f t="shared" si="6"/>
        <v>702</v>
      </c>
      <c r="O68" s="1129"/>
      <c r="P68" s="67"/>
      <c r="Q68" s="67"/>
      <c r="R68" s="68"/>
    </row>
    <row r="69" spans="1:18" ht="16.5" customHeight="1" thickBot="1" x14ac:dyDescent="0.25">
      <c r="A69" s="112" t="s">
        <v>9</v>
      </c>
      <c r="B69" s="14" t="s">
        <v>11</v>
      </c>
      <c r="C69" s="1553" t="s">
        <v>185</v>
      </c>
      <c r="D69" s="1554"/>
      <c r="E69" s="1554"/>
      <c r="F69" s="1554"/>
      <c r="G69" s="1554"/>
      <c r="H69" s="1554"/>
      <c r="I69" s="1554"/>
      <c r="J69" s="1554"/>
      <c r="K69" s="1554"/>
      <c r="L69" s="1554"/>
      <c r="M69" s="1554"/>
      <c r="N69" s="1554"/>
      <c r="O69" s="1554"/>
      <c r="P69" s="1554"/>
      <c r="Q69" s="1554"/>
      <c r="R69" s="1556"/>
    </row>
    <row r="70" spans="1:18" ht="27" customHeight="1" x14ac:dyDescent="0.2">
      <c r="A70" s="1419" t="s">
        <v>9</v>
      </c>
      <c r="B70" s="1421" t="s">
        <v>11</v>
      </c>
      <c r="C70" s="1530" t="s">
        <v>9</v>
      </c>
      <c r="D70" s="413" t="s">
        <v>186</v>
      </c>
      <c r="E70" s="1130"/>
      <c r="F70" s="1541" t="s">
        <v>9</v>
      </c>
      <c r="G70" s="1574" t="s">
        <v>60</v>
      </c>
      <c r="H70" s="690" t="s">
        <v>50</v>
      </c>
      <c r="I70" s="691">
        <f>J70</f>
        <v>80</v>
      </c>
      <c r="J70" s="692">
        <v>80</v>
      </c>
      <c r="K70" s="692"/>
      <c r="L70" s="693"/>
      <c r="M70" s="694">
        <v>120</v>
      </c>
      <c r="N70" s="694">
        <v>120</v>
      </c>
      <c r="O70" s="18" t="s">
        <v>67</v>
      </c>
      <c r="P70" s="49">
        <v>70</v>
      </c>
      <c r="Q70" s="49">
        <v>90</v>
      </c>
      <c r="R70" s="50">
        <v>90</v>
      </c>
    </row>
    <row r="71" spans="1:18" x14ac:dyDescent="0.2">
      <c r="A71" s="1476"/>
      <c r="B71" s="1477"/>
      <c r="C71" s="1531"/>
      <c r="D71" s="1564" t="s">
        <v>188</v>
      </c>
      <c r="E71" s="1131"/>
      <c r="F71" s="1542"/>
      <c r="G71" s="1575"/>
      <c r="H71" s="23"/>
      <c r="I71" s="669"/>
      <c r="J71" s="667"/>
      <c r="K71" s="667"/>
      <c r="L71" s="668"/>
      <c r="M71" s="362"/>
      <c r="N71" s="362"/>
      <c r="O71" s="20"/>
      <c r="P71" s="45"/>
      <c r="Q71" s="45"/>
      <c r="R71" s="46"/>
    </row>
    <row r="72" spans="1:18" x14ac:dyDescent="0.2">
      <c r="A72" s="1476"/>
      <c r="B72" s="1477"/>
      <c r="C72" s="1531"/>
      <c r="D72" s="1565"/>
      <c r="E72" s="1131"/>
      <c r="F72" s="1542"/>
      <c r="G72" s="1575"/>
      <c r="H72" s="23"/>
      <c r="I72" s="669"/>
      <c r="J72" s="667"/>
      <c r="K72" s="667"/>
      <c r="L72" s="668"/>
      <c r="M72" s="362"/>
      <c r="N72" s="362"/>
      <c r="O72" s="20"/>
      <c r="P72" s="45"/>
      <c r="Q72" s="45"/>
      <c r="R72" s="46"/>
    </row>
    <row r="73" spans="1:18" x14ac:dyDescent="0.2">
      <c r="A73" s="1476"/>
      <c r="B73" s="1477"/>
      <c r="C73" s="1531"/>
      <c r="D73" s="1566" t="s">
        <v>71</v>
      </c>
      <c r="E73" s="1568" t="s">
        <v>136</v>
      </c>
      <c r="F73" s="1542"/>
      <c r="G73" s="1575"/>
      <c r="H73" s="23"/>
      <c r="I73" s="669"/>
      <c r="J73" s="667"/>
      <c r="K73" s="667"/>
      <c r="L73" s="668"/>
      <c r="M73" s="362"/>
      <c r="N73" s="362"/>
      <c r="O73" s="20"/>
      <c r="P73" s="45"/>
      <c r="Q73" s="45"/>
      <c r="R73" s="46"/>
    </row>
    <row r="74" spans="1:18" x14ac:dyDescent="0.2">
      <c r="A74" s="1476"/>
      <c r="B74" s="1477"/>
      <c r="C74" s="1531"/>
      <c r="D74" s="1567"/>
      <c r="E74" s="1569"/>
      <c r="F74" s="1542"/>
      <c r="G74" s="1575"/>
      <c r="H74" s="23"/>
      <c r="I74" s="669"/>
      <c r="J74" s="667"/>
      <c r="K74" s="667"/>
      <c r="L74" s="668"/>
      <c r="M74" s="695"/>
      <c r="N74" s="695"/>
      <c r="O74" s="20"/>
      <c r="P74" s="45"/>
      <c r="Q74" s="45"/>
      <c r="R74" s="46"/>
    </row>
    <row r="75" spans="1:18" ht="14.25" customHeight="1" x14ac:dyDescent="0.2">
      <c r="A75" s="1476"/>
      <c r="B75" s="1477"/>
      <c r="C75" s="1531"/>
      <c r="D75" s="1139" t="s">
        <v>121</v>
      </c>
      <c r="E75" s="1569"/>
      <c r="F75" s="1542"/>
      <c r="G75" s="1575"/>
      <c r="H75" s="23"/>
      <c r="I75" s="669"/>
      <c r="J75" s="667"/>
      <c r="K75" s="667"/>
      <c r="L75" s="668"/>
      <c r="M75" s="695"/>
      <c r="N75" s="695"/>
      <c r="O75" s="20"/>
      <c r="P75" s="45"/>
      <c r="Q75" s="45"/>
      <c r="R75" s="46"/>
    </row>
    <row r="76" spans="1:18" ht="13.5" thickBot="1" x14ac:dyDescent="0.25">
      <c r="A76" s="1420"/>
      <c r="B76" s="1422"/>
      <c r="C76" s="1532"/>
      <c r="D76" s="1146"/>
      <c r="E76" s="1570"/>
      <c r="F76" s="1543"/>
      <c r="G76" s="1576"/>
      <c r="H76" s="751" t="s">
        <v>10</v>
      </c>
      <c r="I76" s="752">
        <f>I70</f>
        <v>80</v>
      </c>
      <c r="J76" s="752">
        <f>J70</f>
        <v>80</v>
      </c>
      <c r="K76" s="752">
        <f t="shared" ref="K76" si="7">K71+K73</f>
        <v>0</v>
      </c>
      <c r="L76" s="754">
        <f t="shared" ref="L76" si="8">L75+L73+L70</f>
        <v>0</v>
      </c>
      <c r="M76" s="754">
        <f>M70</f>
        <v>120</v>
      </c>
      <c r="N76" s="754">
        <f>N70</f>
        <v>120</v>
      </c>
      <c r="O76" s="21"/>
      <c r="P76" s="47"/>
      <c r="Q76" s="47"/>
      <c r="R76" s="48"/>
    </row>
    <row r="77" spans="1:18" ht="12.75" customHeight="1" x14ac:dyDescent="0.2">
      <c r="A77" s="1419" t="s">
        <v>9</v>
      </c>
      <c r="B77" s="1421" t="s">
        <v>11</v>
      </c>
      <c r="C77" s="1530" t="s">
        <v>11</v>
      </c>
      <c r="D77" s="1533" t="s">
        <v>72</v>
      </c>
      <c r="E77" s="1538"/>
      <c r="F77" s="1541" t="s">
        <v>9</v>
      </c>
      <c r="G77" s="1544" t="s">
        <v>60</v>
      </c>
      <c r="H77" s="690" t="s">
        <v>92</v>
      </c>
      <c r="I77" s="721">
        <f>J77</f>
        <v>2382.9</v>
      </c>
      <c r="J77" s="692">
        <v>2382.9</v>
      </c>
      <c r="K77" s="692"/>
      <c r="L77" s="693"/>
      <c r="M77" s="694"/>
      <c r="N77" s="694"/>
      <c r="O77" s="755" t="s">
        <v>73</v>
      </c>
      <c r="P77" s="49">
        <v>7</v>
      </c>
      <c r="Q77" s="49"/>
      <c r="R77" s="50"/>
    </row>
    <row r="78" spans="1:18" ht="13.5" customHeight="1" x14ac:dyDescent="0.2">
      <c r="A78" s="1476"/>
      <c r="B78" s="1477"/>
      <c r="C78" s="1531"/>
      <c r="D78" s="1534"/>
      <c r="E78" s="1539"/>
      <c r="F78" s="1542"/>
      <c r="G78" s="1545"/>
      <c r="H78" s="52"/>
      <c r="I78" s="663"/>
      <c r="J78" s="664"/>
      <c r="K78" s="664"/>
      <c r="L78" s="665"/>
      <c r="M78" s="412"/>
      <c r="N78" s="412"/>
      <c r="O78" s="712"/>
      <c r="P78" s="45"/>
      <c r="Q78" s="45"/>
      <c r="R78" s="46"/>
    </row>
    <row r="79" spans="1:18" ht="13.5" thickBot="1" x14ac:dyDescent="0.25">
      <c r="A79" s="1420"/>
      <c r="B79" s="1422"/>
      <c r="C79" s="1532"/>
      <c r="D79" s="1535"/>
      <c r="E79" s="1540"/>
      <c r="F79" s="1543"/>
      <c r="G79" s="1546"/>
      <c r="H79" s="709" t="s">
        <v>10</v>
      </c>
      <c r="I79" s="717">
        <f t="shared" ref="I79:N79" si="9">SUM(I77:I78)</f>
        <v>2382.9</v>
      </c>
      <c r="J79" s="747">
        <f t="shared" si="9"/>
        <v>2382.9</v>
      </c>
      <c r="K79" s="747">
        <f t="shared" si="9"/>
        <v>0</v>
      </c>
      <c r="L79" s="748">
        <f t="shared" si="9"/>
        <v>0</v>
      </c>
      <c r="M79" s="750">
        <f t="shared" si="9"/>
        <v>0</v>
      </c>
      <c r="N79" s="750">
        <f t="shared" si="9"/>
        <v>0</v>
      </c>
      <c r="O79" s="713"/>
      <c r="P79" s="47"/>
      <c r="Q79" s="47"/>
      <c r="R79" s="48"/>
    </row>
    <row r="80" spans="1:18" ht="12.75" customHeight="1" x14ac:dyDescent="0.2">
      <c r="A80" s="1419" t="s">
        <v>9</v>
      </c>
      <c r="B80" s="1421" t="s">
        <v>11</v>
      </c>
      <c r="C80" s="1530" t="s">
        <v>52</v>
      </c>
      <c r="D80" s="1533" t="s">
        <v>74</v>
      </c>
      <c r="E80" s="1538"/>
      <c r="F80" s="1541" t="s">
        <v>9</v>
      </c>
      <c r="G80" s="1544" t="s">
        <v>60</v>
      </c>
      <c r="H80" s="690" t="s">
        <v>50</v>
      </c>
      <c r="I80" s="721">
        <f>J80+L80</f>
        <v>20</v>
      </c>
      <c r="J80" s="692">
        <v>20</v>
      </c>
      <c r="K80" s="692"/>
      <c r="L80" s="693"/>
      <c r="M80" s="694">
        <v>10</v>
      </c>
      <c r="N80" s="694">
        <v>10</v>
      </c>
      <c r="O80" s="1550" t="s">
        <v>75</v>
      </c>
      <c r="P80" s="84">
        <v>2</v>
      </c>
      <c r="Q80" s="84"/>
      <c r="R80" s="85"/>
    </row>
    <row r="81" spans="1:18" ht="13.5" customHeight="1" x14ac:dyDescent="0.2">
      <c r="A81" s="1476"/>
      <c r="B81" s="1477"/>
      <c r="C81" s="1531"/>
      <c r="D81" s="1534"/>
      <c r="E81" s="1539"/>
      <c r="F81" s="1542"/>
      <c r="G81" s="1545"/>
      <c r="H81" s="52"/>
      <c r="I81" s="663"/>
      <c r="J81" s="664"/>
      <c r="K81" s="664"/>
      <c r="L81" s="665"/>
      <c r="M81" s="412"/>
      <c r="N81" s="412"/>
      <c r="O81" s="1551"/>
      <c r="P81" s="86"/>
      <c r="Q81" s="86"/>
      <c r="R81" s="87"/>
    </row>
    <row r="82" spans="1:18" ht="13.5" thickBot="1" x14ac:dyDescent="0.25">
      <c r="A82" s="1420"/>
      <c r="B82" s="1422"/>
      <c r="C82" s="1532"/>
      <c r="D82" s="1535"/>
      <c r="E82" s="1540"/>
      <c r="F82" s="1543"/>
      <c r="G82" s="1546"/>
      <c r="H82" s="709" t="s">
        <v>10</v>
      </c>
      <c r="I82" s="717">
        <f t="shared" ref="I82:N82" si="10">SUM(I80:I81)</f>
        <v>20</v>
      </c>
      <c r="J82" s="718">
        <f t="shared" si="10"/>
        <v>20</v>
      </c>
      <c r="K82" s="718">
        <f t="shared" si="10"/>
        <v>0</v>
      </c>
      <c r="L82" s="719">
        <f t="shared" si="10"/>
        <v>0</v>
      </c>
      <c r="M82" s="750">
        <f t="shared" si="10"/>
        <v>10</v>
      </c>
      <c r="N82" s="750">
        <f t="shared" si="10"/>
        <v>10</v>
      </c>
      <c r="O82" s="1552"/>
      <c r="P82" s="88"/>
      <c r="Q82" s="88"/>
      <c r="R82" s="89"/>
    </row>
    <row r="83" spans="1:18" ht="13.5" thickBot="1" x14ac:dyDescent="0.25">
      <c r="A83" s="113" t="s">
        <v>9</v>
      </c>
      <c r="B83" s="14" t="s">
        <v>11</v>
      </c>
      <c r="C83" s="1472" t="s">
        <v>12</v>
      </c>
      <c r="D83" s="1472"/>
      <c r="E83" s="1472"/>
      <c r="F83" s="1472"/>
      <c r="G83" s="1472"/>
      <c r="H83" s="1536"/>
      <c r="I83" s="366">
        <f t="shared" ref="I83:L83" si="11">SUM(I82,I79,I76)</f>
        <v>2482.9</v>
      </c>
      <c r="J83" s="378">
        <f t="shared" si="11"/>
        <v>2482.9</v>
      </c>
      <c r="K83" s="378">
        <f t="shared" si="11"/>
        <v>0</v>
      </c>
      <c r="L83" s="753">
        <f t="shared" si="11"/>
        <v>0</v>
      </c>
      <c r="M83" s="378">
        <f>SUM(M82,M79,M76)</f>
        <v>130</v>
      </c>
      <c r="N83" s="378">
        <f>SUM(N82,N79,N76)</f>
        <v>130</v>
      </c>
      <c r="O83" s="1537"/>
      <c r="P83" s="1474"/>
      <c r="Q83" s="1474"/>
      <c r="R83" s="1475"/>
    </row>
    <row r="84" spans="1:18" ht="13.5" thickBot="1" x14ac:dyDescent="0.25">
      <c r="A84" s="112" t="s">
        <v>9</v>
      </c>
      <c r="B84" s="14" t="s">
        <v>52</v>
      </c>
      <c r="C84" s="1553" t="s">
        <v>70</v>
      </c>
      <c r="D84" s="1554"/>
      <c r="E84" s="1554"/>
      <c r="F84" s="1554"/>
      <c r="G84" s="1554"/>
      <c r="H84" s="1555"/>
      <c r="I84" s="1555"/>
      <c r="J84" s="1555"/>
      <c r="K84" s="1555"/>
      <c r="L84" s="1555"/>
      <c r="M84" s="1555"/>
      <c r="N84" s="1555"/>
      <c r="O84" s="1554"/>
      <c r="P84" s="1554"/>
      <c r="Q84" s="1554"/>
      <c r="R84" s="1556"/>
    </row>
    <row r="85" spans="1:18" ht="12.75" customHeight="1" x14ac:dyDescent="0.2">
      <c r="A85" s="1419" t="s">
        <v>9</v>
      </c>
      <c r="B85" s="1421" t="s">
        <v>52</v>
      </c>
      <c r="C85" s="1530" t="s">
        <v>9</v>
      </c>
      <c r="D85" s="1533" t="s">
        <v>76</v>
      </c>
      <c r="E85" s="1538" t="s">
        <v>160</v>
      </c>
      <c r="F85" s="1541" t="s">
        <v>53</v>
      </c>
      <c r="G85" s="1544" t="s">
        <v>60</v>
      </c>
      <c r="H85" s="690" t="s">
        <v>50</v>
      </c>
      <c r="I85" s="721">
        <f>J85+L85</f>
        <v>144.5</v>
      </c>
      <c r="J85" s="692">
        <v>105</v>
      </c>
      <c r="K85" s="692"/>
      <c r="L85" s="722">
        <f>40-0.5</f>
        <v>39.5</v>
      </c>
      <c r="M85" s="694">
        <v>105</v>
      </c>
      <c r="N85" s="694">
        <v>105</v>
      </c>
      <c r="O85" s="1547" t="s">
        <v>77</v>
      </c>
      <c r="P85" s="49">
        <v>80</v>
      </c>
      <c r="Q85" s="49">
        <v>80</v>
      </c>
      <c r="R85" s="50">
        <v>80</v>
      </c>
    </row>
    <row r="86" spans="1:18" x14ac:dyDescent="0.2">
      <c r="A86" s="1476"/>
      <c r="B86" s="1477"/>
      <c r="C86" s="1531"/>
      <c r="D86" s="1534"/>
      <c r="E86" s="1539"/>
      <c r="F86" s="1542"/>
      <c r="G86" s="1545"/>
      <c r="H86" s="23"/>
      <c r="I86" s="724"/>
      <c r="J86" s="667"/>
      <c r="K86" s="667"/>
      <c r="L86" s="723"/>
      <c r="M86" s="362"/>
      <c r="N86" s="362"/>
      <c r="O86" s="1548"/>
      <c r="P86" s="45"/>
      <c r="Q86" s="45"/>
      <c r="R86" s="46"/>
    </row>
    <row r="87" spans="1:18" x14ac:dyDescent="0.2">
      <c r="A87" s="1476"/>
      <c r="B87" s="1477"/>
      <c r="C87" s="1531"/>
      <c r="D87" s="1534"/>
      <c r="E87" s="1539"/>
      <c r="F87" s="1542"/>
      <c r="G87" s="1545"/>
      <c r="H87" s="52"/>
      <c r="I87" s="663"/>
      <c r="J87" s="664"/>
      <c r="K87" s="664"/>
      <c r="L87" s="725"/>
      <c r="M87" s="757"/>
      <c r="N87" s="757"/>
      <c r="O87" s="1548" t="s">
        <v>78</v>
      </c>
      <c r="P87" s="45">
        <v>5</v>
      </c>
      <c r="Q87" s="45">
        <v>5</v>
      </c>
      <c r="R87" s="46">
        <v>5</v>
      </c>
    </row>
    <row r="88" spans="1:18" ht="27.75" customHeight="1" thickBot="1" x14ac:dyDescent="0.25">
      <c r="A88" s="1420"/>
      <c r="B88" s="1422"/>
      <c r="C88" s="1532"/>
      <c r="D88" s="1535"/>
      <c r="E88" s="1540"/>
      <c r="F88" s="1543"/>
      <c r="G88" s="1546"/>
      <c r="H88" s="714" t="s">
        <v>10</v>
      </c>
      <c r="I88" s="758">
        <f t="shared" ref="I88:L88" si="12">SUM(I85:I87)</f>
        <v>144.5</v>
      </c>
      <c r="J88" s="759">
        <f t="shared" si="12"/>
        <v>105</v>
      </c>
      <c r="K88" s="759">
        <f t="shared" si="12"/>
        <v>0</v>
      </c>
      <c r="L88" s="760">
        <f t="shared" si="12"/>
        <v>39.5</v>
      </c>
      <c r="M88" s="756">
        <f t="shared" ref="M88:N88" si="13">SUM(M85:M87)</f>
        <v>105</v>
      </c>
      <c r="N88" s="756">
        <f t="shared" si="13"/>
        <v>105</v>
      </c>
      <c r="O88" s="1549"/>
      <c r="P88" s="47"/>
      <c r="Q88" s="47"/>
      <c r="R88" s="48"/>
    </row>
    <row r="89" spans="1:18" ht="12.75" customHeight="1" x14ac:dyDescent="0.2">
      <c r="A89" s="1419" t="s">
        <v>9</v>
      </c>
      <c r="B89" s="1421" t="s">
        <v>52</v>
      </c>
      <c r="C89" s="1530" t="s">
        <v>11</v>
      </c>
      <c r="D89" s="1533" t="s">
        <v>79</v>
      </c>
      <c r="E89" s="1538"/>
      <c r="F89" s="1541" t="s">
        <v>53</v>
      </c>
      <c r="G89" s="1544" t="s">
        <v>60</v>
      </c>
      <c r="H89" s="762" t="s">
        <v>50</v>
      </c>
      <c r="I89" s="721">
        <f>J89+L89</f>
        <v>16.5</v>
      </c>
      <c r="J89" s="692">
        <f>15+1.5</f>
        <v>16.5</v>
      </c>
      <c r="K89" s="692"/>
      <c r="L89" s="722"/>
      <c r="M89" s="761">
        <v>15</v>
      </c>
      <c r="N89" s="761">
        <v>15</v>
      </c>
      <c r="O89" s="1547" t="s">
        <v>80</v>
      </c>
      <c r="P89" s="49">
        <v>2</v>
      </c>
      <c r="Q89" s="49">
        <v>2</v>
      </c>
      <c r="R89" s="50">
        <v>2</v>
      </c>
    </row>
    <row r="90" spans="1:18" x14ac:dyDescent="0.2">
      <c r="A90" s="1476"/>
      <c r="B90" s="1477"/>
      <c r="C90" s="1531"/>
      <c r="D90" s="1534"/>
      <c r="E90" s="1539"/>
      <c r="F90" s="1542"/>
      <c r="G90" s="1545"/>
      <c r="H90" s="23"/>
      <c r="I90" s="724"/>
      <c r="J90" s="667"/>
      <c r="K90" s="667"/>
      <c r="L90" s="723"/>
      <c r="M90" s="362"/>
      <c r="N90" s="362"/>
      <c r="O90" s="1548"/>
      <c r="P90" s="45"/>
      <c r="Q90" s="45"/>
      <c r="R90" s="46"/>
    </row>
    <row r="91" spans="1:18" ht="24.75" customHeight="1" x14ac:dyDescent="0.2">
      <c r="A91" s="1476"/>
      <c r="B91" s="1477"/>
      <c r="C91" s="1531"/>
      <c r="D91" s="1534"/>
      <c r="E91" s="1539"/>
      <c r="F91" s="1542"/>
      <c r="G91" s="1545"/>
      <c r="H91" s="52"/>
      <c r="I91" s="663"/>
      <c r="J91" s="664"/>
      <c r="K91" s="664"/>
      <c r="L91" s="725"/>
      <c r="M91" s="757"/>
      <c r="N91" s="757"/>
      <c r="O91" s="1548"/>
      <c r="P91" s="45"/>
      <c r="Q91" s="45"/>
      <c r="R91" s="46"/>
    </row>
    <row r="92" spans="1:18" ht="18.75" customHeight="1" thickBot="1" x14ac:dyDescent="0.25">
      <c r="A92" s="1420"/>
      <c r="B92" s="1422"/>
      <c r="C92" s="1532"/>
      <c r="D92" s="1535"/>
      <c r="E92" s="1540"/>
      <c r="F92" s="1543"/>
      <c r="G92" s="1546"/>
      <c r="H92" s="709" t="s">
        <v>10</v>
      </c>
      <c r="I92" s="717">
        <f t="shared" ref="I92:L92" si="14">SUM(I89:I91)</f>
        <v>16.5</v>
      </c>
      <c r="J92" s="718">
        <f t="shared" si="14"/>
        <v>16.5</v>
      </c>
      <c r="K92" s="718">
        <f t="shared" si="14"/>
        <v>0</v>
      </c>
      <c r="L92" s="726">
        <f t="shared" si="14"/>
        <v>0</v>
      </c>
      <c r="M92" s="750">
        <f t="shared" ref="M92:N92" si="15">SUM(M89:M91)</f>
        <v>15</v>
      </c>
      <c r="N92" s="750">
        <f t="shared" si="15"/>
        <v>15</v>
      </c>
      <c r="O92" s="1549"/>
      <c r="P92" s="47"/>
      <c r="Q92" s="47"/>
      <c r="R92" s="48"/>
    </row>
    <row r="93" spans="1:18" ht="12.75" customHeight="1" x14ac:dyDescent="0.2">
      <c r="A93" s="1419" t="s">
        <v>9</v>
      </c>
      <c r="B93" s="1421" t="s">
        <v>52</v>
      </c>
      <c r="C93" s="1530" t="s">
        <v>52</v>
      </c>
      <c r="D93" s="1533" t="s">
        <v>81</v>
      </c>
      <c r="E93" s="1538"/>
      <c r="F93" s="1541" t="s">
        <v>53</v>
      </c>
      <c r="G93" s="1544" t="s">
        <v>60</v>
      </c>
      <c r="H93" s="690" t="s">
        <v>50</v>
      </c>
      <c r="I93" s="721">
        <f>J93+L93</f>
        <v>0</v>
      </c>
      <c r="J93" s="692"/>
      <c r="K93" s="692"/>
      <c r="L93" s="722">
        <v>0</v>
      </c>
      <c r="M93" s="694">
        <v>10</v>
      </c>
      <c r="N93" s="694">
        <v>10</v>
      </c>
      <c r="O93" s="1547" t="s">
        <v>82</v>
      </c>
      <c r="P93" s="49"/>
      <c r="Q93" s="49"/>
      <c r="R93" s="50"/>
    </row>
    <row r="94" spans="1:18" x14ac:dyDescent="0.2">
      <c r="A94" s="1476"/>
      <c r="B94" s="1477"/>
      <c r="C94" s="1531"/>
      <c r="D94" s="1534"/>
      <c r="E94" s="1539"/>
      <c r="F94" s="1542"/>
      <c r="G94" s="1545"/>
      <c r="H94" s="23"/>
      <c r="I94" s="724"/>
      <c r="J94" s="667"/>
      <c r="K94" s="667"/>
      <c r="L94" s="723"/>
      <c r="M94" s="362"/>
      <c r="N94" s="362"/>
      <c r="O94" s="1548"/>
      <c r="P94" s="45"/>
      <c r="Q94" s="45"/>
      <c r="R94" s="46"/>
    </row>
    <row r="95" spans="1:18" ht="15.75" customHeight="1" x14ac:dyDescent="0.2">
      <c r="A95" s="1476"/>
      <c r="B95" s="1477"/>
      <c r="C95" s="1531"/>
      <c r="D95" s="1534"/>
      <c r="E95" s="1539"/>
      <c r="F95" s="1542"/>
      <c r="G95" s="1545"/>
      <c r="H95" s="52"/>
      <c r="I95" s="663"/>
      <c r="J95" s="664"/>
      <c r="K95" s="664"/>
      <c r="L95" s="725"/>
      <c r="M95" s="757"/>
      <c r="N95" s="757"/>
      <c r="O95" s="712" t="s">
        <v>83</v>
      </c>
      <c r="P95" s="45"/>
      <c r="Q95" s="45">
        <v>20</v>
      </c>
      <c r="R95" s="46">
        <v>20</v>
      </c>
    </row>
    <row r="96" spans="1:18" ht="13.5" thickBot="1" x14ac:dyDescent="0.25">
      <c r="A96" s="1420"/>
      <c r="B96" s="1422"/>
      <c r="C96" s="1532"/>
      <c r="D96" s="1535"/>
      <c r="E96" s="1540"/>
      <c r="F96" s="1543"/>
      <c r="G96" s="1546"/>
      <c r="H96" s="709" t="s">
        <v>10</v>
      </c>
      <c r="I96" s="717">
        <f t="shared" ref="I96:N96" si="16">SUM(I93:I95)</f>
        <v>0</v>
      </c>
      <c r="J96" s="718">
        <f t="shared" si="16"/>
        <v>0</v>
      </c>
      <c r="K96" s="718">
        <f t="shared" si="16"/>
        <v>0</v>
      </c>
      <c r="L96" s="726">
        <f t="shared" si="16"/>
        <v>0</v>
      </c>
      <c r="M96" s="750">
        <f t="shared" si="16"/>
        <v>10</v>
      </c>
      <c r="N96" s="750">
        <f t="shared" si="16"/>
        <v>10</v>
      </c>
      <c r="O96" s="713"/>
      <c r="P96" s="47"/>
      <c r="Q96" s="47"/>
      <c r="R96" s="48"/>
    </row>
    <row r="97" spans="1:24" ht="13.5" thickBot="1" x14ac:dyDescent="0.25">
      <c r="A97" s="113" t="s">
        <v>9</v>
      </c>
      <c r="B97" s="14" t="s">
        <v>52</v>
      </c>
      <c r="C97" s="1472" t="s">
        <v>12</v>
      </c>
      <c r="D97" s="1472"/>
      <c r="E97" s="1472"/>
      <c r="F97" s="1472"/>
      <c r="G97" s="1472"/>
      <c r="H97" s="1536"/>
      <c r="I97" s="378">
        <f t="shared" ref="I97:N97" si="17">I96+I92+I88</f>
        <v>161</v>
      </c>
      <c r="J97" s="378">
        <f t="shared" si="17"/>
        <v>121.5</v>
      </c>
      <c r="K97" s="378">
        <f t="shared" si="17"/>
        <v>0</v>
      </c>
      <c r="L97" s="378">
        <f t="shared" si="17"/>
        <v>39.5</v>
      </c>
      <c r="M97" s="378">
        <f t="shared" si="17"/>
        <v>130</v>
      </c>
      <c r="N97" s="378">
        <f t="shared" si="17"/>
        <v>130</v>
      </c>
      <c r="O97" s="1537"/>
      <c r="P97" s="1474"/>
      <c r="Q97" s="1474"/>
      <c r="R97" s="1475"/>
    </row>
    <row r="98" spans="1:24" ht="13.5" thickBot="1" x14ac:dyDescent="0.25">
      <c r="A98" s="113" t="s">
        <v>9</v>
      </c>
      <c r="B98" s="1412" t="s">
        <v>13</v>
      </c>
      <c r="C98" s="1413"/>
      <c r="D98" s="1413"/>
      <c r="E98" s="1413"/>
      <c r="F98" s="1413"/>
      <c r="G98" s="1413"/>
      <c r="H98" s="1513"/>
      <c r="I98" s="165">
        <f t="shared" ref="I98:N98" si="18">I97+I68+I83</f>
        <v>4818.2</v>
      </c>
      <c r="J98" s="165">
        <f t="shared" si="18"/>
        <v>2826.9</v>
      </c>
      <c r="K98" s="165">
        <f t="shared" si="18"/>
        <v>145</v>
      </c>
      <c r="L98" s="165">
        <f t="shared" si="18"/>
        <v>1991.2999999999997</v>
      </c>
      <c r="M98" s="165">
        <f t="shared" si="18"/>
        <v>2121.6999999999998</v>
      </c>
      <c r="N98" s="165">
        <f t="shared" si="18"/>
        <v>962</v>
      </c>
      <c r="O98" s="1514"/>
      <c r="P98" s="1459"/>
      <c r="Q98" s="1459"/>
      <c r="R98" s="1460"/>
    </row>
    <row r="99" spans="1:24" ht="14.25" customHeight="1" thickBot="1" x14ac:dyDescent="0.25">
      <c r="A99" s="114" t="s">
        <v>11</v>
      </c>
      <c r="B99" s="1515" t="s">
        <v>85</v>
      </c>
      <c r="C99" s="1516"/>
      <c r="D99" s="1516"/>
      <c r="E99" s="1516"/>
      <c r="F99" s="1516"/>
      <c r="G99" s="1516"/>
      <c r="H99" s="1516"/>
      <c r="I99" s="1516"/>
      <c r="J99" s="1516"/>
      <c r="K99" s="1516"/>
      <c r="L99" s="1516"/>
      <c r="M99" s="1516"/>
      <c r="N99" s="1516"/>
      <c r="O99" s="1516"/>
      <c r="P99" s="1516"/>
      <c r="Q99" s="1516"/>
      <c r="R99" s="1517"/>
    </row>
    <row r="100" spans="1:24" ht="13.5" thickBot="1" x14ac:dyDescent="0.25">
      <c r="A100" s="112" t="s">
        <v>11</v>
      </c>
      <c r="B100" s="14" t="s">
        <v>9</v>
      </c>
      <c r="C100" s="1518" t="s">
        <v>86</v>
      </c>
      <c r="D100" s="1519"/>
      <c r="E100" s="1519"/>
      <c r="F100" s="1519"/>
      <c r="G100" s="1519"/>
      <c r="H100" s="1519"/>
      <c r="I100" s="1519"/>
      <c r="J100" s="1519"/>
      <c r="K100" s="1519"/>
      <c r="L100" s="1519"/>
      <c r="M100" s="1519"/>
      <c r="N100" s="1519"/>
      <c r="O100" s="1519"/>
      <c r="P100" s="1519"/>
      <c r="Q100" s="1519"/>
      <c r="R100" s="1520"/>
    </row>
    <row r="101" spans="1:24" ht="12.75" customHeight="1" x14ac:dyDescent="0.2">
      <c r="A101" s="1521" t="s">
        <v>11</v>
      </c>
      <c r="B101" s="1524" t="s">
        <v>9</v>
      </c>
      <c r="C101" s="1423" t="s">
        <v>9</v>
      </c>
      <c r="D101" s="1505" t="s">
        <v>87</v>
      </c>
      <c r="E101" s="1527"/>
      <c r="F101" s="1509" t="s">
        <v>53</v>
      </c>
      <c r="G101" s="1510" t="s">
        <v>60</v>
      </c>
      <c r="H101" s="769" t="s">
        <v>50</v>
      </c>
      <c r="I101" s="798">
        <f>J101+L101</f>
        <v>15</v>
      </c>
      <c r="J101" s="799">
        <v>15</v>
      </c>
      <c r="K101" s="799"/>
      <c r="L101" s="826"/>
      <c r="M101" s="780">
        <v>20</v>
      </c>
      <c r="N101" s="780">
        <v>20</v>
      </c>
      <c r="O101" s="1492" t="s">
        <v>90</v>
      </c>
      <c r="P101" s="462">
        <v>2</v>
      </c>
      <c r="Q101" s="463">
        <v>2</v>
      </c>
      <c r="R101" s="464">
        <v>2</v>
      </c>
    </row>
    <row r="102" spans="1:24" ht="15" customHeight="1" x14ac:dyDescent="0.2">
      <c r="A102" s="1522"/>
      <c r="B102" s="1525"/>
      <c r="C102" s="1495"/>
      <c r="D102" s="1506"/>
      <c r="E102" s="1528"/>
      <c r="F102" s="1467"/>
      <c r="G102" s="1511"/>
      <c r="H102" s="474"/>
      <c r="I102" s="800"/>
      <c r="J102" s="675"/>
      <c r="K102" s="675"/>
      <c r="L102" s="1228"/>
      <c r="M102" s="470"/>
      <c r="N102" s="470"/>
      <c r="O102" s="1493"/>
      <c r="P102" s="472"/>
      <c r="Q102" s="472"/>
      <c r="R102" s="473"/>
    </row>
    <row r="103" spans="1:24" x14ac:dyDescent="0.2">
      <c r="A103" s="1522"/>
      <c r="B103" s="1525"/>
      <c r="C103" s="1495"/>
      <c r="D103" s="1506"/>
      <c r="E103" s="1528"/>
      <c r="F103" s="1467"/>
      <c r="G103" s="1511"/>
      <c r="H103" s="770"/>
      <c r="I103" s="801"/>
      <c r="J103" s="794"/>
      <c r="K103" s="794"/>
      <c r="L103" s="819"/>
      <c r="M103" s="781"/>
      <c r="N103" s="781"/>
      <c r="O103" s="1493"/>
      <c r="P103" s="472"/>
      <c r="Q103" s="472"/>
      <c r="R103" s="473"/>
    </row>
    <row r="104" spans="1:24" ht="13.5" thickBot="1" x14ac:dyDescent="0.25">
      <c r="A104" s="1523"/>
      <c r="B104" s="1526"/>
      <c r="C104" s="1424"/>
      <c r="D104" s="1507"/>
      <c r="E104" s="1529"/>
      <c r="F104" s="1468"/>
      <c r="G104" s="1512"/>
      <c r="H104" s="782" t="s">
        <v>10</v>
      </c>
      <c r="I104" s="1229">
        <f t="shared" ref="I104:N104" si="19">SUM(I101:I103)</f>
        <v>15</v>
      </c>
      <c r="J104" s="1230">
        <f t="shared" si="19"/>
        <v>15</v>
      </c>
      <c r="K104" s="1230">
        <f t="shared" si="19"/>
        <v>0</v>
      </c>
      <c r="L104" s="1231">
        <f t="shared" si="19"/>
        <v>0</v>
      </c>
      <c r="M104" s="787">
        <f t="shared" si="19"/>
        <v>20</v>
      </c>
      <c r="N104" s="787">
        <f t="shared" si="19"/>
        <v>20</v>
      </c>
      <c r="O104" s="1494"/>
      <c r="P104" s="488"/>
      <c r="Q104" s="488"/>
      <c r="R104" s="489"/>
    </row>
    <row r="105" spans="1:24" ht="15" customHeight="1" x14ac:dyDescent="0.2">
      <c r="A105" s="1419" t="s">
        <v>11</v>
      </c>
      <c r="B105" s="1421" t="s">
        <v>9</v>
      </c>
      <c r="C105" s="1423" t="s">
        <v>11</v>
      </c>
      <c r="D105" s="1505" t="s">
        <v>88</v>
      </c>
      <c r="E105" s="1427"/>
      <c r="F105" s="1417" t="s">
        <v>53</v>
      </c>
      <c r="G105" s="1414" t="s">
        <v>60</v>
      </c>
      <c r="H105" s="788" t="s">
        <v>50</v>
      </c>
      <c r="I105" s="798">
        <f>J105+L105</f>
        <v>0</v>
      </c>
      <c r="J105" s="799"/>
      <c r="K105" s="799"/>
      <c r="L105" s="826"/>
      <c r="M105" s="780">
        <v>30</v>
      </c>
      <c r="N105" s="780"/>
      <c r="O105" s="847" t="s">
        <v>205</v>
      </c>
      <c r="P105" s="462"/>
      <c r="Q105" s="463">
        <v>1</v>
      </c>
      <c r="R105" s="493"/>
    </row>
    <row r="106" spans="1:24" x14ac:dyDescent="0.2">
      <c r="A106" s="1476"/>
      <c r="B106" s="1477"/>
      <c r="C106" s="1495"/>
      <c r="D106" s="1506"/>
      <c r="E106" s="1508"/>
      <c r="F106" s="1434"/>
      <c r="G106" s="1415"/>
      <c r="H106" s="494"/>
      <c r="I106" s="801"/>
      <c r="J106" s="794"/>
      <c r="K106" s="794"/>
      <c r="L106" s="819"/>
      <c r="M106" s="789"/>
      <c r="N106" s="789"/>
      <c r="O106" s="783"/>
      <c r="P106" s="472"/>
      <c r="Q106" s="498"/>
      <c r="R106" s="473"/>
    </row>
    <row r="107" spans="1:24" ht="13.5" thickBot="1" x14ac:dyDescent="0.25">
      <c r="A107" s="1420"/>
      <c r="B107" s="1422"/>
      <c r="C107" s="1424"/>
      <c r="D107" s="1507"/>
      <c r="E107" s="1428"/>
      <c r="F107" s="1418"/>
      <c r="G107" s="1416"/>
      <c r="H107" s="679" t="s">
        <v>10</v>
      </c>
      <c r="I107" s="802">
        <f t="shared" ref="I107:N107" si="20">SUM(I105:I106)</f>
        <v>0</v>
      </c>
      <c r="J107" s="792">
        <f t="shared" si="20"/>
        <v>0</v>
      </c>
      <c r="K107" s="792">
        <f t="shared" si="20"/>
        <v>0</v>
      </c>
      <c r="L107" s="833">
        <f t="shared" si="20"/>
        <v>0</v>
      </c>
      <c r="M107" s="766">
        <f t="shared" si="20"/>
        <v>30</v>
      </c>
      <c r="N107" s="766">
        <f t="shared" si="20"/>
        <v>0</v>
      </c>
      <c r="O107" s="790"/>
      <c r="P107" s="488"/>
      <c r="Q107" s="501"/>
      <c r="R107" s="489"/>
    </row>
    <row r="108" spans="1:24" ht="13.5" thickBot="1" x14ac:dyDescent="0.25">
      <c r="A108" s="845" t="s">
        <v>11</v>
      </c>
      <c r="B108" s="846" t="s">
        <v>9</v>
      </c>
      <c r="C108" s="1496" t="s">
        <v>12</v>
      </c>
      <c r="D108" s="1497"/>
      <c r="E108" s="1497"/>
      <c r="F108" s="1497"/>
      <c r="G108" s="1497"/>
      <c r="H108" s="1498"/>
      <c r="I108" s="1232">
        <f t="shared" ref="I108:N108" si="21">I107+I104</f>
        <v>15</v>
      </c>
      <c r="J108" s="1232">
        <f t="shared" si="21"/>
        <v>15</v>
      </c>
      <c r="K108" s="1232">
        <f t="shared" si="21"/>
        <v>0</v>
      </c>
      <c r="L108" s="1232">
        <f t="shared" si="21"/>
        <v>0</v>
      </c>
      <c r="M108" s="502">
        <f t="shared" si="21"/>
        <v>50</v>
      </c>
      <c r="N108" s="502">
        <f t="shared" si="21"/>
        <v>20</v>
      </c>
      <c r="O108" s="1499"/>
      <c r="P108" s="1500"/>
      <c r="Q108" s="1500"/>
      <c r="R108" s="1501"/>
      <c r="W108" s="970"/>
      <c r="X108" s="970"/>
    </row>
    <row r="109" spans="1:24" ht="13.5" thickBot="1" x14ac:dyDescent="0.25">
      <c r="A109" s="112" t="s">
        <v>11</v>
      </c>
      <c r="B109" s="14" t="s">
        <v>11</v>
      </c>
      <c r="C109" s="1502" t="s">
        <v>172</v>
      </c>
      <c r="D109" s="1503"/>
      <c r="E109" s="1503"/>
      <c r="F109" s="1503"/>
      <c r="G109" s="1503"/>
      <c r="H109" s="1503"/>
      <c r="I109" s="1503"/>
      <c r="J109" s="1503"/>
      <c r="K109" s="1503"/>
      <c r="L109" s="1503"/>
      <c r="M109" s="1503"/>
      <c r="N109" s="1503"/>
      <c r="O109" s="1503"/>
      <c r="P109" s="1503"/>
      <c r="Q109" s="1503"/>
      <c r="R109" s="1504"/>
      <c r="W109" s="970"/>
      <c r="X109" s="970"/>
    </row>
    <row r="110" spans="1:24" ht="35.25" customHeight="1" x14ac:dyDescent="0.2">
      <c r="A110" s="1419" t="s">
        <v>11</v>
      </c>
      <c r="B110" s="1421" t="s">
        <v>11</v>
      </c>
      <c r="C110" s="1423" t="s">
        <v>9</v>
      </c>
      <c r="D110" s="1425" t="s">
        <v>216</v>
      </c>
      <c r="E110" s="1427"/>
      <c r="F110" s="1417" t="s">
        <v>53</v>
      </c>
      <c r="G110" s="1414" t="s">
        <v>60</v>
      </c>
      <c r="H110" s="490" t="s">
        <v>50</v>
      </c>
      <c r="I110" s="672">
        <f>J110+L110</f>
        <v>19</v>
      </c>
      <c r="J110" s="673"/>
      <c r="K110" s="673"/>
      <c r="L110" s="1367">
        <f>20-1</f>
        <v>19</v>
      </c>
      <c r="M110" s="804">
        <v>0</v>
      </c>
      <c r="N110" s="509">
        <v>0</v>
      </c>
      <c r="O110" s="1117" t="s">
        <v>91</v>
      </c>
      <c r="P110" s="463">
        <v>1</v>
      </c>
      <c r="Q110" s="463"/>
      <c r="R110" s="464"/>
      <c r="W110" s="970"/>
      <c r="X110" s="970"/>
    </row>
    <row r="111" spans="1:24" ht="13.5" thickBot="1" x14ac:dyDescent="0.25">
      <c r="A111" s="1420"/>
      <c r="B111" s="1422"/>
      <c r="C111" s="1424"/>
      <c r="D111" s="1426"/>
      <c r="E111" s="1428"/>
      <c r="F111" s="1418"/>
      <c r="G111" s="1416"/>
      <c r="H111" s="782" t="s">
        <v>10</v>
      </c>
      <c r="I111" s="811">
        <f t="shared" ref="I111:L111" si="22">SUM(I110:I110)</f>
        <v>19</v>
      </c>
      <c r="J111" s="674"/>
      <c r="K111" s="674"/>
      <c r="L111" s="1368">
        <f t="shared" si="22"/>
        <v>19</v>
      </c>
      <c r="M111" s="805">
        <f t="shared" ref="M111:N111" si="23">SUM(M110:M110)</f>
        <v>0</v>
      </c>
      <c r="N111" s="680">
        <f t="shared" si="23"/>
        <v>0</v>
      </c>
      <c r="O111" s="790"/>
      <c r="P111" s="488"/>
      <c r="Q111" s="501"/>
      <c r="R111" s="489"/>
      <c r="W111" s="970"/>
      <c r="X111" s="970"/>
    </row>
    <row r="112" spans="1:24" ht="12.75" customHeight="1" x14ac:dyDescent="0.2">
      <c r="A112" s="1419" t="s">
        <v>11</v>
      </c>
      <c r="B112" s="1421" t="s">
        <v>11</v>
      </c>
      <c r="C112" s="1423" t="s">
        <v>11</v>
      </c>
      <c r="D112" s="1425" t="s">
        <v>137</v>
      </c>
      <c r="E112" s="1431" t="s">
        <v>161</v>
      </c>
      <c r="F112" s="1417" t="s">
        <v>53</v>
      </c>
      <c r="G112" s="1414" t="s">
        <v>60</v>
      </c>
      <c r="H112" s="788" t="s">
        <v>50</v>
      </c>
      <c r="I112" s="798">
        <f>J112</f>
        <v>62.4</v>
      </c>
      <c r="J112" s="799">
        <f>30+32.4</f>
        <v>62.4</v>
      </c>
      <c r="K112" s="799"/>
      <c r="L112" s="1369"/>
      <c r="M112" s="806"/>
      <c r="N112" s="796"/>
      <c r="O112" s="1492" t="s">
        <v>189</v>
      </c>
      <c r="P112" s="462">
        <v>100</v>
      </c>
      <c r="Q112" s="463"/>
      <c r="R112" s="493"/>
    </row>
    <row r="113" spans="1:18" x14ac:dyDescent="0.2">
      <c r="A113" s="1476"/>
      <c r="B113" s="1477"/>
      <c r="C113" s="1495"/>
      <c r="D113" s="1429"/>
      <c r="E113" s="1432"/>
      <c r="F113" s="1434"/>
      <c r="G113" s="1415"/>
      <c r="H113" s="803"/>
      <c r="I113" s="800"/>
      <c r="J113" s="675"/>
      <c r="K113" s="675"/>
      <c r="L113" s="1370"/>
      <c r="M113" s="807"/>
      <c r="N113" s="527"/>
      <c r="O113" s="1493"/>
      <c r="P113" s="472"/>
      <c r="Q113" s="498"/>
      <c r="R113" s="473"/>
    </row>
    <row r="114" spans="1:18" x14ac:dyDescent="0.2">
      <c r="A114" s="1476"/>
      <c r="B114" s="1477"/>
      <c r="C114" s="1495"/>
      <c r="D114" s="1429"/>
      <c r="E114" s="1432"/>
      <c r="F114" s="1434"/>
      <c r="G114" s="1415"/>
      <c r="H114" s="494"/>
      <c r="I114" s="801"/>
      <c r="J114" s="794"/>
      <c r="K114" s="794"/>
      <c r="L114" s="1371"/>
      <c r="M114" s="808"/>
      <c r="N114" s="797"/>
      <c r="O114" s="1493"/>
      <c r="P114" s="472"/>
      <c r="Q114" s="498"/>
      <c r="R114" s="473"/>
    </row>
    <row r="115" spans="1:18" ht="13.5" thickBot="1" x14ac:dyDescent="0.25">
      <c r="A115" s="1420"/>
      <c r="B115" s="1422"/>
      <c r="C115" s="1424"/>
      <c r="D115" s="1430"/>
      <c r="E115" s="1433"/>
      <c r="F115" s="1418"/>
      <c r="G115" s="1416"/>
      <c r="H115" s="679" t="s">
        <v>10</v>
      </c>
      <c r="I115" s="802">
        <f>I112</f>
        <v>62.4</v>
      </c>
      <c r="J115" s="792">
        <f>J112</f>
        <v>62.4</v>
      </c>
      <c r="K115" s="792"/>
      <c r="L115" s="1372"/>
      <c r="M115" s="795">
        <f>M114+M113+M112</f>
        <v>0</v>
      </c>
      <c r="N115" s="793"/>
      <c r="O115" s="1494"/>
      <c r="P115" s="488"/>
      <c r="Q115" s="501"/>
      <c r="R115" s="489"/>
    </row>
    <row r="116" spans="1:18" ht="12.75" customHeight="1" x14ac:dyDescent="0.2">
      <c r="A116" s="1419" t="s">
        <v>11</v>
      </c>
      <c r="B116" s="1421" t="s">
        <v>11</v>
      </c>
      <c r="C116" s="1423" t="s">
        <v>52</v>
      </c>
      <c r="D116" s="1425" t="s">
        <v>195</v>
      </c>
      <c r="E116" s="1431" t="s">
        <v>161</v>
      </c>
      <c r="F116" s="1417" t="s">
        <v>53</v>
      </c>
      <c r="G116" s="1414" t="s">
        <v>164</v>
      </c>
      <c r="H116" s="788" t="s">
        <v>50</v>
      </c>
      <c r="I116" s="798">
        <f>J116+L116</f>
        <v>25</v>
      </c>
      <c r="J116" s="799">
        <v>25</v>
      </c>
      <c r="K116" s="799"/>
      <c r="L116" s="773"/>
      <c r="M116" s="806">
        <v>25</v>
      </c>
      <c r="N116" s="796"/>
      <c r="O116" s="1484" t="s">
        <v>165</v>
      </c>
      <c r="P116" s="462"/>
      <c r="Q116" s="463">
        <v>1</v>
      </c>
      <c r="R116" s="493"/>
    </row>
    <row r="117" spans="1:18" x14ac:dyDescent="0.2">
      <c r="A117" s="1476"/>
      <c r="B117" s="1477"/>
      <c r="C117" s="1495"/>
      <c r="D117" s="1429"/>
      <c r="E117" s="1432"/>
      <c r="F117" s="1434"/>
      <c r="G117" s="1415"/>
      <c r="H117" s="494"/>
      <c r="I117" s="801"/>
      <c r="J117" s="794"/>
      <c r="K117" s="794"/>
      <c r="L117" s="777"/>
      <c r="M117" s="814"/>
      <c r="N117" s="809"/>
      <c r="O117" s="1485"/>
      <c r="P117" s="472"/>
      <c r="Q117" s="498"/>
      <c r="R117" s="473"/>
    </row>
    <row r="118" spans="1:18" ht="13.5" thickBot="1" x14ac:dyDescent="0.25">
      <c r="A118" s="1420"/>
      <c r="B118" s="1422"/>
      <c r="C118" s="1424"/>
      <c r="D118" s="1430"/>
      <c r="E118" s="1433"/>
      <c r="F118" s="1418"/>
      <c r="G118" s="1416"/>
      <c r="H118" s="679" t="s">
        <v>10</v>
      </c>
      <c r="I118" s="802">
        <f t="shared" ref="I118:N118" si="24">SUM(I116:I117)</f>
        <v>25</v>
      </c>
      <c r="J118" s="791">
        <f t="shared" si="24"/>
        <v>25</v>
      </c>
      <c r="K118" s="791"/>
      <c r="L118" s="767"/>
      <c r="M118" s="795">
        <f t="shared" si="24"/>
        <v>25</v>
      </c>
      <c r="N118" s="793">
        <f t="shared" si="24"/>
        <v>0</v>
      </c>
      <c r="O118" s="790"/>
      <c r="P118" s="488"/>
      <c r="Q118" s="501"/>
      <c r="R118" s="489"/>
    </row>
    <row r="119" spans="1:18" s="299" customFormat="1" ht="12.75" customHeight="1" x14ac:dyDescent="0.2">
      <c r="A119" s="1419" t="s">
        <v>11</v>
      </c>
      <c r="B119" s="635" t="s">
        <v>11</v>
      </c>
      <c r="C119" s="696" t="s">
        <v>53</v>
      </c>
      <c r="D119" s="1486" t="s">
        <v>173</v>
      </c>
      <c r="E119" s="1431" t="s">
        <v>187</v>
      </c>
      <c r="F119" s="1489" t="s">
        <v>53</v>
      </c>
      <c r="G119" s="1414" t="s">
        <v>99</v>
      </c>
      <c r="H119" s="824" t="s">
        <v>50</v>
      </c>
      <c r="I119" s="825">
        <f>J119</f>
        <v>25</v>
      </c>
      <c r="J119" s="677">
        <v>25</v>
      </c>
      <c r="K119" s="799"/>
      <c r="L119" s="826"/>
      <c r="M119" s="827">
        <v>25</v>
      </c>
      <c r="N119" s="636"/>
      <c r="O119" s="1490" t="s">
        <v>165</v>
      </c>
      <c r="P119" s="565"/>
      <c r="Q119" s="565">
        <v>1</v>
      </c>
      <c r="R119" s="637"/>
    </row>
    <row r="120" spans="1:18" s="299" customFormat="1" x14ac:dyDescent="0.2">
      <c r="A120" s="1476"/>
      <c r="B120" s="298"/>
      <c r="C120" s="697"/>
      <c r="D120" s="1487"/>
      <c r="E120" s="1432"/>
      <c r="F120" s="1469"/>
      <c r="G120" s="1415"/>
      <c r="H120" s="820"/>
      <c r="I120" s="818"/>
      <c r="J120" s="813"/>
      <c r="K120" s="794"/>
      <c r="L120" s="819"/>
      <c r="M120" s="822"/>
      <c r="N120" s="817"/>
      <c r="O120" s="1491"/>
      <c r="P120" s="580"/>
      <c r="Q120" s="580"/>
      <c r="R120" s="581"/>
    </row>
    <row r="121" spans="1:18" s="299" customFormat="1" ht="13.5" thickBot="1" x14ac:dyDescent="0.25">
      <c r="A121" s="1420"/>
      <c r="B121" s="828"/>
      <c r="C121" s="829"/>
      <c r="D121" s="1488"/>
      <c r="E121" s="1433"/>
      <c r="F121" s="1470"/>
      <c r="G121" s="1416"/>
      <c r="H121" s="830" t="s">
        <v>10</v>
      </c>
      <c r="I121" s="831">
        <f>I119</f>
        <v>25</v>
      </c>
      <c r="J121" s="792">
        <f>J119</f>
        <v>25</v>
      </c>
      <c r="K121" s="832"/>
      <c r="L121" s="833">
        <f>SUM(L119:L120)</f>
        <v>0</v>
      </c>
      <c r="M121" s="795">
        <f>SUM(M119:M120)</f>
        <v>25</v>
      </c>
      <c r="N121" s="793">
        <f>SUM(N119:N120)</f>
        <v>0</v>
      </c>
      <c r="O121" s="834"/>
      <c r="P121" s="592"/>
      <c r="Q121" s="592"/>
      <c r="R121" s="835"/>
    </row>
    <row r="122" spans="1:18" ht="14.25" customHeight="1" x14ac:dyDescent="0.2">
      <c r="A122" s="1476" t="s">
        <v>11</v>
      </c>
      <c r="B122" s="1477" t="s">
        <v>11</v>
      </c>
      <c r="C122" s="1478" t="s">
        <v>54</v>
      </c>
      <c r="D122" s="1480" t="s">
        <v>206</v>
      </c>
      <c r="E122" s="1482" t="s">
        <v>162</v>
      </c>
      <c r="F122" s="1467" t="s">
        <v>53</v>
      </c>
      <c r="G122" s="1469" t="s">
        <v>60</v>
      </c>
      <c r="H122" s="837" t="s">
        <v>50</v>
      </c>
      <c r="I122" s="836">
        <f>J122+L122</f>
        <v>0</v>
      </c>
      <c r="J122" s="675"/>
      <c r="K122" s="675"/>
      <c r="L122" s="775">
        <v>0</v>
      </c>
      <c r="M122" s="807">
        <v>50</v>
      </c>
      <c r="N122" s="796"/>
      <c r="O122" s="1471" t="s">
        <v>95</v>
      </c>
      <c r="P122" s="599"/>
      <c r="Q122" s="472">
        <v>1</v>
      </c>
      <c r="R122" s="473"/>
    </row>
    <row r="123" spans="1:18" ht="15.75" customHeight="1" x14ac:dyDescent="0.2">
      <c r="A123" s="1476"/>
      <c r="B123" s="1477"/>
      <c r="C123" s="1478"/>
      <c r="D123" s="1480"/>
      <c r="E123" s="1482"/>
      <c r="F123" s="1467"/>
      <c r="G123" s="1469"/>
      <c r="H123" s="823"/>
      <c r="I123" s="676"/>
      <c r="J123" s="794"/>
      <c r="K123" s="794"/>
      <c r="L123" s="777"/>
      <c r="M123" s="814"/>
      <c r="N123" s="527"/>
      <c r="O123" s="1471"/>
      <c r="P123" s="599"/>
      <c r="Q123" s="472"/>
      <c r="R123" s="473"/>
    </row>
    <row r="124" spans="1:18" ht="16.5" customHeight="1" thickBot="1" x14ac:dyDescent="0.25">
      <c r="A124" s="1420"/>
      <c r="B124" s="1422"/>
      <c r="C124" s="1479"/>
      <c r="D124" s="1481"/>
      <c r="E124" s="1483"/>
      <c r="F124" s="1468"/>
      <c r="G124" s="1470"/>
      <c r="H124" s="678" t="s">
        <v>10</v>
      </c>
      <c r="I124" s="764">
        <f t="shared" ref="I124:N124" si="25">SUM(I122:I123)</f>
        <v>0</v>
      </c>
      <c r="J124" s="765">
        <f t="shared" si="25"/>
        <v>0</v>
      </c>
      <c r="K124" s="765">
        <f t="shared" si="25"/>
        <v>0</v>
      </c>
      <c r="L124" s="779">
        <f t="shared" si="25"/>
        <v>0</v>
      </c>
      <c r="M124" s="795">
        <f t="shared" si="25"/>
        <v>50</v>
      </c>
      <c r="N124" s="842">
        <f t="shared" si="25"/>
        <v>0</v>
      </c>
      <c r="O124" s="816"/>
      <c r="P124" s="488"/>
      <c r="Q124" s="488"/>
      <c r="R124" s="489"/>
    </row>
    <row r="125" spans="1:18" ht="14.25" customHeight="1" thickBot="1" x14ac:dyDescent="0.25">
      <c r="A125" s="113" t="s">
        <v>9</v>
      </c>
      <c r="B125" s="14" t="s">
        <v>11</v>
      </c>
      <c r="C125" s="1472" t="s">
        <v>12</v>
      </c>
      <c r="D125" s="1472"/>
      <c r="E125" s="1472"/>
      <c r="F125" s="1472"/>
      <c r="G125" s="1472"/>
      <c r="H125" s="1473"/>
      <c r="I125" s="164">
        <f>I124+I121+I118+I115+I111</f>
        <v>131.4</v>
      </c>
      <c r="J125" s="164">
        <f t="shared" ref="J125:N125" si="26">J124+J121+J118+J115+J111</f>
        <v>112.4</v>
      </c>
      <c r="K125" s="164">
        <f t="shared" si="26"/>
        <v>0</v>
      </c>
      <c r="L125" s="429">
        <f t="shared" si="26"/>
        <v>19</v>
      </c>
      <c r="M125" s="815">
        <f>M124+M121+M118+M115+M111</f>
        <v>100</v>
      </c>
      <c r="N125" s="821">
        <f t="shared" si="26"/>
        <v>0</v>
      </c>
      <c r="O125" s="1474"/>
      <c r="P125" s="1474"/>
      <c r="Q125" s="1474"/>
      <c r="R125" s="1475"/>
    </row>
    <row r="126" spans="1:18" ht="14.25" customHeight="1" thickBot="1" x14ac:dyDescent="0.25">
      <c r="A126" s="112" t="s">
        <v>11</v>
      </c>
      <c r="B126" s="1412" t="s">
        <v>13</v>
      </c>
      <c r="C126" s="1413"/>
      <c r="D126" s="1413"/>
      <c r="E126" s="1413"/>
      <c r="F126" s="1413"/>
      <c r="G126" s="1413"/>
      <c r="H126" s="1413"/>
      <c r="I126" s="274">
        <f t="shared" ref="I126:N126" si="27">I125+I108</f>
        <v>146.4</v>
      </c>
      <c r="J126" s="275">
        <f t="shared" si="27"/>
        <v>127.4</v>
      </c>
      <c r="K126" s="275">
        <f t="shared" si="27"/>
        <v>0</v>
      </c>
      <c r="L126" s="276">
        <f t="shared" si="27"/>
        <v>19</v>
      </c>
      <c r="M126" s="278">
        <f>M125+M108</f>
        <v>150</v>
      </c>
      <c r="N126" s="367">
        <f t="shared" si="27"/>
        <v>20</v>
      </c>
      <c r="O126" s="1459"/>
      <c r="P126" s="1459"/>
      <c r="Q126" s="1459"/>
      <c r="R126" s="1460"/>
    </row>
    <row r="127" spans="1:18" ht="14.25" customHeight="1" thickBot="1" x14ac:dyDescent="0.25">
      <c r="A127" s="166" t="s">
        <v>9</v>
      </c>
      <c r="B127" s="1461" t="s">
        <v>207</v>
      </c>
      <c r="C127" s="1462"/>
      <c r="D127" s="1462"/>
      <c r="E127" s="1462"/>
      <c r="F127" s="1462"/>
      <c r="G127" s="1462"/>
      <c r="H127" s="1462"/>
      <c r="I127" s="267">
        <f t="shared" ref="I127:N127" si="28">I126+I98</f>
        <v>4964.5999999999995</v>
      </c>
      <c r="J127" s="268">
        <f t="shared" si="28"/>
        <v>2954.3</v>
      </c>
      <c r="K127" s="268">
        <f t="shared" si="28"/>
        <v>145</v>
      </c>
      <c r="L127" s="269">
        <f t="shared" si="28"/>
        <v>2010.2999999999997</v>
      </c>
      <c r="M127" s="272">
        <f t="shared" si="28"/>
        <v>2271.6999999999998</v>
      </c>
      <c r="N127" s="273">
        <f t="shared" si="28"/>
        <v>982</v>
      </c>
      <c r="O127" s="1463"/>
      <c r="P127" s="1463"/>
      <c r="Q127" s="1463"/>
      <c r="R127" s="1464"/>
    </row>
    <row r="128" spans="1:18" s="25" customFormat="1" ht="13.5" customHeight="1" x14ac:dyDescent="0.2">
      <c r="A128" s="1465"/>
      <c r="B128" s="1465"/>
      <c r="C128" s="1465"/>
      <c r="D128" s="1465"/>
      <c r="E128" s="1465"/>
      <c r="F128" s="1465"/>
      <c r="G128" s="1465"/>
      <c r="H128" s="1465"/>
      <c r="I128" s="1465"/>
      <c r="J128" s="1465"/>
      <c r="K128" s="1465"/>
      <c r="L128" s="1465"/>
      <c r="M128" s="1465"/>
      <c r="N128" s="1465"/>
      <c r="O128" s="1465"/>
      <c r="P128" s="1465"/>
      <c r="Q128" s="1465"/>
      <c r="R128" s="1465"/>
    </row>
    <row r="129" spans="1:18" s="25" customFormat="1" ht="15" customHeight="1" x14ac:dyDescent="0.2">
      <c r="A129" s="1466"/>
      <c r="B129" s="1466"/>
      <c r="C129" s="1466"/>
      <c r="D129" s="1466"/>
      <c r="E129" s="1466"/>
      <c r="F129" s="1466"/>
      <c r="G129" s="1466"/>
      <c r="H129" s="1466"/>
      <c r="I129" s="1466"/>
      <c r="J129" s="1466"/>
      <c r="K129" s="1466"/>
      <c r="L129" s="1466"/>
      <c r="M129" s="1466"/>
      <c r="N129" s="1466"/>
      <c r="O129" s="1466"/>
      <c r="P129" s="1466"/>
      <c r="Q129" s="1466"/>
      <c r="R129" s="1466"/>
    </row>
    <row r="130" spans="1:18" s="25" customFormat="1" ht="14.25" customHeight="1" thickBot="1" x14ac:dyDescent="0.25">
      <c r="A130" s="1399" t="s">
        <v>18</v>
      </c>
      <c r="B130" s="1399"/>
      <c r="C130" s="1399"/>
      <c r="D130" s="1399"/>
      <c r="E130" s="1399"/>
      <c r="F130" s="1399"/>
      <c r="G130" s="1399"/>
      <c r="H130" s="1399"/>
      <c r="I130" s="1399"/>
      <c r="J130" s="1399"/>
      <c r="K130" s="1399"/>
      <c r="L130" s="1399"/>
      <c r="M130" s="1399"/>
      <c r="N130" s="1399"/>
      <c r="O130" s="5"/>
      <c r="P130" s="5"/>
      <c r="Q130" s="5"/>
      <c r="R130" s="5"/>
    </row>
    <row r="131" spans="1:18" ht="45" customHeight="1" thickBot="1" x14ac:dyDescent="0.25">
      <c r="A131" s="1400" t="s">
        <v>14</v>
      </c>
      <c r="B131" s="1401"/>
      <c r="C131" s="1401"/>
      <c r="D131" s="1401"/>
      <c r="E131" s="1401"/>
      <c r="F131" s="1401"/>
      <c r="G131" s="1401"/>
      <c r="H131" s="1402"/>
      <c r="I131" s="1403" t="s">
        <v>113</v>
      </c>
      <c r="J131" s="1404"/>
      <c r="K131" s="1404"/>
      <c r="L131" s="1405"/>
      <c r="M131" s="42" t="s">
        <v>221</v>
      </c>
      <c r="N131" s="42" t="s">
        <v>222</v>
      </c>
      <c r="O131" s="6"/>
      <c r="P131" s="6"/>
      <c r="Q131" s="6"/>
      <c r="R131" s="6"/>
    </row>
    <row r="132" spans="1:18" ht="14.25" customHeight="1" x14ac:dyDescent="0.2">
      <c r="A132" s="1406" t="s">
        <v>19</v>
      </c>
      <c r="B132" s="1407"/>
      <c r="C132" s="1407"/>
      <c r="D132" s="1407"/>
      <c r="E132" s="1407"/>
      <c r="F132" s="1407"/>
      <c r="G132" s="1407"/>
      <c r="H132" s="1408"/>
      <c r="I132" s="1409">
        <f>SUM(I133:L134)</f>
        <v>824.4</v>
      </c>
      <c r="J132" s="1410"/>
      <c r="K132" s="1410"/>
      <c r="L132" s="1411"/>
      <c r="M132" s="167">
        <f>SUM(M133:M133)</f>
        <v>1355.1</v>
      </c>
      <c r="N132" s="167">
        <f>SUM(N133:N133)</f>
        <v>982</v>
      </c>
      <c r="O132" s="6"/>
      <c r="P132" s="6"/>
      <c r="Q132" s="6"/>
      <c r="R132" s="6"/>
    </row>
    <row r="133" spans="1:18" ht="14.25" customHeight="1" x14ac:dyDescent="0.2">
      <c r="A133" s="1456" t="s">
        <v>43</v>
      </c>
      <c r="B133" s="1457"/>
      <c r="C133" s="1457"/>
      <c r="D133" s="1457"/>
      <c r="E133" s="1457"/>
      <c r="F133" s="1457"/>
      <c r="G133" s="1457"/>
      <c r="H133" s="1458"/>
      <c r="I133" s="1438">
        <f>SUMIF(H12:H127,"SB",I12:I127)</f>
        <v>824.4</v>
      </c>
      <c r="J133" s="1439"/>
      <c r="K133" s="1439"/>
      <c r="L133" s="1440"/>
      <c r="M133" s="43">
        <f>SUMIF(H12:H127,"SB",M12:M127)</f>
        <v>1355.1</v>
      </c>
      <c r="N133" s="43">
        <f>SUMIF(H12:H127,"SB",N12:N127)</f>
        <v>982</v>
      </c>
      <c r="O133" s="6"/>
      <c r="P133" s="6"/>
      <c r="Q133" s="6"/>
      <c r="R133" s="6"/>
    </row>
    <row r="134" spans="1:18" ht="14.25" customHeight="1" x14ac:dyDescent="0.2">
      <c r="A134" s="1435" t="s">
        <v>122</v>
      </c>
      <c r="B134" s="1436"/>
      <c r="C134" s="1436"/>
      <c r="D134" s="1436"/>
      <c r="E134" s="1436"/>
      <c r="F134" s="1436"/>
      <c r="G134" s="1436"/>
      <c r="H134" s="1437"/>
      <c r="I134" s="1438">
        <f>SUMIF(H12:H127,"SB(L)",I12:I127)</f>
        <v>0</v>
      </c>
      <c r="J134" s="1439"/>
      <c r="K134" s="1439"/>
      <c r="L134" s="1440"/>
      <c r="M134" s="43"/>
      <c r="N134" s="43"/>
      <c r="O134" s="629"/>
      <c r="P134" s="6"/>
      <c r="Q134" s="6"/>
      <c r="R134" s="6"/>
    </row>
    <row r="135" spans="1:18" ht="14.25" customHeight="1" x14ac:dyDescent="0.2">
      <c r="A135" s="1447" t="s">
        <v>20</v>
      </c>
      <c r="B135" s="1448"/>
      <c r="C135" s="1448"/>
      <c r="D135" s="1448"/>
      <c r="E135" s="1448"/>
      <c r="F135" s="1448"/>
      <c r="G135" s="1448"/>
      <c r="H135" s="1449"/>
      <c r="I135" s="1450">
        <f>SUM(I136:L137)</f>
        <v>4140.2</v>
      </c>
      <c r="J135" s="1451"/>
      <c r="K135" s="1451"/>
      <c r="L135" s="1452"/>
      <c r="M135" s="168">
        <f>SUM(M136:M137)</f>
        <v>916.6</v>
      </c>
      <c r="N135" s="168">
        <f>SUM(N136:N137)</f>
        <v>0</v>
      </c>
      <c r="O135" s="6"/>
      <c r="P135" s="6"/>
      <c r="Q135" s="6"/>
      <c r="R135" s="6"/>
    </row>
    <row r="136" spans="1:18" ht="14.25" customHeight="1" x14ac:dyDescent="0.2">
      <c r="A136" s="1453" t="s">
        <v>44</v>
      </c>
      <c r="B136" s="1454"/>
      <c r="C136" s="1454"/>
      <c r="D136" s="1454"/>
      <c r="E136" s="1454"/>
      <c r="F136" s="1454"/>
      <c r="G136" s="1454"/>
      <c r="H136" s="1455"/>
      <c r="I136" s="1438">
        <f>SUMIF(H12:H127,"ES",I12:I127)</f>
        <v>1757.2999999999997</v>
      </c>
      <c r="J136" s="1439"/>
      <c r="K136" s="1439"/>
      <c r="L136" s="1440"/>
      <c r="M136" s="43">
        <f>SUMIF(H12:H127,"ES",M12:M127)</f>
        <v>916.6</v>
      </c>
      <c r="N136" s="43">
        <f>SUMIF(H12:H127,"ES",N12:N127)</f>
        <v>0</v>
      </c>
      <c r="O136" s="6"/>
      <c r="P136" s="6"/>
      <c r="Q136" s="6"/>
      <c r="R136" s="6"/>
    </row>
    <row r="137" spans="1:18" ht="14.25" customHeight="1" x14ac:dyDescent="0.2">
      <c r="A137" s="1435" t="s">
        <v>45</v>
      </c>
      <c r="B137" s="1436"/>
      <c r="C137" s="1436"/>
      <c r="D137" s="1436"/>
      <c r="E137" s="1436"/>
      <c r="F137" s="1436"/>
      <c r="G137" s="1436"/>
      <c r="H137" s="1437"/>
      <c r="I137" s="1438">
        <f>SUMIF(H12:H127,"LRVB",I12:I127)</f>
        <v>2382.9</v>
      </c>
      <c r="J137" s="1439"/>
      <c r="K137" s="1439"/>
      <c r="L137" s="1440"/>
      <c r="M137" s="43">
        <f>SUMIF(H12:H127,"LRVB",M12:M127)</f>
        <v>0</v>
      </c>
      <c r="N137" s="43">
        <f>SUMIF(H12:H127,"LRVB",N12:N127)</f>
        <v>0</v>
      </c>
      <c r="O137" s="6"/>
      <c r="P137" s="6"/>
      <c r="Q137" s="6"/>
      <c r="R137" s="6"/>
    </row>
    <row r="138" spans="1:18" ht="13.5" thickBot="1" x14ac:dyDescent="0.25">
      <c r="A138" s="1441" t="s">
        <v>21</v>
      </c>
      <c r="B138" s="1442"/>
      <c r="C138" s="1442"/>
      <c r="D138" s="1442"/>
      <c r="E138" s="1442"/>
      <c r="F138" s="1442"/>
      <c r="G138" s="1442"/>
      <c r="H138" s="1443"/>
      <c r="I138" s="1444">
        <f>SUM(I132,I135)</f>
        <v>4964.5999999999995</v>
      </c>
      <c r="J138" s="1445"/>
      <c r="K138" s="1445"/>
      <c r="L138" s="1446"/>
      <c r="M138" s="844">
        <f>SUM(M132,M135)</f>
        <v>2271.6999999999998</v>
      </c>
      <c r="N138" s="844">
        <f>SUM(N132,N135)</f>
        <v>982</v>
      </c>
      <c r="O138" s="6"/>
      <c r="P138" s="6"/>
      <c r="Q138" s="6"/>
      <c r="R138" s="6"/>
    </row>
    <row r="139" spans="1:18" x14ac:dyDescent="0.2">
      <c r="O139" s="6"/>
      <c r="P139" s="6"/>
      <c r="Q139" s="6"/>
      <c r="R139" s="6"/>
    </row>
    <row r="140" spans="1:18" x14ac:dyDescent="0.2">
      <c r="M140" s="233"/>
      <c r="N140" s="233"/>
      <c r="O140" s="6"/>
      <c r="P140" s="6"/>
      <c r="Q140" s="6"/>
      <c r="R140" s="6"/>
    </row>
    <row r="141" spans="1:18" x14ac:dyDescent="0.2">
      <c r="O141" s="6"/>
      <c r="P141" s="6"/>
      <c r="Q141" s="6"/>
      <c r="R141" s="6"/>
    </row>
  </sheetData>
  <mergeCells count="189">
    <mergeCell ref="A1:R1"/>
    <mergeCell ref="A2:R2"/>
    <mergeCell ref="A3:R3"/>
    <mergeCell ref="P4:R4"/>
    <mergeCell ref="A5:A7"/>
    <mergeCell ref="B5:B7"/>
    <mergeCell ref="C5:C7"/>
    <mergeCell ref="D5:D7"/>
    <mergeCell ref="E5:E7"/>
    <mergeCell ref="I6:I7"/>
    <mergeCell ref="J6:K6"/>
    <mergeCell ref="L6:L7"/>
    <mergeCell ref="O6:O7"/>
    <mergeCell ref="P6:R6"/>
    <mergeCell ref="I5:L5"/>
    <mergeCell ref="M5:M7"/>
    <mergeCell ref="N5:N7"/>
    <mergeCell ref="O5:R5"/>
    <mergeCell ref="F5:F7"/>
    <mergeCell ref="G5:G7"/>
    <mergeCell ref="H5:H7"/>
    <mergeCell ref="B53:B56"/>
    <mergeCell ref="C53:C56"/>
    <mergeCell ref="B10:R10"/>
    <mergeCell ref="C11:R11"/>
    <mergeCell ref="D12:D13"/>
    <mergeCell ref="E12:E13"/>
    <mergeCell ref="O12:O13"/>
    <mergeCell ref="P12:P13"/>
    <mergeCell ref="D53:D56"/>
    <mergeCell ref="A8:R8"/>
    <mergeCell ref="D18:D19"/>
    <mergeCell ref="O34:O35"/>
    <mergeCell ref="D20:D21"/>
    <mergeCell ref="O20:O21"/>
    <mergeCell ref="D32:D33"/>
    <mergeCell ref="D34:D35"/>
    <mergeCell ref="D38:D39"/>
    <mergeCell ref="A9:R9"/>
    <mergeCell ref="Q12:Q13"/>
    <mergeCell ref="R12:R13"/>
    <mergeCell ref="E58:E65"/>
    <mergeCell ref="E50:E52"/>
    <mergeCell ref="E46:E48"/>
    <mergeCell ref="D71:D72"/>
    <mergeCell ref="D73:D74"/>
    <mergeCell ref="E73:E76"/>
    <mergeCell ref="A77:A79"/>
    <mergeCell ref="B77:B79"/>
    <mergeCell ref="C77:C79"/>
    <mergeCell ref="D77:D79"/>
    <mergeCell ref="E77:E79"/>
    <mergeCell ref="D66:D67"/>
    <mergeCell ref="C68:H68"/>
    <mergeCell ref="C69:R69"/>
    <mergeCell ref="A70:A76"/>
    <mergeCell ref="B70:B76"/>
    <mergeCell ref="C70:C76"/>
    <mergeCell ref="F70:F76"/>
    <mergeCell ref="G70:G76"/>
    <mergeCell ref="E53:E56"/>
    <mergeCell ref="F53:F56"/>
    <mergeCell ref="G53:G56"/>
    <mergeCell ref="O53:O54"/>
    <mergeCell ref="A53:A56"/>
    <mergeCell ref="G80:G82"/>
    <mergeCell ref="O80:O82"/>
    <mergeCell ref="C83:H83"/>
    <mergeCell ref="O83:R83"/>
    <mergeCell ref="C84:R84"/>
    <mergeCell ref="F77:F79"/>
    <mergeCell ref="G77:G79"/>
    <mergeCell ref="A80:A82"/>
    <mergeCell ref="B80:B82"/>
    <mergeCell ref="C80:C82"/>
    <mergeCell ref="D80:D82"/>
    <mergeCell ref="E80:E82"/>
    <mergeCell ref="F80:F82"/>
    <mergeCell ref="F85:F88"/>
    <mergeCell ref="G85:G88"/>
    <mergeCell ref="O85:O86"/>
    <mergeCell ref="O87:O88"/>
    <mergeCell ref="A89:A92"/>
    <mergeCell ref="B89:B92"/>
    <mergeCell ref="C89:C92"/>
    <mergeCell ref="D89:D92"/>
    <mergeCell ref="A85:A88"/>
    <mergeCell ref="B85:B88"/>
    <mergeCell ref="C85:C88"/>
    <mergeCell ref="D85:D88"/>
    <mergeCell ref="E85:E88"/>
    <mergeCell ref="E89:E92"/>
    <mergeCell ref="F89:F92"/>
    <mergeCell ref="G89:G92"/>
    <mergeCell ref="O89:O92"/>
    <mergeCell ref="A93:A96"/>
    <mergeCell ref="B93:B96"/>
    <mergeCell ref="C93:C96"/>
    <mergeCell ref="D93:D96"/>
    <mergeCell ref="C97:H97"/>
    <mergeCell ref="O97:R97"/>
    <mergeCell ref="E93:E96"/>
    <mergeCell ref="F93:F96"/>
    <mergeCell ref="G93:G96"/>
    <mergeCell ref="O93:O94"/>
    <mergeCell ref="F101:F104"/>
    <mergeCell ref="G101:G104"/>
    <mergeCell ref="O101:O104"/>
    <mergeCell ref="B98:H98"/>
    <mergeCell ref="O98:R98"/>
    <mergeCell ref="B99:R99"/>
    <mergeCell ref="C100:R100"/>
    <mergeCell ref="A101:A104"/>
    <mergeCell ref="B101:B104"/>
    <mergeCell ref="C101:C104"/>
    <mergeCell ref="D101:D104"/>
    <mergeCell ref="E101:E104"/>
    <mergeCell ref="F105:F107"/>
    <mergeCell ref="G105:G107"/>
    <mergeCell ref="C108:H108"/>
    <mergeCell ref="O108:R108"/>
    <mergeCell ref="C109:R109"/>
    <mergeCell ref="A105:A107"/>
    <mergeCell ref="B105:B107"/>
    <mergeCell ref="C105:C107"/>
    <mergeCell ref="D105:D107"/>
    <mergeCell ref="E105:E107"/>
    <mergeCell ref="O116:O117"/>
    <mergeCell ref="A119:A121"/>
    <mergeCell ref="D119:D121"/>
    <mergeCell ref="E119:E121"/>
    <mergeCell ref="F119:F121"/>
    <mergeCell ref="G119:G121"/>
    <mergeCell ref="O119:O120"/>
    <mergeCell ref="G112:G115"/>
    <mergeCell ref="O112:O115"/>
    <mergeCell ref="A116:A118"/>
    <mergeCell ref="B116:B118"/>
    <mergeCell ref="C116:C118"/>
    <mergeCell ref="D116:D118"/>
    <mergeCell ref="E116:E118"/>
    <mergeCell ref="F116:F118"/>
    <mergeCell ref="A112:A115"/>
    <mergeCell ref="B112:B115"/>
    <mergeCell ref="C112:C115"/>
    <mergeCell ref="O126:R126"/>
    <mergeCell ref="B127:H127"/>
    <mergeCell ref="O127:R127"/>
    <mergeCell ref="A128:R128"/>
    <mergeCell ref="A129:R129"/>
    <mergeCell ref="F122:F124"/>
    <mergeCell ref="G122:G124"/>
    <mergeCell ref="O122:O123"/>
    <mergeCell ref="C125:H125"/>
    <mergeCell ref="O125:R125"/>
    <mergeCell ref="A122:A124"/>
    <mergeCell ref="B122:B124"/>
    <mergeCell ref="C122:C124"/>
    <mergeCell ref="D122:D124"/>
    <mergeCell ref="E122:E124"/>
    <mergeCell ref="A137:H137"/>
    <mergeCell ref="I137:L137"/>
    <mergeCell ref="A138:H138"/>
    <mergeCell ref="I138:L138"/>
    <mergeCell ref="A135:H135"/>
    <mergeCell ref="I135:L135"/>
    <mergeCell ref="A136:H136"/>
    <mergeCell ref="I136:L136"/>
    <mergeCell ref="A133:H133"/>
    <mergeCell ref="I133:L133"/>
    <mergeCell ref="A134:H134"/>
    <mergeCell ref="I134:L134"/>
    <mergeCell ref="A130:N130"/>
    <mergeCell ref="A131:H131"/>
    <mergeCell ref="I131:L131"/>
    <mergeCell ref="A132:H132"/>
    <mergeCell ref="I132:L132"/>
    <mergeCell ref="B126:H126"/>
    <mergeCell ref="G116:G118"/>
    <mergeCell ref="F110:F111"/>
    <mergeCell ref="G110:G111"/>
    <mergeCell ref="A110:A111"/>
    <mergeCell ref="B110:B111"/>
    <mergeCell ref="C110:C111"/>
    <mergeCell ref="D110:D111"/>
    <mergeCell ref="E110:E111"/>
    <mergeCell ref="D112:D115"/>
    <mergeCell ref="E112:E115"/>
    <mergeCell ref="F112:F115"/>
  </mergeCells>
  <printOptions horizontalCentered="1"/>
  <pageMargins left="0.23622047244094491" right="0.23622047244094491" top="0.74803149606299213" bottom="0.74803149606299213" header="0.31496062992125984" footer="0.31496062992125984"/>
  <pageSetup paperSize="9" orientation="landscape" r:id="rId1"/>
  <rowBreaks count="2" manualBreakCount="2">
    <brk id="19" max="17" man="1"/>
    <brk id="52" max="17"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W149"/>
  <sheetViews>
    <sheetView zoomScaleNormal="100" zoomScaleSheetLayoutView="100" workbookViewId="0">
      <selection activeCell="P153" sqref="P153"/>
    </sheetView>
  </sheetViews>
  <sheetFormatPr defaultRowHeight="12.75" x14ac:dyDescent="0.2"/>
  <cols>
    <col min="1" max="3" width="2.85546875" style="11" customWidth="1"/>
    <col min="4" max="4" width="2.7109375" style="11" customWidth="1"/>
    <col min="5" max="5" width="43.28515625" style="11" customWidth="1"/>
    <col min="6" max="6" width="2.7109375" style="77" customWidth="1"/>
    <col min="7" max="7" width="2.7109375" style="11" customWidth="1"/>
    <col min="8" max="8" width="2.7109375" style="12" customWidth="1"/>
    <col min="9" max="9" width="10.7109375" style="12" customWidth="1"/>
    <col min="10" max="10" width="7.7109375" style="13" customWidth="1"/>
    <col min="11" max="11" width="6.42578125" style="11" customWidth="1"/>
    <col min="12" max="12" width="6.28515625" style="11" customWidth="1"/>
    <col min="13" max="13" width="5.42578125" style="11" customWidth="1"/>
    <col min="14" max="14" width="7" style="11" customWidth="1"/>
    <col min="15" max="15" width="7.140625" style="11" customWidth="1"/>
    <col min="16" max="16" width="6.7109375" style="11" customWidth="1"/>
    <col min="17" max="17" width="5.85546875" style="11" customWidth="1"/>
    <col min="18" max="18" width="7" style="11" customWidth="1"/>
    <col min="19" max="19" width="6.5703125" style="11" customWidth="1"/>
    <col min="20" max="20" width="6.42578125" style="11" customWidth="1"/>
    <col min="21" max="21" width="5.7109375" style="11" customWidth="1"/>
    <col min="22" max="22" width="7.85546875" style="11" customWidth="1"/>
    <col min="23" max="24" width="6.85546875" style="11" customWidth="1"/>
    <col min="25" max="25" width="20.7109375" style="11" customWidth="1"/>
    <col min="26" max="28" width="3.7109375" style="11" customWidth="1"/>
    <col min="29" max="16384" width="9.140625" style="6"/>
  </cols>
  <sheetData>
    <row r="1" spans="1:31" ht="18" customHeight="1" x14ac:dyDescent="0.2">
      <c r="A1" s="1612" t="s">
        <v>110</v>
      </c>
      <c r="B1" s="1612"/>
      <c r="C1" s="1612"/>
      <c r="D1" s="1612"/>
      <c r="E1" s="1612"/>
      <c r="F1" s="1612"/>
      <c r="G1" s="1612"/>
      <c r="H1" s="1612"/>
      <c r="I1" s="1612"/>
      <c r="J1" s="1612"/>
      <c r="K1" s="1612"/>
      <c r="L1" s="1612"/>
      <c r="M1" s="1612"/>
      <c r="N1" s="1612"/>
      <c r="O1" s="1612"/>
      <c r="P1" s="1612"/>
      <c r="Q1" s="1612"/>
      <c r="R1" s="1612"/>
      <c r="S1" s="1612"/>
      <c r="T1" s="1612"/>
      <c r="U1" s="1612"/>
      <c r="V1" s="1612"/>
      <c r="W1" s="1612"/>
      <c r="X1" s="1612"/>
      <c r="Y1" s="1612"/>
      <c r="Z1" s="1612"/>
      <c r="AA1" s="1612"/>
      <c r="AB1" s="1612"/>
    </row>
    <row r="2" spans="1:31" ht="18" customHeight="1" x14ac:dyDescent="0.2">
      <c r="A2" s="1613" t="s">
        <v>56</v>
      </c>
      <c r="B2" s="1613"/>
      <c r="C2" s="1613"/>
      <c r="D2" s="1613"/>
      <c r="E2" s="1613"/>
      <c r="F2" s="1613"/>
      <c r="G2" s="1613"/>
      <c r="H2" s="1613"/>
      <c r="I2" s="1613"/>
      <c r="J2" s="1613"/>
      <c r="K2" s="1613"/>
      <c r="L2" s="1613"/>
      <c r="M2" s="1613"/>
      <c r="N2" s="1613"/>
      <c r="O2" s="1613"/>
      <c r="P2" s="1613"/>
      <c r="Q2" s="1613"/>
      <c r="R2" s="1613"/>
      <c r="S2" s="1613"/>
      <c r="T2" s="1613"/>
      <c r="U2" s="1613"/>
      <c r="V2" s="1613"/>
      <c r="W2" s="1613"/>
      <c r="X2" s="1613"/>
      <c r="Y2" s="1613"/>
      <c r="Z2" s="1613"/>
      <c r="AA2" s="1613"/>
      <c r="AB2" s="1613"/>
    </row>
    <row r="3" spans="1:31" ht="18" customHeight="1" x14ac:dyDescent="0.2">
      <c r="A3" s="1614" t="s">
        <v>39</v>
      </c>
      <c r="B3" s="1614"/>
      <c r="C3" s="1614"/>
      <c r="D3" s="1614"/>
      <c r="E3" s="1614"/>
      <c r="F3" s="1614"/>
      <c r="G3" s="1614"/>
      <c r="H3" s="1614"/>
      <c r="I3" s="1614"/>
      <c r="J3" s="1614"/>
      <c r="K3" s="1614"/>
      <c r="L3" s="1614"/>
      <c r="M3" s="1614"/>
      <c r="N3" s="1614"/>
      <c r="O3" s="1614"/>
      <c r="P3" s="1614"/>
      <c r="Q3" s="1614"/>
      <c r="R3" s="1614"/>
      <c r="S3" s="1614"/>
      <c r="T3" s="1614"/>
      <c r="U3" s="1614"/>
      <c r="V3" s="1614"/>
      <c r="W3" s="1614"/>
      <c r="X3" s="1614"/>
      <c r="Y3" s="1614"/>
      <c r="Z3" s="1614"/>
      <c r="AA3" s="1614"/>
      <c r="AB3" s="1614"/>
      <c r="AC3" s="4"/>
      <c r="AD3" s="4"/>
      <c r="AE3" s="4"/>
    </row>
    <row r="4" spans="1:31" ht="15" customHeight="1" thickBot="1" x14ac:dyDescent="0.25">
      <c r="Z4" s="1615" t="s">
        <v>0</v>
      </c>
      <c r="AA4" s="1615"/>
      <c r="AB4" s="1615"/>
    </row>
    <row r="5" spans="1:31" ht="30" customHeight="1" x14ac:dyDescent="0.2">
      <c r="A5" s="1616" t="s">
        <v>40</v>
      </c>
      <c r="B5" s="1619" t="s">
        <v>1</v>
      </c>
      <c r="C5" s="1619" t="s">
        <v>2</v>
      </c>
      <c r="D5" s="1619" t="s">
        <v>51</v>
      </c>
      <c r="E5" s="1622" t="s">
        <v>16</v>
      </c>
      <c r="F5" s="1625" t="s">
        <v>3</v>
      </c>
      <c r="G5" s="1619" t="s">
        <v>47</v>
      </c>
      <c r="H5" s="1683" t="s">
        <v>4</v>
      </c>
      <c r="I5" s="1687" t="s">
        <v>41</v>
      </c>
      <c r="J5" s="1649" t="s">
        <v>5</v>
      </c>
      <c r="K5" s="1403" t="s">
        <v>111</v>
      </c>
      <c r="L5" s="1404"/>
      <c r="M5" s="1404"/>
      <c r="N5" s="1405"/>
      <c r="O5" s="1403" t="s">
        <v>112</v>
      </c>
      <c r="P5" s="1404"/>
      <c r="Q5" s="1404"/>
      <c r="R5" s="1405"/>
      <c r="S5" s="1403" t="s">
        <v>113</v>
      </c>
      <c r="T5" s="1404"/>
      <c r="U5" s="1404"/>
      <c r="V5" s="1405"/>
      <c r="W5" s="1649" t="s">
        <v>46</v>
      </c>
      <c r="X5" s="1649" t="s">
        <v>114</v>
      </c>
      <c r="Y5" s="1640" t="s">
        <v>15</v>
      </c>
      <c r="Z5" s="1641"/>
      <c r="AA5" s="1641"/>
      <c r="AB5" s="1642"/>
    </row>
    <row r="6" spans="1:31" ht="14.25" customHeight="1" x14ac:dyDescent="0.2">
      <c r="A6" s="1617"/>
      <c r="B6" s="1620"/>
      <c r="C6" s="1620"/>
      <c r="D6" s="1620"/>
      <c r="E6" s="1623"/>
      <c r="F6" s="1626"/>
      <c r="G6" s="1620"/>
      <c r="H6" s="1684"/>
      <c r="I6" s="1688"/>
      <c r="J6" s="1650"/>
      <c r="K6" s="1628" t="s">
        <v>6</v>
      </c>
      <c r="L6" s="1629" t="s">
        <v>7</v>
      </c>
      <c r="M6" s="1630"/>
      <c r="N6" s="1631" t="s">
        <v>24</v>
      </c>
      <c r="O6" s="1628" t="s">
        <v>6</v>
      </c>
      <c r="P6" s="1629" t="s">
        <v>7</v>
      </c>
      <c r="Q6" s="1630"/>
      <c r="R6" s="1631" t="s">
        <v>24</v>
      </c>
      <c r="S6" s="1628" t="s">
        <v>6</v>
      </c>
      <c r="T6" s="1629" t="s">
        <v>7</v>
      </c>
      <c r="U6" s="1630"/>
      <c r="V6" s="1631" t="s">
        <v>24</v>
      </c>
      <c r="W6" s="1650"/>
      <c r="X6" s="1650"/>
      <c r="Y6" s="1633" t="s">
        <v>16</v>
      </c>
      <c r="Z6" s="1629" t="s">
        <v>8</v>
      </c>
      <c r="AA6" s="1635"/>
      <c r="AB6" s="1636"/>
    </row>
    <row r="7" spans="1:31" ht="81.75" customHeight="1" thickBot="1" x14ac:dyDescent="0.25">
      <c r="A7" s="1618"/>
      <c r="B7" s="1621"/>
      <c r="C7" s="1621"/>
      <c r="D7" s="1621"/>
      <c r="E7" s="1624"/>
      <c r="F7" s="1627"/>
      <c r="G7" s="1621"/>
      <c r="H7" s="1685"/>
      <c r="I7" s="1689"/>
      <c r="J7" s="1651"/>
      <c r="K7" s="1618"/>
      <c r="L7" s="8" t="s">
        <v>6</v>
      </c>
      <c r="M7" s="7" t="s">
        <v>17</v>
      </c>
      <c r="N7" s="1632"/>
      <c r="O7" s="1618"/>
      <c r="P7" s="8" t="s">
        <v>6</v>
      </c>
      <c r="Q7" s="7" t="s">
        <v>17</v>
      </c>
      <c r="R7" s="1632"/>
      <c r="S7" s="1618"/>
      <c r="T7" s="8" t="s">
        <v>6</v>
      </c>
      <c r="U7" s="7" t="s">
        <v>17</v>
      </c>
      <c r="V7" s="1632"/>
      <c r="W7" s="1651"/>
      <c r="X7" s="1651"/>
      <c r="Y7" s="1634"/>
      <c r="Z7" s="9" t="s">
        <v>48</v>
      </c>
      <c r="AA7" s="9" t="s">
        <v>49</v>
      </c>
      <c r="AB7" s="10" t="s">
        <v>115</v>
      </c>
    </row>
    <row r="8" spans="1:31" s="44" customFormat="1" ht="15.75" customHeight="1" x14ac:dyDescent="0.2">
      <c r="A8" s="1578" t="s">
        <v>93</v>
      </c>
      <c r="B8" s="1579"/>
      <c r="C8" s="1579"/>
      <c r="D8" s="1579"/>
      <c r="E8" s="1579"/>
      <c r="F8" s="1579"/>
      <c r="G8" s="1579"/>
      <c r="H8" s="1579"/>
      <c r="I8" s="1579"/>
      <c r="J8" s="1579"/>
      <c r="K8" s="1579"/>
      <c r="L8" s="1579"/>
      <c r="M8" s="1579"/>
      <c r="N8" s="1579"/>
      <c r="O8" s="1579"/>
      <c r="P8" s="1579"/>
      <c r="Q8" s="1579"/>
      <c r="R8" s="1579"/>
      <c r="S8" s="1579"/>
      <c r="T8" s="1579"/>
      <c r="U8" s="1579"/>
      <c r="V8" s="1579"/>
      <c r="W8" s="1579"/>
      <c r="X8" s="1579"/>
      <c r="Y8" s="1579"/>
      <c r="Z8" s="1579"/>
      <c r="AA8" s="1579"/>
      <c r="AB8" s="1580"/>
    </row>
    <row r="9" spans="1:31" s="44" customFormat="1" ht="14.25" customHeight="1" x14ac:dyDescent="0.2">
      <c r="A9" s="1591" t="s">
        <v>57</v>
      </c>
      <c r="B9" s="1592"/>
      <c r="C9" s="1592"/>
      <c r="D9" s="1592"/>
      <c r="E9" s="1592"/>
      <c r="F9" s="1592"/>
      <c r="G9" s="1592"/>
      <c r="H9" s="1592"/>
      <c r="I9" s="1592"/>
      <c r="J9" s="1592"/>
      <c r="K9" s="1592"/>
      <c r="L9" s="1592"/>
      <c r="M9" s="1592"/>
      <c r="N9" s="1592"/>
      <c r="O9" s="1592"/>
      <c r="P9" s="1592"/>
      <c r="Q9" s="1592"/>
      <c r="R9" s="1592"/>
      <c r="S9" s="1592"/>
      <c r="T9" s="1592"/>
      <c r="U9" s="1592"/>
      <c r="V9" s="1592"/>
      <c r="W9" s="1592"/>
      <c r="X9" s="1592"/>
      <c r="Y9" s="1592"/>
      <c r="Z9" s="1592"/>
      <c r="AA9" s="1592"/>
      <c r="AB9" s="1593"/>
    </row>
    <row r="10" spans="1:31" ht="14.25" customHeight="1" x14ac:dyDescent="0.2">
      <c r="A10" s="106" t="s">
        <v>9</v>
      </c>
      <c r="B10" s="1598" t="s">
        <v>58</v>
      </c>
      <c r="C10" s="1599"/>
      <c r="D10" s="1599"/>
      <c r="E10" s="1599"/>
      <c r="F10" s="1599"/>
      <c r="G10" s="1599"/>
      <c r="H10" s="1599"/>
      <c r="I10" s="1599"/>
      <c r="J10" s="1599"/>
      <c r="K10" s="1599"/>
      <c r="L10" s="1599"/>
      <c r="M10" s="1599"/>
      <c r="N10" s="1599"/>
      <c r="O10" s="1599"/>
      <c r="P10" s="1599"/>
      <c r="Q10" s="1599"/>
      <c r="R10" s="1599"/>
      <c r="S10" s="1599"/>
      <c r="T10" s="1599"/>
      <c r="U10" s="1599"/>
      <c r="V10" s="1599"/>
      <c r="W10" s="1599"/>
      <c r="X10" s="1599"/>
      <c r="Y10" s="1599"/>
      <c r="Z10" s="1599"/>
      <c r="AA10" s="1599"/>
      <c r="AB10" s="1600"/>
    </row>
    <row r="11" spans="1:31" ht="15" customHeight="1" x14ac:dyDescent="0.2">
      <c r="A11" s="110" t="s">
        <v>9</v>
      </c>
      <c r="B11" s="109" t="s">
        <v>9</v>
      </c>
      <c r="C11" s="1601" t="s">
        <v>59</v>
      </c>
      <c r="D11" s="1602"/>
      <c r="E11" s="1602"/>
      <c r="F11" s="1602"/>
      <c r="G11" s="1602"/>
      <c r="H11" s="1602"/>
      <c r="I11" s="1602"/>
      <c r="J11" s="1602"/>
      <c r="K11" s="1602"/>
      <c r="L11" s="1602"/>
      <c r="M11" s="1602"/>
      <c r="N11" s="1602"/>
      <c r="O11" s="1602"/>
      <c r="P11" s="1602"/>
      <c r="Q11" s="1602"/>
      <c r="R11" s="1602"/>
      <c r="S11" s="1602"/>
      <c r="T11" s="1602"/>
      <c r="U11" s="1602"/>
      <c r="V11" s="1602"/>
      <c r="W11" s="1602"/>
      <c r="X11" s="1602"/>
      <c r="Y11" s="1602"/>
      <c r="Z11" s="1602"/>
      <c r="AA11" s="1602"/>
      <c r="AB11" s="1603"/>
    </row>
    <row r="12" spans="1:31" ht="14.25" customHeight="1" x14ac:dyDescent="0.2">
      <c r="A12" s="111" t="s">
        <v>9</v>
      </c>
      <c r="B12" s="79" t="s">
        <v>9</v>
      </c>
      <c r="C12" s="115" t="s">
        <v>9</v>
      </c>
      <c r="D12" s="117" t="s">
        <v>9</v>
      </c>
      <c r="E12" s="1583" t="s">
        <v>217</v>
      </c>
      <c r="F12" s="1606" t="s">
        <v>62</v>
      </c>
      <c r="G12" s="80" t="s">
        <v>53</v>
      </c>
      <c r="H12" s="81" t="s">
        <v>60</v>
      </c>
      <c r="I12" s="1660" t="s">
        <v>175</v>
      </c>
      <c r="J12" s="107" t="s">
        <v>50</v>
      </c>
      <c r="K12" s="55">
        <f>N12+L12</f>
        <v>99.2</v>
      </c>
      <c r="L12" s="53">
        <v>11.2</v>
      </c>
      <c r="M12" s="53">
        <v>8.1999999999999993</v>
      </c>
      <c r="N12" s="108">
        <v>88</v>
      </c>
      <c r="O12" s="300">
        <f>P12+R12</f>
        <v>3.1</v>
      </c>
      <c r="P12" s="301">
        <v>1.5</v>
      </c>
      <c r="Q12" s="301">
        <v>0.7</v>
      </c>
      <c r="R12" s="302">
        <f>R17</f>
        <v>1.6</v>
      </c>
      <c r="S12" s="152">
        <f>T12+V12</f>
        <v>3.1</v>
      </c>
      <c r="T12" s="136">
        <v>1.5</v>
      </c>
      <c r="U12" s="136">
        <v>0.7</v>
      </c>
      <c r="V12" s="137">
        <v>1.6</v>
      </c>
      <c r="W12" s="170">
        <v>161.69999999999999</v>
      </c>
      <c r="X12" s="208"/>
      <c r="Y12" s="1608" t="s">
        <v>65</v>
      </c>
      <c r="Z12" s="1594">
        <f>Z14+Z15+Z16+Z17</f>
        <v>3</v>
      </c>
      <c r="AA12" s="1594"/>
      <c r="AB12" s="1596"/>
    </row>
    <row r="13" spans="1:31" ht="21.75" customHeight="1" x14ac:dyDescent="0.2">
      <c r="A13" s="111"/>
      <c r="B13" s="79"/>
      <c r="C13" s="115"/>
      <c r="D13" s="105"/>
      <c r="E13" s="1605"/>
      <c r="F13" s="1607"/>
      <c r="G13" s="80"/>
      <c r="H13" s="81"/>
      <c r="I13" s="1660"/>
      <c r="J13" s="90" t="s">
        <v>61</v>
      </c>
      <c r="K13" s="130">
        <f>L13+N13</f>
        <v>562.20000000000005</v>
      </c>
      <c r="L13" s="125">
        <v>63.4</v>
      </c>
      <c r="M13" s="125">
        <v>60.4</v>
      </c>
      <c r="N13" s="126">
        <v>498.8</v>
      </c>
      <c r="O13" s="300">
        <f>P13+R13</f>
        <v>17.600000000000001</v>
      </c>
      <c r="P13" s="301">
        <v>5.8</v>
      </c>
      <c r="Q13" s="301">
        <v>5.0999999999999996</v>
      </c>
      <c r="R13" s="302">
        <v>11.8</v>
      </c>
      <c r="S13" s="143">
        <f>T13+V13</f>
        <v>17.600000000000001</v>
      </c>
      <c r="T13" s="139">
        <v>5.8</v>
      </c>
      <c r="U13" s="139">
        <v>5.0999999999999996</v>
      </c>
      <c r="V13" s="140">
        <v>11.8</v>
      </c>
      <c r="W13" s="170">
        <v>916.6</v>
      </c>
      <c r="X13" s="209"/>
      <c r="Y13" s="1609"/>
      <c r="Z13" s="1595"/>
      <c r="AA13" s="1595"/>
      <c r="AB13" s="1597"/>
    </row>
    <row r="14" spans="1:31" ht="39" customHeight="1" x14ac:dyDescent="0.2">
      <c r="A14" s="111"/>
      <c r="B14" s="79"/>
      <c r="C14" s="115"/>
      <c r="D14" s="117"/>
      <c r="E14" s="240" t="s">
        <v>105</v>
      </c>
      <c r="F14" s="78" t="s">
        <v>150</v>
      </c>
      <c r="G14" s="80"/>
      <c r="H14" s="81"/>
      <c r="I14" s="1660"/>
      <c r="J14" s="90"/>
      <c r="K14" s="29"/>
      <c r="L14" s="56"/>
      <c r="M14" s="56"/>
      <c r="N14" s="207"/>
      <c r="O14" s="300"/>
      <c r="P14" s="301"/>
      <c r="Q14" s="301"/>
      <c r="R14" s="302"/>
      <c r="S14" s="143"/>
      <c r="T14" s="139"/>
      <c r="U14" s="139"/>
      <c r="V14" s="140"/>
      <c r="W14" s="57"/>
      <c r="X14" s="213"/>
      <c r="Y14" s="224" t="s">
        <v>63</v>
      </c>
      <c r="Z14" s="65">
        <v>1</v>
      </c>
      <c r="AA14" s="65"/>
      <c r="AB14" s="66"/>
    </row>
    <row r="15" spans="1:31" ht="30.75" customHeight="1" x14ac:dyDescent="0.2">
      <c r="A15" s="111"/>
      <c r="B15" s="79"/>
      <c r="C15" s="115"/>
      <c r="D15" s="117"/>
      <c r="E15" s="942" t="s">
        <v>106</v>
      </c>
      <c r="F15" s="940" t="s">
        <v>152</v>
      </c>
      <c r="G15" s="80"/>
      <c r="H15" s="81"/>
      <c r="I15" s="82"/>
      <c r="J15" s="15"/>
      <c r="K15" s="55"/>
      <c r="L15" s="30"/>
      <c r="M15" s="30"/>
      <c r="N15" s="108"/>
      <c r="O15" s="303"/>
      <c r="P15" s="304"/>
      <c r="Q15" s="304"/>
      <c r="R15" s="305"/>
      <c r="S15" s="152"/>
      <c r="T15" s="141"/>
      <c r="U15" s="141"/>
      <c r="V15" s="142"/>
      <c r="W15" s="33"/>
      <c r="X15" s="210"/>
      <c r="Y15" s="62" t="s">
        <v>64</v>
      </c>
      <c r="Z15" s="65"/>
      <c r="AA15" s="65"/>
      <c r="AB15" s="66"/>
    </row>
    <row r="16" spans="1:31" ht="30.75" customHeight="1" x14ac:dyDescent="0.2">
      <c r="A16" s="111"/>
      <c r="B16" s="79"/>
      <c r="C16" s="115"/>
      <c r="D16" s="117"/>
      <c r="E16" s="229" t="s">
        <v>107</v>
      </c>
      <c r="F16" s="78" t="s">
        <v>154</v>
      </c>
      <c r="G16" s="80"/>
      <c r="H16" s="81"/>
      <c r="I16" s="82"/>
      <c r="J16" s="39"/>
      <c r="K16" s="58"/>
      <c r="L16" s="59"/>
      <c r="M16" s="59"/>
      <c r="N16" s="207"/>
      <c r="O16" s="306"/>
      <c r="P16" s="307"/>
      <c r="Q16" s="307"/>
      <c r="R16" s="308"/>
      <c r="S16" s="143"/>
      <c r="T16" s="139"/>
      <c r="U16" s="139"/>
      <c r="V16" s="140"/>
      <c r="W16" s="61"/>
      <c r="X16" s="211"/>
      <c r="Y16" s="62" t="s">
        <v>64</v>
      </c>
      <c r="Z16" s="63">
        <v>1</v>
      </c>
      <c r="AA16" s="63"/>
      <c r="AB16" s="64"/>
      <c r="AD16" s="16"/>
    </row>
    <row r="17" spans="1:30" ht="29.25" customHeight="1" x14ac:dyDescent="0.2">
      <c r="A17" s="111"/>
      <c r="B17" s="79"/>
      <c r="C17" s="115"/>
      <c r="D17" s="117"/>
      <c r="E17" s="240" t="s">
        <v>108</v>
      </c>
      <c r="F17" s="226" t="s">
        <v>153</v>
      </c>
      <c r="G17" s="80"/>
      <c r="H17" s="81"/>
      <c r="I17" s="82"/>
      <c r="J17" s="15"/>
      <c r="K17" s="55"/>
      <c r="L17" s="30"/>
      <c r="M17" s="30"/>
      <c r="N17" s="108"/>
      <c r="O17" s="303">
        <f>R17</f>
        <v>1.6</v>
      </c>
      <c r="P17" s="304"/>
      <c r="Q17" s="304"/>
      <c r="R17" s="305">
        <v>1.6</v>
      </c>
      <c r="S17" s="152"/>
      <c r="T17" s="141"/>
      <c r="U17" s="141"/>
      <c r="V17" s="142"/>
      <c r="W17" s="33"/>
      <c r="X17" s="210"/>
      <c r="Y17" s="62" t="s">
        <v>64</v>
      </c>
      <c r="Z17" s="65">
        <v>1</v>
      </c>
      <c r="AA17" s="65"/>
      <c r="AB17" s="66"/>
    </row>
    <row r="18" spans="1:30" ht="97.5" customHeight="1" x14ac:dyDescent="0.2">
      <c r="A18" s="111"/>
      <c r="B18" s="79"/>
      <c r="C18" s="115"/>
      <c r="D18" s="117"/>
      <c r="E18" s="240" t="s">
        <v>109</v>
      </c>
      <c r="F18" s="78" t="s">
        <v>136</v>
      </c>
      <c r="G18" s="80"/>
      <c r="H18" s="81"/>
      <c r="I18" s="82"/>
      <c r="J18" s="39"/>
      <c r="K18" s="58"/>
      <c r="L18" s="59"/>
      <c r="M18" s="59"/>
      <c r="N18" s="207"/>
      <c r="O18" s="306"/>
      <c r="P18" s="307"/>
      <c r="Q18" s="307"/>
      <c r="R18" s="308"/>
      <c r="S18" s="143"/>
      <c r="T18" s="139"/>
      <c r="U18" s="139"/>
      <c r="V18" s="140"/>
      <c r="W18" s="61"/>
      <c r="X18" s="211"/>
      <c r="Y18" s="62" t="s">
        <v>94</v>
      </c>
      <c r="Z18" s="63"/>
      <c r="AA18" s="63"/>
      <c r="AB18" s="64"/>
      <c r="AD18" s="16"/>
    </row>
    <row r="19" spans="1:30" ht="16.5" customHeight="1" thickBot="1" x14ac:dyDescent="0.25">
      <c r="A19" s="111"/>
      <c r="B19" s="79"/>
      <c r="C19" s="115"/>
      <c r="D19" s="117"/>
      <c r="E19" s="243"/>
      <c r="F19" s="200"/>
      <c r="G19" s="201"/>
      <c r="H19" s="202"/>
      <c r="I19" s="203"/>
      <c r="J19" s="155" t="s">
        <v>10</v>
      </c>
      <c r="K19" s="146"/>
      <c r="L19" s="146"/>
      <c r="M19" s="146"/>
      <c r="N19" s="183"/>
      <c r="O19" s="309">
        <f>O13+O12</f>
        <v>20.700000000000003</v>
      </c>
      <c r="P19" s="310">
        <f t="shared" ref="P19:R19" si="0">P13+P12</f>
        <v>7.3</v>
      </c>
      <c r="Q19" s="310">
        <f t="shared" si="0"/>
        <v>5.8</v>
      </c>
      <c r="R19" s="311">
        <f t="shared" si="0"/>
        <v>13.4</v>
      </c>
      <c r="S19" s="146">
        <f t="shared" ref="S19:V19" si="1">S13+S12</f>
        <v>20.700000000000003</v>
      </c>
      <c r="T19" s="146">
        <f t="shared" si="1"/>
        <v>7.3</v>
      </c>
      <c r="U19" s="146">
        <f t="shared" si="1"/>
        <v>5.8</v>
      </c>
      <c r="V19" s="183">
        <f t="shared" si="1"/>
        <v>13.4</v>
      </c>
      <c r="W19" s="157"/>
      <c r="X19" s="146"/>
      <c r="Y19" s="204"/>
      <c r="Z19" s="205"/>
      <c r="AA19" s="205"/>
      <c r="AB19" s="206"/>
      <c r="AD19" s="16"/>
    </row>
    <row r="20" spans="1:30" ht="18.75" customHeight="1" x14ac:dyDescent="0.2">
      <c r="A20" s="111"/>
      <c r="B20" s="79"/>
      <c r="C20" s="116"/>
      <c r="D20" s="121" t="s">
        <v>11</v>
      </c>
      <c r="E20" s="1604" t="s">
        <v>141</v>
      </c>
      <c r="F20" s="947" t="s">
        <v>157</v>
      </c>
      <c r="G20" s="80"/>
      <c r="H20" s="81"/>
      <c r="I20" s="1660" t="s">
        <v>175</v>
      </c>
      <c r="J20" s="107" t="s">
        <v>50</v>
      </c>
      <c r="K20" s="127">
        <f>L20+N20</f>
        <v>0</v>
      </c>
      <c r="L20" s="53">
        <v>0</v>
      </c>
      <c r="M20" s="53">
        <v>0</v>
      </c>
      <c r="N20" s="51">
        <v>0</v>
      </c>
      <c r="O20" s="303">
        <f>P20+R20</f>
        <v>174.9</v>
      </c>
      <c r="P20" s="312">
        <v>18.399999999999999</v>
      </c>
      <c r="Q20" s="312">
        <v>13.6</v>
      </c>
      <c r="R20" s="313">
        <f>R22+R23+R24+R25+R26+R27+R28+R29+R3</f>
        <v>156.5</v>
      </c>
      <c r="S20" s="135">
        <f>T20+V20</f>
        <v>174.9</v>
      </c>
      <c r="T20" s="136">
        <v>18.399999999999999</v>
      </c>
      <c r="U20" s="136">
        <v>13.6</v>
      </c>
      <c r="V20" s="137">
        <v>156.5</v>
      </c>
      <c r="W20" s="83"/>
      <c r="X20" s="212"/>
      <c r="Y20" s="1693" t="s">
        <v>66</v>
      </c>
      <c r="Z20" s="952">
        <f>Z22+Z23+Z24+Z25+Z26+Z27+Z28</f>
        <v>4</v>
      </c>
      <c r="AA20" s="952">
        <f>AA22+AA23+AA24+AA25+AA26+AA27+AA28+AA29+AA30+AA31+AA32</f>
        <v>4</v>
      </c>
      <c r="AB20" s="953"/>
    </row>
    <row r="21" spans="1:30" ht="16.5" customHeight="1" x14ac:dyDescent="0.2">
      <c r="A21" s="111"/>
      <c r="B21" s="79"/>
      <c r="C21" s="116"/>
      <c r="D21" s="117"/>
      <c r="E21" s="1680"/>
      <c r="F21" s="228"/>
      <c r="G21" s="80"/>
      <c r="H21" s="81"/>
      <c r="I21" s="1660"/>
      <c r="J21" s="90" t="s">
        <v>61</v>
      </c>
      <c r="K21" s="29"/>
      <c r="L21" s="56"/>
      <c r="M21" s="56"/>
      <c r="N21" s="31"/>
      <c r="O21" s="300">
        <f>P21+R21</f>
        <v>1501.1</v>
      </c>
      <c r="P21" s="301">
        <v>104.3</v>
      </c>
      <c r="Q21" s="301">
        <v>90.7</v>
      </c>
      <c r="R21" s="302">
        <v>1396.8</v>
      </c>
      <c r="S21" s="138">
        <f>T21+V21</f>
        <v>1501.1</v>
      </c>
      <c r="T21" s="139">
        <v>104.3</v>
      </c>
      <c r="U21" s="139">
        <v>90.7</v>
      </c>
      <c r="V21" s="140">
        <v>1396.8</v>
      </c>
      <c r="W21" s="57"/>
      <c r="X21" s="213"/>
      <c r="Y21" s="1582"/>
      <c r="Z21" s="195"/>
      <c r="AA21" s="86"/>
      <c r="AB21" s="87"/>
    </row>
    <row r="22" spans="1:30" ht="46.5" customHeight="1" x14ac:dyDescent="0.2">
      <c r="A22" s="111"/>
      <c r="B22" s="79"/>
      <c r="C22" s="116"/>
      <c r="D22" s="117"/>
      <c r="E22" s="230" t="s">
        <v>125</v>
      </c>
      <c r="F22" s="78" t="s">
        <v>136</v>
      </c>
      <c r="G22" s="80"/>
      <c r="H22" s="81"/>
      <c r="I22" s="1660"/>
      <c r="J22" s="15"/>
      <c r="K22" s="93"/>
      <c r="L22" s="30"/>
      <c r="M22" s="30"/>
      <c r="N22" s="32"/>
      <c r="O22" s="314">
        <f t="shared" ref="O22:O32" si="2">R22</f>
        <v>12.5</v>
      </c>
      <c r="P22" s="304"/>
      <c r="Q22" s="304"/>
      <c r="R22" s="305">
        <v>12.5</v>
      </c>
      <c r="S22" s="151"/>
      <c r="T22" s="141"/>
      <c r="U22" s="141"/>
      <c r="V22" s="142"/>
      <c r="W22" s="33"/>
      <c r="X22" s="210"/>
      <c r="Y22" s="91" t="s">
        <v>64</v>
      </c>
      <c r="Z22" s="94">
        <v>1</v>
      </c>
      <c r="AA22" s="98"/>
      <c r="AB22" s="99"/>
    </row>
    <row r="23" spans="1:30" ht="46.5" customHeight="1" x14ac:dyDescent="0.2">
      <c r="A23" s="111"/>
      <c r="B23" s="79"/>
      <c r="C23" s="116"/>
      <c r="D23" s="117"/>
      <c r="E23" s="230" t="s">
        <v>218</v>
      </c>
      <c r="F23" s="954" t="s">
        <v>155</v>
      </c>
      <c r="G23" s="80"/>
      <c r="H23" s="81"/>
      <c r="I23" s="82"/>
      <c r="J23" s="15"/>
      <c r="K23" s="93"/>
      <c r="L23" s="30"/>
      <c r="M23" s="30"/>
      <c r="N23" s="32"/>
      <c r="O23" s="314">
        <f t="shared" si="2"/>
        <v>20.6</v>
      </c>
      <c r="P23" s="304"/>
      <c r="Q23" s="304"/>
      <c r="R23" s="305">
        <v>20.6</v>
      </c>
      <c r="S23" s="151"/>
      <c r="T23" s="141"/>
      <c r="U23" s="141"/>
      <c r="V23" s="142"/>
      <c r="W23" s="33"/>
      <c r="X23" s="210"/>
      <c r="Y23" s="91" t="s">
        <v>64</v>
      </c>
      <c r="Z23" s="94"/>
      <c r="AA23" s="98">
        <v>1</v>
      </c>
      <c r="AB23" s="99"/>
    </row>
    <row r="24" spans="1:30" ht="29.25" customHeight="1" x14ac:dyDescent="0.2">
      <c r="A24" s="111"/>
      <c r="B24" s="79"/>
      <c r="C24" s="116"/>
      <c r="D24" s="117"/>
      <c r="E24" s="230" t="s">
        <v>209</v>
      </c>
      <c r="F24" s="940"/>
      <c r="G24" s="80"/>
      <c r="H24" s="81"/>
      <c r="I24" s="82"/>
      <c r="J24" s="15"/>
      <c r="K24" s="93"/>
      <c r="L24" s="30"/>
      <c r="M24" s="30"/>
      <c r="N24" s="32"/>
      <c r="O24" s="314">
        <f t="shared" si="2"/>
        <v>25</v>
      </c>
      <c r="P24" s="304"/>
      <c r="Q24" s="304"/>
      <c r="R24" s="305">
        <v>25</v>
      </c>
      <c r="S24" s="151"/>
      <c r="T24" s="141"/>
      <c r="U24" s="141"/>
      <c r="V24" s="142"/>
      <c r="W24" s="33"/>
      <c r="X24" s="210"/>
      <c r="Y24" s="91" t="s">
        <v>64</v>
      </c>
      <c r="Z24" s="94"/>
      <c r="AA24" s="98">
        <v>1</v>
      </c>
      <c r="AB24" s="99"/>
    </row>
    <row r="25" spans="1:30" ht="29.25" customHeight="1" x14ac:dyDescent="0.2">
      <c r="A25" s="111"/>
      <c r="B25" s="79"/>
      <c r="C25" s="116"/>
      <c r="D25" s="117"/>
      <c r="E25" s="230" t="s">
        <v>126</v>
      </c>
      <c r="F25" s="227" t="s">
        <v>124</v>
      </c>
      <c r="G25" s="80"/>
      <c r="H25" s="81"/>
      <c r="I25" s="82"/>
      <c r="J25" s="15"/>
      <c r="K25" s="93"/>
      <c r="L25" s="30"/>
      <c r="M25" s="30"/>
      <c r="N25" s="32"/>
      <c r="O25" s="314">
        <f t="shared" si="2"/>
        <v>46</v>
      </c>
      <c r="P25" s="304"/>
      <c r="Q25" s="304"/>
      <c r="R25" s="305">
        <v>46</v>
      </c>
      <c r="S25" s="151"/>
      <c r="T25" s="141"/>
      <c r="U25" s="141"/>
      <c r="V25" s="142"/>
      <c r="W25" s="33"/>
      <c r="X25" s="210"/>
      <c r="Y25" s="91" t="s">
        <v>64</v>
      </c>
      <c r="Z25" s="94"/>
      <c r="AA25" s="98">
        <v>1</v>
      </c>
      <c r="AB25" s="99"/>
    </row>
    <row r="26" spans="1:30" ht="41.25" customHeight="1" thickBot="1" x14ac:dyDescent="0.25">
      <c r="A26" s="288"/>
      <c r="B26" s="289"/>
      <c r="C26" s="958"/>
      <c r="D26" s="104"/>
      <c r="E26" s="959" t="s">
        <v>127</v>
      </c>
      <c r="F26" s="960" t="s">
        <v>149</v>
      </c>
      <c r="G26" s="201"/>
      <c r="H26" s="202"/>
      <c r="I26" s="203"/>
      <c r="J26" s="290"/>
      <c r="K26" s="961"/>
      <c r="L26" s="962"/>
      <c r="M26" s="962"/>
      <c r="N26" s="963"/>
      <c r="O26" s="964">
        <f t="shared" si="2"/>
        <v>14.5</v>
      </c>
      <c r="P26" s="965"/>
      <c r="Q26" s="965"/>
      <c r="R26" s="966">
        <v>14.5</v>
      </c>
      <c r="S26" s="967"/>
      <c r="T26" s="291"/>
      <c r="U26" s="291"/>
      <c r="V26" s="968"/>
      <c r="W26" s="236"/>
      <c r="X26" s="257"/>
      <c r="Y26" s="204" t="s">
        <v>64</v>
      </c>
      <c r="Z26" s="969">
        <v>1</v>
      </c>
      <c r="AA26" s="205"/>
      <c r="AB26" s="206"/>
    </row>
    <row r="27" spans="1:30" ht="29.25" customHeight="1" x14ac:dyDescent="0.2">
      <c r="A27" s="627"/>
      <c r="B27" s="628"/>
      <c r="C27" s="913"/>
      <c r="D27" s="121"/>
      <c r="E27" s="914" t="s">
        <v>128</v>
      </c>
      <c r="F27" s="915" t="s">
        <v>149</v>
      </c>
      <c r="G27" s="615"/>
      <c r="H27" s="616"/>
      <c r="I27" s="916"/>
      <c r="J27" s="617"/>
      <c r="K27" s="917"/>
      <c r="L27" s="918"/>
      <c r="M27" s="918"/>
      <c r="N27" s="919"/>
      <c r="O27" s="920">
        <f t="shared" si="2"/>
        <v>24</v>
      </c>
      <c r="P27" s="921"/>
      <c r="Q27" s="921"/>
      <c r="R27" s="922">
        <v>24</v>
      </c>
      <c r="S27" s="923"/>
      <c r="T27" s="924"/>
      <c r="U27" s="924"/>
      <c r="V27" s="925"/>
      <c r="W27" s="608"/>
      <c r="X27" s="607"/>
      <c r="Y27" s="618" t="s">
        <v>64</v>
      </c>
      <c r="Z27" s="619">
        <v>2</v>
      </c>
      <c r="AA27" s="84"/>
      <c r="AB27" s="85"/>
    </row>
    <row r="28" spans="1:30" ht="53.25" customHeight="1" x14ac:dyDescent="0.2">
      <c r="A28" s="111"/>
      <c r="B28" s="79"/>
      <c r="C28" s="116"/>
      <c r="D28" s="117"/>
      <c r="E28" s="231" t="s">
        <v>129</v>
      </c>
      <c r="F28" s="954"/>
      <c r="G28" s="80"/>
      <c r="H28" s="81"/>
      <c r="I28" s="82"/>
      <c r="J28" s="15"/>
      <c r="K28" s="93"/>
      <c r="L28" s="30"/>
      <c r="M28" s="30"/>
      <c r="N28" s="32"/>
      <c r="O28" s="314">
        <f t="shared" si="2"/>
        <v>13.9</v>
      </c>
      <c r="P28" s="304"/>
      <c r="Q28" s="304"/>
      <c r="R28" s="305">
        <v>13.9</v>
      </c>
      <c r="S28" s="151"/>
      <c r="T28" s="141"/>
      <c r="U28" s="141"/>
      <c r="V28" s="142"/>
      <c r="W28" s="33"/>
      <c r="X28" s="210"/>
      <c r="Y28" s="91" t="s">
        <v>63</v>
      </c>
      <c r="Z28" s="94"/>
      <c r="AA28" s="98">
        <v>1</v>
      </c>
      <c r="AB28" s="99"/>
    </row>
    <row r="29" spans="1:30" ht="46.5" customHeight="1" x14ac:dyDescent="0.2">
      <c r="A29" s="111"/>
      <c r="B29" s="79"/>
      <c r="C29" s="116"/>
      <c r="D29" s="117"/>
      <c r="E29" s="232" t="s">
        <v>210</v>
      </c>
      <c r="F29" s="1694" t="s">
        <v>136</v>
      </c>
      <c r="G29" s="80"/>
      <c r="H29" s="81"/>
      <c r="I29" s="82"/>
      <c r="J29" s="15"/>
      <c r="K29" s="93"/>
      <c r="L29" s="30"/>
      <c r="M29" s="30"/>
      <c r="N29" s="32"/>
      <c r="O29" s="314">
        <f t="shared" si="2"/>
        <v>0</v>
      </c>
      <c r="P29" s="304"/>
      <c r="Q29" s="304"/>
      <c r="R29" s="305">
        <v>0</v>
      </c>
      <c r="S29" s="151"/>
      <c r="T29" s="141"/>
      <c r="U29" s="141"/>
      <c r="V29" s="142"/>
      <c r="W29" s="33"/>
      <c r="X29" s="210"/>
      <c r="Y29" s="91"/>
      <c r="Z29" s="94"/>
      <c r="AA29" s="98"/>
      <c r="AB29" s="99"/>
    </row>
    <row r="30" spans="1:30" ht="38.25" customHeight="1" x14ac:dyDescent="0.2">
      <c r="A30" s="111"/>
      <c r="B30" s="79"/>
      <c r="C30" s="116"/>
      <c r="D30" s="117"/>
      <c r="E30" s="232" t="s">
        <v>138</v>
      </c>
      <c r="F30" s="1695"/>
      <c r="G30" s="80"/>
      <c r="H30" s="81"/>
      <c r="I30" s="82"/>
      <c r="J30" s="15"/>
      <c r="K30" s="93"/>
      <c r="L30" s="30"/>
      <c r="M30" s="30"/>
      <c r="N30" s="32"/>
      <c r="O30" s="314">
        <f t="shared" si="2"/>
        <v>0</v>
      </c>
      <c r="P30" s="304"/>
      <c r="Q30" s="304"/>
      <c r="R30" s="305">
        <v>0</v>
      </c>
      <c r="S30" s="151"/>
      <c r="T30" s="141"/>
      <c r="U30" s="141"/>
      <c r="V30" s="142"/>
      <c r="W30" s="33"/>
      <c r="X30" s="210"/>
      <c r="Y30" s="91"/>
      <c r="Z30" s="94"/>
      <c r="AA30" s="98"/>
      <c r="AB30" s="99"/>
    </row>
    <row r="31" spans="1:30" ht="53.25" customHeight="1" x14ac:dyDescent="0.2">
      <c r="A31" s="111"/>
      <c r="B31" s="79"/>
      <c r="C31" s="116"/>
      <c r="D31" s="117"/>
      <c r="E31" s="232" t="s">
        <v>139</v>
      </c>
      <c r="F31" s="1695"/>
      <c r="G31" s="80"/>
      <c r="H31" s="81"/>
      <c r="I31" s="82"/>
      <c r="J31" s="15"/>
      <c r="K31" s="93"/>
      <c r="L31" s="30"/>
      <c r="M31" s="30"/>
      <c r="N31" s="32"/>
      <c r="O31" s="314">
        <f t="shared" si="2"/>
        <v>0</v>
      </c>
      <c r="P31" s="304"/>
      <c r="Q31" s="304"/>
      <c r="R31" s="305">
        <v>0</v>
      </c>
      <c r="S31" s="151"/>
      <c r="T31" s="141"/>
      <c r="U31" s="141"/>
      <c r="V31" s="142"/>
      <c r="W31" s="33"/>
      <c r="X31" s="210"/>
      <c r="Y31" s="91"/>
      <c r="Z31" s="94"/>
      <c r="AA31" s="98"/>
      <c r="AB31" s="99"/>
    </row>
    <row r="32" spans="1:30" ht="30" customHeight="1" x14ac:dyDescent="0.2">
      <c r="A32" s="111"/>
      <c r="B32" s="79"/>
      <c r="C32" s="116"/>
      <c r="D32" s="117"/>
      <c r="E32" s="1586" t="s">
        <v>140</v>
      </c>
      <c r="F32" s="1695"/>
      <c r="G32" s="80"/>
      <c r="H32" s="81"/>
      <c r="I32" s="82"/>
      <c r="J32" s="15"/>
      <c r="K32" s="93"/>
      <c r="L32" s="30"/>
      <c r="M32" s="30"/>
      <c r="N32" s="32"/>
      <c r="O32" s="314">
        <f t="shared" si="2"/>
        <v>0</v>
      </c>
      <c r="P32" s="304"/>
      <c r="Q32" s="304"/>
      <c r="R32" s="305">
        <v>0</v>
      </c>
      <c r="S32" s="151"/>
      <c r="T32" s="141"/>
      <c r="U32" s="141"/>
      <c r="V32" s="142"/>
      <c r="W32" s="33"/>
      <c r="X32" s="210"/>
      <c r="Y32" s="91"/>
      <c r="Z32" s="94"/>
      <c r="AA32" s="98"/>
      <c r="AB32" s="99"/>
    </row>
    <row r="33" spans="1:30" ht="14.25" customHeight="1" thickBot="1" x14ac:dyDescent="0.25">
      <c r="A33" s="111"/>
      <c r="B33" s="79"/>
      <c r="C33" s="116"/>
      <c r="D33" s="104"/>
      <c r="E33" s="1686"/>
      <c r="F33" s="188"/>
      <c r="G33" s="80"/>
      <c r="H33" s="81"/>
      <c r="I33" s="82"/>
      <c r="J33" s="155" t="s">
        <v>10</v>
      </c>
      <c r="K33" s="153"/>
      <c r="L33" s="154"/>
      <c r="M33" s="154"/>
      <c r="N33" s="191"/>
      <c r="O33" s="315">
        <f>O20+O21</f>
        <v>1676</v>
      </c>
      <c r="P33" s="315">
        <f>P20+P21</f>
        <v>122.69999999999999</v>
      </c>
      <c r="Q33" s="315">
        <f>Q20+Q21</f>
        <v>104.3</v>
      </c>
      <c r="R33" s="315">
        <f>R20+R21</f>
        <v>1553.3</v>
      </c>
      <c r="S33" s="153">
        <f t="shared" ref="S33:X33" si="3">S21+S20</f>
        <v>1676</v>
      </c>
      <c r="T33" s="153">
        <f t="shared" si="3"/>
        <v>122.69999999999999</v>
      </c>
      <c r="U33" s="153">
        <f t="shared" si="3"/>
        <v>104.3</v>
      </c>
      <c r="V33" s="448">
        <f>V21+V20</f>
        <v>1553.3</v>
      </c>
      <c r="W33" s="157">
        <f t="shared" si="3"/>
        <v>0</v>
      </c>
      <c r="X33" s="146">
        <f t="shared" si="3"/>
        <v>0</v>
      </c>
      <c r="Y33" s="956"/>
      <c r="Z33" s="95"/>
      <c r="AA33" s="95"/>
      <c r="AB33" s="96"/>
      <c r="AD33" s="16"/>
    </row>
    <row r="34" spans="1:30" ht="14.25" customHeight="1" x14ac:dyDescent="0.2">
      <c r="A34" s="1476"/>
      <c r="B34" s="1477"/>
      <c r="C34" s="1679"/>
      <c r="D34" s="1681" t="s">
        <v>52</v>
      </c>
      <c r="E34" s="1604" t="s">
        <v>145</v>
      </c>
      <c r="F34" s="602" t="s">
        <v>157</v>
      </c>
      <c r="G34" s="945" t="s">
        <v>53</v>
      </c>
      <c r="H34" s="943" t="s">
        <v>60</v>
      </c>
      <c r="I34" s="1675" t="s">
        <v>175</v>
      </c>
      <c r="J34" s="259" t="s">
        <v>50</v>
      </c>
      <c r="K34" s="26">
        <f>L34+N34</f>
        <v>0</v>
      </c>
      <c r="L34" s="27"/>
      <c r="M34" s="27"/>
      <c r="N34" s="28"/>
      <c r="O34" s="316">
        <f>P34+R34</f>
        <v>42.099999999999994</v>
      </c>
      <c r="P34" s="317">
        <v>6</v>
      </c>
      <c r="Q34" s="317">
        <v>4.5999999999999996</v>
      </c>
      <c r="R34" s="318">
        <f>R36+R37+R38</f>
        <v>36.099999999999994</v>
      </c>
      <c r="S34" s="148">
        <f>T34+V34</f>
        <v>42.1</v>
      </c>
      <c r="T34" s="149">
        <v>6</v>
      </c>
      <c r="U34" s="149">
        <v>4.5999999999999996</v>
      </c>
      <c r="V34" s="190">
        <v>36.1</v>
      </c>
      <c r="W34" s="242">
        <v>0</v>
      </c>
      <c r="X34" s="83">
        <v>0</v>
      </c>
      <c r="Y34" s="1693" t="s">
        <v>144</v>
      </c>
      <c r="Z34" s="952"/>
      <c r="AA34" s="952">
        <v>4</v>
      </c>
      <c r="AB34" s="953"/>
    </row>
    <row r="35" spans="1:30" ht="14.25" customHeight="1" x14ac:dyDescent="0.2">
      <c r="A35" s="1476"/>
      <c r="B35" s="1477"/>
      <c r="C35" s="1679"/>
      <c r="D35" s="1682"/>
      <c r="E35" s="1680"/>
      <c r="F35" s="955"/>
      <c r="G35" s="946"/>
      <c r="H35" s="944"/>
      <c r="I35" s="1660"/>
      <c r="J35" s="250" t="s">
        <v>61</v>
      </c>
      <c r="K35" s="29">
        <f>L35+N35</f>
        <v>0</v>
      </c>
      <c r="L35" s="56"/>
      <c r="M35" s="56"/>
      <c r="N35" s="31"/>
      <c r="O35" s="319">
        <f>P35+R35</f>
        <v>238.6</v>
      </c>
      <c r="P35" s="320">
        <v>34</v>
      </c>
      <c r="Q35" s="320">
        <v>30.6</v>
      </c>
      <c r="R35" s="321">
        <v>204.6</v>
      </c>
      <c r="S35" s="138">
        <f>T35+V35</f>
        <v>238.6</v>
      </c>
      <c r="T35" s="139">
        <v>34</v>
      </c>
      <c r="U35" s="139">
        <v>30.6</v>
      </c>
      <c r="V35" s="255">
        <v>204.6</v>
      </c>
      <c r="W35" s="213">
        <v>0</v>
      </c>
      <c r="X35" s="57">
        <v>0</v>
      </c>
      <c r="Y35" s="1585"/>
      <c r="Z35" s="195"/>
      <c r="AA35" s="86"/>
      <c r="AB35" s="87"/>
    </row>
    <row r="36" spans="1:30" ht="54" customHeight="1" x14ac:dyDescent="0.2">
      <c r="A36" s="1476"/>
      <c r="B36" s="1477"/>
      <c r="C36" s="1679"/>
      <c r="D36" s="1682"/>
      <c r="E36" s="240" t="s">
        <v>142</v>
      </c>
      <c r="F36" s="955" t="s">
        <v>156</v>
      </c>
      <c r="G36" s="946"/>
      <c r="H36" s="944"/>
      <c r="I36" s="1660"/>
      <c r="J36" s="262"/>
      <c r="K36" s="29">
        <f>N36</f>
        <v>0</v>
      </c>
      <c r="L36" s="56"/>
      <c r="M36" s="56"/>
      <c r="N36" s="31">
        <v>0</v>
      </c>
      <c r="O36" s="319">
        <f>R36</f>
        <v>14.1</v>
      </c>
      <c r="P36" s="320"/>
      <c r="Q36" s="320"/>
      <c r="R36" s="321">
        <v>14.1</v>
      </c>
      <c r="S36" s="138"/>
      <c r="T36" s="139"/>
      <c r="U36" s="139"/>
      <c r="V36" s="255"/>
      <c r="W36" s="212"/>
      <c r="X36" s="54"/>
      <c r="Y36" s="224" t="s">
        <v>63</v>
      </c>
      <c r="Z36" s="215"/>
      <c r="AA36" s="215">
        <v>1</v>
      </c>
      <c r="AB36" s="216"/>
    </row>
    <row r="37" spans="1:30" ht="53.25" customHeight="1" x14ac:dyDescent="0.2">
      <c r="A37" s="1476"/>
      <c r="B37" s="1477"/>
      <c r="C37" s="1679"/>
      <c r="D37" s="1682"/>
      <c r="E37" s="229" t="s">
        <v>211</v>
      </c>
      <c r="F37" s="78" t="s">
        <v>136</v>
      </c>
      <c r="G37" s="946"/>
      <c r="H37" s="944"/>
      <c r="I37" s="1660"/>
      <c r="J37" s="263"/>
      <c r="K37" s="29"/>
      <c r="L37" s="56"/>
      <c r="M37" s="56"/>
      <c r="N37" s="31"/>
      <c r="O37" s="322">
        <f>R37</f>
        <v>15.2</v>
      </c>
      <c r="P37" s="323"/>
      <c r="Q37" s="323"/>
      <c r="R37" s="324">
        <v>15.2</v>
      </c>
      <c r="S37" s="138"/>
      <c r="T37" s="139"/>
      <c r="U37" s="139"/>
      <c r="V37" s="255"/>
      <c r="W37" s="210"/>
      <c r="X37" s="33"/>
      <c r="Y37" s="101" t="s">
        <v>94</v>
      </c>
      <c r="Z37" s="102"/>
      <c r="AA37" s="102">
        <v>2</v>
      </c>
      <c r="AB37" s="103"/>
    </row>
    <row r="38" spans="1:30" ht="27" customHeight="1" x14ac:dyDescent="0.2">
      <c r="A38" s="1476"/>
      <c r="B38" s="1477"/>
      <c r="C38" s="1679"/>
      <c r="D38" s="1682"/>
      <c r="E38" s="941" t="s">
        <v>103</v>
      </c>
      <c r="F38" s="1724" t="s">
        <v>150</v>
      </c>
      <c r="G38" s="946"/>
      <c r="H38" s="944"/>
      <c r="I38" s="1660"/>
      <c r="J38" s="260"/>
      <c r="K38" s="29"/>
      <c r="L38" s="56"/>
      <c r="M38" s="56"/>
      <c r="N38" s="31"/>
      <c r="O38" s="322">
        <f>R38</f>
        <v>6.8</v>
      </c>
      <c r="P38" s="323"/>
      <c r="Q38" s="323"/>
      <c r="R38" s="324">
        <v>6.8</v>
      </c>
      <c r="S38" s="138"/>
      <c r="T38" s="139"/>
      <c r="U38" s="139"/>
      <c r="V38" s="255"/>
      <c r="W38" s="265"/>
      <c r="X38" s="97"/>
      <c r="Y38" s="224" t="s">
        <v>63</v>
      </c>
      <c r="Z38" s="217"/>
      <c r="AA38" s="215">
        <v>1</v>
      </c>
      <c r="AB38" s="216"/>
    </row>
    <row r="39" spans="1:30" ht="16.5" customHeight="1" x14ac:dyDescent="0.2">
      <c r="A39" s="1476"/>
      <c r="B39" s="1477"/>
      <c r="C39" s="1679"/>
      <c r="D39" s="1682"/>
      <c r="E39" s="187"/>
      <c r="F39" s="1725"/>
      <c r="G39" s="946"/>
      <c r="H39" s="944"/>
      <c r="I39" s="1660"/>
      <c r="J39" s="264" t="s">
        <v>10</v>
      </c>
      <c r="K39" s="160">
        <f>SUM(K34:K38)</f>
        <v>0</v>
      </c>
      <c r="L39" s="193">
        <f>SUM(L34:L38)</f>
        <v>0</v>
      </c>
      <c r="M39" s="193">
        <f>SUM(M34:M38)</f>
        <v>0</v>
      </c>
      <c r="N39" s="246">
        <f>SUM(N34:N38)</f>
        <v>0</v>
      </c>
      <c r="O39" s="325">
        <f>O34+O35</f>
        <v>280.7</v>
      </c>
      <c r="P39" s="326">
        <f>P34+P35</f>
        <v>40</v>
      </c>
      <c r="Q39" s="326">
        <f>Q34+Q35</f>
        <v>35.200000000000003</v>
      </c>
      <c r="R39" s="327">
        <f>R34+R35</f>
        <v>240.7</v>
      </c>
      <c r="S39" s="160">
        <f>S35+S34</f>
        <v>280.7</v>
      </c>
      <c r="T39" s="193">
        <f t="shared" ref="T39:X39" si="4">T35+T34</f>
        <v>40</v>
      </c>
      <c r="U39" s="193">
        <f t="shared" si="4"/>
        <v>35.200000000000003</v>
      </c>
      <c r="V39" s="246">
        <f t="shared" si="4"/>
        <v>240.7</v>
      </c>
      <c r="W39" s="266">
        <f t="shared" si="4"/>
        <v>0</v>
      </c>
      <c r="X39" s="158">
        <f t="shared" si="4"/>
        <v>0</v>
      </c>
      <c r="Y39" s="75"/>
      <c r="Z39" s="189"/>
      <c r="AA39" s="189"/>
      <c r="AB39" s="76"/>
      <c r="AC39" s="100"/>
    </row>
    <row r="40" spans="1:30" ht="16.5" customHeight="1" thickBot="1" x14ac:dyDescent="0.25">
      <c r="A40" s="938"/>
      <c r="B40" s="939"/>
      <c r="C40" s="951"/>
      <c r="D40" s="161"/>
      <c r="E40" s="161"/>
      <c r="F40" s="161"/>
      <c r="G40" s="161"/>
      <c r="H40" s="161"/>
      <c r="I40" s="1661" t="s">
        <v>143</v>
      </c>
      <c r="J40" s="1662"/>
      <c r="K40" s="162">
        <f>K39+K13+K12</f>
        <v>661.40000000000009</v>
      </c>
      <c r="L40" s="247">
        <f>L39+L13+L12</f>
        <v>74.599999999999994</v>
      </c>
      <c r="M40" s="247">
        <f>M39+M13+M12</f>
        <v>68.599999999999994</v>
      </c>
      <c r="N40" s="248">
        <f>N39+N13+N12</f>
        <v>586.79999999999995</v>
      </c>
      <c r="O40" s="328">
        <f>O39+O33+O19</f>
        <v>1977.4</v>
      </c>
      <c r="P40" s="329">
        <f>P39+P33+P19</f>
        <v>170</v>
      </c>
      <c r="Q40" s="329">
        <f>Q39+Q33+Q19</f>
        <v>145.30000000000001</v>
      </c>
      <c r="R40" s="330">
        <f>R39+R33+R19</f>
        <v>1807.4</v>
      </c>
      <c r="S40" s="330">
        <f t="shared" ref="S40:V40" si="5">S39+S33+S19</f>
        <v>1977.4</v>
      </c>
      <c r="T40" s="330">
        <f t="shared" si="5"/>
        <v>170</v>
      </c>
      <c r="U40" s="330">
        <f t="shared" si="5"/>
        <v>145.30000000000001</v>
      </c>
      <c r="V40" s="330">
        <f t="shared" si="5"/>
        <v>1807.4</v>
      </c>
      <c r="W40" s="330">
        <f>W12+W13</f>
        <v>1078.3</v>
      </c>
      <c r="X40" s="330">
        <f>X12+X13</f>
        <v>0</v>
      </c>
      <c r="Y40" s="118"/>
      <c r="Z40" s="119"/>
      <c r="AA40" s="119"/>
      <c r="AB40" s="120"/>
      <c r="AC40" s="100"/>
    </row>
    <row r="41" spans="1:30" ht="20.25" customHeight="1" x14ac:dyDescent="0.2">
      <c r="A41" s="934" t="s">
        <v>9</v>
      </c>
      <c r="B41" s="936" t="s">
        <v>9</v>
      </c>
      <c r="C41" s="948" t="s">
        <v>11</v>
      </c>
      <c r="D41" s="121"/>
      <c r="E41" s="173" t="s">
        <v>97</v>
      </c>
      <c r="F41" s="601" t="s">
        <v>62</v>
      </c>
      <c r="G41" s="174" t="s">
        <v>53</v>
      </c>
      <c r="H41" s="175" t="s">
        <v>60</v>
      </c>
      <c r="I41" s="1696" t="s">
        <v>174</v>
      </c>
      <c r="J41" s="17" t="s">
        <v>50</v>
      </c>
      <c r="K41" s="123"/>
      <c r="L41" s="124"/>
      <c r="M41" s="124"/>
      <c r="N41" s="134"/>
      <c r="O41" s="404"/>
      <c r="P41" s="405"/>
      <c r="Q41" s="405"/>
      <c r="R41" s="406"/>
      <c r="S41" s="148"/>
      <c r="T41" s="149"/>
      <c r="U41" s="149"/>
      <c r="V41" s="190"/>
      <c r="W41" s="242"/>
      <c r="X41" s="83">
        <v>0</v>
      </c>
      <c r="Y41" s="92" t="s">
        <v>117</v>
      </c>
      <c r="Z41" s="71">
        <f>Z42+Z43+Z44+Z45+Z46+Z47+Z48+Z49+Z50+Z51</f>
        <v>3</v>
      </c>
      <c r="AA41" s="71">
        <f>AA42+AA43+AA44+AA45+AA46+AA47+AA48+AA49+AA50+AA51</f>
        <v>6</v>
      </c>
      <c r="AB41" s="72"/>
    </row>
    <row r="42" spans="1:30" ht="35.25" customHeight="1" x14ac:dyDescent="0.2">
      <c r="A42" s="938"/>
      <c r="B42" s="939"/>
      <c r="C42" s="949"/>
      <c r="D42" s="198" t="s">
        <v>9</v>
      </c>
      <c r="E42" s="422" t="s">
        <v>212</v>
      </c>
      <c r="F42" s="417"/>
      <c r="G42" s="176"/>
      <c r="H42" s="451"/>
      <c r="I42" s="1697"/>
      <c r="J42" s="39" t="s">
        <v>50</v>
      </c>
      <c r="K42" s="130">
        <v>28.5</v>
      </c>
      <c r="L42" s="125"/>
      <c r="M42" s="125"/>
      <c r="N42" s="131">
        <v>28.5</v>
      </c>
      <c r="O42" s="29">
        <f t="shared" ref="O42:O50" si="6">P42+R42</f>
        <v>0</v>
      </c>
      <c r="P42" s="56"/>
      <c r="Q42" s="56"/>
      <c r="R42" s="207">
        <v>0</v>
      </c>
      <c r="S42" s="138">
        <f t="shared" ref="S42:S45" si="7">T42+V42</f>
        <v>0</v>
      </c>
      <c r="T42" s="139"/>
      <c r="U42" s="139"/>
      <c r="V42" s="255"/>
      <c r="W42" s="212"/>
      <c r="X42" s="54"/>
      <c r="Y42" s="224" t="s">
        <v>64</v>
      </c>
      <c r="Z42" s="73"/>
      <c r="AA42" s="184"/>
      <c r="AB42" s="74"/>
    </row>
    <row r="43" spans="1:30" ht="32.25" customHeight="1" x14ac:dyDescent="0.2">
      <c r="A43" s="938"/>
      <c r="B43" s="939"/>
      <c r="C43" s="949"/>
      <c r="D43" s="117"/>
      <c r="E43" s="452" t="s">
        <v>68</v>
      </c>
      <c r="F43" s="423"/>
      <c r="G43" s="424"/>
      <c r="H43" s="438"/>
      <c r="I43" s="1698"/>
      <c r="J43" s="41" t="s">
        <v>50</v>
      </c>
      <c r="K43" s="127">
        <f>L43+N43</f>
        <v>95.5</v>
      </c>
      <c r="L43" s="178"/>
      <c r="M43" s="178"/>
      <c r="N43" s="186">
        <v>95.5</v>
      </c>
      <c r="O43" s="55">
        <f t="shared" ref="O43" si="8">P43+R43</f>
        <v>59.8</v>
      </c>
      <c r="P43" s="418"/>
      <c r="Q43" s="418"/>
      <c r="R43" s="419">
        <v>59.8</v>
      </c>
      <c r="S43" s="135">
        <f t="shared" ref="S43" si="9">T43+V43</f>
        <v>59.8</v>
      </c>
      <c r="T43" s="136"/>
      <c r="U43" s="136"/>
      <c r="V43" s="192">
        <v>59.8</v>
      </c>
      <c r="W43" s="420">
        <v>0</v>
      </c>
      <c r="X43" s="421"/>
      <c r="Y43" s="224" t="s">
        <v>64</v>
      </c>
      <c r="Z43" s="73">
        <v>1</v>
      </c>
      <c r="AA43" s="184"/>
      <c r="AB43" s="74"/>
    </row>
    <row r="44" spans="1:30" ht="52.5" customHeight="1" x14ac:dyDescent="0.2">
      <c r="A44" s="938"/>
      <c r="B44" s="939"/>
      <c r="C44" s="949"/>
      <c r="D44" s="117"/>
      <c r="E44" s="884" t="s">
        <v>147</v>
      </c>
      <c r="F44" s="293" t="s">
        <v>158</v>
      </c>
      <c r="G44" s="885"/>
      <c r="H44" s="640"/>
      <c r="I44" s="285" t="s">
        <v>177</v>
      </c>
      <c r="J44" s="282" t="s">
        <v>50</v>
      </c>
      <c r="K44" s="886">
        <f>L44+N44</f>
        <v>20</v>
      </c>
      <c r="L44" s="887"/>
      <c r="M44" s="887"/>
      <c r="N44" s="888">
        <v>20</v>
      </c>
      <c r="O44" s="889"/>
      <c r="P44" s="887"/>
      <c r="Q44" s="887"/>
      <c r="R44" s="890"/>
      <c r="S44" s="891"/>
      <c r="T44" s="141"/>
      <c r="U44" s="141"/>
      <c r="V44" s="892"/>
      <c r="W44" s="210"/>
      <c r="X44" s="33"/>
      <c r="Y44" s="194" t="s">
        <v>64</v>
      </c>
      <c r="Z44" s="414"/>
      <c r="AA44" s="893">
        <v>1</v>
      </c>
      <c r="AB44" s="416"/>
      <c r="AD44" s="426"/>
    </row>
    <row r="45" spans="1:30" ht="27" customHeight="1" x14ac:dyDescent="0.2">
      <c r="A45" s="739"/>
      <c r="B45" s="740"/>
      <c r="C45" s="894"/>
      <c r="D45" s="895" t="s">
        <v>11</v>
      </c>
      <c r="E45" s="896" t="s">
        <v>118</v>
      </c>
      <c r="F45" s="897"/>
      <c r="G45" s="898"/>
      <c r="H45" s="899"/>
      <c r="I45" s="1699" t="s">
        <v>174</v>
      </c>
      <c r="J45" s="39" t="s">
        <v>50</v>
      </c>
      <c r="K45" s="130">
        <f>L45+N45</f>
        <v>41.5</v>
      </c>
      <c r="L45" s="125"/>
      <c r="M45" s="125"/>
      <c r="N45" s="126">
        <v>41.5</v>
      </c>
      <c r="O45" s="244">
        <f t="shared" si="6"/>
        <v>100</v>
      </c>
      <c r="P45" s="245"/>
      <c r="Q45" s="245"/>
      <c r="R45" s="256">
        <v>100</v>
      </c>
      <c r="S45" s="138">
        <f t="shared" si="7"/>
        <v>35.1</v>
      </c>
      <c r="T45" s="139"/>
      <c r="U45" s="139"/>
      <c r="V45" s="255">
        <v>35.1</v>
      </c>
      <c r="W45" s="211">
        <v>131.4</v>
      </c>
      <c r="X45" s="61"/>
      <c r="Y45" s="224" t="s">
        <v>64</v>
      </c>
      <c r="Z45" s="73"/>
      <c r="AA45" s="184">
        <v>1</v>
      </c>
      <c r="AB45" s="74"/>
    </row>
    <row r="46" spans="1:30" ht="52.5" customHeight="1" thickBot="1" x14ac:dyDescent="0.25">
      <c r="A46" s="935"/>
      <c r="B46" s="937"/>
      <c r="C46" s="950"/>
      <c r="D46" s="104" t="s">
        <v>52</v>
      </c>
      <c r="E46" s="900" t="s">
        <v>219</v>
      </c>
      <c r="F46" s="901" t="s">
        <v>158</v>
      </c>
      <c r="G46" s="902"/>
      <c r="H46" s="903"/>
      <c r="I46" s="1700"/>
      <c r="J46" s="904" t="s">
        <v>50</v>
      </c>
      <c r="K46" s="905">
        <f>N46</f>
        <v>10</v>
      </c>
      <c r="L46" s="906"/>
      <c r="M46" s="906"/>
      <c r="N46" s="907">
        <v>10</v>
      </c>
      <c r="O46" s="908">
        <f>R46</f>
        <v>10</v>
      </c>
      <c r="P46" s="906"/>
      <c r="Q46" s="906"/>
      <c r="R46" s="909">
        <v>10</v>
      </c>
      <c r="S46" s="910">
        <f>V46</f>
        <v>0</v>
      </c>
      <c r="T46" s="291"/>
      <c r="U46" s="291"/>
      <c r="V46" s="911"/>
      <c r="W46" s="257">
        <v>230</v>
      </c>
      <c r="X46" s="236"/>
      <c r="Y46" s="620" t="s">
        <v>64</v>
      </c>
      <c r="Z46" s="625"/>
      <c r="AA46" s="912">
        <v>1</v>
      </c>
      <c r="AB46" s="626"/>
    </row>
    <row r="47" spans="1:30" ht="33" customHeight="1" x14ac:dyDescent="0.2">
      <c r="A47" s="858"/>
      <c r="B47" s="849"/>
      <c r="C47" s="873"/>
      <c r="D47" s="121"/>
      <c r="E47" s="926" t="s">
        <v>146</v>
      </c>
      <c r="F47" s="927" t="s">
        <v>158</v>
      </c>
      <c r="G47" s="928"/>
      <c r="H47" s="929"/>
      <c r="I47" s="1701" t="s">
        <v>177</v>
      </c>
      <c r="J47" s="930" t="s">
        <v>50</v>
      </c>
      <c r="K47" s="283">
        <f>N47</f>
        <v>10</v>
      </c>
      <c r="L47" s="284"/>
      <c r="M47" s="284"/>
      <c r="N47" s="931">
        <v>10</v>
      </c>
      <c r="O47" s="932">
        <f>R47</f>
        <v>10</v>
      </c>
      <c r="P47" s="284"/>
      <c r="Q47" s="284"/>
      <c r="R47" s="287">
        <v>10</v>
      </c>
      <c r="S47" s="148">
        <f>V47</f>
        <v>10</v>
      </c>
      <c r="T47" s="149"/>
      <c r="U47" s="149"/>
      <c r="V47" s="190">
        <v>10</v>
      </c>
      <c r="W47" s="242">
        <f>20+40</f>
        <v>60</v>
      </c>
      <c r="X47" s="83"/>
      <c r="Y47" s="407" t="s">
        <v>64</v>
      </c>
      <c r="Z47" s="237"/>
      <c r="AA47" s="933">
        <v>1</v>
      </c>
      <c r="AB47" s="238"/>
      <c r="AD47" s="426"/>
    </row>
    <row r="48" spans="1:30" ht="30.75" customHeight="1" x14ac:dyDescent="0.2">
      <c r="A48" s="859"/>
      <c r="B48" s="850"/>
      <c r="C48" s="874"/>
      <c r="D48" s="117"/>
      <c r="E48" s="453" t="s">
        <v>100</v>
      </c>
      <c r="F48" s="179"/>
      <c r="G48" s="176"/>
      <c r="H48" s="177"/>
      <c r="I48" s="1702"/>
      <c r="J48" s="249" t="s">
        <v>50</v>
      </c>
      <c r="K48" s="130">
        <f>L48+N48</f>
        <v>39.5</v>
      </c>
      <c r="L48" s="125"/>
      <c r="M48" s="125"/>
      <c r="N48" s="131">
        <v>39.5</v>
      </c>
      <c r="O48" s="58">
        <f t="shared" ref="O48:O49" si="10">P48+R48</f>
        <v>0</v>
      </c>
      <c r="P48" s="59"/>
      <c r="Q48" s="59"/>
      <c r="R48" s="254">
        <v>0</v>
      </c>
      <c r="S48" s="138">
        <f t="shared" ref="S48:S49" si="11">T48+V48</f>
        <v>16.399999999999999</v>
      </c>
      <c r="T48" s="139"/>
      <c r="U48" s="139"/>
      <c r="V48" s="255">
        <v>16.399999999999999</v>
      </c>
      <c r="W48" s="211"/>
      <c r="X48" s="61"/>
      <c r="Y48" s="224" t="s">
        <v>64</v>
      </c>
      <c r="Z48" s="189">
        <v>1</v>
      </c>
      <c r="AA48" s="184"/>
      <c r="AB48" s="74"/>
    </row>
    <row r="49" spans="1:28" ht="30.75" customHeight="1" x14ac:dyDescent="0.2">
      <c r="A49" s="859"/>
      <c r="B49" s="850"/>
      <c r="C49" s="874"/>
      <c r="D49" s="180"/>
      <c r="E49" s="454" t="s">
        <v>101</v>
      </c>
      <c r="F49" s="179"/>
      <c r="G49" s="176"/>
      <c r="H49" s="177"/>
      <c r="I49" s="1703"/>
      <c r="J49" s="250" t="s">
        <v>50</v>
      </c>
      <c r="K49" s="130">
        <f>L49+N49</f>
        <v>14.8</v>
      </c>
      <c r="L49" s="125"/>
      <c r="M49" s="125"/>
      <c r="N49" s="131">
        <v>14.8</v>
      </c>
      <c r="O49" s="58">
        <f t="shared" si="10"/>
        <v>10</v>
      </c>
      <c r="P49" s="56"/>
      <c r="Q49" s="56"/>
      <c r="R49" s="207">
        <v>10</v>
      </c>
      <c r="S49" s="138">
        <f t="shared" si="11"/>
        <v>10</v>
      </c>
      <c r="T49" s="139"/>
      <c r="U49" s="139"/>
      <c r="V49" s="255">
        <v>10</v>
      </c>
      <c r="W49" s="213"/>
      <c r="X49" s="57"/>
      <c r="Y49" s="425" t="s">
        <v>64</v>
      </c>
      <c r="Z49" s="73">
        <v>1</v>
      </c>
      <c r="AA49" s="73"/>
      <c r="AB49" s="74"/>
    </row>
    <row r="50" spans="1:28" ht="36" customHeight="1" x14ac:dyDescent="0.2">
      <c r="A50" s="859"/>
      <c r="B50" s="850"/>
      <c r="C50" s="874"/>
      <c r="D50" s="117" t="s">
        <v>53</v>
      </c>
      <c r="E50" s="854" t="s">
        <v>130</v>
      </c>
      <c r="F50" s="856" t="s">
        <v>151</v>
      </c>
      <c r="G50" s="176"/>
      <c r="H50" s="177"/>
      <c r="I50" s="843" t="s">
        <v>175</v>
      </c>
      <c r="J50" s="39" t="s">
        <v>50</v>
      </c>
      <c r="K50" s="130"/>
      <c r="L50" s="196"/>
      <c r="M50" s="196"/>
      <c r="N50" s="197"/>
      <c r="O50" s="29">
        <f t="shared" si="6"/>
        <v>61</v>
      </c>
      <c r="P50" s="59"/>
      <c r="Q50" s="59"/>
      <c r="R50" s="254">
        <v>61</v>
      </c>
      <c r="S50" s="138">
        <f>W50</f>
        <v>30</v>
      </c>
      <c r="T50" s="139"/>
      <c r="U50" s="139"/>
      <c r="V50" s="255">
        <v>30</v>
      </c>
      <c r="W50" s="211">
        <v>30</v>
      </c>
      <c r="X50" s="61"/>
      <c r="Y50" s="224" t="s">
        <v>64</v>
      </c>
      <c r="Z50" s="414"/>
      <c r="AA50" s="415">
        <v>1</v>
      </c>
      <c r="AB50" s="416"/>
    </row>
    <row r="51" spans="1:28" ht="34.5" customHeight="1" x14ac:dyDescent="0.2">
      <c r="A51" s="859"/>
      <c r="B51" s="850"/>
      <c r="C51" s="874"/>
      <c r="D51" s="198" t="s">
        <v>54</v>
      </c>
      <c r="E51" s="1673" t="s">
        <v>214</v>
      </c>
      <c r="F51" s="179"/>
      <c r="G51" s="176"/>
      <c r="H51" s="177"/>
      <c r="I51" s="1671" t="s">
        <v>177</v>
      </c>
      <c r="J51" s="251" t="s">
        <v>50</v>
      </c>
      <c r="K51" s="130"/>
      <c r="L51" s="125"/>
      <c r="M51" s="125"/>
      <c r="N51" s="131"/>
      <c r="O51" s="58"/>
      <c r="P51" s="56"/>
      <c r="Q51" s="56"/>
      <c r="R51" s="207"/>
      <c r="S51" s="138"/>
      <c r="T51" s="139"/>
      <c r="U51" s="139"/>
      <c r="V51" s="255"/>
      <c r="W51" s="210"/>
      <c r="X51" s="33"/>
      <c r="Y51" s="224" t="s">
        <v>64</v>
      </c>
      <c r="Z51" s="73"/>
      <c r="AA51" s="184">
        <v>1</v>
      </c>
      <c r="AB51" s="74"/>
    </row>
    <row r="52" spans="1:28" ht="17.25" customHeight="1" x14ac:dyDescent="0.2">
      <c r="A52" s="859"/>
      <c r="B52" s="850"/>
      <c r="C52" s="874"/>
      <c r="D52" s="180"/>
      <c r="E52" s="1674"/>
      <c r="F52" s="181"/>
      <c r="G52" s="105"/>
      <c r="H52" s="182"/>
      <c r="I52" s="1672"/>
      <c r="J52" s="252" t="s">
        <v>10</v>
      </c>
      <c r="K52" s="160">
        <f>SUM(K41:K51)</f>
        <v>259.8</v>
      </c>
      <c r="L52" s="160">
        <f t="shared" ref="L52:X52" si="12">SUM(L41:L51)</f>
        <v>0</v>
      </c>
      <c r="M52" s="160">
        <f t="shared" si="12"/>
        <v>0</v>
      </c>
      <c r="N52" s="160">
        <f t="shared" si="12"/>
        <v>259.8</v>
      </c>
      <c r="O52" s="160">
        <f>SUM(O41:O51)</f>
        <v>250.8</v>
      </c>
      <c r="P52" s="160">
        <f t="shared" ref="P52:V52" si="13">SUM(P41:P51)</f>
        <v>0</v>
      </c>
      <c r="Q52" s="160">
        <f t="shared" si="13"/>
        <v>0</v>
      </c>
      <c r="R52" s="160">
        <f t="shared" si="13"/>
        <v>250.8</v>
      </c>
      <c r="S52" s="160">
        <f>SUM(S41:S51)</f>
        <v>161.30000000000001</v>
      </c>
      <c r="T52" s="160">
        <f t="shared" si="13"/>
        <v>0</v>
      </c>
      <c r="U52" s="160">
        <f t="shared" si="13"/>
        <v>0</v>
      </c>
      <c r="V52" s="160">
        <f t="shared" si="13"/>
        <v>161.30000000000001</v>
      </c>
      <c r="W52" s="160">
        <f t="shared" si="12"/>
        <v>451.4</v>
      </c>
      <c r="X52" s="160">
        <f t="shared" si="12"/>
        <v>0</v>
      </c>
      <c r="Y52" s="218"/>
      <c r="Z52" s="189"/>
      <c r="AA52" s="185"/>
      <c r="AB52" s="172"/>
    </row>
    <row r="53" spans="1:28" ht="14.25" customHeight="1" thickBot="1" x14ac:dyDescent="0.25">
      <c r="A53" s="860"/>
      <c r="B53" s="851"/>
      <c r="C53" s="235"/>
      <c r="D53" s="163"/>
      <c r="E53" s="163"/>
      <c r="F53" s="163"/>
      <c r="G53" s="163"/>
      <c r="H53" s="163"/>
      <c r="I53" s="1661" t="s">
        <v>143</v>
      </c>
      <c r="J53" s="1662"/>
      <c r="K53" s="162">
        <f>K52</f>
        <v>259.8</v>
      </c>
      <c r="L53" s="162">
        <f t="shared" ref="L53:X53" si="14">L52</f>
        <v>0</v>
      </c>
      <c r="M53" s="162">
        <f t="shared" si="14"/>
        <v>0</v>
      </c>
      <c r="N53" s="162">
        <f t="shared" si="14"/>
        <v>259.8</v>
      </c>
      <c r="O53" s="162">
        <f>O52</f>
        <v>250.8</v>
      </c>
      <c r="P53" s="162">
        <f t="shared" si="14"/>
        <v>0</v>
      </c>
      <c r="Q53" s="162">
        <f t="shared" si="14"/>
        <v>0</v>
      </c>
      <c r="R53" s="162">
        <f t="shared" si="14"/>
        <v>250.8</v>
      </c>
      <c r="S53" s="162">
        <f>S52</f>
        <v>161.30000000000001</v>
      </c>
      <c r="T53" s="162">
        <f t="shared" si="14"/>
        <v>0</v>
      </c>
      <c r="U53" s="162">
        <f t="shared" si="14"/>
        <v>0</v>
      </c>
      <c r="V53" s="162">
        <f t="shared" si="14"/>
        <v>161.30000000000001</v>
      </c>
      <c r="W53" s="162">
        <f t="shared" si="14"/>
        <v>451.4</v>
      </c>
      <c r="X53" s="162">
        <f t="shared" si="14"/>
        <v>0</v>
      </c>
      <c r="Y53" s="1690"/>
      <c r="Z53" s="1691"/>
      <c r="AA53" s="1691"/>
      <c r="AB53" s="1692"/>
    </row>
    <row r="54" spans="1:28" ht="18" customHeight="1" x14ac:dyDescent="0.2">
      <c r="A54" s="1419" t="s">
        <v>9</v>
      </c>
      <c r="B54" s="1421" t="s">
        <v>9</v>
      </c>
      <c r="C54" s="1665" t="s">
        <v>52</v>
      </c>
      <c r="D54" s="1668"/>
      <c r="E54" s="852" t="s">
        <v>98</v>
      </c>
      <c r="F54" s="864"/>
      <c r="G54" s="1663" t="s">
        <v>53</v>
      </c>
      <c r="H54" s="1574" t="s">
        <v>60</v>
      </c>
      <c r="I54" s="1675" t="s">
        <v>175</v>
      </c>
      <c r="J54" s="17" t="s">
        <v>50</v>
      </c>
      <c r="K54" s="127"/>
      <c r="L54" s="178"/>
      <c r="M54" s="178"/>
      <c r="N54" s="253"/>
      <c r="O54" s="34"/>
      <c r="P54" s="53"/>
      <c r="Q54" s="53"/>
      <c r="R54" s="51"/>
      <c r="S54" s="135"/>
      <c r="T54" s="136"/>
      <c r="U54" s="136"/>
      <c r="V54" s="137"/>
      <c r="W54" s="83">
        <v>0</v>
      </c>
      <c r="X54" s="83">
        <v>0</v>
      </c>
      <c r="Y54" s="18"/>
      <c r="Z54" s="414"/>
      <c r="AA54" s="414"/>
      <c r="AB54" s="416"/>
    </row>
    <row r="55" spans="1:28" ht="14.25" customHeight="1" x14ac:dyDescent="0.2">
      <c r="A55" s="1476"/>
      <c r="B55" s="1477"/>
      <c r="C55" s="1666"/>
      <c r="D55" s="1669"/>
      <c r="E55" s="1566" t="s">
        <v>104</v>
      </c>
      <c r="F55" s="1568" t="s">
        <v>156</v>
      </c>
      <c r="G55" s="1577"/>
      <c r="H55" s="1575"/>
      <c r="I55" s="1660"/>
      <c r="J55" s="39" t="s">
        <v>50</v>
      </c>
      <c r="K55" s="130">
        <f>L55+N55</f>
        <v>23</v>
      </c>
      <c r="L55" s="125"/>
      <c r="M55" s="125"/>
      <c r="N55" s="131">
        <v>23</v>
      </c>
      <c r="O55" s="58">
        <f>P55+R55</f>
        <v>0</v>
      </c>
      <c r="P55" s="59"/>
      <c r="Q55" s="59"/>
      <c r="R55" s="60">
        <v>0</v>
      </c>
      <c r="S55" s="143">
        <f>T55+V55</f>
        <v>0</v>
      </c>
      <c r="T55" s="139"/>
      <c r="U55" s="139"/>
      <c r="V55" s="140">
        <v>0</v>
      </c>
      <c r="W55" s="61"/>
      <c r="X55" s="61"/>
      <c r="Y55" s="1711"/>
      <c r="Z55" s="414"/>
      <c r="AA55" s="414"/>
      <c r="AB55" s="416"/>
    </row>
    <row r="56" spans="1:28" ht="14.25" customHeight="1" x14ac:dyDescent="0.2">
      <c r="A56" s="1476"/>
      <c r="B56" s="1477"/>
      <c r="C56" s="1666"/>
      <c r="D56" s="1669"/>
      <c r="E56" s="1564"/>
      <c r="F56" s="1568"/>
      <c r="G56" s="1577"/>
      <c r="H56" s="1575"/>
      <c r="I56" s="1660"/>
      <c r="J56" s="41" t="s">
        <v>50</v>
      </c>
      <c r="K56" s="127">
        <f>N56</f>
        <v>10</v>
      </c>
      <c r="L56" s="128"/>
      <c r="M56" s="128"/>
      <c r="N56" s="132">
        <v>10</v>
      </c>
      <c r="O56" s="34"/>
      <c r="P56" s="30"/>
      <c r="Q56" s="30"/>
      <c r="R56" s="32"/>
      <c r="S56" s="135"/>
      <c r="T56" s="141"/>
      <c r="U56" s="141"/>
      <c r="V56" s="142"/>
      <c r="W56" s="33"/>
      <c r="X56" s="33"/>
      <c r="Y56" s="1711"/>
      <c r="Z56" s="414"/>
      <c r="AA56" s="414"/>
      <c r="AB56" s="416"/>
    </row>
    <row r="57" spans="1:28" ht="14.25" customHeight="1" thickBot="1" x14ac:dyDescent="0.25">
      <c r="A57" s="1420"/>
      <c r="B57" s="1422"/>
      <c r="C57" s="1667"/>
      <c r="D57" s="1670"/>
      <c r="E57" s="879"/>
      <c r="F57" s="878"/>
      <c r="G57" s="1664"/>
      <c r="H57" s="1576"/>
      <c r="I57" s="1676"/>
      <c r="J57" s="155" t="s">
        <v>10</v>
      </c>
      <c r="K57" s="159">
        <f t="shared" ref="K57:X57" si="15">SUM(K54:K56)</f>
        <v>33</v>
      </c>
      <c r="L57" s="147">
        <f t="shared" si="15"/>
        <v>0</v>
      </c>
      <c r="M57" s="147">
        <f t="shared" si="15"/>
        <v>0</v>
      </c>
      <c r="N57" s="156">
        <f t="shared" si="15"/>
        <v>33</v>
      </c>
      <c r="O57" s="146">
        <f t="shared" si="15"/>
        <v>0</v>
      </c>
      <c r="P57" s="147">
        <f t="shared" si="15"/>
        <v>0</v>
      </c>
      <c r="Q57" s="147">
        <f t="shared" si="15"/>
        <v>0</v>
      </c>
      <c r="R57" s="156">
        <f t="shared" si="15"/>
        <v>0</v>
      </c>
      <c r="S57" s="146">
        <f t="shared" si="15"/>
        <v>0</v>
      </c>
      <c r="T57" s="147">
        <f t="shared" si="15"/>
        <v>0</v>
      </c>
      <c r="U57" s="147">
        <f t="shared" si="15"/>
        <v>0</v>
      </c>
      <c r="V57" s="147">
        <f t="shared" si="15"/>
        <v>0</v>
      </c>
      <c r="W57" s="157">
        <f t="shared" si="15"/>
        <v>0</v>
      </c>
      <c r="X57" s="157">
        <f t="shared" si="15"/>
        <v>0</v>
      </c>
      <c r="Y57" s="21"/>
      <c r="Z57" s="69"/>
      <c r="AA57" s="69"/>
      <c r="AB57" s="70"/>
    </row>
    <row r="58" spans="1:28" ht="14.25" customHeight="1" x14ac:dyDescent="0.2">
      <c r="A58" s="1419" t="s">
        <v>9</v>
      </c>
      <c r="B58" s="1421" t="s">
        <v>9</v>
      </c>
      <c r="C58" s="1665" t="s">
        <v>53</v>
      </c>
      <c r="D58" s="1668"/>
      <c r="E58" s="1714" t="s">
        <v>69</v>
      </c>
      <c r="F58" s="1712"/>
      <c r="G58" s="1663" t="s">
        <v>53</v>
      </c>
      <c r="H58" s="1574" t="s">
        <v>60</v>
      </c>
      <c r="I58" s="1675" t="s">
        <v>175</v>
      </c>
      <c r="J58" s="17" t="s">
        <v>50</v>
      </c>
      <c r="K58" s="123">
        <f>L58+N58</f>
        <v>27</v>
      </c>
      <c r="L58" s="124">
        <v>27</v>
      </c>
      <c r="M58" s="124"/>
      <c r="N58" s="134"/>
      <c r="O58" s="122">
        <f>P58+R58</f>
        <v>27</v>
      </c>
      <c r="P58" s="27">
        <v>27</v>
      </c>
      <c r="Q58" s="27"/>
      <c r="R58" s="28"/>
      <c r="S58" s="148">
        <f>T58+V58</f>
        <v>27</v>
      </c>
      <c r="T58" s="149">
        <v>27</v>
      </c>
      <c r="U58" s="149"/>
      <c r="V58" s="150"/>
      <c r="W58" s="83">
        <v>27</v>
      </c>
      <c r="X58" s="83">
        <v>27</v>
      </c>
      <c r="Y58" s="1710" t="s">
        <v>191</v>
      </c>
      <c r="Z58" s="414">
        <v>100</v>
      </c>
      <c r="AA58" s="414">
        <v>100</v>
      </c>
      <c r="AB58" s="416">
        <v>100</v>
      </c>
    </row>
    <row r="59" spans="1:28" ht="14.25" customHeight="1" x14ac:dyDescent="0.2">
      <c r="A59" s="1476"/>
      <c r="B59" s="1477"/>
      <c r="C59" s="1666"/>
      <c r="D59" s="1669"/>
      <c r="E59" s="1564"/>
      <c r="F59" s="1568"/>
      <c r="G59" s="1577"/>
      <c r="H59" s="1575"/>
      <c r="I59" s="1660"/>
      <c r="J59" s="39"/>
      <c r="K59" s="130"/>
      <c r="L59" s="128"/>
      <c r="M59" s="128"/>
      <c r="N59" s="132"/>
      <c r="O59" s="58"/>
      <c r="P59" s="30"/>
      <c r="Q59" s="30"/>
      <c r="R59" s="32"/>
      <c r="S59" s="138"/>
      <c r="T59" s="141"/>
      <c r="U59" s="141"/>
      <c r="V59" s="142"/>
      <c r="W59" s="33"/>
      <c r="X59" s="33"/>
      <c r="Y59" s="1711"/>
      <c r="Z59" s="414"/>
      <c r="AA59" s="414"/>
      <c r="AB59" s="416"/>
    </row>
    <row r="60" spans="1:28" ht="24.75" customHeight="1" x14ac:dyDescent="0.2">
      <c r="A60" s="1476"/>
      <c r="B60" s="1477"/>
      <c r="C60" s="1666"/>
      <c r="D60" s="1669"/>
      <c r="E60" s="1564"/>
      <c r="F60" s="1568"/>
      <c r="G60" s="1577"/>
      <c r="H60" s="1575"/>
      <c r="I60" s="1660"/>
      <c r="J60" s="19"/>
      <c r="K60" s="127"/>
      <c r="L60" s="129"/>
      <c r="M60" s="129"/>
      <c r="N60" s="133"/>
      <c r="O60" s="34"/>
      <c r="P60" s="35"/>
      <c r="Q60" s="35"/>
      <c r="R60" s="36"/>
      <c r="S60" s="152"/>
      <c r="T60" s="144"/>
      <c r="U60" s="144"/>
      <c r="V60" s="145"/>
      <c r="W60" s="37"/>
      <c r="X60" s="37"/>
      <c r="Y60" s="20" t="s">
        <v>192</v>
      </c>
      <c r="Z60" s="414">
        <v>1</v>
      </c>
      <c r="AA60" s="414">
        <v>1</v>
      </c>
      <c r="AB60" s="416">
        <v>1</v>
      </c>
    </row>
    <row r="61" spans="1:28" ht="14.25" customHeight="1" thickBot="1" x14ac:dyDescent="0.25">
      <c r="A61" s="1420"/>
      <c r="B61" s="1422"/>
      <c r="C61" s="1667"/>
      <c r="D61" s="1670"/>
      <c r="E61" s="1715"/>
      <c r="F61" s="1713"/>
      <c r="G61" s="1664"/>
      <c r="H61" s="1576"/>
      <c r="I61" s="1676"/>
      <c r="J61" s="155" t="s">
        <v>10</v>
      </c>
      <c r="K61" s="199">
        <f>SUM(K58:K60)</f>
        <v>27</v>
      </c>
      <c r="L61" s="154">
        <f>SUM(L58:L60)</f>
        <v>27</v>
      </c>
      <c r="M61" s="154">
        <f>SUM(M58:M60)</f>
        <v>0</v>
      </c>
      <c r="N61" s="191">
        <f>SUM(N58:N60)</f>
        <v>0</v>
      </c>
      <c r="O61" s="153">
        <f t="shared" ref="O61:X61" si="16">SUM(O58:O60)</f>
        <v>27</v>
      </c>
      <c r="P61" s="154">
        <f t="shared" si="16"/>
        <v>27</v>
      </c>
      <c r="Q61" s="154">
        <f t="shared" si="16"/>
        <v>0</v>
      </c>
      <c r="R61" s="191">
        <f t="shared" si="16"/>
        <v>0</v>
      </c>
      <c r="S61" s="153">
        <f t="shared" si="16"/>
        <v>27</v>
      </c>
      <c r="T61" s="154">
        <f t="shared" si="16"/>
        <v>27</v>
      </c>
      <c r="U61" s="154">
        <f t="shared" si="16"/>
        <v>0</v>
      </c>
      <c r="V61" s="154">
        <f t="shared" si="16"/>
        <v>0</v>
      </c>
      <c r="W61" s="157">
        <f t="shared" si="16"/>
        <v>27</v>
      </c>
      <c r="X61" s="157">
        <f t="shared" si="16"/>
        <v>27</v>
      </c>
      <c r="Y61" s="21"/>
      <c r="Z61" s="69"/>
      <c r="AA61" s="69"/>
      <c r="AB61" s="70"/>
    </row>
    <row r="62" spans="1:28" ht="26.25" customHeight="1" x14ac:dyDescent="0.2">
      <c r="A62" s="858" t="s">
        <v>9</v>
      </c>
      <c r="B62" s="849" t="s">
        <v>9</v>
      </c>
      <c r="C62" s="873" t="s">
        <v>54</v>
      </c>
      <c r="D62" s="871"/>
      <c r="E62" s="853" t="s">
        <v>170</v>
      </c>
      <c r="F62" s="698" t="s">
        <v>157</v>
      </c>
      <c r="G62" s="865" t="s">
        <v>53</v>
      </c>
      <c r="H62" s="863" t="s">
        <v>60</v>
      </c>
      <c r="I62" s="1675" t="s">
        <v>175</v>
      </c>
      <c r="J62" s="259" t="s">
        <v>50</v>
      </c>
      <c r="K62" s="348"/>
      <c r="L62" s="349"/>
      <c r="M62" s="349"/>
      <c r="N62" s="397"/>
      <c r="O62" s="398"/>
      <c r="P62" s="332"/>
      <c r="Q62" s="332"/>
      <c r="R62" s="347"/>
      <c r="S62" s="446"/>
      <c r="T62" s="447"/>
      <c r="U62" s="369"/>
      <c r="V62" s="370"/>
      <c r="W62" s="361"/>
      <c r="X62" s="428"/>
      <c r="Y62" s="876" t="s">
        <v>168</v>
      </c>
      <c r="Z62" s="222">
        <f>Z63+Z64+Z66+Z67+Z68+Z69+Z70+Z71</f>
        <v>1</v>
      </c>
      <c r="AA62" s="222">
        <f t="shared" ref="AA62:AB62" si="17">AA63+AA64+AA66+AA67+AA68+AA69+AA70+AA71</f>
        <v>5</v>
      </c>
      <c r="AB62" s="634">
        <f t="shared" si="17"/>
        <v>2</v>
      </c>
    </row>
    <row r="63" spans="1:28" ht="30" customHeight="1" x14ac:dyDescent="0.2">
      <c r="A63" s="859"/>
      <c r="B63" s="850"/>
      <c r="C63" s="874"/>
      <c r="D63" s="296" t="s">
        <v>9</v>
      </c>
      <c r="E63" s="855" t="s">
        <v>179</v>
      </c>
      <c r="F63" s="1716"/>
      <c r="G63" s="866"/>
      <c r="H63" s="451"/>
      <c r="I63" s="1732"/>
      <c r="J63" s="260" t="s">
        <v>50</v>
      </c>
      <c r="K63" s="351">
        <f t="shared" ref="K63:K69" si="18">L63+N63</f>
        <v>0</v>
      </c>
      <c r="L63" s="380"/>
      <c r="M63" s="380"/>
      <c r="N63" s="346"/>
      <c r="O63" s="399">
        <f>P63+R63</f>
        <v>10</v>
      </c>
      <c r="P63" s="387">
        <v>10</v>
      </c>
      <c r="Q63" s="400"/>
      <c r="R63" s="401"/>
      <c r="S63" s="449">
        <f>T63</f>
        <v>11</v>
      </c>
      <c r="T63" s="450">
        <v>11</v>
      </c>
      <c r="U63" s="383"/>
      <c r="V63" s="384"/>
      <c r="W63" s="365">
        <v>40</v>
      </c>
      <c r="X63" s="345"/>
      <c r="Y63" s="101" t="s">
        <v>166</v>
      </c>
      <c r="Z63" s="225">
        <v>1</v>
      </c>
      <c r="AA63" s="225">
        <v>2</v>
      </c>
      <c r="AB63" s="103"/>
    </row>
    <row r="64" spans="1:28" ht="29.25" customHeight="1" x14ac:dyDescent="0.2">
      <c r="A64" s="859"/>
      <c r="B64" s="850"/>
      <c r="C64" s="882"/>
      <c r="D64" s="296" t="s">
        <v>11</v>
      </c>
      <c r="E64" s="707" t="s">
        <v>178</v>
      </c>
      <c r="F64" s="1717"/>
      <c r="G64" s="866"/>
      <c r="H64" s="451"/>
      <c r="I64" s="219"/>
      <c r="J64" s="250" t="s">
        <v>50</v>
      </c>
      <c r="K64" s="351">
        <f t="shared" si="18"/>
        <v>0</v>
      </c>
      <c r="L64" s="380"/>
      <c r="M64" s="380"/>
      <c r="N64" s="346"/>
      <c r="O64" s="399">
        <f>P64+R64</f>
        <v>10</v>
      </c>
      <c r="P64" s="381">
        <v>10</v>
      </c>
      <c r="Q64" s="402"/>
      <c r="R64" s="403"/>
      <c r="S64" s="371"/>
      <c r="T64" s="383"/>
      <c r="U64" s="383"/>
      <c r="V64" s="384"/>
      <c r="W64" s="385">
        <v>10</v>
      </c>
      <c r="X64" s="359"/>
      <c r="Y64" s="223" t="s">
        <v>196</v>
      </c>
      <c r="Z64" s="73"/>
      <c r="AA64" s="73">
        <v>1</v>
      </c>
      <c r="AB64" s="74"/>
    </row>
    <row r="65" spans="1:30" ht="55.5" customHeight="1" x14ac:dyDescent="0.2">
      <c r="A65" s="859"/>
      <c r="B65" s="850"/>
      <c r="C65" s="882"/>
      <c r="D65" s="430"/>
      <c r="E65" s="708"/>
      <c r="F65" s="881"/>
      <c r="G65" s="866"/>
      <c r="H65" s="451"/>
      <c r="I65" s="219"/>
      <c r="J65" s="250"/>
      <c r="K65" s="351"/>
      <c r="L65" s="380"/>
      <c r="M65" s="380"/>
      <c r="N65" s="346"/>
      <c r="O65" s="399"/>
      <c r="P65" s="381"/>
      <c r="Q65" s="402"/>
      <c r="R65" s="403"/>
      <c r="S65" s="371"/>
      <c r="T65" s="383"/>
      <c r="U65" s="383"/>
      <c r="V65" s="384"/>
      <c r="W65" s="385"/>
      <c r="X65" s="359"/>
      <c r="Y65" s="223" t="s">
        <v>197</v>
      </c>
      <c r="Z65" s="73">
        <v>1</v>
      </c>
      <c r="AA65" s="73"/>
      <c r="AB65" s="74"/>
    </row>
    <row r="66" spans="1:30" ht="30" customHeight="1" x14ac:dyDescent="0.2">
      <c r="A66" s="859"/>
      <c r="B66" s="850"/>
      <c r="C66" s="874"/>
      <c r="D66" s="430" t="s">
        <v>52</v>
      </c>
      <c r="E66" s="702" t="s">
        <v>169</v>
      </c>
      <c r="F66" s="699"/>
      <c r="G66" s="437"/>
      <c r="H66" s="438"/>
      <c r="I66" s="439"/>
      <c r="J66" s="250" t="s">
        <v>50</v>
      </c>
      <c r="K66" s="351">
        <f t="shared" si="18"/>
        <v>0</v>
      </c>
      <c r="L66" s="380"/>
      <c r="M66" s="380"/>
      <c r="N66" s="346"/>
      <c r="O66" s="440">
        <f>P66+R66</f>
        <v>10</v>
      </c>
      <c r="P66" s="441"/>
      <c r="Q66" s="441"/>
      <c r="R66" s="442">
        <v>10</v>
      </c>
      <c r="S66" s="371"/>
      <c r="T66" s="383"/>
      <c r="U66" s="383"/>
      <c r="V66" s="384"/>
      <c r="W66" s="443">
        <v>15</v>
      </c>
      <c r="X66" s="444"/>
      <c r="Y66" s="445" t="s">
        <v>63</v>
      </c>
      <c r="Z66" s="73"/>
      <c r="AA66" s="73">
        <v>1</v>
      </c>
      <c r="AB66" s="74"/>
    </row>
    <row r="67" spans="1:30" ht="40.5" customHeight="1" x14ac:dyDescent="0.2">
      <c r="A67" s="859"/>
      <c r="B67" s="850"/>
      <c r="C67" s="874"/>
      <c r="D67" s="430" t="s">
        <v>53</v>
      </c>
      <c r="E67" s="240" t="s">
        <v>180</v>
      </c>
      <c r="F67" s="880"/>
      <c r="G67" s="866"/>
      <c r="H67" s="451"/>
      <c r="I67" s="219"/>
      <c r="J67" s="262" t="s">
        <v>50</v>
      </c>
      <c r="K67" s="354">
        <f>L67+N67</f>
        <v>0</v>
      </c>
      <c r="L67" s="408"/>
      <c r="M67" s="408"/>
      <c r="N67" s="432"/>
      <c r="O67" s="374">
        <f>P67+R67</f>
        <v>20</v>
      </c>
      <c r="P67" s="391">
        <v>20</v>
      </c>
      <c r="Q67" s="391"/>
      <c r="R67" s="433"/>
      <c r="S67" s="434">
        <f>T67</f>
        <v>20</v>
      </c>
      <c r="T67" s="410">
        <v>20</v>
      </c>
      <c r="U67" s="410"/>
      <c r="V67" s="411"/>
      <c r="W67" s="412">
        <v>50</v>
      </c>
      <c r="X67" s="435">
        <v>100</v>
      </c>
      <c r="Y67" s="62" t="s">
        <v>165</v>
      </c>
      <c r="Z67" s="436"/>
      <c r="AA67" s="189"/>
      <c r="AB67" s="76">
        <v>1</v>
      </c>
    </row>
    <row r="68" spans="1:30" ht="27" customHeight="1" x14ac:dyDescent="0.2">
      <c r="A68" s="859"/>
      <c r="B68" s="850"/>
      <c r="C68" s="874"/>
      <c r="D68" s="239" t="s">
        <v>54</v>
      </c>
      <c r="E68" s="703" t="s">
        <v>167</v>
      </c>
      <c r="F68" s="880"/>
      <c r="G68" s="866"/>
      <c r="H68" s="451"/>
      <c r="I68" s="219"/>
      <c r="J68" s="250" t="s">
        <v>50</v>
      </c>
      <c r="K68" s="351"/>
      <c r="L68" s="380"/>
      <c r="M68" s="380"/>
      <c r="N68" s="346"/>
      <c r="O68" s="399">
        <v>10</v>
      </c>
      <c r="P68" s="381"/>
      <c r="Q68" s="381"/>
      <c r="R68" s="358">
        <v>10</v>
      </c>
      <c r="S68" s="371"/>
      <c r="T68" s="383"/>
      <c r="U68" s="383"/>
      <c r="V68" s="384"/>
      <c r="W68" s="385">
        <v>40</v>
      </c>
      <c r="X68" s="359"/>
      <c r="Y68" s="224" t="s">
        <v>171</v>
      </c>
      <c r="Z68" s="215"/>
      <c r="AA68" s="73">
        <v>1</v>
      </c>
      <c r="AB68" s="74"/>
    </row>
    <row r="69" spans="1:30" ht="25.5" customHeight="1" x14ac:dyDescent="0.2">
      <c r="A69" s="859"/>
      <c r="B69" s="850"/>
      <c r="C69" s="874"/>
      <c r="D69" s="239" t="s">
        <v>55</v>
      </c>
      <c r="E69" s="703" t="s">
        <v>131</v>
      </c>
      <c r="F69" s="880"/>
      <c r="G69" s="866"/>
      <c r="H69" s="451"/>
      <c r="I69" s="219"/>
      <c r="J69" s="250" t="s">
        <v>50</v>
      </c>
      <c r="K69" s="351">
        <f t="shared" si="18"/>
        <v>0</v>
      </c>
      <c r="L69" s="380"/>
      <c r="M69" s="380"/>
      <c r="N69" s="346"/>
      <c r="O69" s="399"/>
      <c r="P69" s="381"/>
      <c r="Q69" s="381"/>
      <c r="R69" s="358"/>
      <c r="S69" s="371"/>
      <c r="T69" s="383"/>
      <c r="U69" s="383"/>
      <c r="V69" s="384"/>
      <c r="W69" s="385">
        <v>100</v>
      </c>
      <c r="X69" s="359">
        <v>500</v>
      </c>
      <c r="Y69" s="214" t="s">
        <v>132</v>
      </c>
      <c r="Z69" s="215"/>
      <c r="AA69" s="73"/>
      <c r="AB69" s="74"/>
    </row>
    <row r="70" spans="1:30" ht="38.25" customHeight="1" x14ac:dyDescent="0.2">
      <c r="A70" s="859"/>
      <c r="B70" s="850"/>
      <c r="C70" s="874"/>
      <c r="D70" s="239" t="s">
        <v>119</v>
      </c>
      <c r="E70" s="703" t="s">
        <v>133</v>
      </c>
      <c r="F70" s="700" t="s">
        <v>159</v>
      </c>
      <c r="G70" s="866"/>
      <c r="H70" s="451"/>
      <c r="I70" s="219"/>
      <c r="J70" s="250" t="s">
        <v>50</v>
      </c>
      <c r="K70" s="351"/>
      <c r="L70" s="380"/>
      <c r="M70" s="380"/>
      <c r="N70" s="346"/>
      <c r="O70" s="399"/>
      <c r="P70" s="381"/>
      <c r="Q70" s="381"/>
      <c r="R70" s="358"/>
      <c r="S70" s="371"/>
      <c r="T70" s="383"/>
      <c r="U70" s="383"/>
      <c r="V70" s="384"/>
      <c r="W70" s="385">
        <v>25</v>
      </c>
      <c r="X70" s="359">
        <v>50</v>
      </c>
      <c r="Y70" s="224" t="s">
        <v>134</v>
      </c>
      <c r="Z70" s="215"/>
      <c r="AA70" s="73"/>
      <c r="AB70" s="74">
        <v>1</v>
      </c>
    </row>
    <row r="71" spans="1:30" ht="21" customHeight="1" x14ac:dyDescent="0.2">
      <c r="A71" s="859"/>
      <c r="B71" s="850"/>
      <c r="C71" s="874"/>
      <c r="D71" s="296" t="s">
        <v>120</v>
      </c>
      <c r="E71" s="1729" t="s">
        <v>135</v>
      </c>
      <c r="F71" s="880"/>
      <c r="G71" s="866"/>
      <c r="H71" s="451"/>
      <c r="I71" s="297"/>
      <c r="J71" s="250" t="s">
        <v>50</v>
      </c>
      <c r="K71" s="351"/>
      <c r="L71" s="380"/>
      <c r="M71" s="380"/>
      <c r="N71" s="346"/>
      <c r="O71" s="399"/>
      <c r="P71" s="381"/>
      <c r="Q71" s="381"/>
      <c r="R71" s="358"/>
      <c r="S71" s="371"/>
      <c r="T71" s="383"/>
      <c r="U71" s="383"/>
      <c r="V71" s="384"/>
      <c r="W71" s="385">
        <v>25</v>
      </c>
      <c r="X71" s="359">
        <v>25</v>
      </c>
      <c r="Y71" s="224"/>
      <c r="Z71" s="215"/>
      <c r="AA71" s="73"/>
      <c r="AB71" s="74"/>
    </row>
    <row r="72" spans="1:30" ht="14.25" customHeight="1" thickBot="1" x14ac:dyDescent="0.25">
      <c r="A72" s="860"/>
      <c r="B72" s="851"/>
      <c r="C72" s="875"/>
      <c r="D72" s="872"/>
      <c r="E72" s="1730"/>
      <c r="F72" s="701"/>
      <c r="G72" s="870"/>
      <c r="H72" s="241"/>
      <c r="I72" s="220"/>
      <c r="J72" s="261" t="s">
        <v>10</v>
      </c>
      <c r="K72" s="340">
        <f>SUM(K62:K71)</f>
        <v>0</v>
      </c>
      <c r="L72" s="341">
        <f>SUM(L62:L71)</f>
        <v>0</v>
      </c>
      <c r="M72" s="341">
        <f>SUM(M62:M71)</f>
        <v>0</v>
      </c>
      <c r="N72" s="342">
        <f>SUM(N62:N71)</f>
        <v>0</v>
      </c>
      <c r="O72" s="343">
        <f>SUM(O62:O71)</f>
        <v>60</v>
      </c>
      <c r="P72" s="343">
        <f t="shared" ref="P72:Q72" si="19">SUM(P62:P71)</f>
        <v>40</v>
      </c>
      <c r="Q72" s="343">
        <f t="shared" si="19"/>
        <v>0</v>
      </c>
      <c r="R72" s="343">
        <f>SUM(R62:R71)</f>
        <v>20</v>
      </c>
      <c r="S72" s="340">
        <f>SUM(S62:S71)</f>
        <v>31</v>
      </c>
      <c r="T72" s="341">
        <f t="shared" ref="T72:X72" si="20">SUM(T62:T71)</f>
        <v>31</v>
      </c>
      <c r="U72" s="341">
        <f t="shared" si="20"/>
        <v>0</v>
      </c>
      <c r="V72" s="357">
        <f t="shared" si="20"/>
        <v>0</v>
      </c>
      <c r="W72" s="364">
        <f t="shared" si="20"/>
        <v>305</v>
      </c>
      <c r="X72" s="343">
        <f t="shared" si="20"/>
        <v>675</v>
      </c>
      <c r="Y72" s="877"/>
      <c r="Z72" s="221"/>
      <c r="AA72" s="69"/>
      <c r="AB72" s="70"/>
    </row>
    <row r="73" spans="1:30" ht="14.25" customHeight="1" thickBot="1" x14ac:dyDescent="0.25">
      <c r="A73" s="112" t="s">
        <v>9</v>
      </c>
      <c r="B73" s="14" t="s">
        <v>9</v>
      </c>
      <c r="C73" s="1472" t="s">
        <v>12</v>
      </c>
      <c r="D73" s="1472"/>
      <c r="E73" s="1472"/>
      <c r="F73" s="1472"/>
      <c r="G73" s="1472"/>
      <c r="H73" s="1472"/>
      <c r="I73" s="1472"/>
      <c r="J73" s="1536"/>
      <c r="K73" s="258">
        <f t="shared" ref="K73:X73" si="21">K72+K61+K57+K53+K40</f>
        <v>981.2</v>
      </c>
      <c r="L73" s="258">
        <f t="shared" si="21"/>
        <v>101.6</v>
      </c>
      <c r="M73" s="258">
        <f t="shared" si="21"/>
        <v>68.599999999999994</v>
      </c>
      <c r="N73" s="258">
        <f t="shared" si="21"/>
        <v>879.59999999999991</v>
      </c>
      <c r="O73" s="258">
        <f t="shared" si="21"/>
        <v>2315.2000000000003</v>
      </c>
      <c r="P73" s="258">
        <f t="shared" si="21"/>
        <v>237</v>
      </c>
      <c r="Q73" s="258">
        <f t="shared" si="21"/>
        <v>145.30000000000001</v>
      </c>
      <c r="R73" s="258">
        <f t="shared" si="21"/>
        <v>2078.2000000000003</v>
      </c>
      <c r="S73" s="258">
        <f t="shared" si="21"/>
        <v>2196.7000000000003</v>
      </c>
      <c r="T73" s="258">
        <f t="shared" si="21"/>
        <v>228</v>
      </c>
      <c r="U73" s="258">
        <f t="shared" si="21"/>
        <v>145.30000000000001</v>
      </c>
      <c r="V73" s="427">
        <f t="shared" si="21"/>
        <v>1968.7</v>
      </c>
      <c r="W73" s="429">
        <f>W72+W61+W57+W53+W40</f>
        <v>1861.6999999999998</v>
      </c>
      <c r="X73" s="38">
        <f t="shared" si="21"/>
        <v>702</v>
      </c>
      <c r="Y73" s="867"/>
      <c r="Z73" s="67"/>
      <c r="AA73" s="67"/>
      <c r="AB73" s="68"/>
    </row>
    <row r="74" spans="1:30" ht="14.25" customHeight="1" thickBot="1" x14ac:dyDescent="0.25">
      <c r="A74" s="112" t="s">
        <v>9</v>
      </c>
      <c r="B74" s="14" t="s">
        <v>11</v>
      </c>
      <c r="C74" s="1553" t="s">
        <v>185</v>
      </c>
      <c r="D74" s="1554"/>
      <c r="E74" s="1554"/>
      <c r="F74" s="1554"/>
      <c r="G74" s="1554"/>
      <c r="H74" s="1554"/>
      <c r="I74" s="1554"/>
      <c r="J74" s="1554"/>
      <c r="K74" s="1554"/>
      <c r="L74" s="1554"/>
      <c r="M74" s="1554"/>
      <c r="N74" s="1554"/>
      <c r="O74" s="1555"/>
      <c r="P74" s="1555"/>
      <c r="Q74" s="1555"/>
      <c r="R74" s="1555"/>
      <c r="S74" s="1554"/>
      <c r="T74" s="1554"/>
      <c r="U74" s="1554"/>
      <c r="V74" s="1554"/>
      <c r="W74" s="1554"/>
      <c r="X74" s="1554"/>
      <c r="Y74" s="1554"/>
      <c r="Z74" s="1554"/>
      <c r="AA74" s="1554"/>
      <c r="AB74" s="1556"/>
    </row>
    <row r="75" spans="1:30" ht="25.5" customHeight="1" x14ac:dyDescent="0.2">
      <c r="A75" s="1419" t="s">
        <v>9</v>
      </c>
      <c r="B75" s="1421" t="s">
        <v>11</v>
      </c>
      <c r="C75" s="1665" t="s">
        <v>9</v>
      </c>
      <c r="D75" s="1668"/>
      <c r="E75" s="413" t="s">
        <v>186</v>
      </c>
      <c r="F75" s="861"/>
      <c r="G75" s="1541" t="s">
        <v>9</v>
      </c>
      <c r="H75" s="1574" t="s">
        <v>60</v>
      </c>
      <c r="I75" s="1675" t="s">
        <v>181</v>
      </c>
      <c r="J75" s="22"/>
      <c r="K75" s="348"/>
      <c r="L75" s="349"/>
      <c r="M75" s="349"/>
      <c r="N75" s="350"/>
      <c r="O75" s="331"/>
      <c r="P75" s="332"/>
      <c r="Q75" s="332"/>
      <c r="R75" s="333"/>
      <c r="S75" s="379"/>
      <c r="T75" s="369"/>
      <c r="U75" s="369"/>
      <c r="V75" s="370"/>
      <c r="W75" s="361"/>
      <c r="X75" s="361"/>
      <c r="Y75" s="18" t="s">
        <v>67</v>
      </c>
      <c r="Z75" s="49">
        <v>70</v>
      </c>
      <c r="AA75" s="49">
        <v>90</v>
      </c>
      <c r="AB75" s="50">
        <v>90</v>
      </c>
      <c r="AD75" s="16"/>
    </row>
    <row r="76" spans="1:30" ht="14.25" customHeight="1" x14ac:dyDescent="0.2">
      <c r="A76" s="1476"/>
      <c r="B76" s="1477"/>
      <c r="C76" s="1666"/>
      <c r="D76" s="1669"/>
      <c r="E76" s="1564" t="s">
        <v>188</v>
      </c>
      <c r="F76" s="862"/>
      <c r="G76" s="1542"/>
      <c r="H76" s="1575"/>
      <c r="I76" s="1660"/>
      <c r="J76" s="52" t="s">
        <v>50</v>
      </c>
      <c r="K76" s="354">
        <f>L76+N76</f>
        <v>26</v>
      </c>
      <c r="L76" s="408">
        <v>26</v>
      </c>
      <c r="M76" s="408"/>
      <c r="N76" s="409"/>
      <c r="O76" s="337">
        <f>P76+R76</f>
        <v>50</v>
      </c>
      <c r="P76" s="391">
        <v>50</v>
      </c>
      <c r="Q76" s="381"/>
      <c r="R76" s="360"/>
      <c r="S76" s="382">
        <f>T76</f>
        <v>50</v>
      </c>
      <c r="T76" s="410">
        <v>50</v>
      </c>
      <c r="U76" s="410"/>
      <c r="V76" s="411"/>
      <c r="W76" s="412">
        <v>50</v>
      </c>
      <c r="X76" s="412">
        <v>50</v>
      </c>
      <c r="Y76" s="20"/>
      <c r="Z76" s="45"/>
      <c r="AA76" s="45"/>
      <c r="AB76" s="46"/>
      <c r="AD76" s="16"/>
    </row>
    <row r="77" spans="1:30" ht="15" customHeight="1" x14ac:dyDescent="0.2">
      <c r="A77" s="1476"/>
      <c r="B77" s="1477"/>
      <c r="C77" s="1666"/>
      <c r="D77" s="1669"/>
      <c r="E77" s="1565"/>
      <c r="F77" s="862"/>
      <c r="G77" s="1542"/>
      <c r="H77" s="1575"/>
      <c r="I77" s="1660"/>
      <c r="J77" s="52"/>
      <c r="K77" s="354"/>
      <c r="L77" s="408"/>
      <c r="M77" s="408"/>
      <c r="N77" s="409"/>
      <c r="O77" s="337"/>
      <c r="P77" s="391"/>
      <c r="Q77" s="391"/>
      <c r="R77" s="392"/>
      <c r="S77" s="375"/>
      <c r="T77" s="383"/>
      <c r="U77" s="383"/>
      <c r="V77" s="384"/>
      <c r="W77" s="385"/>
      <c r="X77" s="385"/>
      <c r="Y77" s="20"/>
      <c r="Z77" s="45"/>
      <c r="AA77" s="45"/>
      <c r="AB77" s="46"/>
      <c r="AD77" s="16"/>
    </row>
    <row r="78" spans="1:30" ht="14.25" customHeight="1" x14ac:dyDescent="0.2">
      <c r="A78" s="1476"/>
      <c r="B78" s="1477"/>
      <c r="C78" s="1666"/>
      <c r="D78" s="1669"/>
      <c r="E78" s="1566" t="s">
        <v>71</v>
      </c>
      <c r="F78" s="1568" t="s">
        <v>136</v>
      </c>
      <c r="G78" s="1542"/>
      <c r="H78" s="1575"/>
      <c r="I78" s="1660"/>
      <c r="J78" s="52" t="s">
        <v>50</v>
      </c>
      <c r="K78" s="354">
        <f>L78+N78</f>
        <v>40</v>
      </c>
      <c r="L78" s="352">
        <v>40</v>
      </c>
      <c r="M78" s="352"/>
      <c r="N78" s="353"/>
      <c r="O78" s="334">
        <f>P78</f>
        <v>30</v>
      </c>
      <c r="P78" s="381">
        <v>30</v>
      </c>
      <c r="Q78" s="381"/>
      <c r="R78" s="360"/>
      <c r="S78" s="375">
        <f>T78+V78</f>
        <v>30</v>
      </c>
      <c r="T78" s="372">
        <v>30</v>
      </c>
      <c r="U78" s="372"/>
      <c r="V78" s="373"/>
      <c r="W78" s="362">
        <v>20</v>
      </c>
      <c r="X78" s="362">
        <v>20</v>
      </c>
      <c r="Y78" s="20"/>
      <c r="Z78" s="45"/>
      <c r="AA78" s="45"/>
      <c r="AB78" s="46"/>
      <c r="AD78" s="16"/>
    </row>
    <row r="79" spans="1:30" ht="14.25" customHeight="1" x14ac:dyDescent="0.2">
      <c r="A79" s="1476"/>
      <c r="B79" s="1477"/>
      <c r="C79" s="1666"/>
      <c r="D79" s="1669"/>
      <c r="E79" s="1567"/>
      <c r="F79" s="1569"/>
      <c r="G79" s="1542"/>
      <c r="H79" s="1575"/>
      <c r="I79" s="1660"/>
      <c r="J79" s="40"/>
      <c r="K79" s="386"/>
      <c r="L79" s="355"/>
      <c r="M79" s="355"/>
      <c r="N79" s="356"/>
      <c r="O79" s="334"/>
      <c r="P79" s="387"/>
      <c r="Q79" s="387"/>
      <c r="R79" s="388"/>
      <c r="S79" s="375"/>
      <c r="T79" s="376"/>
      <c r="U79" s="376"/>
      <c r="V79" s="377" t="s">
        <v>148</v>
      </c>
      <c r="W79" s="363"/>
      <c r="X79" s="363"/>
      <c r="Y79" s="20"/>
      <c r="Z79" s="45"/>
      <c r="AA79" s="45"/>
      <c r="AB79" s="46"/>
      <c r="AD79" s="16"/>
    </row>
    <row r="80" spans="1:30" ht="14.25" customHeight="1" x14ac:dyDescent="0.2">
      <c r="A80" s="1476"/>
      <c r="B80" s="1477"/>
      <c r="C80" s="1666"/>
      <c r="D80" s="1669"/>
      <c r="E80" s="857" t="s">
        <v>121</v>
      </c>
      <c r="F80" s="1569"/>
      <c r="G80" s="1542"/>
      <c r="H80" s="1575"/>
      <c r="I80" s="1660"/>
      <c r="J80" s="23" t="s">
        <v>50</v>
      </c>
      <c r="K80" s="389"/>
      <c r="L80" s="355"/>
      <c r="M80" s="355"/>
      <c r="N80" s="356"/>
      <c r="O80" s="334">
        <f>P80</f>
        <v>20</v>
      </c>
      <c r="P80" s="387">
        <v>20</v>
      </c>
      <c r="Q80" s="387"/>
      <c r="R80" s="388"/>
      <c r="S80" s="390"/>
      <c r="T80" s="376"/>
      <c r="U80" s="376"/>
      <c r="V80" s="377"/>
      <c r="W80" s="363">
        <v>50</v>
      </c>
      <c r="X80" s="363">
        <v>50</v>
      </c>
      <c r="Y80" s="20"/>
      <c r="Z80" s="45"/>
      <c r="AA80" s="45"/>
      <c r="AB80" s="46"/>
      <c r="AD80" s="16"/>
    </row>
    <row r="81" spans="1:30" ht="14.25" customHeight="1" thickBot="1" x14ac:dyDescent="0.25">
      <c r="A81" s="1420"/>
      <c r="B81" s="1422"/>
      <c r="C81" s="1667"/>
      <c r="D81" s="1670"/>
      <c r="E81" s="879"/>
      <c r="F81" s="1570"/>
      <c r="G81" s="1543"/>
      <c r="H81" s="1576"/>
      <c r="I81" s="1676"/>
      <c r="J81" s="155" t="s">
        <v>10</v>
      </c>
      <c r="K81" s="343">
        <f>SUM(K75:K79)</f>
        <v>66</v>
      </c>
      <c r="L81" s="343">
        <f t="shared" ref="L81:N81" si="22">SUM(L75:L79)</f>
        <v>66</v>
      </c>
      <c r="M81" s="343">
        <f t="shared" si="22"/>
        <v>0</v>
      </c>
      <c r="N81" s="343">
        <f t="shared" si="22"/>
        <v>0</v>
      </c>
      <c r="O81" s="343">
        <f>SUM(O75:O80)</f>
        <v>100</v>
      </c>
      <c r="P81" s="343">
        <f t="shared" ref="P81:R81" si="23">SUM(P75:P80)</f>
        <v>100</v>
      </c>
      <c r="Q81" s="343">
        <f t="shared" si="23"/>
        <v>0</v>
      </c>
      <c r="R81" s="343">
        <f t="shared" si="23"/>
        <v>0</v>
      </c>
      <c r="S81" s="343">
        <f>S76+S78</f>
        <v>80</v>
      </c>
      <c r="T81" s="343">
        <f t="shared" ref="T81:U81" si="24">T76+T78</f>
        <v>80</v>
      </c>
      <c r="U81" s="343">
        <f t="shared" si="24"/>
        <v>0</v>
      </c>
      <c r="V81" s="340">
        <f t="shared" ref="V81" si="25">V80+V78+V75</f>
        <v>0</v>
      </c>
      <c r="W81" s="340">
        <f>W80+W78+W76</f>
        <v>120</v>
      </c>
      <c r="X81" s="340">
        <f>X80+X78+X76</f>
        <v>120</v>
      </c>
      <c r="Y81" s="21"/>
      <c r="Z81" s="47"/>
      <c r="AA81" s="47"/>
      <c r="AB81" s="48"/>
      <c r="AD81" s="16"/>
    </row>
    <row r="82" spans="1:30" ht="14.25" customHeight="1" x14ac:dyDescent="0.2">
      <c r="A82" s="1419" t="s">
        <v>9</v>
      </c>
      <c r="B82" s="1421" t="s">
        <v>11</v>
      </c>
      <c r="C82" s="1665" t="s">
        <v>11</v>
      </c>
      <c r="D82" s="1668"/>
      <c r="E82" s="1533" t="s">
        <v>72</v>
      </c>
      <c r="F82" s="1538"/>
      <c r="G82" s="1541" t="s">
        <v>9</v>
      </c>
      <c r="H82" s="1574" t="s">
        <v>60</v>
      </c>
      <c r="I82" s="1675" t="s">
        <v>181</v>
      </c>
      <c r="J82" s="22" t="s">
        <v>92</v>
      </c>
      <c r="K82" s="348">
        <f>L82+N82</f>
        <v>2200</v>
      </c>
      <c r="L82" s="349">
        <v>2200</v>
      </c>
      <c r="M82" s="349"/>
      <c r="N82" s="350"/>
      <c r="O82" s="337">
        <f>P82+R82</f>
        <v>2200</v>
      </c>
      <c r="P82" s="391">
        <v>2200</v>
      </c>
      <c r="Q82" s="391"/>
      <c r="R82" s="392"/>
      <c r="S82" s="379">
        <f>T82</f>
        <v>2382.9</v>
      </c>
      <c r="T82" s="369">
        <v>2382.9</v>
      </c>
      <c r="U82" s="369"/>
      <c r="V82" s="370"/>
      <c r="W82" s="393"/>
      <c r="X82" s="361"/>
      <c r="Y82" s="18" t="s">
        <v>73</v>
      </c>
      <c r="Z82" s="49">
        <v>7</v>
      </c>
      <c r="AA82" s="49"/>
      <c r="AB82" s="50"/>
      <c r="AD82" s="16"/>
    </row>
    <row r="83" spans="1:30" ht="14.25" customHeight="1" x14ac:dyDescent="0.2">
      <c r="A83" s="1476"/>
      <c r="B83" s="1477"/>
      <c r="C83" s="1666"/>
      <c r="D83" s="1669"/>
      <c r="E83" s="1534"/>
      <c r="F83" s="1539"/>
      <c r="G83" s="1542"/>
      <c r="H83" s="1575"/>
      <c r="I83" s="1660"/>
      <c r="J83" s="40" t="s">
        <v>123</v>
      </c>
      <c r="K83" s="351">
        <f>L83+N83</f>
        <v>10.8</v>
      </c>
      <c r="L83" s="352">
        <v>10.8</v>
      </c>
      <c r="M83" s="352"/>
      <c r="N83" s="353"/>
      <c r="O83" s="334"/>
      <c r="P83" s="335"/>
      <c r="Q83" s="335"/>
      <c r="R83" s="336"/>
      <c r="S83" s="382"/>
      <c r="T83" s="372"/>
      <c r="U83" s="372"/>
      <c r="V83" s="373"/>
      <c r="W83" s="394"/>
      <c r="X83" s="362"/>
      <c r="Y83" s="20"/>
      <c r="Z83" s="45"/>
      <c r="AA83" s="45"/>
      <c r="AB83" s="46"/>
      <c r="AD83" s="16"/>
    </row>
    <row r="84" spans="1:30" ht="14.25" customHeight="1" thickBot="1" x14ac:dyDescent="0.25">
      <c r="A84" s="1420"/>
      <c r="B84" s="1422"/>
      <c r="C84" s="1667"/>
      <c r="D84" s="1670"/>
      <c r="E84" s="1535"/>
      <c r="F84" s="1540"/>
      <c r="G84" s="1543"/>
      <c r="H84" s="1576"/>
      <c r="I84" s="1676"/>
      <c r="J84" s="155" t="s">
        <v>10</v>
      </c>
      <c r="K84" s="343">
        <f t="shared" ref="K84:X84" si="26">SUM(K82:K83)</f>
        <v>2210.8000000000002</v>
      </c>
      <c r="L84" s="343">
        <f t="shared" si="26"/>
        <v>2210.8000000000002</v>
      </c>
      <c r="M84" s="343">
        <f t="shared" si="26"/>
        <v>0</v>
      </c>
      <c r="N84" s="395">
        <f t="shared" si="26"/>
        <v>0</v>
      </c>
      <c r="O84" s="340">
        <f t="shared" si="26"/>
        <v>2200</v>
      </c>
      <c r="P84" s="343">
        <f t="shared" si="26"/>
        <v>2200</v>
      </c>
      <c r="Q84" s="343">
        <f t="shared" si="26"/>
        <v>0</v>
      </c>
      <c r="R84" s="344">
        <f t="shared" si="26"/>
        <v>0</v>
      </c>
      <c r="S84" s="343">
        <f t="shared" si="26"/>
        <v>2382.9</v>
      </c>
      <c r="T84" s="343">
        <f t="shared" si="26"/>
        <v>2382.9</v>
      </c>
      <c r="U84" s="343">
        <f t="shared" si="26"/>
        <v>0</v>
      </c>
      <c r="V84" s="343">
        <f t="shared" si="26"/>
        <v>0</v>
      </c>
      <c r="W84" s="395">
        <f t="shared" si="26"/>
        <v>0</v>
      </c>
      <c r="X84" s="364">
        <f t="shared" si="26"/>
        <v>0</v>
      </c>
      <c r="Y84" s="21"/>
      <c r="Z84" s="47"/>
      <c r="AA84" s="47"/>
      <c r="AB84" s="48"/>
      <c r="AD84" s="16"/>
    </row>
    <row r="85" spans="1:30" ht="14.25" customHeight="1" x14ac:dyDescent="0.2">
      <c r="A85" s="1419" t="s">
        <v>9</v>
      </c>
      <c r="B85" s="1421" t="s">
        <v>11</v>
      </c>
      <c r="C85" s="1665" t="s">
        <v>52</v>
      </c>
      <c r="D85" s="1668"/>
      <c r="E85" s="1533" t="s">
        <v>74</v>
      </c>
      <c r="F85" s="1538"/>
      <c r="G85" s="1541" t="s">
        <v>9</v>
      </c>
      <c r="H85" s="1574" t="s">
        <v>60</v>
      </c>
      <c r="I85" s="1675" t="s">
        <v>181</v>
      </c>
      <c r="J85" s="22" t="s">
        <v>50</v>
      </c>
      <c r="K85" s="348">
        <f>L85+N85</f>
        <v>8</v>
      </c>
      <c r="L85" s="349">
        <v>8</v>
      </c>
      <c r="M85" s="349"/>
      <c r="N85" s="350"/>
      <c r="O85" s="331">
        <f>P85+R85</f>
        <v>20</v>
      </c>
      <c r="P85" s="332">
        <v>20</v>
      </c>
      <c r="Q85" s="332"/>
      <c r="R85" s="333"/>
      <c r="S85" s="368">
        <f>T85+V85</f>
        <v>20</v>
      </c>
      <c r="T85" s="369">
        <v>20</v>
      </c>
      <c r="U85" s="369"/>
      <c r="V85" s="370"/>
      <c r="W85" s="393">
        <v>10</v>
      </c>
      <c r="X85" s="361">
        <v>10</v>
      </c>
      <c r="Y85" s="1726" t="s">
        <v>75</v>
      </c>
      <c r="Z85" s="84">
        <v>2</v>
      </c>
      <c r="AA85" s="84"/>
      <c r="AB85" s="85"/>
      <c r="AD85" s="16"/>
    </row>
    <row r="86" spans="1:30" ht="14.25" customHeight="1" x14ac:dyDescent="0.2">
      <c r="A86" s="1476"/>
      <c r="B86" s="1477"/>
      <c r="C86" s="1666"/>
      <c r="D86" s="1669"/>
      <c r="E86" s="1534"/>
      <c r="F86" s="1539"/>
      <c r="G86" s="1542"/>
      <c r="H86" s="1575"/>
      <c r="I86" s="1660"/>
      <c r="J86" s="40"/>
      <c r="K86" s="351"/>
      <c r="L86" s="352"/>
      <c r="M86" s="352"/>
      <c r="N86" s="353"/>
      <c r="O86" s="334"/>
      <c r="P86" s="335"/>
      <c r="Q86" s="335"/>
      <c r="R86" s="336"/>
      <c r="S86" s="371"/>
      <c r="T86" s="372"/>
      <c r="U86" s="372"/>
      <c r="V86" s="373"/>
      <c r="W86" s="394"/>
      <c r="X86" s="362"/>
      <c r="Y86" s="1727"/>
      <c r="Z86" s="86"/>
      <c r="AA86" s="86"/>
      <c r="AB86" s="87"/>
      <c r="AD86" s="16"/>
    </row>
    <row r="87" spans="1:30" ht="14.25" customHeight="1" thickBot="1" x14ac:dyDescent="0.25">
      <c r="A87" s="1420"/>
      <c r="B87" s="1422"/>
      <c r="C87" s="1667"/>
      <c r="D87" s="1670"/>
      <c r="E87" s="1535"/>
      <c r="F87" s="1540"/>
      <c r="G87" s="1543"/>
      <c r="H87" s="1576"/>
      <c r="I87" s="1676"/>
      <c r="J87" s="155" t="s">
        <v>10</v>
      </c>
      <c r="K87" s="343">
        <f>SUM(K85:K86)</f>
        <v>8</v>
      </c>
      <c r="L87" s="341">
        <f>SUM(L85:L86)</f>
        <v>8</v>
      </c>
      <c r="M87" s="341">
        <f>SUM(M85:M86)</f>
        <v>0</v>
      </c>
      <c r="N87" s="357">
        <f>SUM(N85:N86)</f>
        <v>0</v>
      </c>
      <c r="O87" s="340">
        <f t="shared" ref="O87:X87" si="27">SUM(O85:O86)</f>
        <v>20</v>
      </c>
      <c r="P87" s="341">
        <f t="shared" si="27"/>
        <v>20</v>
      </c>
      <c r="Q87" s="341">
        <f t="shared" si="27"/>
        <v>0</v>
      </c>
      <c r="R87" s="342">
        <f t="shared" si="27"/>
        <v>0</v>
      </c>
      <c r="S87" s="343">
        <f t="shared" si="27"/>
        <v>20</v>
      </c>
      <c r="T87" s="341">
        <f t="shared" si="27"/>
        <v>20</v>
      </c>
      <c r="U87" s="341">
        <f t="shared" si="27"/>
        <v>0</v>
      </c>
      <c r="V87" s="341">
        <f t="shared" si="27"/>
        <v>0</v>
      </c>
      <c r="W87" s="396">
        <f t="shared" si="27"/>
        <v>10</v>
      </c>
      <c r="X87" s="364">
        <f t="shared" si="27"/>
        <v>10</v>
      </c>
      <c r="Y87" s="1728"/>
      <c r="Z87" s="88"/>
      <c r="AA87" s="88"/>
      <c r="AB87" s="89"/>
      <c r="AD87" s="16"/>
    </row>
    <row r="88" spans="1:30" ht="14.25" customHeight="1" thickBot="1" x14ac:dyDescent="0.25">
      <c r="A88" s="113" t="s">
        <v>9</v>
      </c>
      <c r="B88" s="14" t="s">
        <v>11</v>
      </c>
      <c r="C88" s="1472" t="s">
        <v>12</v>
      </c>
      <c r="D88" s="1472"/>
      <c r="E88" s="1472"/>
      <c r="F88" s="1472"/>
      <c r="G88" s="1472"/>
      <c r="H88" s="1472"/>
      <c r="I88" s="1472"/>
      <c r="J88" s="1536"/>
      <c r="K88" s="378">
        <f t="shared" ref="K88:V88" si="28">SUM(K87,K84,K81)</f>
        <v>2284.8000000000002</v>
      </c>
      <c r="L88" s="378">
        <f t="shared" si="28"/>
        <v>2284.8000000000002</v>
      </c>
      <c r="M88" s="378">
        <f t="shared" si="28"/>
        <v>0</v>
      </c>
      <c r="N88" s="378">
        <f t="shared" si="28"/>
        <v>0</v>
      </c>
      <c r="O88" s="378">
        <f t="shared" si="28"/>
        <v>2320</v>
      </c>
      <c r="P88" s="378">
        <f t="shared" si="28"/>
        <v>2320</v>
      </c>
      <c r="Q88" s="378">
        <f t="shared" si="28"/>
        <v>0</v>
      </c>
      <c r="R88" s="378">
        <f t="shared" si="28"/>
        <v>0</v>
      </c>
      <c r="S88" s="378">
        <f t="shared" si="28"/>
        <v>2482.9</v>
      </c>
      <c r="T88" s="378">
        <f t="shared" si="28"/>
        <v>2482.9</v>
      </c>
      <c r="U88" s="378">
        <f t="shared" si="28"/>
        <v>0</v>
      </c>
      <c r="V88" s="378">
        <f t="shared" si="28"/>
        <v>0</v>
      </c>
      <c r="W88" s="378">
        <f>SUM(W87,W84,W81)</f>
        <v>130</v>
      </c>
      <c r="X88" s="378">
        <f>SUM(X87,X84,X81)</f>
        <v>130</v>
      </c>
      <c r="Y88" s="1537"/>
      <c r="Z88" s="1474"/>
      <c r="AA88" s="1474"/>
      <c r="AB88" s="1475"/>
    </row>
    <row r="89" spans="1:30" ht="14.25" customHeight="1" thickBot="1" x14ac:dyDescent="0.25">
      <c r="A89" s="112" t="s">
        <v>9</v>
      </c>
      <c r="B89" s="14" t="s">
        <v>52</v>
      </c>
      <c r="C89" s="1553" t="s">
        <v>70</v>
      </c>
      <c r="D89" s="1554"/>
      <c r="E89" s="1554"/>
      <c r="F89" s="1554"/>
      <c r="G89" s="1554"/>
      <c r="H89" s="1554"/>
      <c r="I89" s="1554"/>
      <c r="J89" s="1554"/>
      <c r="K89" s="1554"/>
      <c r="L89" s="1554"/>
      <c r="M89" s="1554"/>
      <c r="N89" s="1554"/>
      <c r="O89" s="1554"/>
      <c r="P89" s="1554"/>
      <c r="Q89" s="1554"/>
      <c r="R89" s="1554"/>
      <c r="S89" s="1554"/>
      <c r="T89" s="1554"/>
      <c r="U89" s="1554"/>
      <c r="V89" s="1554"/>
      <c r="W89" s="1554"/>
      <c r="X89" s="1554"/>
      <c r="Y89" s="1554"/>
      <c r="Z89" s="1554"/>
      <c r="AA89" s="1554"/>
      <c r="AB89" s="1556"/>
    </row>
    <row r="90" spans="1:30" ht="14.25" customHeight="1" x14ac:dyDescent="0.2">
      <c r="A90" s="1419" t="s">
        <v>9</v>
      </c>
      <c r="B90" s="1421" t="s">
        <v>52</v>
      </c>
      <c r="C90" s="1665" t="s">
        <v>9</v>
      </c>
      <c r="D90" s="1668"/>
      <c r="E90" s="1533" t="s">
        <v>76</v>
      </c>
      <c r="F90" s="1538" t="s">
        <v>160</v>
      </c>
      <c r="G90" s="1541" t="s">
        <v>53</v>
      </c>
      <c r="H90" s="1574" t="s">
        <v>60</v>
      </c>
      <c r="I90" s="1677" t="s">
        <v>182</v>
      </c>
      <c r="J90" s="22" t="s">
        <v>50</v>
      </c>
      <c r="K90" s="331">
        <f>L90+N90</f>
        <v>105</v>
      </c>
      <c r="L90" s="332">
        <v>105</v>
      </c>
      <c r="M90" s="332"/>
      <c r="N90" s="347"/>
      <c r="O90" s="331">
        <f>P90+R90</f>
        <v>145</v>
      </c>
      <c r="P90" s="332">
        <v>105</v>
      </c>
      <c r="Q90" s="332"/>
      <c r="R90" s="333">
        <v>40</v>
      </c>
      <c r="S90" s="368">
        <f>T90+V90</f>
        <v>145</v>
      </c>
      <c r="T90" s="369">
        <v>105</v>
      </c>
      <c r="U90" s="369"/>
      <c r="V90" s="370">
        <v>40</v>
      </c>
      <c r="W90" s="361">
        <v>105</v>
      </c>
      <c r="X90" s="361">
        <v>105</v>
      </c>
      <c r="Y90" s="1710" t="s">
        <v>77</v>
      </c>
      <c r="Z90" s="49">
        <v>80</v>
      </c>
      <c r="AA90" s="49">
        <v>80</v>
      </c>
      <c r="AB90" s="50">
        <v>80</v>
      </c>
      <c r="AD90" s="16"/>
    </row>
    <row r="91" spans="1:30" ht="14.25" customHeight="1" x14ac:dyDescent="0.2">
      <c r="A91" s="1476"/>
      <c r="B91" s="1477"/>
      <c r="C91" s="1666"/>
      <c r="D91" s="1669"/>
      <c r="E91" s="1534"/>
      <c r="F91" s="1539"/>
      <c r="G91" s="1542"/>
      <c r="H91" s="1575"/>
      <c r="I91" s="1671"/>
      <c r="J91" s="40"/>
      <c r="K91" s="334"/>
      <c r="L91" s="335"/>
      <c r="M91" s="335"/>
      <c r="N91" s="360"/>
      <c r="O91" s="334"/>
      <c r="P91" s="335"/>
      <c r="Q91" s="335"/>
      <c r="R91" s="336"/>
      <c r="S91" s="371"/>
      <c r="T91" s="372"/>
      <c r="U91" s="372"/>
      <c r="V91" s="373"/>
      <c r="W91" s="362"/>
      <c r="X91" s="362"/>
      <c r="Y91" s="1711"/>
      <c r="Z91" s="45"/>
      <c r="AA91" s="45"/>
      <c r="AB91" s="46"/>
      <c r="AD91" s="16"/>
    </row>
    <row r="92" spans="1:30" ht="14.25" customHeight="1" x14ac:dyDescent="0.2">
      <c r="A92" s="1476"/>
      <c r="B92" s="1477"/>
      <c r="C92" s="1666"/>
      <c r="D92" s="1669"/>
      <c r="E92" s="1534"/>
      <c r="F92" s="1539"/>
      <c r="G92" s="1542"/>
      <c r="H92" s="1575"/>
      <c r="I92" s="1671"/>
      <c r="J92" s="23"/>
      <c r="K92" s="374"/>
      <c r="L92" s="338"/>
      <c r="M92" s="338"/>
      <c r="N92" s="360"/>
      <c r="O92" s="374"/>
      <c r="P92" s="338"/>
      <c r="Q92" s="338"/>
      <c r="R92" s="339"/>
      <c r="S92" s="375"/>
      <c r="T92" s="376"/>
      <c r="U92" s="376"/>
      <c r="V92" s="377"/>
      <c r="W92" s="363"/>
      <c r="X92" s="363"/>
      <c r="Y92" s="1711" t="s">
        <v>78</v>
      </c>
      <c r="Z92" s="45">
        <v>5</v>
      </c>
      <c r="AA92" s="45">
        <v>5</v>
      </c>
      <c r="AB92" s="46">
        <v>5</v>
      </c>
      <c r="AD92" s="16"/>
    </row>
    <row r="93" spans="1:30" ht="14.25" customHeight="1" thickBot="1" x14ac:dyDescent="0.25">
      <c r="A93" s="1420"/>
      <c r="B93" s="1422"/>
      <c r="C93" s="1667"/>
      <c r="D93" s="1670"/>
      <c r="E93" s="1535"/>
      <c r="F93" s="1540"/>
      <c r="G93" s="1543"/>
      <c r="H93" s="1576"/>
      <c r="I93" s="1678"/>
      <c r="J93" s="155" t="s">
        <v>10</v>
      </c>
      <c r="K93" s="343">
        <f t="shared" ref="K93:X93" si="29">SUM(K90:K92)</f>
        <v>105</v>
      </c>
      <c r="L93" s="341">
        <f t="shared" si="29"/>
        <v>105</v>
      </c>
      <c r="M93" s="341">
        <f t="shared" si="29"/>
        <v>0</v>
      </c>
      <c r="N93" s="342">
        <f t="shared" si="29"/>
        <v>0</v>
      </c>
      <c r="O93" s="343">
        <f t="shared" si="29"/>
        <v>145</v>
      </c>
      <c r="P93" s="341">
        <f t="shared" si="29"/>
        <v>105</v>
      </c>
      <c r="Q93" s="341">
        <f t="shared" si="29"/>
        <v>0</v>
      </c>
      <c r="R93" s="342">
        <f t="shared" si="29"/>
        <v>40</v>
      </c>
      <c r="S93" s="343">
        <f t="shared" si="29"/>
        <v>145</v>
      </c>
      <c r="T93" s="341">
        <f t="shared" si="29"/>
        <v>105</v>
      </c>
      <c r="U93" s="341">
        <f t="shared" si="29"/>
        <v>0</v>
      </c>
      <c r="V93" s="341">
        <f t="shared" si="29"/>
        <v>40</v>
      </c>
      <c r="W93" s="364">
        <f t="shared" si="29"/>
        <v>105</v>
      </c>
      <c r="X93" s="364">
        <f t="shared" si="29"/>
        <v>105</v>
      </c>
      <c r="Y93" s="1731"/>
      <c r="Z93" s="47"/>
      <c r="AA93" s="47"/>
      <c r="AB93" s="48"/>
      <c r="AD93" s="16"/>
    </row>
    <row r="94" spans="1:30" ht="14.25" customHeight="1" x14ac:dyDescent="0.2">
      <c r="A94" s="1419" t="s">
        <v>9</v>
      </c>
      <c r="B94" s="1421" t="s">
        <v>52</v>
      </c>
      <c r="C94" s="1665" t="s">
        <v>11</v>
      </c>
      <c r="D94" s="1668"/>
      <c r="E94" s="1533" t="s">
        <v>79</v>
      </c>
      <c r="F94" s="1538"/>
      <c r="G94" s="1541" t="s">
        <v>53</v>
      </c>
      <c r="H94" s="1574" t="s">
        <v>60</v>
      </c>
      <c r="I94" s="1677" t="s">
        <v>182</v>
      </c>
      <c r="J94" s="22" t="s">
        <v>50</v>
      </c>
      <c r="K94" s="331">
        <f>L94+N94</f>
        <v>12</v>
      </c>
      <c r="L94" s="332">
        <v>12</v>
      </c>
      <c r="M94" s="332"/>
      <c r="N94" s="347"/>
      <c r="O94" s="331">
        <f>P94+R94</f>
        <v>15</v>
      </c>
      <c r="P94" s="332">
        <v>15</v>
      </c>
      <c r="Q94" s="332"/>
      <c r="R94" s="333"/>
      <c r="S94" s="368">
        <f>T94+V94</f>
        <v>15</v>
      </c>
      <c r="T94" s="369">
        <v>15</v>
      </c>
      <c r="U94" s="369"/>
      <c r="V94" s="370"/>
      <c r="W94" s="361">
        <v>15</v>
      </c>
      <c r="X94" s="361">
        <v>15</v>
      </c>
      <c r="Y94" s="1710" t="s">
        <v>80</v>
      </c>
      <c r="Z94" s="49">
        <v>2</v>
      </c>
      <c r="AA94" s="49">
        <v>2</v>
      </c>
      <c r="AB94" s="50">
        <v>2</v>
      </c>
      <c r="AD94" s="16"/>
    </row>
    <row r="95" spans="1:30" ht="14.25" customHeight="1" x14ac:dyDescent="0.2">
      <c r="A95" s="1476"/>
      <c r="B95" s="1477"/>
      <c r="C95" s="1666"/>
      <c r="D95" s="1669"/>
      <c r="E95" s="1534"/>
      <c r="F95" s="1539"/>
      <c r="G95" s="1542"/>
      <c r="H95" s="1575"/>
      <c r="I95" s="1671"/>
      <c r="J95" s="40"/>
      <c r="K95" s="334"/>
      <c r="L95" s="335"/>
      <c r="M95" s="335"/>
      <c r="N95" s="360"/>
      <c r="O95" s="334"/>
      <c r="P95" s="335"/>
      <c r="Q95" s="335"/>
      <c r="R95" s="336"/>
      <c r="S95" s="371"/>
      <c r="T95" s="372"/>
      <c r="U95" s="372"/>
      <c r="V95" s="373"/>
      <c r="W95" s="362"/>
      <c r="X95" s="362"/>
      <c r="Y95" s="1711"/>
      <c r="Z95" s="45"/>
      <c r="AA95" s="45"/>
      <c r="AB95" s="46"/>
      <c r="AD95" s="16"/>
    </row>
    <row r="96" spans="1:30" ht="14.25" customHeight="1" x14ac:dyDescent="0.2">
      <c r="A96" s="1476"/>
      <c r="B96" s="1477"/>
      <c r="C96" s="1666"/>
      <c r="D96" s="1669"/>
      <c r="E96" s="1534"/>
      <c r="F96" s="1539"/>
      <c r="G96" s="1542"/>
      <c r="H96" s="1575"/>
      <c r="I96" s="1671"/>
      <c r="J96" s="23"/>
      <c r="K96" s="374"/>
      <c r="L96" s="338"/>
      <c r="M96" s="338"/>
      <c r="N96" s="360"/>
      <c r="O96" s="374"/>
      <c r="P96" s="338"/>
      <c r="Q96" s="338"/>
      <c r="R96" s="339"/>
      <c r="S96" s="375"/>
      <c r="T96" s="376"/>
      <c r="U96" s="376"/>
      <c r="V96" s="377"/>
      <c r="W96" s="363"/>
      <c r="X96" s="363"/>
      <c r="Y96" s="1711"/>
      <c r="Z96" s="45"/>
      <c r="AA96" s="45"/>
      <c r="AB96" s="46"/>
      <c r="AD96" s="16"/>
    </row>
    <row r="97" spans="1:30" ht="14.25" customHeight="1" thickBot="1" x14ac:dyDescent="0.25">
      <c r="A97" s="1420"/>
      <c r="B97" s="1422"/>
      <c r="C97" s="1667"/>
      <c r="D97" s="1670"/>
      <c r="E97" s="1535"/>
      <c r="F97" s="1540"/>
      <c r="G97" s="1543"/>
      <c r="H97" s="1576"/>
      <c r="I97" s="1678"/>
      <c r="J97" s="155" t="s">
        <v>10</v>
      </c>
      <c r="K97" s="343">
        <f t="shared" ref="K97:X97" si="30">SUM(K94:K96)</f>
        <v>12</v>
      </c>
      <c r="L97" s="341">
        <f t="shared" si="30"/>
        <v>12</v>
      </c>
      <c r="M97" s="341">
        <f t="shared" si="30"/>
        <v>0</v>
      </c>
      <c r="N97" s="342">
        <f t="shared" si="30"/>
        <v>0</v>
      </c>
      <c r="O97" s="343">
        <f t="shared" si="30"/>
        <v>15</v>
      </c>
      <c r="P97" s="341">
        <f t="shared" si="30"/>
        <v>15</v>
      </c>
      <c r="Q97" s="341">
        <f t="shared" si="30"/>
        <v>0</v>
      </c>
      <c r="R97" s="342">
        <f t="shared" si="30"/>
        <v>0</v>
      </c>
      <c r="S97" s="343">
        <f t="shared" si="30"/>
        <v>15</v>
      </c>
      <c r="T97" s="341">
        <f t="shared" si="30"/>
        <v>15</v>
      </c>
      <c r="U97" s="341">
        <f t="shared" si="30"/>
        <v>0</v>
      </c>
      <c r="V97" s="341">
        <f t="shared" si="30"/>
        <v>0</v>
      </c>
      <c r="W97" s="364">
        <f t="shared" si="30"/>
        <v>15</v>
      </c>
      <c r="X97" s="364">
        <f t="shared" si="30"/>
        <v>15</v>
      </c>
      <c r="Y97" s="1731"/>
      <c r="Z97" s="47"/>
      <c r="AA97" s="47"/>
      <c r="AB97" s="48"/>
      <c r="AD97" s="16"/>
    </row>
    <row r="98" spans="1:30" ht="16.5" customHeight="1" x14ac:dyDescent="0.2">
      <c r="A98" s="1419" t="s">
        <v>9</v>
      </c>
      <c r="B98" s="1421" t="s">
        <v>52</v>
      </c>
      <c r="C98" s="1665" t="s">
        <v>52</v>
      </c>
      <c r="D98" s="1668"/>
      <c r="E98" s="1533" t="s">
        <v>81</v>
      </c>
      <c r="F98" s="1538"/>
      <c r="G98" s="1541" t="s">
        <v>53</v>
      </c>
      <c r="H98" s="1574" t="s">
        <v>60</v>
      </c>
      <c r="I98" s="1677" t="s">
        <v>182</v>
      </c>
      <c r="J98" s="22" t="s">
        <v>50</v>
      </c>
      <c r="K98" s="331">
        <f>N98</f>
        <v>40</v>
      </c>
      <c r="L98" s="332"/>
      <c r="M98" s="332"/>
      <c r="N98" s="347">
        <v>40</v>
      </c>
      <c r="O98" s="331">
        <f>P98+R98</f>
        <v>0</v>
      </c>
      <c r="P98" s="332"/>
      <c r="Q98" s="332"/>
      <c r="R98" s="333">
        <v>0</v>
      </c>
      <c r="S98" s="368">
        <f>T98+V98</f>
        <v>0</v>
      </c>
      <c r="T98" s="369"/>
      <c r="U98" s="369"/>
      <c r="V98" s="370">
        <v>0</v>
      </c>
      <c r="W98" s="361">
        <v>10</v>
      </c>
      <c r="X98" s="361">
        <v>10</v>
      </c>
      <c r="Y98" s="1710" t="s">
        <v>82</v>
      </c>
      <c r="Z98" s="49"/>
      <c r="AA98" s="49"/>
      <c r="AB98" s="50"/>
      <c r="AD98" s="16"/>
    </row>
    <row r="99" spans="1:30" ht="15" customHeight="1" x14ac:dyDescent="0.2">
      <c r="A99" s="1476"/>
      <c r="B99" s="1477"/>
      <c r="C99" s="1666"/>
      <c r="D99" s="1669"/>
      <c r="E99" s="1534"/>
      <c r="F99" s="1539"/>
      <c r="G99" s="1542"/>
      <c r="H99" s="1575"/>
      <c r="I99" s="1671"/>
      <c r="J99" s="40"/>
      <c r="K99" s="334"/>
      <c r="L99" s="335"/>
      <c r="M99" s="335"/>
      <c r="N99" s="360"/>
      <c r="O99" s="334"/>
      <c r="P99" s="335"/>
      <c r="Q99" s="335"/>
      <c r="R99" s="336"/>
      <c r="S99" s="371"/>
      <c r="T99" s="372"/>
      <c r="U99" s="372"/>
      <c r="V99" s="373"/>
      <c r="W99" s="362"/>
      <c r="X99" s="362"/>
      <c r="Y99" s="1711"/>
      <c r="Z99" s="45"/>
      <c r="AA99" s="45"/>
      <c r="AB99" s="46"/>
      <c r="AD99" s="16"/>
    </row>
    <row r="100" spans="1:30" ht="14.25" customHeight="1" x14ac:dyDescent="0.2">
      <c r="A100" s="1476"/>
      <c r="B100" s="1477"/>
      <c r="C100" s="1666"/>
      <c r="D100" s="1669"/>
      <c r="E100" s="1534"/>
      <c r="F100" s="1539"/>
      <c r="G100" s="1542"/>
      <c r="H100" s="1575"/>
      <c r="I100" s="1671"/>
      <c r="J100" s="23"/>
      <c r="K100" s="374"/>
      <c r="L100" s="338"/>
      <c r="M100" s="338"/>
      <c r="N100" s="360"/>
      <c r="O100" s="374"/>
      <c r="P100" s="338"/>
      <c r="Q100" s="338"/>
      <c r="R100" s="339"/>
      <c r="S100" s="375"/>
      <c r="T100" s="376"/>
      <c r="U100" s="376"/>
      <c r="V100" s="377"/>
      <c r="W100" s="363"/>
      <c r="X100" s="363"/>
      <c r="Y100" s="20" t="s">
        <v>83</v>
      </c>
      <c r="Z100" s="45"/>
      <c r="AA100" s="45">
        <v>20</v>
      </c>
      <c r="AB100" s="46">
        <v>20</v>
      </c>
      <c r="AD100" s="16"/>
    </row>
    <row r="101" spans="1:30" ht="15.75" customHeight="1" thickBot="1" x14ac:dyDescent="0.25">
      <c r="A101" s="1420"/>
      <c r="B101" s="1422"/>
      <c r="C101" s="1667"/>
      <c r="D101" s="1670"/>
      <c r="E101" s="1535"/>
      <c r="F101" s="1540"/>
      <c r="G101" s="1543"/>
      <c r="H101" s="1576"/>
      <c r="I101" s="1678"/>
      <c r="J101" s="155" t="s">
        <v>10</v>
      </c>
      <c r="K101" s="343">
        <f t="shared" ref="K101:X101" si="31">SUM(K98:K100)</f>
        <v>40</v>
      </c>
      <c r="L101" s="341">
        <f t="shared" si="31"/>
        <v>0</v>
      </c>
      <c r="M101" s="341">
        <f t="shared" si="31"/>
        <v>0</v>
      </c>
      <c r="N101" s="342">
        <f t="shared" si="31"/>
        <v>40</v>
      </c>
      <c r="O101" s="343">
        <f t="shared" si="31"/>
        <v>0</v>
      </c>
      <c r="P101" s="341">
        <f t="shared" si="31"/>
        <v>0</v>
      </c>
      <c r="Q101" s="341">
        <f t="shared" si="31"/>
        <v>0</v>
      </c>
      <c r="R101" s="342">
        <f t="shared" si="31"/>
        <v>0</v>
      </c>
      <c r="S101" s="343">
        <f t="shared" si="31"/>
        <v>0</v>
      </c>
      <c r="T101" s="341">
        <f t="shared" si="31"/>
        <v>0</v>
      </c>
      <c r="U101" s="341">
        <f t="shared" si="31"/>
        <v>0</v>
      </c>
      <c r="V101" s="341">
        <f t="shared" si="31"/>
        <v>0</v>
      </c>
      <c r="W101" s="364">
        <f t="shared" si="31"/>
        <v>10</v>
      </c>
      <c r="X101" s="364">
        <f t="shared" si="31"/>
        <v>10</v>
      </c>
      <c r="Y101" s="21"/>
      <c r="Z101" s="47"/>
      <c r="AA101" s="47"/>
      <c r="AB101" s="48"/>
      <c r="AD101" s="16"/>
    </row>
    <row r="102" spans="1:30" ht="14.25" customHeight="1" x14ac:dyDescent="0.2">
      <c r="A102" s="1419" t="s">
        <v>9</v>
      </c>
      <c r="B102" s="1421" t="s">
        <v>52</v>
      </c>
      <c r="C102" s="1665" t="s">
        <v>53</v>
      </c>
      <c r="D102" s="1668"/>
      <c r="E102" s="1533" t="s">
        <v>84</v>
      </c>
      <c r="F102" s="1538"/>
      <c r="G102" s="1541" t="s">
        <v>53</v>
      </c>
      <c r="H102" s="1574" t="s">
        <v>60</v>
      </c>
      <c r="I102" s="1677" t="s">
        <v>182</v>
      </c>
      <c r="J102" s="22" t="s">
        <v>50</v>
      </c>
      <c r="K102" s="331">
        <f>L102+N102</f>
        <v>0</v>
      </c>
      <c r="L102" s="332"/>
      <c r="M102" s="332"/>
      <c r="N102" s="347"/>
      <c r="O102" s="331">
        <f>P102+R102</f>
        <v>0</v>
      </c>
      <c r="P102" s="332">
        <v>0</v>
      </c>
      <c r="Q102" s="332"/>
      <c r="R102" s="333"/>
      <c r="S102" s="368">
        <f>T102+V102</f>
        <v>0</v>
      </c>
      <c r="T102" s="369"/>
      <c r="U102" s="369"/>
      <c r="V102" s="370"/>
      <c r="W102" s="361"/>
      <c r="X102" s="361"/>
      <c r="Y102" s="1726"/>
      <c r="Z102" s="84"/>
      <c r="AA102" s="84"/>
      <c r="AB102" s="85"/>
      <c r="AD102" s="16"/>
    </row>
    <row r="103" spans="1:30" ht="11.25" customHeight="1" x14ac:dyDescent="0.2">
      <c r="A103" s="1476"/>
      <c r="B103" s="1477"/>
      <c r="C103" s="1666"/>
      <c r="D103" s="1669"/>
      <c r="E103" s="1534"/>
      <c r="F103" s="1539"/>
      <c r="G103" s="1542"/>
      <c r="H103" s="1575"/>
      <c r="I103" s="1671"/>
      <c r="J103" s="40"/>
      <c r="K103" s="334"/>
      <c r="L103" s="335"/>
      <c r="M103" s="335"/>
      <c r="N103" s="360"/>
      <c r="O103" s="334"/>
      <c r="P103" s="335"/>
      <c r="Q103" s="335"/>
      <c r="R103" s="336"/>
      <c r="S103" s="371"/>
      <c r="T103" s="372"/>
      <c r="U103" s="372"/>
      <c r="V103" s="373"/>
      <c r="W103" s="362"/>
      <c r="X103" s="362"/>
      <c r="Y103" s="1727"/>
      <c r="Z103" s="86"/>
      <c r="AA103" s="86"/>
      <c r="AB103" s="87"/>
      <c r="AD103" s="16"/>
    </row>
    <row r="104" spans="1:30" ht="14.25" customHeight="1" thickBot="1" x14ac:dyDescent="0.25">
      <c r="A104" s="1420"/>
      <c r="B104" s="1422"/>
      <c r="C104" s="1667"/>
      <c r="D104" s="1670"/>
      <c r="E104" s="1535"/>
      <c r="F104" s="1540"/>
      <c r="G104" s="1543"/>
      <c r="H104" s="1576"/>
      <c r="I104" s="1678"/>
      <c r="J104" s="155" t="s">
        <v>10</v>
      </c>
      <c r="K104" s="343">
        <f t="shared" ref="K104:X104" si="32">SUM(K102:K103)</f>
        <v>0</v>
      </c>
      <c r="L104" s="341">
        <f t="shared" si="32"/>
        <v>0</v>
      </c>
      <c r="M104" s="341">
        <f t="shared" si="32"/>
        <v>0</v>
      </c>
      <c r="N104" s="342">
        <f t="shared" si="32"/>
        <v>0</v>
      </c>
      <c r="O104" s="343">
        <f t="shared" si="32"/>
        <v>0</v>
      </c>
      <c r="P104" s="341">
        <f t="shared" si="32"/>
        <v>0</v>
      </c>
      <c r="Q104" s="341">
        <f t="shared" si="32"/>
        <v>0</v>
      </c>
      <c r="R104" s="342">
        <f t="shared" si="32"/>
        <v>0</v>
      </c>
      <c r="S104" s="343">
        <f t="shared" si="32"/>
        <v>0</v>
      </c>
      <c r="T104" s="341">
        <f t="shared" si="32"/>
        <v>0</v>
      </c>
      <c r="U104" s="341">
        <f t="shared" si="32"/>
        <v>0</v>
      </c>
      <c r="V104" s="341">
        <f t="shared" si="32"/>
        <v>0</v>
      </c>
      <c r="W104" s="364">
        <f t="shared" si="32"/>
        <v>0</v>
      </c>
      <c r="X104" s="364">
        <f t="shared" si="32"/>
        <v>0</v>
      </c>
      <c r="Y104" s="1728"/>
      <c r="Z104" s="88"/>
      <c r="AA104" s="88"/>
      <c r="AB104" s="89"/>
      <c r="AD104" s="16"/>
    </row>
    <row r="105" spans="1:30" ht="14.25" customHeight="1" thickBot="1" x14ac:dyDescent="0.25">
      <c r="A105" s="113" t="s">
        <v>9</v>
      </c>
      <c r="B105" s="14" t="s">
        <v>52</v>
      </c>
      <c r="C105" s="1472" t="s">
        <v>12</v>
      </c>
      <c r="D105" s="1472"/>
      <c r="E105" s="1472"/>
      <c r="F105" s="1472"/>
      <c r="G105" s="1472"/>
      <c r="H105" s="1472"/>
      <c r="I105" s="1472"/>
      <c r="J105" s="1536"/>
      <c r="K105" s="378">
        <f>K101+K97+K93</f>
        <v>157</v>
      </c>
      <c r="L105" s="378">
        <f t="shared" ref="L105:X105" si="33">L101+L97+L93</f>
        <v>117</v>
      </c>
      <c r="M105" s="378">
        <f t="shared" si="33"/>
        <v>0</v>
      </c>
      <c r="N105" s="378">
        <f t="shared" si="33"/>
        <v>40</v>
      </c>
      <c r="O105" s="378">
        <f t="shared" si="33"/>
        <v>160</v>
      </c>
      <c r="P105" s="378">
        <f t="shared" si="33"/>
        <v>120</v>
      </c>
      <c r="Q105" s="378">
        <f t="shared" si="33"/>
        <v>0</v>
      </c>
      <c r="R105" s="378">
        <f t="shared" si="33"/>
        <v>40</v>
      </c>
      <c r="S105" s="378">
        <f t="shared" si="33"/>
        <v>160</v>
      </c>
      <c r="T105" s="378">
        <f t="shared" si="33"/>
        <v>120</v>
      </c>
      <c r="U105" s="378">
        <f t="shared" si="33"/>
        <v>0</v>
      </c>
      <c r="V105" s="378">
        <f t="shared" si="33"/>
        <v>40</v>
      </c>
      <c r="W105" s="378">
        <f>W101+W97+W93</f>
        <v>130</v>
      </c>
      <c r="X105" s="378">
        <f t="shared" si="33"/>
        <v>130</v>
      </c>
      <c r="Y105" s="1537"/>
      <c r="Z105" s="1474"/>
      <c r="AA105" s="1474"/>
      <c r="AB105" s="1475"/>
    </row>
    <row r="106" spans="1:30" ht="14.25" customHeight="1" thickBot="1" x14ac:dyDescent="0.25">
      <c r="A106" s="113" t="s">
        <v>9</v>
      </c>
      <c r="B106" s="1412" t="s">
        <v>13</v>
      </c>
      <c r="C106" s="1413"/>
      <c r="D106" s="1413"/>
      <c r="E106" s="1413"/>
      <c r="F106" s="1413"/>
      <c r="G106" s="1413"/>
      <c r="H106" s="1413"/>
      <c r="I106" s="1413"/>
      <c r="J106" s="1513"/>
      <c r="K106" s="165">
        <f t="shared" ref="K106:X106" si="34">K105+K73+K88</f>
        <v>3423</v>
      </c>
      <c r="L106" s="165">
        <f t="shared" si="34"/>
        <v>2503.4</v>
      </c>
      <c r="M106" s="165">
        <f t="shared" si="34"/>
        <v>68.599999999999994</v>
      </c>
      <c r="N106" s="165">
        <f t="shared" si="34"/>
        <v>919.59999999999991</v>
      </c>
      <c r="O106" s="165">
        <f t="shared" si="34"/>
        <v>4795.2000000000007</v>
      </c>
      <c r="P106" s="165">
        <f t="shared" si="34"/>
        <v>2677</v>
      </c>
      <c r="Q106" s="165">
        <f t="shared" si="34"/>
        <v>145.30000000000001</v>
      </c>
      <c r="R106" s="165">
        <f t="shared" si="34"/>
        <v>2118.2000000000003</v>
      </c>
      <c r="S106" s="165">
        <f t="shared" si="34"/>
        <v>4839.6000000000004</v>
      </c>
      <c r="T106" s="165">
        <f t="shared" si="34"/>
        <v>2830.9</v>
      </c>
      <c r="U106" s="165">
        <f t="shared" si="34"/>
        <v>145.30000000000001</v>
      </c>
      <c r="V106" s="165">
        <f t="shared" si="34"/>
        <v>2008.7</v>
      </c>
      <c r="W106" s="165">
        <f>W105+W73+W88</f>
        <v>2121.6999999999998</v>
      </c>
      <c r="X106" s="165">
        <f t="shared" si="34"/>
        <v>962</v>
      </c>
      <c r="Y106" s="1514"/>
      <c r="Z106" s="1459"/>
      <c r="AA106" s="1459"/>
      <c r="AB106" s="1460"/>
    </row>
    <row r="107" spans="1:30" ht="14.25" customHeight="1" thickBot="1" x14ac:dyDescent="0.25">
      <c r="A107" s="114" t="s">
        <v>11</v>
      </c>
      <c r="B107" s="1515" t="s">
        <v>85</v>
      </c>
      <c r="C107" s="1516"/>
      <c r="D107" s="1516"/>
      <c r="E107" s="1516"/>
      <c r="F107" s="1516"/>
      <c r="G107" s="1516"/>
      <c r="H107" s="1516"/>
      <c r="I107" s="1516"/>
      <c r="J107" s="1516"/>
      <c r="K107" s="1516"/>
      <c r="L107" s="1516"/>
      <c r="M107" s="1516"/>
      <c r="N107" s="1516"/>
      <c r="O107" s="1516"/>
      <c r="P107" s="1516"/>
      <c r="Q107" s="1516"/>
      <c r="R107" s="1516"/>
      <c r="S107" s="1516"/>
      <c r="T107" s="1516"/>
      <c r="U107" s="1516"/>
      <c r="V107" s="1516"/>
      <c r="W107" s="1516"/>
      <c r="X107" s="1516"/>
      <c r="Y107" s="1516"/>
      <c r="Z107" s="1516"/>
      <c r="AA107" s="1516"/>
      <c r="AB107" s="1517"/>
    </row>
    <row r="108" spans="1:30" ht="14.25" customHeight="1" thickBot="1" x14ac:dyDescent="0.25">
      <c r="A108" s="112" t="s">
        <v>11</v>
      </c>
      <c r="B108" s="14" t="s">
        <v>9</v>
      </c>
      <c r="C108" s="1518" t="s">
        <v>86</v>
      </c>
      <c r="D108" s="1519"/>
      <c r="E108" s="1519"/>
      <c r="F108" s="1519"/>
      <c r="G108" s="1519"/>
      <c r="H108" s="1519"/>
      <c r="I108" s="1519"/>
      <c r="J108" s="1519"/>
      <c r="K108" s="1519"/>
      <c r="L108" s="1519"/>
      <c r="M108" s="1519"/>
      <c r="N108" s="1519"/>
      <c r="O108" s="1519"/>
      <c r="P108" s="1519"/>
      <c r="Q108" s="1519"/>
      <c r="R108" s="1519"/>
      <c r="S108" s="1519"/>
      <c r="T108" s="1519"/>
      <c r="U108" s="1519"/>
      <c r="V108" s="1519"/>
      <c r="W108" s="1519"/>
      <c r="X108" s="1519"/>
      <c r="Y108" s="1519"/>
      <c r="Z108" s="1519"/>
      <c r="AA108" s="1519"/>
      <c r="AB108" s="1520"/>
    </row>
    <row r="109" spans="1:30" ht="14.25" customHeight="1" x14ac:dyDescent="0.2">
      <c r="A109" s="1521" t="s">
        <v>11</v>
      </c>
      <c r="B109" s="1524" t="s">
        <v>9</v>
      </c>
      <c r="C109" s="1653" t="s">
        <v>9</v>
      </c>
      <c r="D109" s="1705"/>
      <c r="E109" s="1505" t="s">
        <v>87</v>
      </c>
      <c r="F109" s="1527"/>
      <c r="G109" s="1509" t="s">
        <v>53</v>
      </c>
      <c r="H109" s="1721" t="s">
        <v>60</v>
      </c>
      <c r="I109" s="1658" t="s">
        <v>183</v>
      </c>
      <c r="J109" s="455" t="s">
        <v>50</v>
      </c>
      <c r="K109" s="404">
        <f>L109+N109</f>
        <v>10</v>
      </c>
      <c r="L109" s="405">
        <v>10</v>
      </c>
      <c r="M109" s="405"/>
      <c r="N109" s="406"/>
      <c r="O109" s="404">
        <f>P109+R109</f>
        <v>20</v>
      </c>
      <c r="P109" s="405">
        <v>20</v>
      </c>
      <c r="Q109" s="405"/>
      <c r="R109" s="456"/>
      <c r="S109" s="457">
        <f>T109+V109</f>
        <v>15</v>
      </c>
      <c r="T109" s="458">
        <v>15</v>
      </c>
      <c r="U109" s="458"/>
      <c r="V109" s="459"/>
      <c r="W109" s="460">
        <v>20</v>
      </c>
      <c r="X109" s="461">
        <v>20</v>
      </c>
      <c r="Y109" s="1718" t="s">
        <v>90</v>
      </c>
      <c r="Z109" s="462">
        <v>2</v>
      </c>
      <c r="AA109" s="463">
        <v>2</v>
      </c>
      <c r="AB109" s="464">
        <v>2</v>
      </c>
    </row>
    <row r="110" spans="1:30" ht="14.25" customHeight="1" x14ac:dyDescent="0.2">
      <c r="A110" s="1522"/>
      <c r="B110" s="1525"/>
      <c r="C110" s="1704"/>
      <c r="D110" s="1706"/>
      <c r="E110" s="1506"/>
      <c r="F110" s="1528"/>
      <c r="G110" s="1467"/>
      <c r="H110" s="1722"/>
      <c r="I110" s="1709"/>
      <c r="J110" s="465"/>
      <c r="K110" s="300"/>
      <c r="L110" s="304"/>
      <c r="M110" s="304"/>
      <c r="N110" s="466"/>
      <c r="O110" s="300"/>
      <c r="P110" s="304"/>
      <c r="Q110" s="304"/>
      <c r="R110" s="305"/>
      <c r="S110" s="467"/>
      <c r="T110" s="468"/>
      <c r="U110" s="468"/>
      <c r="V110" s="469"/>
      <c r="W110" s="470"/>
      <c r="X110" s="471"/>
      <c r="Y110" s="1719"/>
      <c r="Z110" s="472"/>
      <c r="AA110" s="472"/>
      <c r="AB110" s="473"/>
    </row>
    <row r="111" spans="1:30" ht="14.25" customHeight="1" x14ac:dyDescent="0.2">
      <c r="A111" s="1522"/>
      <c r="B111" s="1525"/>
      <c r="C111" s="1704"/>
      <c r="D111" s="1706"/>
      <c r="E111" s="1506"/>
      <c r="F111" s="1528"/>
      <c r="G111" s="1467"/>
      <c r="H111" s="1722"/>
      <c r="I111" s="1709"/>
      <c r="J111" s="474"/>
      <c r="K111" s="475"/>
      <c r="L111" s="476"/>
      <c r="M111" s="476"/>
      <c r="N111" s="466"/>
      <c r="O111" s="303"/>
      <c r="P111" s="476"/>
      <c r="Q111" s="476"/>
      <c r="R111" s="477"/>
      <c r="S111" s="478"/>
      <c r="T111" s="479"/>
      <c r="U111" s="479"/>
      <c r="V111" s="480"/>
      <c r="W111" s="481"/>
      <c r="X111" s="482"/>
      <c r="Y111" s="1719"/>
      <c r="Z111" s="472"/>
      <c r="AA111" s="472"/>
      <c r="AB111" s="473"/>
    </row>
    <row r="112" spans="1:30" ht="14.25" customHeight="1" thickBot="1" x14ac:dyDescent="0.25">
      <c r="A112" s="1523"/>
      <c r="B112" s="1526"/>
      <c r="C112" s="1654"/>
      <c r="D112" s="1707"/>
      <c r="E112" s="1507"/>
      <c r="F112" s="1529"/>
      <c r="G112" s="1468"/>
      <c r="H112" s="1723"/>
      <c r="I112" s="1659"/>
      <c r="J112" s="483" t="s">
        <v>10</v>
      </c>
      <c r="K112" s="310">
        <f t="shared" ref="K112:X112" si="35">SUM(K109:K111)</f>
        <v>10</v>
      </c>
      <c r="L112" s="484">
        <f t="shared" si="35"/>
        <v>10</v>
      </c>
      <c r="M112" s="484">
        <f t="shared" si="35"/>
        <v>0</v>
      </c>
      <c r="N112" s="485">
        <f t="shared" si="35"/>
        <v>0</v>
      </c>
      <c r="O112" s="309">
        <f t="shared" si="35"/>
        <v>20</v>
      </c>
      <c r="P112" s="484">
        <f t="shared" si="35"/>
        <v>20</v>
      </c>
      <c r="Q112" s="484">
        <f t="shared" si="35"/>
        <v>0</v>
      </c>
      <c r="R112" s="486">
        <f t="shared" si="35"/>
        <v>0</v>
      </c>
      <c r="S112" s="310">
        <f t="shared" si="35"/>
        <v>15</v>
      </c>
      <c r="T112" s="484">
        <f t="shared" si="35"/>
        <v>15</v>
      </c>
      <c r="U112" s="484">
        <f t="shared" si="35"/>
        <v>0</v>
      </c>
      <c r="V112" s="485">
        <f t="shared" si="35"/>
        <v>0</v>
      </c>
      <c r="W112" s="487">
        <f t="shared" si="35"/>
        <v>20</v>
      </c>
      <c r="X112" s="311">
        <f t="shared" si="35"/>
        <v>20</v>
      </c>
      <c r="Y112" s="1720"/>
      <c r="Z112" s="488"/>
      <c r="AA112" s="488"/>
      <c r="AB112" s="489"/>
      <c r="AD112" s="16"/>
    </row>
    <row r="113" spans="1:30" ht="14.25" customHeight="1" x14ac:dyDescent="0.2">
      <c r="A113" s="1419" t="s">
        <v>11</v>
      </c>
      <c r="B113" s="1421" t="s">
        <v>9</v>
      </c>
      <c r="C113" s="1653" t="s">
        <v>11</v>
      </c>
      <c r="D113" s="1705"/>
      <c r="E113" s="1505" t="s">
        <v>88</v>
      </c>
      <c r="F113" s="1427"/>
      <c r="G113" s="1417" t="s">
        <v>53</v>
      </c>
      <c r="H113" s="1656" t="s">
        <v>60</v>
      </c>
      <c r="I113" s="1658" t="s">
        <v>183</v>
      </c>
      <c r="J113" s="490" t="s">
        <v>50</v>
      </c>
      <c r="K113" s="404">
        <f>L113+N113</f>
        <v>0</v>
      </c>
      <c r="L113" s="405"/>
      <c r="M113" s="405"/>
      <c r="N113" s="406"/>
      <c r="O113" s="491">
        <f>P113+R113</f>
        <v>0</v>
      </c>
      <c r="P113" s="492"/>
      <c r="Q113" s="405"/>
      <c r="R113" s="456"/>
      <c r="S113" s="457">
        <f>T113+V113</f>
        <v>0</v>
      </c>
      <c r="T113" s="458"/>
      <c r="U113" s="458"/>
      <c r="V113" s="459"/>
      <c r="W113" s="460">
        <v>30</v>
      </c>
      <c r="X113" s="461"/>
      <c r="Y113" s="868" t="s">
        <v>89</v>
      </c>
      <c r="Z113" s="462"/>
      <c r="AA113" s="463">
        <v>1</v>
      </c>
      <c r="AB113" s="493"/>
      <c r="AD113" s="16"/>
    </row>
    <row r="114" spans="1:30" ht="14.25" customHeight="1" x14ac:dyDescent="0.2">
      <c r="A114" s="1476"/>
      <c r="B114" s="1477"/>
      <c r="C114" s="1704"/>
      <c r="D114" s="1706"/>
      <c r="E114" s="1506"/>
      <c r="F114" s="1508"/>
      <c r="G114" s="1434"/>
      <c r="H114" s="1708"/>
      <c r="I114" s="1709"/>
      <c r="J114" s="494"/>
      <c r="K114" s="300"/>
      <c r="L114" s="304"/>
      <c r="M114" s="304"/>
      <c r="N114" s="466"/>
      <c r="O114" s="495"/>
      <c r="P114" s="496"/>
      <c r="Q114" s="304"/>
      <c r="R114" s="305"/>
      <c r="S114" s="467"/>
      <c r="T114" s="468"/>
      <c r="U114" s="468"/>
      <c r="V114" s="469"/>
      <c r="W114" s="470"/>
      <c r="X114" s="471"/>
      <c r="Y114" s="497"/>
      <c r="Z114" s="472"/>
      <c r="AA114" s="498"/>
      <c r="AB114" s="473"/>
      <c r="AD114" s="16"/>
    </row>
    <row r="115" spans="1:30" ht="14.25" customHeight="1" thickBot="1" x14ac:dyDescent="0.25">
      <c r="A115" s="1420"/>
      <c r="B115" s="1422"/>
      <c r="C115" s="1654"/>
      <c r="D115" s="1707"/>
      <c r="E115" s="1507"/>
      <c r="F115" s="1428"/>
      <c r="G115" s="1418"/>
      <c r="H115" s="1657"/>
      <c r="I115" s="1659"/>
      <c r="J115" s="499" t="s">
        <v>10</v>
      </c>
      <c r="K115" s="310">
        <f t="shared" ref="K115:X115" si="36">SUM(K113:K114)</f>
        <v>0</v>
      </c>
      <c r="L115" s="484">
        <f t="shared" si="36"/>
        <v>0</v>
      </c>
      <c r="M115" s="484">
        <f t="shared" si="36"/>
        <v>0</v>
      </c>
      <c r="N115" s="485">
        <f t="shared" si="36"/>
        <v>0</v>
      </c>
      <c r="O115" s="309">
        <f t="shared" si="36"/>
        <v>0</v>
      </c>
      <c r="P115" s="484">
        <f t="shared" si="36"/>
        <v>0</v>
      </c>
      <c r="Q115" s="484">
        <f t="shared" si="36"/>
        <v>0</v>
      </c>
      <c r="R115" s="486">
        <f t="shared" si="36"/>
        <v>0</v>
      </c>
      <c r="S115" s="310">
        <f t="shared" si="36"/>
        <v>0</v>
      </c>
      <c r="T115" s="484">
        <f t="shared" si="36"/>
        <v>0</v>
      </c>
      <c r="U115" s="484">
        <f t="shared" si="36"/>
        <v>0</v>
      </c>
      <c r="V115" s="485">
        <f t="shared" si="36"/>
        <v>0</v>
      </c>
      <c r="W115" s="487">
        <f t="shared" si="36"/>
        <v>30</v>
      </c>
      <c r="X115" s="311">
        <f t="shared" si="36"/>
        <v>0</v>
      </c>
      <c r="Y115" s="500"/>
      <c r="Z115" s="488"/>
      <c r="AA115" s="501"/>
      <c r="AB115" s="489"/>
      <c r="AD115" s="16"/>
    </row>
    <row r="116" spans="1:30" ht="14.25" customHeight="1" thickBot="1" x14ac:dyDescent="0.25">
      <c r="A116" s="860" t="s">
        <v>11</v>
      </c>
      <c r="B116" s="851" t="s">
        <v>9</v>
      </c>
      <c r="C116" s="1496" t="s">
        <v>12</v>
      </c>
      <c r="D116" s="1497"/>
      <c r="E116" s="1497"/>
      <c r="F116" s="1497"/>
      <c r="G116" s="1497"/>
      <c r="H116" s="1497"/>
      <c r="I116" s="1497"/>
      <c r="J116" s="1498"/>
      <c r="K116" s="502">
        <f>K115+K112</f>
        <v>10</v>
      </c>
      <c r="L116" s="502">
        <f t="shared" ref="L116:X116" si="37">L115+L112</f>
        <v>10</v>
      </c>
      <c r="M116" s="502">
        <f t="shared" si="37"/>
        <v>0</v>
      </c>
      <c r="N116" s="502">
        <f t="shared" si="37"/>
        <v>0</v>
      </c>
      <c r="O116" s="502">
        <f t="shared" si="37"/>
        <v>20</v>
      </c>
      <c r="P116" s="502">
        <f t="shared" si="37"/>
        <v>20</v>
      </c>
      <c r="Q116" s="502">
        <f t="shared" si="37"/>
        <v>0</v>
      </c>
      <c r="R116" s="502">
        <f t="shared" si="37"/>
        <v>0</v>
      </c>
      <c r="S116" s="502">
        <f t="shared" si="37"/>
        <v>15</v>
      </c>
      <c r="T116" s="502">
        <f t="shared" si="37"/>
        <v>15</v>
      </c>
      <c r="U116" s="502">
        <f t="shared" si="37"/>
        <v>0</v>
      </c>
      <c r="V116" s="502">
        <f t="shared" si="37"/>
        <v>0</v>
      </c>
      <c r="W116" s="502">
        <f t="shared" si="37"/>
        <v>50</v>
      </c>
      <c r="X116" s="502">
        <f t="shared" si="37"/>
        <v>20</v>
      </c>
      <c r="Y116" s="1499"/>
      <c r="Z116" s="1500"/>
      <c r="AA116" s="1500"/>
      <c r="AB116" s="1501"/>
    </row>
    <row r="117" spans="1:30" ht="14.25" customHeight="1" thickBot="1" x14ac:dyDescent="0.25">
      <c r="A117" s="112" t="s">
        <v>11</v>
      </c>
      <c r="B117" s="14" t="s">
        <v>11</v>
      </c>
      <c r="C117" s="1502" t="s">
        <v>172</v>
      </c>
      <c r="D117" s="1503"/>
      <c r="E117" s="1503"/>
      <c r="F117" s="1503"/>
      <c r="G117" s="1503"/>
      <c r="H117" s="1503"/>
      <c r="I117" s="1503"/>
      <c r="J117" s="1503"/>
      <c r="K117" s="1503"/>
      <c r="L117" s="1503"/>
      <c r="M117" s="1503"/>
      <c r="N117" s="1503"/>
      <c r="O117" s="1503"/>
      <c r="P117" s="1503"/>
      <c r="Q117" s="1503"/>
      <c r="R117" s="1503"/>
      <c r="S117" s="1503"/>
      <c r="T117" s="1503"/>
      <c r="U117" s="1503"/>
      <c r="V117" s="1503"/>
      <c r="W117" s="1503"/>
      <c r="X117" s="1503"/>
      <c r="Y117" s="1503"/>
      <c r="Z117" s="1503"/>
      <c r="AA117" s="1503"/>
      <c r="AB117" s="1504"/>
    </row>
    <row r="118" spans="1:30" ht="27" customHeight="1" x14ac:dyDescent="0.2">
      <c r="A118" s="1419" t="s">
        <v>11</v>
      </c>
      <c r="B118" s="1421" t="s">
        <v>11</v>
      </c>
      <c r="C118" s="1653" t="s">
        <v>9</v>
      </c>
      <c r="D118" s="1705"/>
      <c r="E118" s="1505" t="s">
        <v>216</v>
      </c>
      <c r="F118" s="1427"/>
      <c r="G118" s="1417" t="s">
        <v>53</v>
      </c>
      <c r="H118" s="1656" t="s">
        <v>60</v>
      </c>
      <c r="I118" s="1658" t="s">
        <v>183</v>
      </c>
      <c r="J118" s="490" t="s">
        <v>50</v>
      </c>
      <c r="K118" s="503">
        <f>L118+N118</f>
        <v>20</v>
      </c>
      <c r="L118" s="504"/>
      <c r="M118" s="504"/>
      <c r="N118" s="505">
        <v>20</v>
      </c>
      <c r="O118" s="503">
        <f>P118+R118</f>
        <v>20</v>
      </c>
      <c r="P118" s="504"/>
      <c r="Q118" s="504"/>
      <c r="R118" s="506">
        <v>20</v>
      </c>
      <c r="S118" s="507">
        <f>T118+V118</f>
        <v>20</v>
      </c>
      <c r="T118" s="508"/>
      <c r="U118" s="508"/>
      <c r="V118" s="459">
        <v>20</v>
      </c>
      <c r="W118" s="509">
        <v>0</v>
      </c>
      <c r="X118" s="509">
        <v>0</v>
      </c>
      <c r="Y118" s="869" t="s">
        <v>91</v>
      </c>
      <c r="Z118" s="463">
        <v>1</v>
      </c>
      <c r="AA118" s="463"/>
      <c r="AB118" s="464"/>
      <c r="AD118" s="16"/>
    </row>
    <row r="119" spans="1:30" ht="14.25" customHeight="1" thickBot="1" x14ac:dyDescent="0.25">
      <c r="A119" s="1420"/>
      <c r="B119" s="1422"/>
      <c r="C119" s="1654"/>
      <c r="D119" s="1707"/>
      <c r="E119" s="1655"/>
      <c r="F119" s="1428"/>
      <c r="G119" s="1418"/>
      <c r="H119" s="1657"/>
      <c r="I119" s="1659"/>
      <c r="J119" s="499" t="s">
        <v>10</v>
      </c>
      <c r="K119" s="549">
        <f t="shared" ref="K119:X119" si="38">SUM(K118:K118)</f>
        <v>20</v>
      </c>
      <c r="L119" s="541">
        <f t="shared" si="38"/>
        <v>0</v>
      </c>
      <c r="M119" s="541">
        <f t="shared" si="38"/>
        <v>0</v>
      </c>
      <c r="N119" s="543">
        <f t="shared" si="38"/>
        <v>20</v>
      </c>
      <c r="O119" s="549">
        <f t="shared" si="38"/>
        <v>20</v>
      </c>
      <c r="P119" s="541">
        <f t="shared" si="38"/>
        <v>0</v>
      </c>
      <c r="Q119" s="541">
        <f t="shared" si="38"/>
        <v>0</v>
      </c>
      <c r="R119" s="543">
        <f t="shared" si="38"/>
        <v>20</v>
      </c>
      <c r="S119" s="544">
        <f t="shared" si="38"/>
        <v>20</v>
      </c>
      <c r="T119" s="545">
        <f t="shared" si="38"/>
        <v>0</v>
      </c>
      <c r="U119" s="545">
        <f t="shared" si="38"/>
        <v>0</v>
      </c>
      <c r="V119" s="484">
        <f t="shared" si="38"/>
        <v>20</v>
      </c>
      <c r="W119" s="546">
        <f t="shared" si="38"/>
        <v>0</v>
      </c>
      <c r="X119" s="546">
        <f t="shared" si="38"/>
        <v>0</v>
      </c>
      <c r="Y119" s="500"/>
      <c r="Z119" s="488"/>
      <c r="AA119" s="501"/>
      <c r="AB119" s="489"/>
      <c r="AD119" s="16"/>
    </row>
    <row r="120" spans="1:30" x14ac:dyDescent="0.2">
      <c r="A120" s="1419" t="s">
        <v>11</v>
      </c>
      <c r="B120" s="1421" t="s">
        <v>11</v>
      </c>
      <c r="C120" s="1653" t="s">
        <v>11</v>
      </c>
      <c r="D120" s="1705"/>
      <c r="E120" s="1505" t="s">
        <v>137</v>
      </c>
      <c r="F120" s="1431" t="s">
        <v>161</v>
      </c>
      <c r="G120" s="1417" t="s">
        <v>53</v>
      </c>
      <c r="H120" s="1656" t="s">
        <v>60</v>
      </c>
      <c r="I120" s="1658" t="s">
        <v>183</v>
      </c>
      <c r="J120" s="490" t="s">
        <v>50</v>
      </c>
      <c r="K120" s="514">
        <f>L120+N120</f>
        <v>0</v>
      </c>
      <c r="L120" s="515"/>
      <c r="M120" s="515"/>
      <c r="N120" s="516"/>
      <c r="O120" s="503">
        <f>P120+R120</f>
        <v>30</v>
      </c>
      <c r="P120" s="504">
        <v>30</v>
      </c>
      <c r="Q120" s="504"/>
      <c r="R120" s="506"/>
      <c r="S120" s="517">
        <f>T120</f>
        <v>30</v>
      </c>
      <c r="T120" s="508">
        <v>30</v>
      </c>
      <c r="U120" s="508"/>
      <c r="V120" s="459"/>
      <c r="W120" s="509">
        <v>220</v>
      </c>
      <c r="X120" s="518"/>
      <c r="Y120" s="1718" t="s">
        <v>189</v>
      </c>
      <c r="Z120" s="462">
        <v>12</v>
      </c>
      <c r="AA120" s="463">
        <v>88</v>
      </c>
      <c r="AB120" s="493"/>
      <c r="AD120" s="16"/>
    </row>
    <row r="121" spans="1:30" x14ac:dyDescent="0.2">
      <c r="A121" s="1476"/>
      <c r="B121" s="1477"/>
      <c r="C121" s="1704"/>
      <c r="D121" s="1706"/>
      <c r="E121" s="1506"/>
      <c r="F121" s="1432"/>
      <c r="G121" s="1434"/>
      <c r="H121" s="1708"/>
      <c r="I121" s="1709"/>
      <c r="J121" s="494"/>
      <c r="K121" s="519">
        <f>L121+N121</f>
        <v>0</v>
      </c>
      <c r="L121" s="520"/>
      <c r="M121" s="520"/>
      <c r="N121" s="521"/>
      <c r="O121" s="522"/>
      <c r="P121" s="523"/>
      <c r="Q121" s="523"/>
      <c r="R121" s="524"/>
      <c r="S121" s="525"/>
      <c r="T121" s="526"/>
      <c r="U121" s="526"/>
      <c r="V121" s="469"/>
      <c r="W121" s="527"/>
      <c r="X121" s="528"/>
      <c r="Y121" s="1719"/>
      <c r="Z121" s="472"/>
      <c r="AA121" s="498"/>
      <c r="AB121" s="473"/>
      <c r="AD121" s="16"/>
    </row>
    <row r="122" spans="1:30" x14ac:dyDescent="0.2">
      <c r="A122" s="1476"/>
      <c r="B122" s="1477"/>
      <c r="C122" s="1704"/>
      <c r="D122" s="1706"/>
      <c r="E122" s="1506"/>
      <c r="F122" s="1432"/>
      <c r="G122" s="1434"/>
      <c r="H122" s="1708"/>
      <c r="I122" s="1709"/>
      <c r="J122" s="494"/>
      <c r="K122" s="529">
        <f>L122+N122</f>
        <v>0</v>
      </c>
      <c r="L122" s="530"/>
      <c r="M122" s="530"/>
      <c r="N122" s="531"/>
      <c r="O122" s="532"/>
      <c r="P122" s="533"/>
      <c r="Q122" s="533"/>
      <c r="R122" s="534"/>
      <c r="S122" s="535"/>
      <c r="T122" s="536"/>
      <c r="U122" s="536"/>
      <c r="V122" s="480"/>
      <c r="W122" s="537"/>
      <c r="X122" s="538"/>
      <c r="Y122" s="1719"/>
      <c r="Z122" s="472"/>
      <c r="AA122" s="498"/>
      <c r="AB122" s="473"/>
      <c r="AD122" s="16"/>
    </row>
    <row r="123" spans="1:30" ht="13.5" thickBot="1" x14ac:dyDescent="0.25">
      <c r="A123" s="1420"/>
      <c r="B123" s="1422"/>
      <c r="C123" s="1654"/>
      <c r="D123" s="1707"/>
      <c r="E123" s="1507"/>
      <c r="F123" s="1433"/>
      <c r="G123" s="1418"/>
      <c r="H123" s="1657"/>
      <c r="I123" s="539"/>
      <c r="J123" s="499" t="s">
        <v>10</v>
      </c>
      <c r="K123" s="540">
        <f>SUM(K120:K122)</f>
        <v>0</v>
      </c>
      <c r="L123" s="541">
        <f>SUM(L120:L122)</f>
        <v>0</v>
      </c>
      <c r="M123" s="541">
        <f>SUM(M120:M122)</f>
        <v>0</v>
      </c>
      <c r="N123" s="542">
        <f>SUM(N120:N122)</f>
        <v>0</v>
      </c>
      <c r="O123" s="540">
        <f>P123+R123</f>
        <v>30</v>
      </c>
      <c r="P123" s="541">
        <f>P122+P121+P120</f>
        <v>30</v>
      </c>
      <c r="Q123" s="541"/>
      <c r="R123" s="543"/>
      <c r="S123" s="544">
        <f>S120</f>
        <v>30</v>
      </c>
      <c r="T123" s="545">
        <f>T120</f>
        <v>30</v>
      </c>
      <c r="U123" s="545"/>
      <c r="V123" s="485"/>
      <c r="W123" s="546">
        <f>W122+W121+W120</f>
        <v>220</v>
      </c>
      <c r="X123" s="547"/>
      <c r="Y123" s="1720"/>
      <c r="Z123" s="488"/>
      <c r="AA123" s="501"/>
      <c r="AB123" s="489"/>
      <c r="AD123" s="16"/>
    </row>
    <row r="124" spans="1:30" ht="14.25" customHeight="1" x14ac:dyDescent="0.2">
      <c r="A124" s="1419" t="s">
        <v>11</v>
      </c>
      <c r="B124" s="1421" t="s">
        <v>11</v>
      </c>
      <c r="C124" s="1653" t="s">
        <v>52</v>
      </c>
      <c r="D124" s="1705"/>
      <c r="E124" s="1505" t="s">
        <v>195</v>
      </c>
      <c r="F124" s="1431" t="s">
        <v>161</v>
      </c>
      <c r="G124" s="1417" t="s">
        <v>53</v>
      </c>
      <c r="H124" s="1656" t="s">
        <v>164</v>
      </c>
      <c r="I124" s="1658" t="s">
        <v>163</v>
      </c>
      <c r="J124" s="490" t="s">
        <v>50</v>
      </c>
      <c r="K124" s="503">
        <f>L124+N124</f>
        <v>0</v>
      </c>
      <c r="L124" s="504"/>
      <c r="M124" s="504"/>
      <c r="N124" s="505"/>
      <c r="O124" s="503">
        <f>P124+R124</f>
        <v>25</v>
      </c>
      <c r="P124" s="504">
        <v>25</v>
      </c>
      <c r="Q124" s="504"/>
      <c r="R124" s="506"/>
      <c r="S124" s="517">
        <f>T124+V124</f>
        <v>25</v>
      </c>
      <c r="T124" s="508">
        <v>25</v>
      </c>
      <c r="U124" s="508"/>
      <c r="V124" s="459"/>
      <c r="W124" s="509">
        <v>25</v>
      </c>
      <c r="X124" s="518"/>
      <c r="Y124" s="1733" t="s">
        <v>165</v>
      </c>
      <c r="Z124" s="462"/>
      <c r="AA124" s="463">
        <v>1</v>
      </c>
      <c r="AB124" s="493"/>
      <c r="AD124" s="16"/>
    </row>
    <row r="125" spans="1:30" ht="14.25" customHeight="1" x14ac:dyDescent="0.2">
      <c r="A125" s="1476"/>
      <c r="B125" s="1477"/>
      <c r="C125" s="1704"/>
      <c r="D125" s="1706"/>
      <c r="E125" s="1506"/>
      <c r="F125" s="1432"/>
      <c r="G125" s="1434"/>
      <c r="H125" s="1708"/>
      <c r="I125" s="1709"/>
      <c r="J125" s="494"/>
      <c r="K125" s="522"/>
      <c r="L125" s="523"/>
      <c r="M125" s="523"/>
      <c r="N125" s="548"/>
      <c r="O125" s="522"/>
      <c r="P125" s="523"/>
      <c r="Q125" s="523"/>
      <c r="R125" s="524"/>
      <c r="S125" s="525"/>
      <c r="T125" s="526"/>
      <c r="U125" s="526"/>
      <c r="V125" s="469"/>
      <c r="W125" s="527"/>
      <c r="X125" s="528"/>
      <c r="Y125" s="1734"/>
      <c r="Z125" s="472"/>
      <c r="AA125" s="498"/>
      <c r="AB125" s="473"/>
      <c r="AD125" s="16"/>
    </row>
    <row r="126" spans="1:30" ht="14.25" customHeight="1" thickBot="1" x14ac:dyDescent="0.25">
      <c r="A126" s="1420"/>
      <c r="B126" s="1422"/>
      <c r="C126" s="1654"/>
      <c r="D126" s="1707"/>
      <c r="E126" s="1507"/>
      <c r="F126" s="1433"/>
      <c r="G126" s="1418"/>
      <c r="H126" s="1657"/>
      <c r="I126" s="1659"/>
      <c r="J126" s="499" t="s">
        <v>10</v>
      </c>
      <c r="K126" s="549">
        <f t="shared" ref="K126:X126" si="39">SUM(K124:K125)</f>
        <v>0</v>
      </c>
      <c r="L126" s="541">
        <f t="shared" si="39"/>
        <v>0</v>
      </c>
      <c r="M126" s="541">
        <f t="shared" si="39"/>
        <v>0</v>
      </c>
      <c r="N126" s="542">
        <f t="shared" si="39"/>
        <v>0</v>
      </c>
      <c r="O126" s="540">
        <f t="shared" si="39"/>
        <v>25</v>
      </c>
      <c r="P126" s="549">
        <f t="shared" si="39"/>
        <v>25</v>
      </c>
      <c r="Q126" s="549">
        <f t="shared" si="39"/>
        <v>0</v>
      </c>
      <c r="R126" s="547">
        <f t="shared" si="39"/>
        <v>0</v>
      </c>
      <c r="S126" s="544">
        <f t="shared" si="39"/>
        <v>25</v>
      </c>
      <c r="T126" s="544">
        <f t="shared" si="39"/>
        <v>25</v>
      </c>
      <c r="U126" s="544">
        <f t="shared" si="39"/>
        <v>0</v>
      </c>
      <c r="V126" s="550">
        <f t="shared" si="39"/>
        <v>0</v>
      </c>
      <c r="W126" s="546">
        <f t="shared" si="39"/>
        <v>25</v>
      </c>
      <c r="X126" s="549">
        <f t="shared" si="39"/>
        <v>0</v>
      </c>
      <c r="Y126" s="500"/>
      <c r="Z126" s="488"/>
      <c r="AA126" s="501"/>
      <c r="AB126" s="489"/>
      <c r="AD126" s="16"/>
    </row>
    <row r="127" spans="1:30" s="299" customFormat="1" ht="13.5" customHeight="1" x14ac:dyDescent="0.2">
      <c r="A127" s="1419" t="s">
        <v>11</v>
      </c>
      <c r="B127" s="298" t="s">
        <v>11</v>
      </c>
      <c r="C127" s="551" t="s">
        <v>53</v>
      </c>
      <c r="D127" s="552"/>
      <c r="E127" s="1735" t="s">
        <v>173</v>
      </c>
      <c r="F127" s="1737" t="s">
        <v>187</v>
      </c>
      <c r="G127" s="1740" t="s">
        <v>53</v>
      </c>
      <c r="H127" s="1656" t="s">
        <v>99</v>
      </c>
      <c r="I127" s="1658" t="s">
        <v>184</v>
      </c>
      <c r="J127" s="553" t="s">
        <v>50</v>
      </c>
      <c r="K127" s="554"/>
      <c r="L127" s="555"/>
      <c r="M127" s="556"/>
      <c r="N127" s="531"/>
      <c r="O127" s="557">
        <f>P127+R127</f>
        <v>25</v>
      </c>
      <c r="P127" s="555">
        <v>25</v>
      </c>
      <c r="Q127" s="556"/>
      <c r="R127" s="558"/>
      <c r="S127" s="559">
        <f>T127</f>
        <v>25</v>
      </c>
      <c r="T127" s="560">
        <v>25</v>
      </c>
      <c r="U127" s="561"/>
      <c r="V127" s="562"/>
      <c r="W127" s="563">
        <v>25</v>
      </c>
      <c r="X127" s="564"/>
      <c r="Y127" s="1741" t="s">
        <v>165</v>
      </c>
      <c r="Z127" s="565"/>
      <c r="AA127" s="566">
        <v>1</v>
      </c>
      <c r="AB127" s="567"/>
    </row>
    <row r="128" spans="1:30" s="299" customFormat="1" ht="13.5" customHeight="1" x14ac:dyDescent="0.2">
      <c r="A128" s="1476"/>
      <c r="B128" s="298"/>
      <c r="C128" s="551"/>
      <c r="D128" s="568"/>
      <c r="E128" s="1736"/>
      <c r="F128" s="1738"/>
      <c r="G128" s="1469"/>
      <c r="H128" s="1708"/>
      <c r="I128" s="1709"/>
      <c r="J128" s="569" t="s">
        <v>61</v>
      </c>
      <c r="K128" s="570"/>
      <c r="L128" s="571"/>
      <c r="M128" s="572"/>
      <c r="N128" s="573"/>
      <c r="O128" s="574"/>
      <c r="P128" s="571"/>
      <c r="Q128" s="572"/>
      <c r="R128" s="575"/>
      <c r="S128" s="576"/>
      <c r="T128" s="577"/>
      <c r="U128" s="578"/>
      <c r="V128" s="579"/>
      <c r="W128" s="563"/>
      <c r="X128" s="564"/>
      <c r="Y128" s="1742"/>
      <c r="Z128" s="580"/>
      <c r="AA128" s="580"/>
      <c r="AB128" s="581"/>
    </row>
    <row r="129" spans="1:49" s="299" customFormat="1" ht="13.5" customHeight="1" thickBot="1" x14ac:dyDescent="0.25">
      <c r="A129" s="1420"/>
      <c r="B129" s="298"/>
      <c r="C129" s="582"/>
      <c r="D129" s="583"/>
      <c r="E129" s="1736"/>
      <c r="F129" s="1739"/>
      <c r="G129" s="1469"/>
      <c r="H129" s="1657"/>
      <c r="I129" s="1659"/>
      <c r="J129" s="584" t="s">
        <v>10</v>
      </c>
      <c r="K129" s="585">
        <f>L129+N129</f>
        <v>0</v>
      </c>
      <c r="L129" s="510"/>
      <c r="M129" s="585"/>
      <c r="N129" s="586">
        <f>SUM(N127:N128)</f>
        <v>0</v>
      </c>
      <c r="O129" s="587">
        <f>SUM(O127:O128)</f>
        <v>25</v>
      </c>
      <c r="P129" s="510">
        <f>SUM(P127:P128)</f>
        <v>25</v>
      </c>
      <c r="Q129" s="585"/>
      <c r="R129" s="511">
        <f>SUM(R127:R128)</f>
        <v>0</v>
      </c>
      <c r="S129" s="588">
        <f>S127</f>
        <v>25</v>
      </c>
      <c r="T129" s="512">
        <f>T127</f>
        <v>25</v>
      </c>
      <c r="U129" s="588"/>
      <c r="V129" s="589">
        <f>SUM(V127:V128)</f>
        <v>0</v>
      </c>
      <c r="W129" s="513">
        <f>SUM(W127:W128)</f>
        <v>25</v>
      </c>
      <c r="X129" s="590">
        <f>SUM(X127:X128)</f>
        <v>0</v>
      </c>
      <c r="Y129" s="591"/>
      <c r="Z129" s="592"/>
      <c r="AA129" s="593"/>
      <c r="AB129" s="594"/>
    </row>
    <row r="130" spans="1:49" ht="14.25" customHeight="1" x14ac:dyDescent="0.2">
      <c r="A130" s="1419" t="s">
        <v>11</v>
      </c>
      <c r="B130" s="1421" t="s">
        <v>11</v>
      </c>
      <c r="C130" s="1743" t="s">
        <v>54</v>
      </c>
      <c r="D130" s="1746"/>
      <c r="E130" s="1749" t="s">
        <v>96</v>
      </c>
      <c r="F130" s="1752" t="s">
        <v>162</v>
      </c>
      <c r="G130" s="1509" t="s">
        <v>53</v>
      </c>
      <c r="H130" s="1753" t="s">
        <v>60</v>
      </c>
      <c r="I130" s="1658" t="s">
        <v>176</v>
      </c>
      <c r="J130" s="595" t="s">
        <v>50</v>
      </c>
      <c r="K130" s="503">
        <f>L130+N130</f>
        <v>10</v>
      </c>
      <c r="L130" s="504"/>
      <c r="M130" s="504"/>
      <c r="N130" s="505">
        <v>10</v>
      </c>
      <c r="O130" s="503">
        <f>P130+R130</f>
        <v>10</v>
      </c>
      <c r="P130" s="504"/>
      <c r="Q130" s="504"/>
      <c r="R130" s="506">
        <v>10</v>
      </c>
      <c r="S130" s="507">
        <f>T130+V130</f>
        <v>10</v>
      </c>
      <c r="T130" s="508"/>
      <c r="U130" s="508"/>
      <c r="V130" s="459">
        <v>10</v>
      </c>
      <c r="W130" s="509">
        <v>50</v>
      </c>
      <c r="X130" s="509"/>
      <c r="Y130" s="1741" t="s">
        <v>95</v>
      </c>
      <c r="Z130" s="463"/>
      <c r="AA130" s="462">
        <v>1</v>
      </c>
      <c r="AB130" s="493"/>
      <c r="AD130" s="16"/>
    </row>
    <row r="131" spans="1:49" ht="15.75" customHeight="1" x14ac:dyDescent="0.2">
      <c r="A131" s="1476"/>
      <c r="B131" s="1477"/>
      <c r="C131" s="1744"/>
      <c r="D131" s="1747"/>
      <c r="E131" s="1750"/>
      <c r="F131" s="1482"/>
      <c r="G131" s="1467"/>
      <c r="H131" s="1754"/>
      <c r="I131" s="1709"/>
      <c r="J131" s="596"/>
      <c r="K131" s="522"/>
      <c r="L131" s="523"/>
      <c r="M131" s="523"/>
      <c r="N131" s="597"/>
      <c r="O131" s="522"/>
      <c r="P131" s="523"/>
      <c r="Q131" s="523"/>
      <c r="R131" s="524"/>
      <c r="S131" s="598"/>
      <c r="T131" s="526"/>
      <c r="U131" s="526"/>
      <c r="V131" s="469"/>
      <c r="W131" s="527"/>
      <c r="X131" s="527"/>
      <c r="Y131" s="1756"/>
      <c r="Z131" s="599"/>
      <c r="AA131" s="472"/>
      <c r="AB131" s="473"/>
      <c r="AD131" s="16"/>
    </row>
    <row r="132" spans="1:49" ht="16.5" customHeight="1" thickBot="1" x14ac:dyDescent="0.25">
      <c r="A132" s="1420"/>
      <c r="B132" s="1422"/>
      <c r="C132" s="1745"/>
      <c r="D132" s="1748"/>
      <c r="E132" s="1751"/>
      <c r="F132" s="1483"/>
      <c r="G132" s="1468"/>
      <c r="H132" s="1755"/>
      <c r="I132" s="1659"/>
      <c r="J132" s="483" t="s">
        <v>10</v>
      </c>
      <c r="K132" s="310">
        <f t="shared" ref="K132:X132" si="40">SUM(K130:K131)</f>
        <v>10</v>
      </c>
      <c r="L132" s="484">
        <f t="shared" si="40"/>
        <v>0</v>
      </c>
      <c r="M132" s="484">
        <f t="shared" si="40"/>
        <v>0</v>
      </c>
      <c r="N132" s="486">
        <f t="shared" si="40"/>
        <v>10</v>
      </c>
      <c r="O132" s="549">
        <f t="shared" si="40"/>
        <v>10</v>
      </c>
      <c r="P132" s="541">
        <f t="shared" si="40"/>
        <v>0</v>
      </c>
      <c r="Q132" s="541">
        <f t="shared" si="40"/>
        <v>0</v>
      </c>
      <c r="R132" s="543">
        <f t="shared" si="40"/>
        <v>10</v>
      </c>
      <c r="S132" s="310">
        <f t="shared" si="40"/>
        <v>10</v>
      </c>
      <c r="T132" s="484">
        <f t="shared" si="40"/>
        <v>0</v>
      </c>
      <c r="U132" s="484">
        <f t="shared" si="40"/>
        <v>0</v>
      </c>
      <c r="V132" s="484">
        <f t="shared" si="40"/>
        <v>10</v>
      </c>
      <c r="W132" s="546">
        <f t="shared" si="40"/>
        <v>50</v>
      </c>
      <c r="X132" s="546">
        <f t="shared" si="40"/>
        <v>0</v>
      </c>
      <c r="Y132" s="600"/>
      <c r="Z132" s="488"/>
      <c r="AA132" s="488"/>
      <c r="AB132" s="489"/>
      <c r="AD132" s="16"/>
    </row>
    <row r="133" spans="1:49" ht="14.25" customHeight="1" thickBot="1" x14ac:dyDescent="0.25">
      <c r="A133" s="113" t="s">
        <v>9</v>
      </c>
      <c r="B133" s="14" t="s">
        <v>11</v>
      </c>
      <c r="C133" s="1472" t="s">
        <v>12</v>
      </c>
      <c r="D133" s="1472"/>
      <c r="E133" s="1472"/>
      <c r="F133" s="1472"/>
      <c r="G133" s="1472"/>
      <c r="H133" s="1472"/>
      <c r="I133" s="1472"/>
      <c r="J133" s="1472"/>
      <c r="K133" s="164">
        <f>K132+K129+K126+K123+K119</f>
        <v>30</v>
      </c>
      <c r="L133" s="164">
        <f t="shared" ref="L133:X133" si="41">L132+L129+L126+L123+L119</f>
        <v>0</v>
      </c>
      <c r="M133" s="164">
        <f t="shared" si="41"/>
        <v>0</v>
      </c>
      <c r="N133" s="164">
        <f t="shared" si="41"/>
        <v>30</v>
      </c>
      <c r="O133" s="164">
        <f t="shared" si="41"/>
        <v>110</v>
      </c>
      <c r="P133" s="164">
        <f t="shared" si="41"/>
        <v>80</v>
      </c>
      <c r="Q133" s="164">
        <f t="shared" si="41"/>
        <v>0</v>
      </c>
      <c r="R133" s="164">
        <f t="shared" si="41"/>
        <v>30</v>
      </c>
      <c r="S133" s="164">
        <f>S132+S129+S126+S123+S119</f>
        <v>110</v>
      </c>
      <c r="T133" s="164">
        <f t="shared" si="41"/>
        <v>80</v>
      </c>
      <c r="U133" s="164">
        <f t="shared" si="41"/>
        <v>0</v>
      </c>
      <c r="V133" s="164">
        <f t="shared" si="41"/>
        <v>30</v>
      </c>
      <c r="W133" s="366">
        <f>W132+W129+W126+W123+W119</f>
        <v>320</v>
      </c>
      <c r="X133" s="366">
        <f t="shared" si="41"/>
        <v>0</v>
      </c>
      <c r="Y133" s="1474"/>
      <c r="Z133" s="1474"/>
      <c r="AA133" s="1474"/>
      <c r="AB133" s="1475"/>
    </row>
    <row r="134" spans="1:49" ht="14.25" customHeight="1" thickBot="1" x14ac:dyDescent="0.25">
      <c r="A134" s="112" t="s">
        <v>11</v>
      </c>
      <c r="B134" s="1412" t="s">
        <v>13</v>
      </c>
      <c r="C134" s="1413"/>
      <c r="D134" s="1413"/>
      <c r="E134" s="1413"/>
      <c r="F134" s="1413"/>
      <c r="G134" s="1413"/>
      <c r="H134" s="1413"/>
      <c r="I134" s="1413"/>
      <c r="J134" s="1413"/>
      <c r="K134" s="274">
        <f t="shared" ref="K134:X134" si="42">K133+K116</f>
        <v>40</v>
      </c>
      <c r="L134" s="275">
        <f t="shared" si="42"/>
        <v>10</v>
      </c>
      <c r="M134" s="275">
        <f>M133+M116</f>
        <v>0</v>
      </c>
      <c r="N134" s="276">
        <f t="shared" si="42"/>
        <v>30</v>
      </c>
      <c r="O134" s="165">
        <f t="shared" si="42"/>
        <v>130</v>
      </c>
      <c r="P134" s="275">
        <f t="shared" si="42"/>
        <v>100</v>
      </c>
      <c r="Q134" s="275">
        <f t="shared" si="42"/>
        <v>0</v>
      </c>
      <c r="R134" s="277">
        <f t="shared" si="42"/>
        <v>30</v>
      </c>
      <c r="S134" s="274">
        <f t="shared" si="42"/>
        <v>125</v>
      </c>
      <c r="T134" s="275">
        <f t="shared" si="42"/>
        <v>95</v>
      </c>
      <c r="U134" s="275">
        <f t="shared" si="42"/>
        <v>0</v>
      </c>
      <c r="V134" s="277">
        <f t="shared" si="42"/>
        <v>30</v>
      </c>
      <c r="W134" s="278">
        <f>W133+W116</f>
        <v>370</v>
      </c>
      <c r="X134" s="367">
        <f t="shared" si="42"/>
        <v>20</v>
      </c>
      <c r="Y134" s="1459"/>
      <c r="Z134" s="1459"/>
      <c r="AA134" s="1459"/>
      <c r="AB134" s="1460"/>
    </row>
    <row r="135" spans="1:49" ht="14.25" customHeight="1" thickBot="1" x14ac:dyDescent="0.25">
      <c r="A135" s="166" t="s">
        <v>9</v>
      </c>
      <c r="B135" s="1461" t="s">
        <v>38</v>
      </c>
      <c r="C135" s="1462"/>
      <c r="D135" s="1462"/>
      <c r="E135" s="1462"/>
      <c r="F135" s="1462"/>
      <c r="G135" s="1462"/>
      <c r="H135" s="1462"/>
      <c r="I135" s="1462"/>
      <c r="J135" s="1462"/>
      <c r="K135" s="267">
        <f t="shared" ref="K135:X135" si="43">K134+K106</f>
        <v>3463</v>
      </c>
      <c r="L135" s="268">
        <f t="shared" si="43"/>
        <v>2513.4</v>
      </c>
      <c r="M135" s="268">
        <f t="shared" si="43"/>
        <v>68.599999999999994</v>
      </c>
      <c r="N135" s="269">
        <f t="shared" si="43"/>
        <v>949.59999999999991</v>
      </c>
      <c r="O135" s="270">
        <f t="shared" si="43"/>
        <v>4925.2000000000007</v>
      </c>
      <c r="P135" s="268">
        <f t="shared" si="43"/>
        <v>2777</v>
      </c>
      <c r="Q135" s="268">
        <f t="shared" si="43"/>
        <v>145.30000000000001</v>
      </c>
      <c r="R135" s="271">
        <f t="shared" si="43"/>
        <v>2148.2000000000003</v>
      </c>
      <c r="S135" s="267">
        <f t="shared" si="43"/>
        <v>4964.6000000000004</v>
      </c>
      <c r="T135" s="268">
        <f t="shared" si="43"/>
        <v>2925.9</v>
      </c>
      <c r="U135" s="268">
        <f t="shared" si="43"/>
        <v>145.30000000000001</v>
      </c>
      <c r="V135" s="271">
        <f t="shared" si="43"/>
        <v>2038.7</v>
      </c>
      <c r="W135" s="272">
        <f t="shared" si="43"/>
        <v>2491.6999999999998</v>
      </c>
      <c r="X135" s="273">
        <f t="shared" si="43"/>
        <v>982</v>
      </c>
      <c r="Y135" s="1463"/>
      <c r="Z135" s="1463"/>
      <c r="AA135" s="1463"/>
      <c r="AB135" s="1464"/>
    </row>
    <row r="136" spans="1:49" s="25" customFormat="1" ht="14.25" customHeight="1" x14ac:dyDescent="0.2">
      <c r="A136" s="1652" t="s">
        <v>23</v>
      </c>
      <c r="B136" s="1652"/>
      <c r="C136" s="1652"/>
      <c r="D136" s="1652"/>
      <c r="E136" s="1652"/>
      <c r="F136" s="1652"/>
      <c r="G136" s="1652"/>
      <c r="H136" s="1652"/>
      <c r="I136" s="1652"/>
      <c r="J136" s="1652"/>
      <c r="K136" s="1465"/>
      <c r="L136" s="1465"/>
      <c r="M136" s="1465"/>
      <c r="N136" s="1465"/>
      <c r="O136" s="1465"/>
      <c r="P136" s="1465"/>
      <c r="Q136" s="1465"/>
      <c r="R136" s="1465"/>
      <c r="S136" s="1465"/>
      <c r="T136" s="1465"/>
      <c r="U136" s="1465"/>
      <c r="V136" s="1465"/>
      <c r="W136" s="1465"/>
      <c r="X136" s="1465"/>
      <c r="Y136" s="1652"/>
      <c r="Z136" s="1652"/>
      <c r="AA136" s="1652"/>
      <c r="AB136" s="1652"/>
      <c r="AC136" s="24"/>
      <c r="AD136" s="24"/>
      <c r="AE136" s="24"/>
      <c r="AF136" s="24"/>
      <c r="AG136" s="24"/>
      <c r="AH136" s="24"/>
      <c r="AI136" s="24"/>
      <c r="AJ136" s="24"/>
      <c r="AK136" s="24"/>
      <c r="AL136" s="24"/>
      <c r="AM136" s="24"/>
      <c r="AN136" s="24"/>
      <c r="AO136" s="24"/>
      <c r="AP136" s="24"/>
      <c r="AQ136" s="24"/>
      <c r="AR136" s="24"/>
      <c r="AS136" s="24"/>
      <c r="AT136" s="24"/>
      <c r="AU136" s="24"/>
      <c r="AV136" s="24"/>
      <c r="AW136" s="24"/>
    </row>
    <row r="137" spans="1:49" s="25" customFormat="1" ht="17.25" customHeight="1" x14ac:dyDescent="0.2">
      <c r="A137" s="1466"/>
      <c r="B137" s="1466"/>
      <c r="C137" s="1466"/>
      <c r="D137" s="1466"/>
      <c r="E137" s="1466"/>
      <c r="F137" s="1466"/>
      <c r="G137" s="1466"/>
      <c r="H137" s="1466"/>
      <c r="I137" s="1466"/>
      <c r="J137" s="1466"/>
      <c r="K137" s="1466"/>
      <c r="L137" s="1466"/>
      <c r="M137" s="1466"/>
      <c r="N137" s="1466"/>
      <c r="O137" s="1466"/>
      <c r="P137" s="1466"/>
      <c r="Q137" s="1466"/>
      <c r="R137" s="1466"/>
      <c r="S137" s="1466"/>
      <c r="T137" s="1466"/>
      <c r="U137" s="1466"/>
      <c r="V137" s="1466"/>
      <c r="W137" s="1466"/>
      <c r="X137" s="1466"/>
      <c r="Y137" s="1466"/>
      <c r="Z137" s="1466"/>
      <c r="AA137" s="1466"/>
      <c r="AB137" s="1466"/>
      <c r="AC137" s="24"/>
      <c r="AD137" s="24"/>
      <c r="AE137" s="24"/>
      <c r="AF137" s="24"/>
      <c r="AG137" s="24"/>
      <c r="AH137" s="24"/>
      <c r="AI137" s="24"/>
      <c r="AJ137" s="24"/>
      <c r="AK137" s="24"/>
      <c r="AL137" s="24"/>
      <c r="AM137" s="24"/>
      <c r="AN137" s="24"/>
      <c r="AO137" s="24"/>
      <c r="AP137" s="24"/>
      <c r="AQ137" s="24"/>
      <c r="AR137" s="24"/>
      <c r="AS137" s="24"/>
      <c r="AT137" s="24"/>
      <c r="AU137" s="24"/>
      <c r="AV137" s="24"/>
      <c r="AW137" s="24"/>
    </row>
    <row r="138" spans="1:49" s="25" customFormat="1" ht="14.25" customHeight="1" thickBot="1" x14ac:dyDescent="0.25">
      <c r="A138" s="1399" t="s">
        <v>18</v>
      </c>
      <c r="B138" s="1399"/>
      <c r="C138" s="1399"/>
      <c r="D138" s="1399"/>
      <c r="E138" s="1399"/>
      <c r="F138" s="1399"/>
      <c r="G138" s="1399"/>
      <c r="H138" s="1399"/>
      <c r="I138" s="1399"/>
      <c r="J138" s="1399"/>
      <c r="K138" s="1399"/>
      <c r="L138" s="1399"/>
      <c r="M138" s="1399"/>
      <c r="N138" s="1399"/>
      <c r="O138" s="1399"/>
      <c r="P138" s="1399"/>
      <c r="Q138" s="1399"/>
      <c r="R138" s="1399"/>
      <c r="S138" s="1399"/>
      <c r="T138" s="1399"/>
      <c r="U138" s="1399"/>
      <c r="V138" s="1399"/>
      <c r="W138" s="1399"/>
      <c r="X138" s="1399"/>
      <c r="Y138" s="5"/>
      <c r="Z138" s="5"/>
      <c r="AA138" s="5"/>
      <c r="AB138" s="5"/>
      <c r="AC138" s="24"/>
      <c r="AD138" s="24"/>
      <c r="AE138" s="24"/>
      <c r="AF138" s="24"/>
      <c r="AG138" s="24"/>
      <c r="AH138" s="24"/>
      <c r="AI138" s="24"/>
      <c r="AJ138" s="24"/>
      <c r="AK138" s="24"/>
      <c r="AL138" s="24"/>
      <c r="AM138" s="24"/>
      <c r="AN138" s="24"/>
      <c r="AO138" s="24"/>
      <c r="AP138" s="24"/>
      <c r="AQ138" s="24"/>
      <c r="AR138" s="24"/>
      <c r="AS138" s="24"/>
      <c r="AT138" s="24"/>
      <c r="AU138" s="24"/>
      <c r="AV138" s="24"/>
      <c r="AW138" s="24"/>
    </row>
    <row r="139" spans="1:49" ht="45" customHeight="1" thickBot="1" x14ac:dyDescent="0.25">
      <c r="A139" s="1400" t="s">
        <v>14</v>
      </c>
      <c r="B139" s="1401"/>
      <c r="C139" s="1401"/>
      <c r="D139" s="1401"/>
      <c r="E139" s="1401"/>
      <c r="F139" s="1401"/>
      <c r="G139" s="1401"/>
      <c r="H139" s="1401"/>
      <c r="I139" s="1401"/>
      <c r="J139" s="1402"/>
      <c r="K139" s="1403" t="s">
        <v>111</v>
      </c>
      <c r="L139" s="1404"/>
      <c r="M139" s="1404"/>
      <c r="N139" s="1405"/>
      <c r="O139" s="1403" t="s">
        <v>112</v>
      </c>
      <c r="P139" s="1404"/>
      <c r="Q139" s="1404"/>
      <c r="R139" s="1405"/>
      <c r="S139" s="1403" t="s">
        <v>113</v>
      </c>
      <c r="T139" s="1404"/>
      <c r="U139" s="1404"/>
      <c r="V139" s="1405"/>
      <c r="W139" s="42" t="s">
        <v>102</v>
      </c>
      <c r="X139" s="42" t="s">
        <v>116</v>
      </c>
    </row>
    <row r="140" spans="1:49" ht="14.25" customHeight="1" x14ac:dyDescent="0.2">
      <c r="A140" s="1406" t="s">
        <v>19</v>
      </c>
      <c r="B140" s="1407"/>
      <c r="C140" s="1407"/>
      <c r="D140" s="1407"/>
      <c r="E140" s="1407"/>
      <c r="F140" s="1407"/>
      <c r="G140" s="1407"/>
      <c r="H140" s="1407"/>
      <c r="I140" s="1407"/>
      <c r="J140" s="1408"/>
      <c r="K140" s="1409">
        <f>K141+K142</f>
        <v>700.8</v>
      </c>
      <c r="L140" s="1410"/>
      <c r="M140" s="1410"/>
      <c r="N140" s="1411"/>
      <c r="O140" s="1409">
        <f>SUM(O141:R142)</f>
        <v>967.9</v>
      </c>
      <c r="P140" s="1410"/>
      <c r="Q140" s="1410"/>
      <c r="R140" s="1411"/>
      <c r="S140" s="1409">
        <f>SUM(S141:V142)</f>
        <v>824.4</v>
      </c>
      <c r="T140" s="1410"/>
      <c r="U140" s="1410"/>
      <c r="V140" s="1411"/>
      <c r="W140" s="167">
        <f>SUM(W141:W141)</f>
        <v>1575.1</v>
      </c>
      <c r="X140" s="167">
        <f>SUM(X141:X141)</f>
        <v>982</v>
      </c>
    </row>
    <row r="141" spans="1:49" ht="14.25" customHeight="1" x14ac:dyDescent="0.2">
      <c r="A141" s="1456" t="s">
        <v>43</v>
      </c>
      <c r="B141" s="1457"/>
      <c r="C141" s="1457"/>
      <c r="D141" s="1457"/>
      <c r="E141" s="1457"/>
      <c r="F141" s="1457"/>
      <c r="G141" s="1457"/>
      <c r="H141" s="1457"/>
      <c r="I141" s="1457"/>
      <c r="J141" s="1458"/>
      <c r="K141" s="1438">
        <f>SUMIF(J12:J135,"SB",K12:K135)</f>
        <v>690</v>
      </c>
      <c r="L141" s="1439"/>
      <c r="M141" s="1439"/>
      <c r="N141" s="1440"/>
      <c r="O141" s="1438">
        <f>SUMIF(J12:J135,"SB",O12:O135)</f>
        <v>967.9</v>
      </c>
      <c r="P141" s="1439"/>
      <c r="Q141" s="1439"/>
      <c r="R141" s="1440"/>
      <c r="S141" s="1438">
        <f>SUMIF(J12:J135,"SB",S12:S135)</f>
        <v>824.4</v>
      </c>
      <c r="T141" s="1439"/>
      <c r="U141" s="1439"/>
      <c r="V141" s="1440"/>
      <c r="W141" s="43">
        <f>SUMIF(J12:J135,"SB",W12:W135)</f>
        <v>1575.1</v>
      </c>
      <c r="X141" s="43">
        <f>SUMIF(J12:J135,"SB",X12:X135)</f>
        <v>982</v>
      </c>
    </row>
    <row r="142" spans="1:49" ht="14.25" customHeight="1" x14ac:dyDescent="0.2">
      <c r="A142" s="1435" t="s">
        <v>122</v>
      </c>
      <c r="B142" s="1436"/>
      <c r="C142" s="1436"/>
      <c r="D142" s="1436"/>
      <c r="E142" s="1436"/>
      <c r="F142" s="1436"/>
      <c r="G142" s="1436"/>
      <c r="H142" s="1436"/>
      <c r="I142" s="1436"/>
      <c r="J142" s="1437"/>
      <c r="K142" s="1438">
        <f>SUMIF(J12:J135,"SB(L)",K12:K135)</f>
        <v>10.8</v>
      </c>
      <c r="L142" s="1439"/>
      <c r="M142" s="1439"/>
      <c r="N142" s="1440"/>
      <c r="O142" s="1438">
        <f>SUMIF(J12:J135,"SB(L)",O12:O135)</f>
        <v>0</v>
      </c>
      <c r="P142" s="1439"/>
      <c r="Q142" s="1439"/>
      <c r="R142" s="1440"/>
      <c r="S142" s="1438">
        <f>SUMIF(J12:J135,"SB(L)",S12:S135)</f>
        <v>0</v>
      </c>
      <c r="T142" s="1439"/>
      <c r="U142" s="1439"/>
      <c r="V142" s="1440"/>
      <c r="W142" s="43"/>
      <c r="X142" s="43"/>
      <c r="Y142" s="234"/>
    </row>
    <row r="143" spans="1:49" ht="14.25" customHeight="1" x14ac:dyDescent="0.2">
      <c r="A143" s="1447" t="s">
        <v>20</v>
      </c>
      <c r="B143" s="1448"/>
      <c r="C143" s="1448"/>
      <c r="D143" s="1448"/>
      <c r="E143" s="1448"/>
      <c r="F143" s="1448"/>
      <c r="G143" s="1448"/>
      <c r="H143" s="1448"/>
      <c r="I143" s="1448"/>
      <c r="J143" s="1449"/>
      <c r="K143" s="1450">
        <f>K144+K145</f>
        <v>2762.2</v>
      </c>
      <c r="L143" s="1451"/>
      <c r="M143" s="1451"/>
      <c r="N143" s="1452"/>
      <c r="O143" s="1450">
        <f>SUM(O144:R145)</f>
        <v>3957.2999999999997</v>
      </c>
      <c r="P143" s="1451"/>
      <c r="Q143" s="1451"/>
      <c r="R143" s="1452"/>
      <c r="S143" s="1450">
        <f>SUM(S144:V145)</f>
        <v>4140.2</v>
      </c>
      <c r="T143" s="1451"/>
      <c r="U143" s="1451"/>
      <c r="V143" s="1452"/>
      <c r="W143" s="168">
        <f>SUM(W144:W145)</f>
        <v>916.6</v>
      </c>
      <c r="X143" s="168">
        <f>SUM(X144:X145)</f>
        <v>0</v>
      </c>
    </row>
    <row r="144" spans="1:49" ht="14.25" customHeight="1" x14ac:dyDescent="0.2">
      <c r="A144" s="1453" t="s">
        <v>44</v>
      </c>
      <c r="B144" s="1454"/>
      <c r="C144" s="1454"/>
      <c r="D144" s="1454"/>
      <c r="E144" s="1454"/>
      <c r="F144" s="1454"/>
      <c r="G144" s="1454"/>
      <c r="H144" s="1454"/>
      <c r="I144" s="1454"/>
      <c r="J144" s="1455"/>
      <c r="K144" s="1438">
        <f>SUMIF(J12:J135,"ES",K12:K135)</f>
        <v>562.20000000000005</v>
      </c>
      <c r="L144" s="1439"/>
      <c r="M144" s="1439"/>
      <c r="N144" s="1440"/>
      <c r="O144" s="1438">
        <f>SUMIF(J12:J135,"ES",O12:O135)</f>
        <v>1757.2999999999997</v>
      </c>
      <c r="P144" s="1439"/>
      <c r="Q144" s="1439"/>
      <c r="R144" s="1440"/>
      <c r="S144" s="1438">
        <f>SUMIF(J12:J135,"ES",S12:S135)</f>
        <v>1757.2999999999997</v>
      </c>
      <c r="T144" s="1439"/>
      <c r="U144" s="1439"/>
      <c r="V144" s="1440"/>
      <c r="W144" s="43">
        <f>SUMIF(J12:J135,"ES",W12:W135)</f>
        <v>916.6</v>
      </c>
      <c r="X144" s="43">
        <f>SUMIF(J12:J135,"ES",X12:X135)</f>
        <v>0</v>
      </c>
    </row>
    <row r="145" spans="1:28" ht="14.25" customHeight="1" x14ac:dyDescent="0.2">
      <c r="A145" s="1435" t="s">
        <v>45</v>
      </c>
      <c r="B145" s="1436"/>
      <c r="C145" s="1436"/>
      <c r="D145" s="1436"/>
      <c r="E145" s="1436"/>
      <c r="F145" s="1436"/>
      <c r="G145" s="1436"/>
      <c r="H145" s="1436"/>
      <c r="I145" s="1436"/>
      <c r="J145" s="1437"/>
      <c r="K145" s="1438">
        <f>SUMIF(J12:J135,"LRVB",K12:K135)</f>
        <v>2200</v>
      </c>
      <c r="L145" s="1439"/>
      <c r="M145" s="1439"/>
      <c r="N145" s="1440"/>
      <c r="O145" s="1438">
        <f>SUMIF(J12:J135,"LRVB",O12:O135)</f>
        <v>2200</v>
      </c>
      <c r="P145" s="1439"/>
      <c r="Q145" s="1439"/>
      <c r="R145" s="1440"/>
      <c r="S145" s="1438">
        <f>SUMIF(J12:J135,"LRVB",S12:S135)</f>
        <v>2382.9</v>
      </c>
      <c r="T145" s="1439"/>
      <c r="U145" s="1439"/>
      <c r="V145" s="1440"/>
      <c r="W145" s="43">
        <f>SUMIF(J12:J135,"LRVB",W12:W135)</f>
        <v>0</v>
      </c>
      <c r="X145" s="43">
        <f>SUMIF(J12:J135,"LRVB",X12:X135)</f>
        <v>0</v>
      </c>
    </row>
    <row r="146" spans="1:28" ht="14.25" customHeight="1" thickBot="1" x14ac:dyDescent="0.25">
      <c r="A146" s="1441" t="s">
        <v>21</v>
      </c>
      <c r="B146" s="1442"/>
      <c r="C146" s="1442"/>
      <c r="D146" s="1442"/>
      <c r="E146" s="1442"/>
      <c r="F146" s="1442"/>
      <c r="G146" s="1442"/>
      <c r="H146" s="1442"/>
      <c r="I146" s="1442"/>
      <c r="J146" s="1443"/>
      <c r="K146" s="1444">
        <f>K143+K140</f>
        <v>3463</v>
      </c>
      <c r="L146" s="1445"/>
      <c r="M146" s="1445"/>
      <c r="N146" s="1446"/>
      <c r="O146" s="1444">
        <f>SUM(O140,O143)</f>
        <v>4925.2</v>
      </c>
      <c r="P146" s="1445"/>
      <c r="Q146" s="1445"/>
      <c r="R146" s="1446"/>
      <c r="S146" s="1444">
        <f>SUM(S140,S143)</f>
        <v>4964.5999999999995</v>
      </c>
      <c r="T146" s="1445"/>
      <c r="U146" s="1445"/>
      <c r="V146" s="1446"/>
      <c r="W146" s="169">
        <f>SUM(W140,W143)</f>
        <v>2491.6999999999998</v>
      </c>
      <c r="X146" s="169">
        <f>SUM(X140,X143)</f>
        <v>982</v>
      </c>
      <c r="Y146" s="6"/>
      <c r="Z146" s="6"/>
      <c r="AA146" s="6"/>
      <c r="AB146" s="6"/>
    </row>
    <row r="147" spans="1:28" x14ac:dyDescent="0.2">
      <c r="K147" s="957"/>
      <c r="Y147" s="6"/>
      <c r="Z147" s="6"/>
      <c r="AA147" s="6"/>
      <c r="AB147" s="6"/>
    </row>
    <row r="148" spans="1:28" x14ac:dyDescent="0.2">
      <c r="W148" s="233"/>
      <c r="X148" s="233"/>
      <c r="Y148" s="6"/>
      <c r="Z148" s="6"/>
      <c r="AA148" s="6"/>
      <c r="AB148" s="6"/>
    </row>
    <row r="149" spans="1:28" x14ac:dyDescent="0.2">
      <c r="L149" s="233"/>
      <c r="N149" s="233"/>
      <c r="O149" s="234"/>
      <c r="Y149" s="6"/>
      <c r="Z149" s="6"/>
      <c r="AA149" s="6"/>
      <c r="AB149" s="6"/>
    </row>
  </sheetData>
  <mergeCells count="276">
    <mergeCell ref="E127:E129"/>
    <mergeCell ref="F127:F129"/>
    <mergeCell ref="G127:G129"/>
    <mergeCell ref="H127:H129"/>
    <mergeCell ref="I127:I129"/>
    <mergeCell ref="Y127:Y128"/>
    <mergeCell ref="A130:A132"/>
    <mergeCell ref="B130:B132"/>
    <mergeCell ref="C130:C132"/>
    <mergeCell ref="D130:D132"/>
    <mergeCell ref="E130:E132"/>
    <mergeCell ref="F130:F132"/>
    <mergeCell ref="G130:G132"/>
    <mergeCell ref="H130:H132"/>
    <mergeCell ref="I130:I132"/>
    <mergeCell ref="Y130:Y131"/>
    <mergeCell ref="B124:B126"/>
    <mergeCell ref="C124:C126"/>
    <mergeCell ref="D124:D126"/>
    <mergeCell ref="E124:E126"/>
    <mergeCell ref="F124:F126"/>
    <mergeCell ref="G124:G126"/>
    <mergeCell ref="H124:H126"/>
    <mergeCell ref="I124:I126"/>
    <mergeCell ref="Y124:Y125"/>
    <mergeCell ref="Y120:Y123"/>
    <mergeCell ref="A124:A126"/>
    <mergeCell ref="I62:I63"/>
    <mergeCell ref="H58:H61"/>
    <mergeCell ref="I98:I101"/>
    <mergeCell ref="Y92:Y93"/>
    <mergeCell ref="C88:J88"/>
    <mergeCell ref="G54:G57"/>
    <mergeCell ref="H54:H57"/>
    <mergeCell ref="E94:E97"/>
    <mergeCell ref="D85:D87"/>
    <mergeCell ref="E85:E87"/>
    <mergeCell ref="F85:F87"/>
    <mergeCell ref="G85:G87"/>
    <mergeCell ref="E90:E93"/>
    <mergeCell ref="F90:F93"/>
    <mergeCell ref="G90:G93"/>
    <mergeCell ref="Y88:AB88"/>
    <mergeCell ref="Y90:Y91"/>
    <mergeCell ref="H85:H87"/>
    <mergeCell ref="D58:D61"/>
    <mergeCell ref="G120:G123"/>
    <mergeCell ref="H120:H123"/>
    <mergeCell ref="I120:I122"/>
    <mergeCell ref="C75:C81"/>
    <mergeCell ref="I85:I87"/>
    <mergeCell ref="B90:B93"/>
    <mergeCell ref="Y55:Y56"/>
    <mergeCell ref="F38:F39"/>
    <mergeCell ref="B106:J106"/>
    <mergeCell ref="C89:AB89"/>
    <mergeCell ref="I90:I93"/>
    <mergeCell ref="D98:D101"/>
    <mergeCell ref="F94:F97"/>
    <mergeCell ref="C98:C101"/>
    <mergeCell ref="H94:H97"/>
    <mergeCell ref="G82:G84"/>
    <mergeCell ref="H90:H93"/>
    <mergeCell ref="Y85:Y87"/>
    <mergeCell ref="C85:C87"/>
    <mergeCell ref="E55:E56"/>
    <mergeCell ref="E71:E72"/>
    <mergeCell ref="Y102:Y104"/>
    <mergeCell ref="Y94:Y97"/>
    <mergeCell ref="Y98:Y99"/>
    <mergeCell ref="H82:H84"/>
    <mergeCell ref="I94:I97"/>
    <mergeCell ref="G102:G104"/>
    <mergeCell ref="D118:D119"/>
    <mergeCell ref="F118:F119"/>
    <mergeCell ref="Y109:Y112"/>
    <mergeCell ref="Y116:AB116"/>
    <mergeCell ref="H109:H112"/>
    <mergeCell ref="C116:J116"/>
    <mergeCell ref="C105:J105"/>
    <mergeCell ref="C108:AB108"/>
    <mergeCell ref="C109:C112"/>
    <mergeCell ref="Y133:AB133"/>
    <mergeCell ref="I75:I81"/>
    <mergeCell ref="I58:I61"/>
    <mergeCell ref="C73:J73"/>
    <mergeCell ref="Y58:Y59"/>
    <mergeCell ref="F58:F61"/>
    <mergeCell ref="E58:E61"/>
    <mergeCell ref="D102:D104"/>
    <mergeCell ref="E98:E101"/>
    <mergeCell ref="F98:F101"/>
    <mergeCell ref="G98:G101"/>
    <mergeCell ref="Y105:AB105"/>
    <mergeCell ref="Y106:AB106"/>
    <mergeCell ref="C90:C93"/>
    <mergeCell ref="D90:D93"/>
    <mergeCell ref="D75:D81"/>
    <mergeCell ref="H75:H81"/>
    <mergeCell ref="C82:C84"/>
    <mergeCell ref="D82:D84"/>
    <mergeCell ref="E82:E84"/>
    <mergeCell ref="F82:F84"/>
    <mergeCell ref="F63:F64"/>
    <mergeCell ref="G75:G81"/>
    <mergeCell ref="B107:AB107"/>
    <mergeCell ref="K146:N146"/>
    <mergeCell ref="O146:R146"/>
    <mergeCell ref="C117:AB117"/>
    <mergeCell ref="A143:J143"/>
    <mergeCell ref="K143:N143"/>
    <mergeCell ref="O143:R143"/>
    <mergeCell ref="S143:V143"/>
    <mergeCell ref="S146:V146"/>
    <mergeCell ref="A145:J145"/>
    <mergeCell ref="K145:N145"/>
    <mergeCell ref="O145:R145"/>
    <mergeCell ref="S145:V145"/>
    <mergeCell ref="A146:J146"/>
    <mergeCell ref="A144:J144"/>
    <mergeCell ref="K144:N144"/>
    <mergeCell ref="S144:V144"/>
    <mergeCell ref="A139:J139"/>
    <mergeCell ref="O144:R144"/>
    <mergeCell ref="S142:V142"/>
    <mergeCell ref="A142:J142"/>
    <mergeCell ref="K142:N142"/>
    <mergeCell ref="O142:R142"/>
    <mergeCell ref="A127:A129"/>
    <mergeCell ref="B135:J135"/>
    <mergeCell ref="A109:A112"/>
    <mergeCell ref="B109:B112"/>
    <mergeCell ref="B134:J134"/>
    <mergeCell ref="C133:J133"/>
    <mergeCell ref="A113:A115"/>
    <mergeCell ref="B113:B115"/>
    <mergeCell ref="C113:C115"/>
    <mergeCell ref="D113:D115"/>
    <mergeCell ref="E113:E115"/>
    <mergeCell ref="F113:F115"/>
    <mergeCell ref="G113:G115"/>
    <mergeCell ref="H113:H115"/>
    <mergeCell ref="I113:I115"/>
    <mergeCell ref="D109:D112"/>
    <mergeCell ref="E109:E112"/>
    <mergeCell ref="F109:F112"/>
    <mergeCell ref="G109:G112"/>
    <mergeCell ref="I109:I112"/>
    <mergeCell ref="A120:A123"/>
    <mergeCell ref="B120:B123"/>
    <mergeCell ref="C120:C123"/>
    <mergeCell ref="D120:D123"/>
    <mergeCell ref="E120:E123"/>
    <mergeCell ref="F120:F123"/>
    <mergeCell ref="A54:A57"/>
    <mergeCell ref="A98:A101"/>
    <mergeCell ref="A58:A61"/>
    <mergeCell ref="F55:F56"/>
    <mergeCell ref="C54:C57"/>
    <mergeCell ref="D54:D57"/>
    <mergeCell ref="A102:A104"/>
    <mergeCell ref="B102:B104"/>
    <mergeCell ref="C102:C104"/>
    <mergeCell ref="E102:E104"/>
    <mergeCell ref="F102:F104"/>
    <mergeCell ref="A75:A81"/>
    <mergeCell ref="A90:A93"/>
    <mergeCell ref="B85:B87"/>
    <mergeCell ref="A82:A84"/>
    <mergeCell ref="B82:B84"/>
    <mergeCell ref="A85:A87"/>
    <mergeCell ref="B98:B101"/>
    <mergeCell ref="B58:B61"/>
    <mergeCell ref="C58:C61"/>
    <mergeCell ref="C74:AB74"/>
    <mergeCell ref="F78:F81"/>
    <mergeCell ref="E78:E79"/>
    <mergeCell ref="B75:B81"/>
    <mergeCell ref="H102:H104"/>
    <mergeCell ref="Y53:AB53"/>
    <mergeCell ref="Z12:Z13"/>
    <mergeCell ref="AA12:AA13"/>
    <mergeCell ref="AB12:AB13"/>
    <mergeCell ref="E12:E13"/>
    <mergeCell ref="F12:F13"/>
    <mergeCell ref="Y12:Y13"/>
    <mergeCell ref="Y20:Y21"/>
    <mergeCell ref="F29:F32"/>
    <mergeCell ref="E20:E21"/>
    <mergeCell ref="Y34:Y35"/>
    <mergeCell ref="I41:I43"/>
    <mergeCell ref="I45:I46"/>
    <mergeCell ref="I47:I49"/>
    <mergeCell ref="A1:AB1"/>
    <mergeCell ref="A2:AB2"/>
    <mergeCell ref="A3:AB3"/>
    <mergeCell ref="Z4:AB4"/>
    <mergeCell ref="A5:A7"/>
    <mergeCell ref="B5:B7"/>
    <mergeCell ref="C5:C7"/>
    <mergeCell ref="T6:U6"/>
    <mergeCell ref="V6:V7"/>
    <mergeCell ref="X5:X7"/>
    <mergeCell ref="Y5:AB5"/>
    <mergeCell ref="P6:Q6"/>
    <mergeCell ref="E5:E7"/>
    <mergeCell ref="F5:F7"/>
    <mergeCell ref="G5:G7"/>
    <mergeCell ref="S5:V5"/>
    <mergeCell ref="Y6:Y7"/>
    <mergeCell ref="Z6:AB6"/>
    <mergeCell ref="K6:K7"/>
    <mergeCell ref="L6:M6"/>
    <mergeCell ref="I5:I7"/>
    <mergeCell ref="J5:J7"/>
    <mergeCell ref="K5:N5"/>
    <mergeCell ref="S6:S7"/>
    <mergeCell ref="N6:N7"/>
    <mergeCell ref="O6:O7"/>
    <mergeCell ref="W5:W7"/>
    <mergeCell ref="R6:R7"/>
    <mergeCell ref="O5:R5"/>
    <mergeCell ref="D5:D7"/>
    <mergeCell ref="A34:A39"/>
    <mergeCell ref="B34:B39"/>
    <mergeCell ref="C34:C39"/>
    <mergeCell ref="E34:E35"/>
    <mergeCell ref="D34:D39"/>
    <mergeCell ref="A8:AB8"/>
    <mergeCell ref="H5:H7"/>
    <mergeCell ref="A9:AB9"/>
    <mergeCell ref="I34:I39"/>
    <mergeCell ref="B10:AB10"/>
    <mergeCell ref="C11:AB11"/>
    <mergeCell ref="I12:I14"/>
    <mergeCell ref="E32:E33"/>
    <mergeCell ref="A118:A119"/>
    <mergeCell ref="B118:B119"/>
    <mergeCell ref="C118:C119"/>
    <mergeCell ref="E118:E119"/>
    <mergeCell ref="G118:G119"/>
    <mergeCell ref="H118:H119"/>
    <mergeCell ref="I118:I119"/>
    <mergeCell ref="I20:I22"/>
    <mergeCell ref="I53:J53"/>
    <mergeCell ref="G58:G61"/>
    <mergeCell ref="H98:H101"/>
    <mergeCell ref="A94:A97"/>
    <mergeCell ref="B94:B97"/>
    <mergeCell ref="C94:C97"/>
    <mergeCell ref="D94:D97"/>
    <mergeCell ref="G94:G97"/>
    <mergeCell ref="I51:I52"/>
    <mergeCell ref="E76:E77"/>
    <mergeCell ref="E51:E52"/>
    <mergeCell ref="I40:J40"/>
    <mergeCell ref="B54:B57"/>
    <mergeCell ref="I54:I57"/>
    <mergeCell ref="I82:I84"/>
    <mergeCell ref="I102:I104"/>
    <mergeCell ref="Y134:AB134"/>
    <mergeCell ref="Y135:AB135"/>
    <mergeCell ref="O139:R139"/>
    <mergeCell ref="S139:V139"/>
    <mergeCell ref="A140:J140"/>
    <mergeCell ref="A138:X138"/>
    <mergeCell ref="K141:N141"/>
    <mergeCell ref="O141:R141"/>
    <mergeCell ref="S141:V141"/>
    <mergeCell ref="A136:AB136"/>
    <mergeCell ref="A137:AB137"/>
    <mergeCell ref="K140:N140"/>
    <mergeCell ref="O140:R140"/>
    <mergeCell ref="A141:J141"/>
    <mergeCell ref="S140:V140"/>
    <mergeCell ref="K139:N139"/>
  </mergeCells>
  <phoneticPr fontId="0" type="noConversion"/>
  <printOptions horizontalCentered="1"/>
  <pageMargins left="0" right="0" top="0.39370078740157483" bottom="0.39370078740157483" header="0" footer="0"/>
  <pageSetup paperSize="9" scale="68" orientation="landscape" r:id="rId1"/>
  <headerFooter alignWithMargins="0">
    <oddFooter>Puslapių &amp;P iš &amp;N</oddFooter>
  </headerFooter>
  <rowBreaks count="1" manualBreakCount="1">
    <brk id="26" max="27"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E21" sqref="E21"/>
    </sheetView>
  </sheetViews>
  <sheetFormatPr defaultRowHeight="15.75" x14ac:dyDescent="0.25"/>
  <cols>
    <col min="1" max="1" width="22.7109375" style="3" customWidth="1"/>
    <col min="2" max="2" width="60.7109375" style="3" customWidth="1"/>
    <col min="3" max="16384" width="9.140625" style="3"/>
  </cols>
  <sheetData>
    <row r="1" spans="1:2" ht="27" customHeight="1" x14ac:dyDescent="0.25">
      <c r="A1" s="1757" t="s">
        <v>25</v>
      </c>
      <c r="B1" s="1757"/>
    </row>
    <row r="2" spans="1:2" ht="31.5" x14ac:dyDescent="0.25">
      <c r="A2" s="2" t="s">
        <v>4</v>
      </c>
      <c r="B2" s="1" t="s">
        <v>22</v>
      </c>
    </row>
    <row r="3" spans="1:2" ht="15.75" customHeight="1" x14ac:dyDescent="0.25">
      <c r="A3" s="2" t="s">
        <v>26</v>
      </c>
      <c r="B3" s="1" t="s">
        <v>27</v>
      </c>
    </row>
    <row r="4" spans="1:2" ht="15.75" customHeight="1" x14ac:dyDescent="0.25">
      <c r="A4" s="2" t="s">
        <v>28</v>
      </c>
      <c r="B4" s="1" t="s">
        <v>29</v>
      </c>
    </row>
    <row r="5" spans="1:2" ht="15.75" customHeight="1" x14ac:dyDescent="0.25">
      <c r="A5" s="2" t="s">
        <v>30</v>
      </c>
      <c r="B5" s="1" t="s">
        <v>31</v>
      </c>
    </row>
    <row r="6" spans="1:2" ht="15.75" customHeight="1" x14ac:dyDescent="0.25">
      <c r="A6" s="2" t="s">
        <v>32</v>
      </c>
      <c r="B6" s="1" t="s">
        <v>33</v>
      </c>
    </row>
    <row r="7" spans="1:2" ht="15.75" customHeight="1" x14ac:dyDescent="0.25">
      <c r="A7" s="2" t="s">
        <v>34</v>
      </c>
      <c r="B7" s="1" t="s">
        <v>35</v>
      </c>
    </row>
    <row r="8" spans="1:2" ht="15.75" customHeight="1" x14ac:dyDescent="0.25">
      <c r="A8" s="2" t="s">
        <v>36</v>
      </c>
      <c r="B8" s="1" t="s">
        <v>37</v>
      </c>
    </row>
    <row r="9" spans="1:2" ht="15.75" customHeight="1" x14ac:dyDescent="0.25"/>
    <row r="10" spans="1:2" ht="15.75" customHeight="1" x14ac:dyDescent="0.25">
      <c r="A10" s="1758" t="s">
        <v>42</v>
      </c>
      <c r="B10" s="1758"/>
    </row>
  </sheetData>
  <mergeCells count="2">
    <mergeCell ref="A1:B1"/>
    <mergeCell ref="A10:B10"/>
  </mergeCells>
  <phoneticPr fontId="1" type="noConversion"/>
  <printOptions horizontalCentered="1"/>
  <pageMargins left="0" right="0" top="0.78740157480314965" bottom="0" header="0" footer="0"/>
  <pageSetup paperSize="9" scale="90"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143"/>
  <sheetViews>
    <sheetView zoomScaleNormal="100" zoomScaleSheetLayoutView="100" workbookViewId="0">
      <selection activeCell="X17" sqref="X17"/>
    </sheetView>
  </sheetViews>
  <sheetFormatPr defaultRowHeight="12.75" x14ac:dyDescent="0.2"/>
  <cols>
    <col min="1" max="3" width="2.85546875" style="11" customWidth="1"/>
    <col min="4" max="4" width="43.28515625" style="11" customWidth="1"/>
    <col min="5" max="5" width="4.28515625" style="77" customWidth="1"/>
    <col min="6" max="6" width="4.28515625" style="11" customWidth="1"/>
    <col min="7" max="7" width="4.28515625" style="12" customWidth="1"/>
    <col min="8" max="8" width="8.85546875" style="13" customWidth="1"/>
    <col min="9" max="9" width="6.5703125" style="11" customWidth="1"/>
    <col min="10" max="10" width="6.42578125" style="11" customWidth="1"/>
    <col min="11" max="11" width="5.7109375" style="11" customWidth="1"/>
    <col min="12" max="12" width="7.85546875" style="11" customWidth="1"/>
    <col min="13" max="13" width="6.5703125" style="11" customWidth="1"/>
    <col min="14" max="14" width="6.42578125" style="11" customWidth="1"/>
    <col min="15" max="15" width="5.7109375" style="11" customWidth="1"/>
    <col min="16" max="16" width="7.85546875" style="11" customWidth="1"/>
    <col min="17" max="17" width="6.5703125" style="11" customWidth="1"/>
    <col min="18" max="18" width="6.42578125" style="11" customWidth="1"/>
    <col min="19" max="19" width="5.7109375" style="11" customWidth="1"/>
    <col min="20" max="20" width="7.85546875" style="11" customWidth="1"/>
    <col min="21" max="16384" width="9.140625" style="6"/>
  </cols>
  <sheetData>
    <row r="1" spans="1:20" ht="17.25" customHeight="1" x14ac:dyDescent="0.2">
      <c r="P1" s="1784" t="s">
        <v>225</v>
      </c>
      <c r="Q1" s="1785"/>
      <c r="R1" s="1785"/>
      <c r="S1" s="1785"/>
      <c r="T1" s="1785"/>
    </row>
    <row r="2" spans="1:20" ht="15.75" x14ac:dyDescent="0.2">
      <c r="A2" s="1612" t="s">
        <v>220</v>
      </c>
      <c r="B2" s="1612"/>
      <c r="C2" s="1612"/>
      <c r="D2" s="1612"/>
      <c r="E2" s="1612"/>
      <c r="F2" s="1612"/>
      <c r="G2" s="1612"/>
      <c r="H2" s="1612"/>
      <c r="I2" s="1612"/>
      <c r="J2" s="1612"/>
      <c r="K2" s="1612"/>
      <c r="L2" s="1612"/>
      <c r="M2" s="1612"/>
      <c r="N2" s="1612"/>
      <c r="O2" s="1612"/>
      <c r="P2" s="1612"/>
      <c r="Q2" s="1612"/>
      <c r="R2" s="1612"/>
      <c r="S2" s="6"/>
      <c r="T2" s="6"/>
    </row>
    <row r="3" spans="1:20" ht="15.75" x14ac:dyDescent="0.2">
      <c r="A3" s="1613" t="s">
        <v>56</v>
      </c>
      <c r="B3" s="1613"/>
      <c r="C3" s="1613"/>
      <c r="D3" s="1613"/>
      <c r="E3" s="1613"/>
      <c r="F3" s="1613"/>
      <c r="G3" s="1613"/>
      <c r="H3" s="1613"/>
      <c r="I3" s="1613"/>
      <c r="J3" s="1613"/>
      <c r="K3" s="1613"/>
      <c r="L3" s="1613"/>
      <c r="M3" s="1613"/>
      <c r="N3" s="1613"/>
      <c r="O3" s="1613"/>
      <c r="P3" s="1613"/>
      <c r="Q3" s="1613"/>
      <c r="R3" s="1613"/>
      <c r="S3" s="6"/>
      <c r="T3" s="6"/>
    </row>
    <row r="4" spans="1:20" ht="15.75" x14ac:dyDescent="0.2">
      <c r="A4" s="1614" t="s">
        <v>39</v>
      </c>
      <c r="B4" s="1614"/>
      <c r="C4" s="1614"/>
      <c r="D4" s="1614"/>
      <c r="E4" s="1614"/>
      <c r="F4" s="1614"/>
      <c r="G4" s="1614"/>
      <c r="H4" s="1614"/>
      <c r="I4" s="1614"/>
      <c r="J4" s="1614"/>
      <c r="K4" s="1614"/>
      <c r="L4" s="1614"/>
      <c r="M4" s="1614"/>
      <c r="N4" s="1614"/>
      <c r="O4" s="1614"/>
      <c r="P4" s="1614"/>
      <c r="Q4" s="1614"/>
      <c r="R4" s="1614"/>
      <c r="S4" s="6"/>
      <c r="T4" s="6"/>
    </row>
    <row r="5" spans="1:20" ht="13.5" thickBot="1" x14ac:dyDescent="0.25">
      <c r="P5" s="1759" t="s">
        <v>0</v>
      </c>
      <c r="Q5" s="1759"/>
      <c r="R5" s="1759"/>
      <c r="S5" s="1759"/>
      <c r="T5" s="1759"/>
    </row>
    <row r="6" spans="1:20" ht="34.5" customHeight="1" x14ac:dyDescent="0.2">
      <c r="A6" s="1616" t="s">
        <v>40</v>
      </c>
      <c r="B6" s="1619" t="s">
        <v>1</v>
      </c>
      <c r="C6" s="1619" t="s">
        <v>2</v>
      </c>
      <c r="D6" s="1622" t="s">
        <v>16</v>
      </c>
      <c r="E6" s="1625" t="s">
        <v>3</v>
      </c>
      <c r="F6" s="1643" t="s">
        <v>198</v>
      </c>
      <c r="G6" s="1646" t="s">
        <v>4</v>
      </c>
      <c r="H6" s="1649" t="s">
        <v>5</v>
      </c>
      <c r="I6" s="1403" t="s">
        <v>113</v>
      </c>
      <c r="J6" s="1404"/>
      <c r="K6" s="1404"/>
      <c r="L6" s="1405"/>
      <c r="M6" s="1403" t="s">
        <v>226</v>
      </c>
      <c r="N6" s="1404"/>
      <c r="O6" s="1404"/>
      <c r="P6" s="1405"/>
      <c r="Q6" s="1403" t="s">
        <v>227</v>
      </c>
      <c r="R6" s="1404"/>
      <c r="S6" s="1404"/>
      <c r="T6" s="1405"/>
    </row>
    <row r="7" spans="1:20" ht="30.75" customHeight="1" x14ac:dyDescent="0.2">
      <c r="A7" s="1617"/>
      <c r="B7" s="1620"/>
      <c r="C7" s="1620"/>
      <c r="D7" s="1623"/>
      <c r="E7" s="1626"/>
      <c r="F7" s="1644"/>
      <c r="G7" s="1647"/>
      <c r="H7" s="1650"/>
      <c r="I7" s="1628" t="s">
        <v>6</v>
      </c>
      <c r="J7" s="1629" t="s">
        <v>7</v>
      </c>
      <c r="K7" s="1630"/>
      <c r="L7" s="1631" t="s">
        <v>24</v>
      </c>
      <c r="M7" s="1628" t="s">
        <v>6</v>
      </c>
      <c r="N7" s="1629" t="s">
        <v>7</v>
      </c>
      <c r="O7" s="1630"/>
      <c r="P7" s="1786" t="s">
        <v>24</v>
      </c>
      <c r="Q7" s="1628" t="s">
        <v>6</v>
      </c>
      <c r="R7" s="1629" t="s">
        <v>7</v>
      </c>
      <c r="S7" s="1630"/>
      <c r="T7" s="1786" t="s">
        <v>24</v>
      </c>
    </row>
    <row r="8" spans="1:20" ht="87.75" customHeight="1" thickBot="1" x14ac:dyDescent="0.25">
      <c r="A8" s="1618"/>
      <c r="B8" s="1621"/>
      <c r="C8" s="1621"/>
      <c r="D8" s="1624"/>
      <c r="E8" s="1627"/>
      <c r="F8" s="1645"/>
      <c r="G8" s="1648"/>
      <c r="H8" s="1651"/>
      <c r="I8" s="1618"/>
      <c r="J8" s="8" t="s">
        <v>6</v>
      </c>
      <c r="K8" s="7" t="s">
        <v>17</v>
      </c>
      <c r="L8" s="1632"/>
      <c r="M8" s="1618"/>
      <c r="N8" s="8" t="s">
        <v>6</v>
      </c>
      <c r="O8" s="7" t="s">
        <v>17</v>
      </c>
      <c r="P8" s="1787"/>
      <c r="Q8" s="1618"/>
      <c r="R8" s="8" t="s">
        <v>6</v>
      </c>
      <c r="S8" s="7" t="s">
        <v>17</v>
      </c>
      <c r="T8" s="1787"/>
    </row>
    <row r="9" spans="1:20" s="44" customFormat="1" x14ac:dyDescent="0.2">
      <c r="A9" s="1765" t="s">
        <v>93</v>
      </c>
      <c r="B9" s="1766"/>
      <c r="C9" s="1766"/>
      <c r="D9" s="1766"/>
      <c r="E9" s="1766"/>
      <c r="F9" s="1766"/>
      <c r="G9" s="1766"/>
      <c r="H9" s="1766"/>
      <c r="I9" s="1766"/>
      <c r="J9" s="1766"/>
      <c r="K9" s="1766"/>
      <c r="L9" s="1766"/>
      <c r="M9" s="1766"/>
      <c r="N9" s="1766"/>
      <c r="O9" s="1766"/>
      <c r="P9" s="1766"/>
      <c r="Q9" s="1766"/>
      <c r="R9" s="1766"/>
      <c r="S9" s="998"/>
      <c r="T9" s="999"/>
    </row>
    <row r="10" spans="1:20" s="44" customFormat="1" x14ac:dyDescent="0.2">
      <c r="A10" s="1767" t="s">
        <v>57</v>
      </c>
      <c r="B10" s="1768"/>
      <c r="C10" s="1768"/>
      <c r="D10" s="1768"/>
      <c r="E10" s="1768"/>
      <c r="F10" s="1768"/>
      <c r="G10" s="1768"/>
      <c r="H10" s="1768"/>
      <c r="I10" s="1768"/>
      <c r="J10" s="1768"/>
      <c r="K10" s="1768"/>
      <c r="L10" s="1768"/>
      <c r="M10" s="1768"/>
      <c r="N10" s="1768"/>
      <c r="O10" s="1768"/>
      <c r="P10" s="1768"/>
      <c r="Q10" s="1768"/>
      <c r="R10" s="1768"/>
      <c r="S10" s="1208"/>
      <c r="T10" s="1209"/>
    </row>
    <row r="11" spans="1:20" ht="13.5" customHeight="1" x14ac:dyDescent="0.2">
      <c r="A11" s="997" t="s">
        <v>9</v>
      </c>
      <c r="B11" s="1769" t="s">
        <v>58</v>
      </c>
      <c r="C11" s="1770"/>
      <c r="D11" s="1770"/>
      <c r="E11" s="1770"/>
      <c r="F11" s="1770"/>
      <c r="G11" s="1770"/>
      <c r="H11" s="1770"/>
      <c r="I11" s="1770"/>
      <c r="J11" s="1770"/>
      <c r="K11" s="1770"/>
      <c r="L11" s="1770"/>
      <c r="M11" s="1770"/>
      <c r="N11" s="1770"/>
      <c r="O11" s="1770"/>
      <c r="P11" s="1770"/>
      <c r="Q11" s="1770"/>
      <c r="R11" s="1770"/>
      <c r="S11" s="1000"/>
      <c r="T11" s="1001"/>
    </row>
    <row r="12" spans="1:20" ht="13.5" thickBot="1" x14ac:dyDescent="0.25">
      <c r="A12" s="985" t="s">
        <v>9</v>
      </c>
      <c r="B12" s="974" t="s">
        <v>9</v>
      </c>
      <c r="C12" s="1771" t="s">
        <v>59</v>
      </c>
      <c r="D12" s="1772"/>
      <c r="E12" s="1772"/>
      <c r="F12" s="1772"/>
      <c r="G12" s="1772"/>
      <c r="H12" s="1772"/>
      <c r="I12" s="1772"/>
      <c r="J12" s="1772"/>
      <c r="K12" s="1772"/>
      <c r="L12" s="1772"/>
      <c r="M12" s="1772"/>
      <c r="N12" s="1772"/>
      <c r="O12" s="1772"/>
      <c r="P12" s="1772"/>
      <c r="Q12" s="1772"/>
      <c r="R12" s="1772"/>
      <c r="S12" s="1002"/>
      <c r="T12" s="1003"/>
    </row>
    <row r="13" spans="1:20" ht="18" customHeight="1" x14ac:dyDescent="0.2">
      <c r="A13" s="627" t="s">
        <v>9</v>
      </c>
      <c r="B13" s="628" t="s">
        <v>9</v>
      </c>
      <c r="C13" s="741" t="s">
        <v>9</v>
      </c>
      <c r="D13" s="1773" t="s">
        <v>230</v>
      </c>
      <c r="E13" s="1774" t="s">
        <v>62</v>
      </c>
      <c r="F13" s="615" t="s">
        <v>53</v>
      </c>
      <c r="G13" s="736" t="s">
        <v>60</v>
      </c>
      <c r="H13" s="971" t="s">
        <v>50</v>
      </c>
      <c r="I13" s="651">
        <f>J13+L13</f>
        <v>197.9</v>
      </c>
      <c r="J13" s="652">
        <f>1.5+18.4+6+2.6-2.6</f>
        <v>25.9</v>
      </c>
      <c r="K13" s="652">
        <f>0.7+13.6+4.6+2-2.3</f>
        <v>18.599999999999998</v>
      </c>
      <c r="L13" s="658">
        <f>1.6+156.5+36.1+7.4-11.2-18.4</f>
        <v>172</v>
      </c>
      <c r="M13" s="1009">
        <f>N13+P13</f>
        <v>197.9</v>
      </c>
      <c r="N13" s="1010">
        <f>1.5+18.4+6+2.6-2.6</f>
        <v>25.9</v>
      </c>
      <c r="O13" s="1010">
        <f>0.7+13.6+4.6+2-2.3</f>
        <v>18.599999999999998</v>
      </c>
      <c r="P13" s="1011">
        <f>1.6+156.5+36.1+7.4-11.2-18.4</f>
        <v>172</v>
      </c>
      <c r="Q13" s="1252"/>
      <c r="R13" s="1260"/>
      <c r="S13" s="1261"/>
      <c r="T13" s="1297"/>
    </row>
    <row r="14" spans="1:20" x14ac:dyDescent="0.2">
      <c r="A14" s="111"/>
      <c r="B14" s="79"/>
      <c r="C14" s="638"/>
      <c r="D14" s="1605"/>
      <c r="E14" s="1607"/>
      <c r="F14" s="80"/>
      <c r="G14" s="732"/>
      <c r="H14" s="737" t="s">
        <v>61</v>
      </c>
      <c r="I14" s="972">
        <f>J14+L14</f>
        <v>1757.2999999999997</v>
      </c>
      <c r="J14" s="650">
        <f>5.8+104.3+34</f>
        <v>144.1</v>
      </c>
      <c r="K14" s="650">
        <f>5.1+30.6+90.7</f>
        <v>126.4</v>
      </c>
      <c r="L14" s="735">
        <f>11.8+1396.8+204.6</f>
        <v>1613.1999999999998</v>
      </c>
      <c r="M14" s="1012">
        <f>N14+P14</f>
        <v>1757.2999999999997</v>
      </c>
      <c r="N14" s="35">
        <f>5.8+104.3+34</f>
        <v>144.1</v>
      </c>
      <c r="O14" s="35">
        <f>5.1+30.6+90.7</f>
        <v>126.4</v>
      </c>
      <c r="P14" s="36">
        <f>11.8+1396.8+204.6</f>
        <v>1613.1999999999998</v>
      </c>
      <c r="Q14" s="1253"/>
      <c r="R14" s="35"/>
      <c r="S14" s="35"/>
      <c r="T14" s="1258"/>
    </row>
    <row r="15" spans="1:20" x14ac:dyDescent="0.2">
      <c r="A15" s="111"/>
      <c r="B15" s="79"/>
      <c r="C15" s="638"/>
      <c r="D15" s="1302" t="s">
        <v>229</v>
      </c>
      <c r="E15" s="1303"/>
      <c r="F15" s="80"/>
      <c r="G15" s="732"/>
      <c r="H15" s="738"/>
      <c r="I15" s="654"/>
      <c r="J15" s="648"/>
      <c r="K15" s="648"/>
      <c r="L15" s="659"/>
      <c r="M15" s="1013"/>
      <c r="N15" s="1014"/>
      <c r="O15" s="1014"/>
      <c r="P15" s="1015"/>
      <c r="Q15" s="839"/>
      <c r="R15" s="1014"/>
      <c r="S15" s="1014"/>
      <c r="T15" s="682"/>
    </row>
    <row r="16" spans="1:20" ht="38.25" x14ac:dyDescent="0.2">
      <c r="A16" s="111"/>
      <c r="B16" s="79"/>
      <c r="C16" s="638"/>
      <c r="D16" s="240" t="s">
        <v>105</v>
      </c>
      <c r="E16" s="78" t="s">
        <v>150</v>
      </c>
      <c r="F16" s="80"/>
      <c r="G16" s="732"/>
      <c r="H16" s="738"/>
      <c r="I16" s="654"/>
      <c r="J16" s="648"/>
      <c r="K16" s="648"/>
      <c r="L16" s="659"/>
      <c r="M16" s="1013"/>
      <c r="N16" s="1014"/>
      <c r="O16" s="1014"/>
      <c r="P16" s="1015"/>
      <c r="Q16" s="839"/>
      <c r="R16" s="1014"/>
      <c r="S16" s="1014"/>
      <c r="T16" s="682"/>
    </row>
    <row r="17" spans="1:20" ht="35.25" x14ac:dyDescent="0.2">
      <c r="A17" s="111"/>
      <c r="B17" s="79"/>
      <c r="C17" s="638"/>
      <c r="D17" s="979" t="s">
        <v>106</v>
      </c>
      <c r="E17" s="980" t="s">
        <v>152</v>
      </c>
      <c r="F17" s="80"/>
      <c r="G17" s="732"/>
      <c r="H17" s="738"/>
      <c r="I17" s="654"/>
      <c r="J17" s="648"/>
      <c r="K17" s="648"/>
      <c r="L17" s="659"/>
      <c r="M17" s="1013"/>
      <c r="N17" s="1014"/>
      <c r="O17" s="1014"/>
      <c r="P17" s="1015"/>
      <c r="Q17" s="839"/>
      <c r="R17" s="1014"/>
      <c r="S17" s="1014"/>
      <c r="T17" s="682"/>
    </row>
    <row r="18" spans="1:20" ht="35.25" x14ac:dyDescent="0.2">
      <c r="A18" s="111"/>
      <c r="B18" s="79"/>
      <c r="C18" s="638"/>
      <c r="D18" s="229" t="s">
        <v>107</v>
      </c>
      <c r="E18" s="78" t="s">
        <v>154</v>
      </c>
      <c r="F18" s="80"/>
      <c r="G18" s="732"/>
      <c r="H18" s="263"/>
      <c r="I18" s="654"/>
      <c r="J18" s="648"/>
      <c r="K18" s="648"/>
      <c r="L18" s="659"/>
      <c r="M18" s="1013"/>
      <c r="N18" s="1014"/>
      <c r="O18" s="1014"/>
      <c r="P18" s="1015"/>
      <c r="Q18" s="839"/>
      <c r="R18" s="1014"/>
      <c r="S18" s="1014"/>
      <c r="T18" s="682"/>
    </row>
    <row r="19" spans="1:20" ht="18.75" customHeight="1" x14ac:dyDescent="0.2">
      <c r="A19" s="111"/>
      <c r="B19" s="79"/>
      <c r="C19" s="638"/>
      <c r="D19" s="240" t="s">
        <v>108</v>
      </c>
      <c r="E19" s="78" t="s">
        <v>153</v>
      </c>
      <c r="F19" s="80"/>
      <c r="G19" s="732"/>
      <c r="H19" s="738"/>
      <c r="I19" s="654"/>
      <c r="J19" s="648"/>
      <c r="K19" s="648"/>
      <c r="L19" s="659"/>
      <c r="M19" s="1013"/>
      <c r="N19" s="1014"/>
      <c r="O19" s="1014"/>
      <c r="P19" s="1015"/>
      <c r="Q19" s="839"/>
      <c r="R19" s="1014"/>
      <c r="S19" s="1014"/>
      <c r="T19" s="682"/>
    </row>
    <row r="20" spans="1:20" ht="35.25" x14ac:dyDescent="0.2">
      <c r="A20" s="111"/>
      <c r="B20" s="79"/>
      <c r="C20" s="638"/>
      <c r="D20" s="1566" t="s">
        <v>200</v>
      </c>
      <c r="E20" s="980" t="s">
        <v>136</v>
      </c>
      <c r="F20" s="80"/>
      <c r="G20" s="732"/>
      <c r="H20" s="263"/>
      <c r="I20" s="654"/>
      <c r="J20" s="648"/>
      <c r="K20" s="648"/>
      <c r="L20" s="659"/>
      <c r="M20" s="1013"/>
      <c r="N20" s="1014"/>
      <c r="O20" s="1014"/>
      <c r="P20" s="1015"/>
      <c r="Q20" s="839"/>
      <c r="R20" s="1014"/>
      <c r="S20" s="1014"/>
      <c r="T20" s="682"/>
    </row>
    <row r="21" spans="1:20" ht="56.25" customHeight="1" x14ac:dyDescent="0.2">
      <c r="A21" s="111"/>
      <c r="B21" s="79"/>
      <c r="C21" s="638"/>
      <c r="D21" s="1760"/>
      <c r="E21" s="981"/>
      <c r="F21" s="80"/>
      <c r="G21" s="732"/>
      <c r="H21" s="1114"/>
      <c r="I21" s="715"/>
      <c r="J21" s="710"/>
      <c r="K21" s="710"/>
      <c r="L21" s="1006"/>
      <c r="M21" s="1018"/>
      <c r="N21" s="1025"/>
      <c r="O21" s="1025"/>
      <c r="P21" s="1027"/>
      <c r="Q21" s="1254"/>
      <c r="R21" s="1025"/>
      <c r="S21" s="1025"/>
      <c r="T21" s="1259"/>
    </row>
    <row r="22" spans="1:20" ht="18.75" customHeight="1" x14ac:dyDescent="0.2">
      <c r="A22" s="111"/>
      <c r="B22" s="79"/>
      <c r="C22" s="638"/>
      <c r="D22" s="1588" t="s">
        <v>141</v>
      </c>
      <c r="E22" s="1248" t="s">
        <v>157</v>
      </c>
      <c r="F22" s="1249"/>
      <c r="G22" s="1250"/>
      <c r="H22" s="90"/>
      <c r="I22" s="1220"/>
      <c r="J22" s="1221"/>
      <c r="K22" s="1221"/>
      <c r="L22" s="1251"/>
      <c r="M22" s="1243"/>
      <c r="N22" s="59"/>
      <c r="O22" s="59"/>
      <c r="P22" s="254"/>
      <c r="Q22" s="1255"/>
      <c r="R22" s="59"/>
      <c r="S22" s="59"/>
      <c r="T22" s="211"/>
    </row>
    <row r="23" spans="1:20" x14ac:dyDescent="0.2">
      <c r="A23" s="111"/>
      <c r="B23" s="79"/>
      <c r="C23" s="638"/>
      <c r="D23" s="1761"/>
      <c r="E23" s="228"/>
      <c r="F23" s="80"/>
      <c r="G23" s="81"/>
      <c r="H23" s="15"/>
      <c r="I23" s="654"/>
      <c r="J23" s="648"/>
      <c r="K23" s="648"/>
      <c r="L23" s="649"/>
      <c r="M23" s="1013"/>
      <c r="N23" s="1014"/>
      <c r="O23" s="1014"/>
      <c r="P23" s="1017"/>
      <c r="Q23" s="839"/>
      <c r="R23" s="1014"/>
      <c r="S23" s="1014"/>
      <c r="T23" s="682"/>
    </row>
    <row r="24" spans="1:20" ht="38.25" x14ac:dyDescent="0.2">
      <c r="A24" s="111"/>
      <c r="B24" s="79"/>
      <c r="C24" s="638"/>
      <c r="D24" s="896" t="s">
        <v>125</v>
      </c>
      <c r="E24" s="78" t="s">
        <v>136</v>
      </c>
      <c r="F24" s="80"/>
      <c r="G24" s="81"/>
      <c r="H24" s="15"/>
      <c r="I24" s="655"/>
      <c r="J24" s="648"/>
      <c r="K24" s="648"/>
      <c r="L24" s="649"/>
      <c r="M24" s="1013"/>
      <c r="N24" s="1014"/>
      <c r="O24" s="1014"/>
      <c r="P24" s="1017"/>
      <c r="Q24" s="839"/>
      <c r="R24" s="1014"/>
      <c r="S24" s="1014"/>
      <c r="T24" s="682"/>
    </row>
    <row r="25" spans="1:20" ht="38.25" x14ac:dyDescent="0.2">
      <c r="A25" s="111"/>
      <c r="B25" s="79"/>
      <c r="C25" s="638"/>
      <c r="D25" s="896" t="s">
        <v>218</v>
      </c>
      <c r="E25" s="1245" t="s">
        <v>155</v>
      </c>
      <c r="F25" s="80"/>
      <c r="G25" s="81"/>
      <c r="H25" s="15"/>
      <c r="I25" s="655"/>
      <c r="J25" s="648"/>
      <c r="K25" s="648"/>
      <c r="L25" s="649"/>
      <c r="M25" s="1013"/>
      <c r="N25" s="1014"/>
      <c r="O25" s="1014"/>
      <c r="P25" s="1017"/>
      <c r="Q25" s="839"/>
      <c r="R25" s="1014"/>
      <c r="S25" s="1014"/>
      <c r="T25" s="682"/>
    </row>
    <row r="26" spans="1:20" ht="25.5" x14ac:dyDescent="0.2">
      <c r="A26" s="111"/>
      <c r="B26" s="79"/>
      <c r="C26" s="638"/>
      <c r="D26" s="896" t="s">
        <v>209</v>
      </c>
      <c r="E26" s="78"/>
      <c r="F26" s="80"/>
      <c r="G26" s="81"/>
      <c r="H26" s="15"/>
      <c r="I26" s="655"/>
      <c r="J26" s="648"/>
      <c r="K26" s="648"/>
      <c r="L26" s="649"/>
      <c r="M26" s="1013"/>
      <c r="N26" s="1014"/>
      <c r="O26" s="1014"/>
      <c r="P26" s="1017"/>
      <c r="Q26" s="839"/>
      <c r="R26" s="1014"/>
      <c r="S26" s="1014"/>
      <c r="T26" s="682"/>
    </row>
    <row r="27" spans="1:20" ht="35.25" x14ac:dyDescent="0.2">
      <c r="A27" s="111"/>
      <c r="B27" s="79"/>
      <c r="C27" s="638"/>
      <c r="D27" s="896" t="s">
        <v>126</v>
      </c>
      <c r="E27" s="1246" t="s">
        <v>124</v>
      </c>
      <c r="F27" s="80"/>
      <c r="G27" s="81"/>
      <c r="H27" s="15"/>
      <c r="I27" s="655"/>
      <c r="J27" s="648"/>
      <c r="K27" s="648"/>
      <c r="L27" s="649"/>
      <c r="M27" s="1013"/>
      <c r="N27" s="1014"/>
      <c r="O27" s="1014"/>
      <c r="P27" s="1017"/>
      <c r="Q27" s="839"/>
      <c r="R27" s="1014"/>
      <c r="S27" s="1014"/>
      <c r="T27" s="682"/>
    </row>
    <row r="28" spans="1:20" ht="38.25" x14ac:dyDescent="0.2">
      <c r="A28" s="111"/>
      <c r="B28" s="79"/>
      <c r="C28" s="638"/>
      <c r="D28" s="1244" t="s">
        <v>127</v>
      </c>
      <c r="E28" s="1246" t="s">
        <v>149</v>
      </c>
      <c r="F28" s="80"/>
      <c r="G28" s="81"/>
      <c r="H28" s="15"/>
      <c r="I28" s="655"/>
      <c r="J28" s="648"/>
      <c r="K28" s="648"/>
      <c r="L28" s="649"/>
      <c r="M28" s="1013"/>
      <c r="N28" s="1014"/>
      <c r="O28" s="1014"/>
      <c r="P28" s="1017"/>
      <c r="Q28" s="839"/>
      <c r="R28" s="1014"/>
      <c r="S28" s="1014"/>
      <c r="T28" s="682"/>
    </row>
    <row r="29" spans="1:20" ht="35.25" x14ac:dyDescent="0.2">
      <c r="A29" s="111"/>
      <c r="B29" s="79"/>
      <c r="C29" s="638"/>
      <c r="D29" s="1244" t="s">
        <v>128</v>
      </c>
      <c r="E29" s="1245" t="s">
        <v>149</v>
      </c>
      <c r="F29" s="80"/>
      <c r="G29" s="81"/>
      <c r="H29" s="15"/>
      <c r="I29" s="655"/>
      <c r="J29" s="648"/>
      <c r="K29" s="648"/>
      <c r="L29" s="649"/>
      <c r="M29" s="1013"/>
      <c r="N29" s="1014"/>
      <c r="O29" s="1014"/>
      <c r="P29" s="1017"/>
      <c r="Q29" s="839"/>
      <c r="R29" s="1014"/>
      <c r="S29" s="1014"/>
      <c r="T29" s="682"/>
    </row>
    <row r="30" spans="1:20" ht="51" x14ac:dyDescent="0.2">
      <c r="A30" s="111"/>
      <c r="B30" s="79"/>
      <c r="C30" s="638"/>
      <c r="D30" s="1244" t="s">
        <v>129</v>
      </c>
      <c r="E30" s="1245"/>
      <c r="F30" s="80"/>
      <c r="G30" s="81"/>
      <c r="H30" s="15"/>
      <c r="I30" s="655"/>
      <c r="J30" s="648"/>
      <c r="K30" s="648"/>
      <c r="L30" s="649"/>
      <c r="M30" s="1013"/>
      <c r="N30" s="1014"/>
      <c r="O30" s="1014"/>
      <c r="P30" s="1017"/>
      <c r="Q30" s="839"/>
      <c r="R30" s="1014"/>
      <c r="S30" s="1014"/>
      <c r="T30" s="682"/>
    </row>
    <row r="31" spans="1:20" ht="38.25" x14ac:dyDescent="0.2">
      <c r="A31" s="111"/>
      <c r="B31" s="79"/>
      <c r="C31" s="638"/>
      <c r="D31" s="896" t="s">
        <v>210</v>
      </c>
      <c r="E31" s="1245" t="s">
        <v>136</v>
      </c>
      <c r="F31" s="80"/>
      <c r="G31" s="81"/>
      <c r="H31" s="15"/>
      <c r="I31" s="655"/>
      <c r="J31" s="648"/>
      <c r="K31" s="648"/>
      <c r="L31" s="649"/>
      <c r="M31" s="1013"/>
      <c r="N31" s="1014"/>
      <c r="O31" s="1014"/>
      <c r="P31" s="1017"/>
      <c r="Q31" s="839"/>
      <c r="R31" s="1014"/>
      <c r="S31" s="1014"/>
      <c r="T31" s="682"/>
    </row>
    <row r="32" spans="1:20" ht="38.25" x14ac:dyDescent="0.2">
      <c r="A32" s="111"/>
      <c r="B32" s="79"/>
      <c r="C32" s="639"/>
      <c r="D32" s="422" t="s">
        <v>138</v>
      </c>
      <c r="E32" s="630"/>
      <c r="F32" s="80"/>
      <c r="G32" s="81"/>
      <c r="H32" s="15"/>
      <c r="I32" s="655"/>
      <c r="J32" s="648"/>
      <c r="K32" s="648"/>
      <c r="L32" s="649"/>
      <c r="M32" s="1013"/>
      <c r="N32" s="1014"/>
      <c r="O32" s="1014"/>
      <c r="P32" s="1017"/>
      <c r="Q32" s="839"/>
      <c r="R32" s="1014"/>
      <c r="S32" s="1014"/>
      <c r="T32" s="682"/>
    </row>
    <row r="33" spans="1:20" ht="51" x14ac:dyDescent="0.2">
      <c r="A33" s="111"/>
      <c r="B33" s="79"/>
      <c r="C33" s="639"/>
      <c r="D33" s="422" t="s">
        <v>139</v>
      </c>
      <c r="E33" s="630"/>
      <c r="F33" s="80"/>
      <c r="G33" s="81"/>
      <c r="H33" s="15"/>
      <c r="I33" s="655"/>
      <c r="J33" s="648"/>
      <c r="K33" s="648"/>
      <c r="L33" s="649"/>
      <c r="M33" s="1013"/>
      <c r="N33" s="1014"/>
      <c r="O33" s="1014"/>
      <c r="P33" s="1017"/>
      <c r="Q33" s="839"/>
      <c r="R33" s="1014"/>
      <c r="S33" s="1014"/>
      <c r="T33" s="682"/>
    </row>
    <row r="34" spans="1:20" x14ac:dyDescent="0.2">
      <c r="A34" s="111"/>
      <c r="B34" s="79"/>
      <c r="C34" s="639"/>
      <c r="D34" s="1762" t="s">
        <v>140</v>
      </c>
      <c r="E34" s="630"/>
      <c r="F34" s="80"/>
      <c r="G34" s="81"/>
      <c r="H34" s="15"/>
      <c r="I34" s="655"/>
      <c r="J34" s="648"/>
      <c r="K34" s="648"/>
      <c r="L34" s="649"/>
      <c r="M34" s="1013"/>
      <c r="N34" s="1014"/>
      <c r="O34" s="1014"/>
      <c r="P34" s="1017"/>
      <c r="Q34" s="839"/>
      <c r="R34" s="1014"/>
      <c r="S34" s="1014"/>
      <c r="T34" s="682"/>
    </row>
    <row r="35" spans="1:20" ht="27.75" customHeight="1" x14ac:dyDescent="0.2">
      <c r="A35" s="111"/>
      <c r="B35" s="79"/>
      <c r="C35" s="639"/>
      <c r="D35" s="1763"/>
      <c r="E35" s="1233"/>
      <c r="F35" s="1156"/>
      <c r="G35" s="1171"/>
      <c r="H35" s="1234"/>
      <c r="I35" s="1235"/>
      <c r="J35" s="1235"/>
      <c r="K35" s="1235"/>
      <c r="L35" s="1236"/>
      <c r="M35" s="1237"/>
      <c r="N35" s="1238"/>
      <c r="O35" s="1238"/>
      <c r="P35" s="1239"/>
      <c r="Q35" s="1256"/>
      <c r="R35" s="1257"/>
      <c r="S35" s="1238"/>
      <c r="T35" s="1240"/>
    </row>
    <row r="36" spans="1:20" ht="20.25" customHeight="1" x14ac:dyDescent="0.2">
      <c r="A36" s="985"/>
      <c r="B36" s="974"/>
      <c r="C36" s="977"/>
      <c r="D36" s="1764" t="s">
        <v>145</v>
      </c>
      <c r="E36" s="1241" t="s">
        <v>157</v>
      </c>
      <c r="F36" s="1224" t="s">
        <v>53</v>
      </c>
      <c r="G36" s="1242" t="s">
        <v>60</v>
      </c>
      <c r="H36" s="250"/>
      <c r="I36" s="1220"/>
      <c r="J36" s="1221"/>
      <c r="K36" s="1221"/>
      <c r="L36" s="1222"/>
      <c r="M36" s="1243"/>
      <c r="N36" s="59"/>
      <c r="O36" s="59"/>
      <c r="P36" s="254"/>
      <c r="Q36" s="1255"/>
      <c r="R36" s="59"/>
      <c r="S36" s="59"/>
      <c r="T36" s="211"/>
    </row>
    <row r="37" spans="1:20" ht="15" customHeight="1" x14ac:dyDescent="0.2">
      <c r="A37" s="985"/>
      <c r="B37" s="974"/>
      <c r="C37" s="977"/>
      <c r="D37" s="1589"/>
      <c r="E37" s="1247"/>
      <c r="F37" s="1176"/>
      <c r="G37" s="1177"/>
      <c r="H37" s="263"/>
      <c r="I37" s="654"/>
      <c r="J37" s="648"/>
      <c r="K37" s="648"/>
      <c r="L37" s="659"/>
      <c r="M37" s="1013"/>
      <c r="N37" s="1014"/>
      <c r="O37" s="1014"/>
      <c r="P37" s="1017"/>
      <c r="Q37" s="839"/>
      <c r="R37" s="1014"/>
      <c r="S37" s="1014"/>
      <c r="T37" s="682"/>
    </row>
    <row r="38" spans="1:20" ht="51" x14ac:dyDescent="0.2">
      <c r="A38" s="1206"/>
      <c r="B38" s="1187"/>
      <c r="C38" s="295"/>
      <c r="D38" s="431" t="s">
        <v>142</v>
      </c>
      <c r="E38" s="631" t="s">
        <v>156</v>
      </c>
      <c r="F38" s="437"/>
      <c r="G38" s="632"/>
      <c r="H38" s="262"/>
      <c r="I38" s="660"/>
      <c r="J38" s="646"/>
      <c r="K38" s="646"/>
      <c r="L38" s="661"/>
      <c r="M38" s="1020"/>
      <c r="N38" s="418"/>
      <c r="O38" s="418"/>
      <c r="P38" s="419"/>
      <c r="Q38" s="1301"/>
      <c r="R38" s="418"/>
      <c r="S38" s="418"/>
      <c r="T38" s="420"/>
    </row>
    <row r="39" spans="1:20" ht="51" x14ac:dyDescent="0.2">
      <c r="A39" s="739"/>
      <c r="B39" s="740"/>
      <c r="C39" s="1390"/>
      <c r="D39" s="643" t="s">
        <v>211</v>
      </c>
      <c r="E39" s="78" t="s">
        <v>136</v>
      </c>
      <c r="F39" s="1176"/>
      <c r="G39" s="1177"/>
      <c r="H39" s="260"/>
      <c r="I39" s="972"/>
      <c r="J39" s="650"/>
      <c r="K39" s="650"/>
      <c r="L39" s="735"/>
      <c r="M39" s="1012"/>
      <c r="N39" s="35"/>
      <c r="O39" s="35"/>
      <c r="P39" s="1391"/>
      <c r="Q39" s="1253"/>
      <c r="R39" s="35"/>
      <c r="S39" s="35"/>
      <c r="T39" s="1258"/>
    </row>
    <row r="40" spans="1:20" ht="31.5" customHeight="1" x14ac:dyDescent="0.2">
      <c r="A40" s="985"/>
      <c r="B40" s="974"/>
      <c r="C40" s="640"/>
      <c r="D40" s="1566" t="s">
        <v>103</v>
      </c>
      <c r="E40" s="848" t="s">
        <v>150</v>
      </c>
      <c r="F40" s="993"/>
      <c r="G40" s="991"/>
      <c r="H40" s="263"/>
      <c r="I40" s="654"/>
      <c r="J40" s="648"/>
      <c r="K40" s="648"/>
      <c r="L40" s="659"/>
      <c r="M40" s="1013"/>
      <c r="N40" s="1014"/>
      <c r="O40" s="1014"/>
      <c r="P40" s="1017"/>
      <c r="Q40" s="839"/>
      <c r="R40" s="1014"/>
      <c r="S40" s="1014"/>
      <c r="T40" s="682"/>
    </row>
    <row r="41" spans="1:20" ht="13.5" thickBot="1" x14ac:dyDescent="0.25">
      <c r="A41" s="985"/>
      <c r="B41" s="974"/>
      <c r="C41" s="640"/>
      <c r="D41" s="1730"/>
      <c r="E41" s="644"/>
      <c r="F41" s="641"/>
      <c r="G41" s="642"/>
      <c r="H41" s="681" t="s">
        <v>10</v>
      </c>
      <c r="I41" s="645">
        <f t="shared" ref="I41:L41" si="0">I13+I14</f>
        <v>1955.1999999999998</v>
      </c>
      <c r="J41" s="645">
        <f t="shared" si="0"/>
        <v>170</v>
      </c>
      <c r="K41" s="645">
        <f t="shared" si="0"/>
        <v>145</v>
      </c>
      <c r="L41" s="645">
        <f t="shared" si="0"/>
        <v>1785.1999999999998</v>
      </c>
      <c r="M41" s="1019">
        <f t="shared" ref="M41:T41" si="1">M13+M14</f>
        <v>1955.1999999999998</v>
      </c>
      <c r="N41" s="1019">
        <f t="shared" si="1"/>
        <v>170</v>
      </c>
      <c r="O41" s="1019">
        <f t="shared" si="1"/>
        <v>145</v>
      </c>
      <c r="P41" s="1019">
        <f t="shared" si="1"/>
        <v>1785.1999999999998</v>
      </c>
      <c r="Q41" s="1312">
        <f t="shared" si="1"/>
        <v>0</v>
      </c>
      <c r="R41" s="1313">
        <f t="shared" si="1"/>
        <v>0</v>
      </c>
      <c r="S41" s="1023">
        <f t="shared" si="1"/>
        <v>0</v>
      </c>
      <c r="T41" s="1314">
        <f t="shared" si="1"/>
        <v>0</v>
      </c>
    </row>
    <row r="42" spans="1:20" ht="21.75" customHeight="1" x14ac:dyDescent="0.2">
      <c r="A42" s="984" t="s">
        <v>9</v>
      </c>
      <c r="B42" s="973" t="s">
        <v>9</v>
      </c>
      <c r="C42" s="976" t="s">
        <v>11</v>
      </c>
      <c r="D42" s="173" t="s">
        <v>97</v>
      </c>
      <c r="E42" s="1210" t="s">
        <v>62</v>
      </c>
      <c r="F42" s="1211" t="s">
        <v>53</v>
      </c>
      <c r="G42" s="1212" t="s">
        <v>60</v>
      </c>
      <c r="H42" s="259" t="s">
        <v>50</v>
      </c>
      <c r="I42" s="1213">
        <f>J42+L42</f>
        <v>161.30000000000001</v>
      </c>
      <c r="J42" s="1214"/>
      <c r="K42" s="1214"/>
      <c r="L42" s="1215">
        <v>161.30000000000001</v>
      </c>
      <c r="M42" s="1216">
        <f>N42+P42</f>
        <v>156.30000000000001</v>
      </c>
      <c r="N42" s="1217"/>
      <c r="O42" s="1217"/>
      <c r="P42" s="1218">
        <f>161.3-5</f>
        <v>156.30000000000001</v>
      </c>
      <c r="Q42" s="1323">
        <f>M42-I42</f>
        <v>-5</v>
      </c>
      <c r="R42" s="1324"/>
      <c r="S42" s="1261"/>
      <c r="T42" s="1325">
        <f t="shared" ref="T42" si="2">P42-L42</f>
        <v>-5</v>
      </c>
    </row>
    <row r="43" spans="1:20" x14ac:dyDescent="0.2">
      <c r="A43" s="985"/>
      <c r="B43" s="974"/>
      <c r="C43" s="977"/>
      <c r="D43" s="1116" t="s">
        <v>212</v>
      </c>
      <c r="E43" s="417"/>
      <c r="F43" s="176"/>
      <c r="G43" s="177"/>
      <c r="H43" s="263"/>
      <c r="I43" s="654"/>
      <c r="J43" s="648"/>
      <c r="K43" s="648"/>
      <c r="L43" s="659"/>
      <c r="M43" s="1013"/>
      <c r="N43" s="1014"/>
      <c r="O43" s="1014"/>
      <c r="P43" s="1015"/>
      <c r="Q43" s="839"/>
      <c r="R43" s="1014"/>
      <c r="S43" s="1014"/>
      <c r="T43" s="682"/>
    </row>
    <row r="44" spans="1:20" ht="25.5" x14ac:dyDescent="0.2">
      <c r="A44" s="985"/>
      <c r="B44" s="974"/>
      <c r="C44" s="977"/>
      <c r="D44" s="452" t="s">
        <v>201</v>
      </c>
      <c r="E44" s="423"/>
      <c r="F44" s="424"/>
      <c r="G44" s="609"/>
      <c r="H44" s="263"/>
      <c r="I44" s="654"/>
      <c r="J44" s="648"/>
      <c r="K44" s="648"/>
      <c r="L44" s="659"/>
      <c r="M44" s="1013"/>
      <c r="N44" s="1014"/>
      <c r="O44" s="1014"/>
      <c r="P44" s="1015"/>
      <c r="Q44" s="1013"/>
      <c r="R44" s="1014"/>
      <c r="S44" s="1014"/>
      <c r="T44" s="1015"/>
    </row>
    <row r="45" spans="1:20" ht="51" x14ac:dyDescent="0.2">
      <c r="A45" s="985"/>
      <c r="B45" s="974"/>
      <c r="C45" s="977"/>
      <c r="D45" s="292" t="s">
        <v>202</v>
      </c>
      <c r="E45" s="883" t="s">
        <v>190</v>
      </c>
      <c r="F45" s="294"/>
      <c r="G45" s="295"/>
      <c r="H45" s="705"/>
      <c r="I45" s="654"/>
      <c r="J45" s="648"/>
      <c r="K45" s="648"/>
      <c r="L45" s="659"/>
      <c r="M45" s="1013"/>
      <c r="N45" s="1014"/>
      <c r="O45" s="1014"/>
      <c r="P45" s="1015"/>
      <c r="Q45" s="1013"/>
      <c r="R45" s="1014"/>
      <c r="S45" s="1014"/>
      <c r="T45" s="1015"/>
    </row>
    <row r="46" spans="1:20" ht="25.5" x14ac:dyDescent="0.2">
      <c r="A46" s="985"/>
      <c r="B46" s="974"/>
      <c r="C46" s="977"/>
      <c r="D46" s="422" t="s">
        <v>118</v>
      </c>
      <c r="E46" s="423"/>
      <c r="F46" s="424"/>
      <c r="G46" s="609"/>
      <c r="H46" s="263"/>
      <c r="I46" s="654"/>
      <c r="J46" s="648"/>
      <c r="K46" s="648"/>
      <c r="L46" s="659"/>
      <c r="M46" s="1013"/>
      <c r="N46" s="1014"/>
      <c r="O46" s="1014"/>
      <c r="P46" s="1015"/>
      <c r="Q46" s="1013"/>
      <c r="R46" s="1014"/>
      <c r="S46" s="1014"/>
      <c r="T46" s="1015"/>
    </row>
    <row r="47" spans="1:20" ht="51" x14ac:dyDescent="0.2">
      <c r="A47" s="985"/>
      <c r="B47" s="974"/>
      <c r="C47" s="977"/>
      <c r="D47" s="279" t="s">
        <v>213</v>
      </c>
      <c r="E47" s="286" t="s">
        <v>158</v>
      </c>
      <c r="F47" s="280"/>
      <c r="G47" s="281"/>
      <c r="H47" s="705"/>
      <c r="I47" s="654"/>
      <c r="J47" s="648"/>
      <c r="K47" s="648"/>
      <c r="L47" s="659"/>
      <c r="M47" s="1013"/>
      <c r="N47" s="1014"/>
      <c r="O47" s="1014"/>
      <c r="P47" s="1015"/>
      <c r="Q47" s="1013"/>
      <c r="R47" s="1014"/>
      <c r="S47" s="1014"/>
      <c r="T47" s="1015"/>
    </row>
    <row r="48" spans="1:20" ht="30" customHeight="1" x14ac:dyDescent="0.2">
      <c r="A48" s="985"/>
      <c r="B48" s="974"/>
      <c r="C48" s="977"/>
      <c r="D48" s="1333" t="s">
        <v>203</v>
      </c>
      <c r="E48" s="1561" t="s">
        <v>190</v>
      </c>
      <c r="F48" s="280"/>
      <c r="G48" s="281"/>
      <c r="H48" s="705"/>
      <c r="I48" s="654"/>
      <c r="J48" s="648"/>
      <c r="K48" s="648"/>
      <c r="L48" s="659"/>
      <c r="M48" s="1013"/>
      <c r="N48" s="1014"/>
      <c r="O48" s="1014"/>
      <c r="P48" s="1015"/>
      <c r="Q48" s="1013"/>
      <c r="R48" s="1014"/>
      <c r="S48" s="1014"/>
      <c r="T48" s="1015"/>
    </row>
    <row r="49" spans="1:20" ht="29.25" customHeight="1" x14ac:dyDescent="0.2">
      <c r="A49" s="985"/>
      <c r="B49" s="974"/>
      <c r="C49" s="977"/>
      <c r="D49" s="453" t="s">
        <v>100</v>
      </c>
      <c r="E49" s="1562"/>
      <c r="F49" s="176"/>
      <c r="G49" s="177"/>
      <c r="H49" s="263"/>
      <c r="I49" s="654"/>
      <c r="J49" s="648"/>
      <c r="K49" s="648"/>
      <c r="L49" s="659"/>
      <c r="M49" s="1013"/>
      <c r="N49" s="1014"/>
      <c r="O49" s="1014"/>
      <c r="P49" s="1015"/>
      <c r="Q49" s="1013"/>
      <c r="R49" s="1014"/>
      <c r="S49" s="1014"/>
      <c r="T49" s="1015"/>
    </row>
    <row r="50" spans="1:20" ht="31.5" customHeight="1" x14ac:dyDescent="0.2">
      <c r="A50" s="985"/>
      <c r="B50" s="974"/>
      <c r="C50" s="977"/>
      <c r="D50" s="454" t="s">
        <v>101</v>
      </c>
      <c r="E50" s="1562"/>
      <c r="F50" s="424"/>
      <c r="G50" s="609"/>
      <c r="H50" s="263"/>
      <c r="I50" s="654"/>
      <c r="J50" s="648"/>
      <c r="K50" s="648"/>
      <c r="L50" s="659"/>
      <c r="M50" s="1013"/>
      <c r="N50" s="1014"/>
      <c r="O50" s="1014"/>
      <c r="P50" s="1015"/>
      <c r="Q50" s="1013"/>
      <c r="R50" s="1014"/>
      <c r="S50" s="1014"/>
      <c r="T50" s="1015"/>
    </row>
    <row r="51" spans="1:20" ht="39" customHeight="1" x14ac:dyDescent="0.2">
      <c r="A51" s="985"/>
      <c r="B51" s="974"/>
      <c r="C51" s="977"/>
      <c r="D51" s="454" t="s">
        <v>228</v>
      </c>
      <c r="E51" s="982"/>
      <c r="F51" s="176"/>
      <c r="G51" s="177"/>
      <c r="H51" s="263"/>
      <c r="I51" s="654"/>
      <c r="J51" s="648"/>
      <c r="K51" s="648"/>
      <c r="L51" s="659"/>
      <c r="M51" s="1013"/>
      <c r="N51" s="1014"/>
      <c r="O51" s="1014"/>
      <c r="P51" s="1015"/>
      <c r="Q51" s="1013"/>
      <c r="R51" s="1014"/>
      <c r="S51" s="1014"/>
      <c r="T51" s="1015"/>
    </row>
    <row r="52" spans="1:20" ht="28.5" customHeight="1" x14ac:dyDescent="0.2">
      <c r="A52" s="985"/>
      <c r="B52" s="974"/>
      <c r="C52" s="977"/>
      <c r="D52" s="623" t="s">
        <v>199</v>
      </c>
      <c r="E52" s="1558" t="s">
        <v>151</v>
      </c>
      <c r="F52" s="176"/>
      <c r="G52" s="177"/>
      <c r="H52" s="263"/>
      <c r="I52" s="654"/>
      <c r="J52" s="648"/>
      <c r="K52" s="648"/>
      <c r="L52" s="659"/>
      <c r="M52" s="1013"/>
      <c r="N52" s="1014"/>
      <c r="O52" s="1014"/>
      <c r="P52" s="1015"/>
      <c r="Q52" s="1013"/>
      <c r="R52" s="1014"/>
      <c r="S52" s="1014"/>
      <c r="T52" s="1015"/>
    </row>
    <row r="53" spans="1:20" ht="51" customHeight="1" x14ac:dyDescent="0.2">
      <c r="A53" s="985"/>
      <c r="B53" s="974"/>
      <c r="C53" s="977"/>
      <c r="D53" s="454" t="s">
        <v>214</v>
      </c>
      <c r="E53" s="1559"/>
      <c r="F53" s="176"/>
      <c r="G53" s="177"/>
      <c r="H53" s="262"/>
      <c r="I53" s="660"/>
      <c r="J53" s="646"/>
      <c r="K53" s="646"/>
      <c r="L53" s="661"/>
      <c r="M53" s="1020"/>
      <c r="N53" s="418"/>
      <c r="O53" s="418"/>
      <c r="P53" s="1021"/>
      <c r="Q53" s="1020"/>
      <c r="R53" s="418"/>
      <c r="S53" s="418"/>
      <c r="T53" s="1021"/>
    </row>
    <row r="54" spans="1:20" ht="18.75" customHeight="1" thickBot="1" x14ac:dyDescent="0.25">
      <c r="A54" s="986"/>
      <c r="B54" s="975"/>
      <c r="C54" s="978"/>
      <c r="D54" s="1149"/>
      <c r="E54" s="1775"/>
      <c r="F54" s="684"/>
      <c r="G54" s="685"/>
      <c r="H54" s="704" t="s">
        <v>10</v>
      </c>
      <c r="I54" s="686">
        <f>SUM(I42:I53)</f>
        <v>161.30000000000001</v>
      </c>
      <c r="J54" s="662">
        <f>SUM(J42:J53)</f>
        <v>0</v>
      </c>
      <c r="K54" s="662">
        <f>SUM(K42:K53)</f>
        <v>0</v>
      </c>
      <c r="L54" s="706">
        <f>SUM(L42:L53)</f>
        <v>161.30000000000001</v>
      </c>
      <c r="M54" s="1022">
        <f>SUM(M42:M53)</f>
        <v>156.30000000000001</v>
      </c>
      <c r="N54" s="1023">
        <f t="shared" ref="N54:T54" si="3">SUM(N42:N53)</f>
        <v>0</v>
      </c>
      <c r="O54" s="1023">
        <f t="shared" si="3"/>
        <v>0</v>
      </c>
      <c r="P54" s="1024">
        <f t="shared" si="3"/>
        <v>156.30000000000001</v>
      </c>
      <c r="Q54" s="1384">
        <f t="shared" si="3"/>
        <v>-5</v>
      </c>
      <c r="R54" s="1384"/>
      <c r="S54" s="1384"/>
      <c r="T54" s="1384">
        <f t="shared" si="3"/>
        <v>-5</v>
      </c>
    </row>
    <row r="55" spans="1:20" x14ac:dyDescent="0.2">
      <c r="A55" s="1419" t="s">
        <v>9</v>
      </c>
      <c r="B55" s="1421" t="s">
        <v>9</v>
      </c>
      <c r="C55" s="1530" t="s">
        <v>52</v>
      </c>
      <c r="D55" s="1776" t="s">
        <v>69</v>
      </c>
      <c r="E55" s="1712"/>
      <c r="F55" s="1663" t="s">
        <v>53</v>
      </c>
      <c r="G55" s="1544" t="s">
        <v>60</v>
      </c>
      <c r="H55" s="711" t="s">
        <v>50</v>
      </c>
      <c r="I55" s="651">
        <f>J55+L55</f>
        <v>27</v>
      </c>
      <c r="J55" s="652">
        <v>27</v>
      </c>
      <c r="K55" s="652"/>
      <c r="L55" s="653"/>
      <c r="M55" s="1009">
        <f>N55+P55</f>
        <v>27</v>
      </c>
      <c r="N55" s="1010">
        <v>27</v>
      </c>
      <c r="O55" s="1010"/>
      <c r="P55" s="1016"/>
      <c r="Q55" s="1285"/>
      <c r="R55" s="1286"/>
      <c r="S55" s="1286"/>
      <c r="T55" s="1287"/>
    </row>
    <row r="56" spans="1:20" x14ac:dyDescent="0.2">
      <c r="A56" s="1476"/>
      <c r="B56" s="1477"/>
      <c r="C56" s="1531"/>
      <c r="D56" s="1610"/>
      <c r="E56" s="1568"/>
      <c r="F56" s="1577"/>
      <c r="G56" s="1545"/>
      <c r="H56" s="19"/>
      <c r="I56" s="654"/>
      <c r="J56" s="648"/>
      <c r="K56" s="648"/>
      <c r="L56" s="649"/>
      <c r="M56" s="1013"/>
      <c r="N56" s="1014"/>
      <c r="O56" s="1014"/>
      <c r="P56" s="1017"/>
      <c r="Q56" s="1288"/>
      <c r="R56" s="1289"/>
      <c r="S56" s="1289"/>
      <c r="T56" s="1290"/>
    </row>
    <row r="57" spans="1:20" x14ac:dyDescent="0.2">
      <c r="A57" s="1476"/>
      <c r="B57" s="1477"/>
      <c r="C57" s="1531"/>
      <c r="D57" s="1610"/>
      <c r="E57" s="1568"/>
      <c r="F57" s="1577"/>
      <c r="G57" s="1545"/>
      <c r="H57" s="41"/>
      <c r="I57" s="660"/>
      <c r="J57" s="646"/>
      <c r="K57" s="646"/>
      <c r="L57" s="647"/>
      <c r="M57" s="1020"/>
      <c r="N57" s="418"/>
      <c r="O57" s="418"/>
      <c r="P57" s="419"/>
      <c r="Q57" s="1291"/>
      <c r="R57" s="1292"/>
      <c r="S57" s="1292"/>
      <c r="T57" s="1293"/>
    </row>
    <row r="58" spans="1:20" ht="13.5" thickBot="1" x14ac:dyDescent="0.25">
      <c r="A58" s="1420"/>
      <c r="B58" s="1422"/>
      <c r="C58" s="1532"/>
      <c r="D58" s="1611"/>
      <c r="E58" s="1568"/>
      <c r="F58" s="1577"/>
      <c r="G58" s="1545"/>
      <c r="H58" s="714" t="s">
        <v>10</v>
      </c>
      <c r="I58" s="715">
        <f t="shared" ref="I58:L58" si="4">SUM(I55:I57)</f>
        <v>27</v>
      </c>
      <c r="J58" s="710">
        <f t="shared" si="4"/>
        <v>27</v>
      </c>
      <c r="K58" s="710">
        <f t="shared" si="4"/>
        <v>0</v>
      </c>
      <c r="L58" s="716">
        <f t="shared" si="4"/>
        <v>0</v>
      </c>
      <c r="M58" s="1018">
        <f t="shared" ref="M58:T58" si="5">SUM(M55:M57)</f>
        <v>27</v>
      </c>
      <c r="N58" s="1025">
        <f t="shared" si="5"/>
        <v>27</v>
      </c>
      <c r="O58" s="1025">
        <f t="shared" si="5"/>
        <v>0</v>
      </c>
      <c r="P58" s="1026">
        <f t="shared" si="5"/>
        <v>0</v>
      </c>
      <c r="Q58" s="1294">
        <f t="shared" si="5"/>
        <v>0</v>
      </c>
      <c r="R58" s="1295">
        <f t="shared" si="5"/>
        <v>0</v>
      </c>
      <c r="S58" s="1295">
        <f t="shared" si="5"/>
        <v>0</v>
      </c>
      <c r="T58" s="1296">
        <f t="shared" si="5"/>
        <v>0</v>
      </c>
    </row>
    <row r="59" spans="1:20" ht="19.5" customHeight="1" x14ac:dyDescent="0.2">
      <c r="A59" s="984" t="s">
        <v>9</v>
      </c>
      <c r="B59" s="973" t="s">
        <v>9</v>
      </c>
      <c r="C59" s="976" t="s">
        <v>53</v>
      </c>
      <c r="D59" s="727" t="s">
        <v>170</v>
      </c>
      <c r="E59" s="731"/>
      <c r="F59" s="992" t="s">
        <v>53</v>
      </c>
      <c r="G59" s="994" t="s">
        <v>60</v>
      </c>
      <c r="H59" s="711" t="s">
        <v>50</v>
      </c>
      <c r="I59" s="721">
        <f>J59+L59</f>
        <v>53.2</v>
      </c>
      <c r="J59" s="692">
        <f>31+14.5</f>
        <v>45.5</v>
      </c>
      <c r="K59" s="692"/>
      <c r="L59" s="722">
        <v>7.7</v>
      </c>
      <c r="M59" s="1028">
        <f>N59+P59</f>
        <v>35.799999999999997</v>
      </c>
      <c r="N59" s="1029">
        <f>31+14.5-20</f>
        <v>25.5</v>
      </c>
      <c r="O59" s="1029"/>
      <c r="P59" s="1326">
        <f>7.7+2.6</f>
        <v>10.3</v>
      </c>
      <c r="Q59" s="1327">
        <f>M59-I59</f>
        <v>-17.400000000000006</v>
      </c>
      <c r="R59" s="1328">
        <f t="shared" ref="R59:T59" si="6">N59-J59</f>
        <v>-20</v>
      </c>
      <c r="S59" s="1328"/>
      <c r="T59" s="1329">
        <f t="shared" si="6"/>
        <v>2.6000000000000005</v>
      </c>
    </row>
    <row r="60" spans="1:20" ht="30" customHeight="1" x14ac:dyDescent="0.2">
      <c r="A60" s="985"/>
      <c r="B60" s="974"/>
      <c r="C60" s="977"/>
      <c r="D60" s="728" t="s">
        <v>179</v>
      </c>
      <c r="E60" s="1557" t="s">
        <v>159</v>
      </c>
      <c r="F60" s="993"/>
      <c r="G60" s="177"/>
      <c r="H60" s="19"/>
      <c r="I60" s="763"/>
      <c r="J60" s="720"/>
      <c r="K60" s="667"/>
      <c r="L60" s="668"/>
      <c r="M60" s="1030"/>
      <c r="N60" s="1031"/>
      <c r="O60" s="1032"/>
      <c r="P60" s="1033"/>
      <c r="Q60" s="1315"/>
      <c r="R60" s="1032"/>
      <c r="S60" s="1032"/>
      <c r="T60" s="1262"/>
    </row>
    <row r="61" spans="1:20" ht="25.5" x14ac:dyDescent="0.2">
      <c r="A61" s="985"/>
      <c r="B61" s="974"/>
      <c r="C61" s="640"/>
      <c r="D61" s="990" t="s">
        <v>178</v>
      </c>
      <c r="E61" s="1557"/>
      <c r="F61" s="993"/>
      <c r="G61" s="177"/>
      <c r="H61" s="19"/>
      <c r="I61" s="669"/>
      <c r="J61" s="667"/>
      <c r="K61" s="667"/>
      <c r="L61" s="668"/>
      <c r="M61" s="1034"/>
      <c r="N61" s="1032"/>
      <c r="O61" s="1032"/>
      <c r="P61" s="1033"/>
      <c r="Q61" s="1315"/>
      <c r="R61" s="1032"/>
      <c r="S61" s="1032"/>
      <c r="T61" s="1262"/>
    </row>
    <row r="62" spans="1:20" x14ac:dyDescent="0.2">
      <c r="A62" s="985"/>
      <c r="B62" s="974"/>
      <c r="C62" s="640"/>
      <c r="D62" s="729"/>
      <c r="E62" s="1557"/>
      <c r="F62" s="993"/>
      <c r="G62" s="177"/>
      <c r="H62" s="19"/>
      <c r="I62" s="669"/>
      <c r="J62" s="667"/>
      <c r="K62" s="667"/>
      <c r="L62" s="668"/>
      <c r="M62" s="1034"/>
      <c r="N62" s="1032"/>
      <c r="O62" s="1032"/>
      <c r="P62" s="1033"/>
      <c r="Q62" s="1315"/>
      <c r="R62" s="1032"/>
      <c r="S62" s="1032"/>
      <c r="T62" s="1262"/>
    </row>
    <row r="63" spans="1:20" x14ac:dyDescent="0.2">
      <c r="A63" s="985"/>
      <c r="B63" s="974"/>
      <c r="C63" s="977"/>
      <c r="D63" s="729" t="s">
        <v>215</v>
      </c>
      <c r="E63" s="1557"/>
      <c r="F63" s="1224"/>
      <c r="G63" s="899"/>
      <c r="H63" s="39"/>
      <c r="I63" s="1280"/>
      <c r="J63" s="1223"/>
      <c r="K63" s="1223"/>
      <c r="L63" s="1281"/>
      <c r="M63" s="1282"/>
      <c r="N63" s="387"/>
      <c r="O63" s="387"/>
      <c r="P63" s="388"/>
      <c r="Q63" s="1316"/>
      <c r="R63" s="387"/>
      <c r="S63" s="387"/>
      <c r="T63" s="1283"/>
    </row>
    <row r="64" spans="1:20" ht="38.25" x14ac:dyDescent="0.2">
      <c r="A64" s="985"/>
      <c r="B64" s="974"/>
      <c r="C64" s="977"/>
      <c r="D64" s="431" t="s">
        <v>180</v>
      </c>
      <c r="E64" s="1557"/>
      <c r="F64" s="993"/>
      <c r="G64" s="177"/>
      <c r="H64" s="19"/>
      <c r="I64" s="669"/>
      <c r="J64" s="667"/>
      <c r="K64" s="667"/>
      <c r="L64" s="668"/>
      <c r="M64" s="1034"/>
      <c r="N64" s="1032"/>
      <c r="O64" s="1032"/>
      <c r="P64" s="1033"/>
      <c r="Q64" s="1034"/>
      <c r="R64" s="1032"/>
      <c r="S64" s="1032"/>
      <c r="T64" s="1033"/>
    </row>
    <row r="65" spans="1:20" ht="25.5" x14ac:dyDescent="0.2">
      <c r="A65" s="985"/>
      <c r="B65" s="974"/>
      <c r="C65" s="977"/>
      <c r="D65" s="730" t="s">
        <v>167</v>
      </c>
      <c r="E65" s="1557"/>
      <c r="F65" s="993"/>
      <c r="G65" s="177"/>
      <c r="H65" s="19"/>
      <c r="I65" s="669"/>
      <c r="J65" s="667"/>
      <c r="K65" s="667"/>
      <c r="L65" s="668"/>
      <c r="M65" s="1034"/>
      <c r="N65" s="1032"/>
      <c r="O65" s="1032"/>
      <c r="P65" s="1033"/>
      <c r="Q65" s="1034"/>
      <c r="R65" s="1032"/>
      <c r="S65" s="1032"/>
      <c r="T65" s="1033"/>
    </row>
    <row r="66" spans="1:20" ht="15" customHeight="1" x14ac:dyDescent="0.2">
      <c r="A66" s="985"/>
      <c r="B66" s="974"/>
      <c r="C66" s="977"/>
      <c r="D66" s="730" t="s">
        <v>131</v>
      </c>
      <c r="E66" s="1557"/>
      <c r="F66" s="993"/>
      <c r="G66" s="177"/>
      <c r="H66" s="19"/>
      <c r="I66" s="669"/>
      <c r="J66" s="667"/>
      <c r="K66" s="667"/>
      <c r="L66" s="668"/>
      <c r="M66" s="1034"/>
      <c r="N66" s="1032"/>
      <c r="O66" s="1032"/>
      <c r="P66" s="1033"/>
      <c r="Q66" s="1034"/>
      <c r="R66" s="1032"/>
      <c r="S66" s="1032"/>
      <c r="T66" s="1033"/>
    </row>
    <row r="67" spans="1:20" ht="25.5" x14ac:dyDescent="0.2">
      <c r="A67" s="985"/>
      <c r="B67" s="974"/>
      <c r="C67" s="977"/>
      <c r="D67" s="730" t="s">
        <v>133</v>
      </c>
      <c r="E67" s="1557"/>
      <c r="F67" s="993"/>
      <c r="G67" s="177"/>
      <c r="H67" s="19"/>
      <c r="I67" s="669"/>
      <c r="J67" s="667"/>
      <c r="K67" s="667"/>
      <c r="L67" s="668"/>
      <c r="M67" s="1034"/>
      <c r="N67" s="1032"/>
      <c r="O67" s="1032"/>
      <c r="P67" s="1033"/>
      <c r="Q67" s="1034"/>
      <c r="R67" s="1032"/>
      <c r="S67" s="1032"/>
      <c r="T67" s="1033"/>
    </row>
    <row r="68" spans="1:20" x14ac:dyDescent="0.2">
      <c r="A68" s="985"/>
      <c r="B68" s="974"/>
      <c r="C68" s="977"/>
      <c r="D68" s="1571" t="s">
        <v>135</v>
      </c>
      <c r="E68" s="988"/>
      <c r="F68" s="993"/>
      <c r="G68" s="177"/>
      <c r="H68" s="19"/>
      <c r="I68" s="666"/>
      <c r="J68" s="664"/>
      <c r="K68" s="664"/>
      <c r="L68" s="665"/>
      <c r="M68" s="1035"/>
      <c r="N68" s="1036"/>
      <c r="O68" s="1036"/>
      <c r="P68" s="1037"/>
      <c r="Q68" s="1035"/>
      <c r="R68" s="1036"/>
      <c r="S68" s="1036"/>
      <c r="T68" s="1037"/>
    </row>
    <row r="69" spans="1:20" ht="18.75" customHeight="1" thickBot="1" x14ac:dyDescent="0.25">
      <c r="A69" s="986"/>
      <c r="B69" s="975"/>
      <c r="C69" s="978"/>
      <c r="D69" s="1572"/>
      <c r="E69" s="989"/>
      <c r="F69" s="995"/>
      <c r="G69" s="624"/>
      <c r="H69" s="670" t="s">
        <v>10</v>
      </c>
      <c r="I69" s="747">
        <f>SUM(I59:I68)</f>
        <v>53.2</v>
      </c>
      <c r="J69" s="718">
        <f t="shared" ref="J69:L69" si="7">SUM(J59:J68)</f>
        <v>45.5</v>
      </c>
      <c r="K69" s="718">
        <f t="shared" si="7"/>
        <v>0</v>
      </c>
      <c r="L69" s="719">
        <f t="shared" si="7"/>
        <v>7.7</v>
      </c>
      <c r="M69" s="1038">
        <f>SUM(M59:M68)</f>
        <v>35.799999999999997</v>
      </c>
      <c r="N69" s="1039">
        <f t="shared" ref="N69:P69" si="8">SUM(N59:N68)</f>
        <v>25.5</v>
      </c>
      <c r="O69" s="1039">
        <f t="shared" si="8"/>
        <v>0</v>
      </c>
      <c r="P69" s="1040">
        <f t="shared" si="8"/>
        <v>10.3</v>
      </c>
      <c r="Q69" s="1330">
        <f>SUM(Q59:Q68)</f>
        <v>-17.400000000000006</v>
      </c>
      <c r="R69" s="1331">
        <f t="shared" ref="R69:T69" si="9">SUM(R59:R68)</f>
        <v>-20</v>
      </c>
      <c r="S69" s="1331"/>
      <c r="T69" s="1332">
        <f t="shared" si="9"/>
        <v>2.6000000000000005</v>
      </c>
    </row>
    <row r="70" spans="1:20" ht="13.5" thickBot="1" x14ac:dyDescent="0.25">
      <c r="A70" s="112" t="s">
        <v>9</v>
      </c>
      <c r="B70" s="14" t="s">
        <v>9</v>
      </c>
      <c r="C70" s="1472" t="s">
        <v>12</v>
      </c>
      <c r="D70" s="1472"/>
      <c r="E70" s="1473"/>
      <c r="F70" s="1473"/>
      <c r="G70" s="1473"/>
      <c r="H70" s="1573"/>
      <c r="I70" s="258">
        <f>I69+I58+I54+I41</f>
        <v>2196.6999999999998</v>
      </c>
      <c r="J70" s="258">
        <f>J69+J58+J54+J41</f>
        <v>242.5</v>
      </c>
      <c r="K70" s="258">
        <f>K69+K58+K54+K41</f>
        <v>145</v>
      </c>
      <c r="L70" s="427">
        <f>L69+L58+L54+L41</f>
        <v>1954.1999999999998</v>
      </c>
      <c r="M70" s="1004">
        <f t="shared" ref="M70:O70" si="10">M69+M58+M54+M41</f>
        <v>2174.2999999999997</v>
      </c>
      <c r="N70" s="258">
        <f t="shared" si="10"/>
        <v>222.5</v>
      </c>
      <c r="O70" s="258">
        <f t="shared" si="10"/>
        <v>145</v>
      </c>
      <c r="P70" s="1005">
        <f>P69+P58+P54+41</f>
        <v>207.60000000000002</v>
      </c>
      <c r="Q70" s="1004">
        <f>Q69+Q58+Q54+Q41</f>
        <v>-22.400000000000006</v>
      </c>
      <c r="R70" s="1004">
        <f t="shared" ref="R70:T70" si="11">R69+R58+R54+R41</f>
        <v>-20</v>
      </c>
      <c r="S70" s="1004">
        <f t="shared" si="11"/>
        <v>0</v>
      </c>
      <c r="T70" s="1004">
        <f t="shared" si="11"/>
        <v>-2.3999999999999995</v>
      </c>
    </row>
    <row r="71" spans="1:20" ht="13.5" thickBot="1" x14ac:dyDescent="0.25">
      <c r="A71" s="112" t="s">
        <v>9</v>
      </c>
      <c r="B71" s="14" t="s">
        <v>11</v>
      </c>
      <c r="C71" s="1777" t="s">
        <v>185</v>
      </c>
      <c r="D71" s="1778"/>
      <c r="E71" s="1778"/>
      <c r="F71" s="1778"/>
      <c r="G71" s="1778"/>
      <c r="H71" s="1778"/>
      <c r="I71" s="1778"/>
      <c r="J71" s="1778"/>
      <c r="K71" s="1778"/>
      <c r="L71" s="1778"/>
      <c r="M71" s="1778"/>
      <c r="N71" s="1778"/>
      <c r="O71" s="1778"/>
      <c r="P71" s="1778"/>
      <c r="Q71" s="1778"/>
      <c r="R71" s="1778"/>
      <c r="S71" s="1007"/>
      <c r="T71" s="1008"/>
    </row>
    <row r="72" spans="1:20" ht="25.5" x14ac:dyDescent="0.2">
      <c r="A72" s="1419" t="s">
        <v>9</v>
      </c>
      <c r="B72" s="1421" t="s">
        <v>11</v>
      </c>
      <c r="C72" s="1530" t="s">
        <v>9</v>
      </c>
      <c r="D72" s="413" t="s">
        <v>186</v>
      </c>
      <c r="E72" s="987"/>
      <c r="F72" s="1541" t="s">
        <v>9</v>
      </c>
      <c r="G72" s="1574" t="s">
        <v>60</v>
      </c>
      <c r="H72" s="690" t="s">
        <v>50</v>
      </c>
      <c r="I72" s="691">
        <f>J72</f>
        <v>80</v>
      </c>
      <c r="J72" s="692">
        <v>80</v>
      </c>
      <c r="K72" s="692"/>
      <c r="L72" s="693"/>
      <c r="M72" s="1044">
        <f>N72</f>
        <v>80</v>
      </c>
      <c r="N72" s="1045">
        <v>80</v>
      </c>
      <c r="O72" s="1045"/>
      <c r="P72" s="1046"/>
      <c r="Q72" s="1044"/>
      <c r="R72" s="1045"/>
      <c r="S72" s="1045"/>
      <c r="T72" s="1046"/>
    </row>
    <row r="73" spans="1:20" x14ac:dyDescent="0.2">
      <c r="A73" s="1476"/>
      <c r="B73" s="1477"/>
      <c r="C73" s="1531"/>
      <c r="D73" s="1564" t="s">
        <v>188</v>
      </c>
      <c r="E73" s="988"/>
      <c r="F73" s="1542"/>
      <c r="G73" s="1575"/>
      <c r="H73" s="23"/>
      <c r="I73" s="669"/>
      <c r="J73" s="667"/>
      <c r="K73" s="667"/>
      <c r="L73" s="668"/>
      <c r="M73" s="1047"/>
      <c r="N73" s="1048"/>
      <c r="O73" s="1048"/>
      <c r="P73" s="1049"/>
      <c r="Q73" s="1047"/>
      <c r="R73" s="1048"/>
      <c r="S73" s="1048"/>
      <c r="T73" s="1049"/>
    </row>
    <row r="74" spans="1:20" x14ac:dyDescent="0.2">
      <c r="A74" s="1476"/>
      <c r="B74" s="1477"/>
      <c r="C74" s="1531"/>
      <c r="D74" s="1565"/>
      <c r="E74" s="988"/>
      <c r="F74" s="1542"/>
      <c r="G74" s="1575"/>
      <c r="H74" s="23"/>
      <c r="I74" s="669"/>
      <c r="J74" s="667"/>
      <c r="K74" s="667"/>
      <c r="L74" s="668"/>
      <c r="M74" s="1047"/>
      <c r="N74" s="1048"/>
      <c r="O74" s="1048"/>
      <c r="P74" s="1049"/>
      <c r="Q74" s="1047"/>
      <c r="R74" s="1048"/>
      <c r="S74" s="1048"/>
      <c r="T74" s="1049"/>
    </row>
    <row r="75" spans="1:20" x14ac:dyDescent="0.2">
      <c r="A75" s="1476"/>
      <c r="B75" s="1477"/>
      <c r="C75" s="1531"/>
      <c r="D75" s="1566" t="s">
        <v>71</v>
      </c>
      <c r="E75" s="1568" t="s">
        <v>136</v>
      </c>
      <c r="F75" s="1542"/>
      <c r="G75" s="1575"/>
      <c r="H75" s="23"/>
      <c r="I75" s="669"/>
      <c r="J75" s="667"/>
      <c r="K75" s="667"/>
      <c r="L75" s="668"/>
      <c r="M75" s="1047"/>
      <c r="N75" s="1048"/>
      <c r="O75" s="1048"/>
      <c r="P75" s="1049"/>
      <c r="Q75" s="1047"/>
      <c r="R75" s="1048"/>
      <c r="S75" s="1048"/>
      <c r="T75" s="1049"/>
    </row>
    <row r="76" spans="1:20" x14ac:dyDescent="0.2">
      <c r="A76" s="1476"/>
      <c r="B76" s="1477"/>
      <c r="C76" s="1531"/>
      <c r="D76" s="1567"/>
      <c r="E76" s="1569"/>
      <c r="F76" s="1542"/>
      <c r="G76" s="1575"/>
      <c r="H76" s="23"/>
      <c r="I76" s="669"/>
      <c r="J76" s="667"/>
      <c r="K76" s="667"/>
      <c r="L76" s="668"/>
      <c r="M76" s="1047"/>
      <c r="N76" s="1048"/>
      <c r="O76" s="1048"/>
      <c r="P76" s="1049"/>
      <c r="Q76" s="1047"/>
      <c r="R76" s="1048"/>
      <c r="S76" s="1048"/>
      <c r="T76" s="1049"/>
    </row>
    <row r="77" spans="1:20" x14ac:dyDescent="0.2">
      <c r="A77" s="1476"/>
      <c r="B77" s="1477"/>
      <c r="C77" s="1531"/>
      <c r="D77" s="983" t="s">
        <v>121</v>
      </c>
      <c r="E77" s="1569"/>
      <c r="F77" s="1542"/>
      <c r="G77" s="1575"/>
      <c r="H77" s="23"/>
      <c r="I77" s="669"/>
      <c r="J77" s="667"/>
      <c r="K77" s="667"/>
      <c r="L77" s="668"/>
      <c r="M77" s="1047"/>
      <c r="N77" s="1048"/>
      <c r="O77" s="1048"/>
      <c r="P77" s="1049"/>
      <c r="Q77" s="1047"/>
      <c r="R77" s="1048"/>
      <c r="S77" s="1048"/>
      <c r="T77" s="1049"/>
    </row>
    <row r="78" spans="1:20" ht="13.5" thickBot="1" x14ac:dyDescent="0.25">
      <c r="A78" s="1420"/>
      <c r="B78" s="1422"/>
      <c r="C78" s="1532"/>
      <c r="D78" s="996"/>
      <c r="E78" s="1570"/>
      <c r="F78" s="1543"/>
      <c r="G78" s="1576"/>
      <c r="H78" s="751" t="s">
        <v>10</v>
      </c>
      <c r="I78" s="752">
        <f>I72</f>
        <v>80</v>
      </c>
      <c r="J78" s="752">
        <f>J72</f>
        <v>80</v>
      </c>
      <c r="K78" s="752">
        <f t="shared" ref="K78" si="12">K73+K75</f>
        <v>0</v>
      </c>
      <c r="L78" s="1041">
        <f t="shared" ref="L78" si="13">L77+L75+L72</f>
        <v>0</v>
      </c>
      <c r="M78" s="1050">
        <f>M72</f>
        <v>80</v>
      </c>
      <c r="N78" s="1051">
        <f>N72</f>
        <v>80</v>
      </c>
      <c r="O78" s="1051">
        <f t="shared" ref="O78" si="14">O73+O75</f>
        <v>0</v>
      </c>
      <c r="P78" s="1052">
        <f t="shared" ref="P78" si="15">P77+P75+P72</f>
        <v>0</v>
      </c>
      <c r="Q78" s="1263">
        <f>Q72</f>
        <v>0</v>
      </c>
      <c r="R78" s="1264">
        <f>R72</f>
        <v>0</v>
      </c>
      <c r="S78" s="1264">
        <f t="shared" ref="S78" si="16">S73+S75</f>
        <v>0</v>
      </c>
      <c r="T78" s="1265">
        <f t="shared" ref="T78" si="17">T77+T75+T72</f>
        <v>0</v>
      </c>
    </row>
    <row r="79" spans="1:20" x14ac:dyDescent="0.2">
      <c r="A79" s="1419" t="s">
        <v>9</v>
      </c>
      <c r="B79" s="1421" t="s">
        <v>11</v>
      </c>
      <c r="C79" s="1530" t="s">
        <v>11</v>
      </c>
      <c r="D79" s="1533" t="s">
        <v>72</v>
      </c>
      <c r="E79" s="1538"/>
      <c r="F79" s="1541" t="s">
        <v>9</v>
      </c>
      <c r="G79" s="1544" t="s">
        <v>60</v>
      </c>
      <c r="H79" s="690" t="s">
        <v>92</v>
      </c>
      <c r="I79" s="721">
        <f>J79</f>
        <v>2382.9</v>
      </c>
      <c r="J79" s="692">
        <v>2382.9</v>
      </c>
      <c r="K79" s="692"/>
      <c r="L79" s="693"/>
      <c r="M79" s="1044">
        <f>N79</f>
        <v>2382.9</v>
      </c>
      <c r="N79" s="1045">
        <v>2382.9</v>
      </c>
      <c r="O79" s="1045"/>
      <c r="P79" s="1053"/>
      <c r="Q79" s="1266"/>
      <c r="R79" s="1267"/>
      <c r="S79" s="1267"/>
      <c r="T79" s="1268"/>
    </row>
    <row r="80" spans="1:20" x14ac:dyDescent="0.2">
      <c r="A80" s="1476"/>
      <c r="B80" s="1477"/>
      <c r="C80" s="1531"/>
      <c r="D80" s="1534"/>
      <c r="E80" s="1539"/>
      <c r="F80" s="1542"/>
      <c r="G80" s="1545"/>
      <c r="H80" s="52"/>
      <c r="I80" s="663"/>
      <c r="J80" s="664"/>
      <c r="K80" s="664"/>
      <c r="L80" s="665"/>
      <c r="M80" s="1054"/>
      <c r="N80" s="1055"/>
      <c r="O80" s="1055"/>
      <c r="P80" s="1056"/>
      <c r="Q80" s="1269"/>
      <c r="R80" s="1270"/>
      <c r="S80" s="1270"/>
      <c r="T80" s="1271"/>
    </row>
    <row r="81" spans="1:20" ht="13.5" thickBot="1" x14ac:dyDescent="0.25">
      <c r="A81" s="1420"/>
      <c r="B81" s="1422"/>
      <c r="C81" s="1532"/>
      <c r="D81" s="1535"/>
      <c r="E81" s="1540"/>
      <c r="F81" s="1543"/>
      <c r="G81" s="1546"/>
      <c r="H81" s="709" t="s">
        <v>10</v>
      </c>
      <c r="I81" s="717">
        <f t="shared" ref="I81:L81" si="18">SUM(I79:I80)</f>
        <v>2382.9</v>
      </c>
      <c r="J81" s="747">
        <f t="shared" si="18"/>
        <v>2382.9</v>
      </c>
      <c r="K81" s="747">
        <f t="shared" si="18"/>
        <v>0</v>
      </c>
      <c r="L81" s="748">
        <f t="shared" si="18"/>
        <v>0</v>
      </c>
      <c r="M81" s="1058">
        <f t="shared" ref="M81:T81" si="19">SUM(M79:M80)</f>
        <v>2382.9</v>
      </c>
      <c r="N81" s="1059">
        <f t="shared" si="19"/>
        <v>2382.9</v>
      </c>
      <c r="O81" s="1059">
        <f t="shared" si="19"/>
        <v>0</v>
      </c>
      <c r="P81" s="1060">
        <f t="shared" si="19"/>
        <v>0</v>
      </c>
      <c r="Q81" s="1272">
        <f t="shared" si="19"/>
        <v>0</v>
      </c>
      <c r="R81" s="1273">
        <f t="shared" si="19"/>
        <v>0</v>
      </c>
      <c r="S81" s="1273">
        <f t="shared" si="19"/>
        <v>0</v>
      </c>
      <c r="T81" s="1274">
        <f t="shared" si="19"/>
        <v>0</v>
      </c>
    </row>
    <row r="82" spans="1:20" ht="12.75" customHeight="1" x14ac:dyDescent="0.2">
      <c r="A82" s="1419" t="s">
        <v>9</v>
      </c>
      <c r="B82" s="1421" t="s">
        <v>11</v>
      </c>
      <c r="C82" s="1530" t="s">
        <v>52</v>
      </c>
      <c r="D82" s="1533" t="s">
        <v>74</v>
      </c>
      <c r="E82" s="1538"/>
      <c r="F82" s="1541" t="s">
        <v>9</v>
      </c>
      <c r="G82" s="1544" t="s">
        <v>60</v>
      </c>
      <c r="H82" s="690" t="s">
        <v>50</v>
      </c>
      <c r="I82" s="721">
        <f>J82+L82</f>
        <v>20</v>
      </c>
      <c r="J82" s="692">
        <v>20</v>
      </c>
      <c r="K82" s="692"/>
      <c r="L82" s="693"/>
      <c r="M82" s="1044">
        <f>N82+P82</f>
        <v>20</v>
      </c>
      <c r="N82" s="1045">
        <v>20</v>
      </c>
      <c r="O82" s="1045"/>
      <c r="P82" s="1053"/>
      <c r="Q82" s="1266"/>
      <c r="R82" s="1267"/>
      <c r="S82" s="1267"/>
      <c r="T82" s="1268"/>
    </row>
    <row r="83" spans="1:20" x14ac:dyDescent="0.2">
      <c r="A83" s="1476"/>
      <c r="B83" s="1477"/>
      <c r="C83" s="1531"/>
      <c r="D83" s="1534"/>
      <c r="E83" s="1539"/>
      <c r="F83" s="1542"/>
      <c r="G83" s="1545"/>
      <c r="H83" s="52"/>
      <c r="I83" s="663"/>
      <c r="J83" s="664"/>
      <c r="K83" s="664"/>
      <c r="L83" s="665"/>
      <c r="M83" s="1054"/>
      <c r="N83" s="1055"/>
      <c r="O83" s="1055"/>
      <c r="P83" s="1056"/>
      <c r="Q83" s="1269"/>
      <c r="R83" s="1270"/>
      <c r="S83" s="1270"/>
      <c r="T83" s="1271"/>
    </row>
    <row r="84" spans="1:20" ht="13.5" thickBot="1" x14ac:dyDescent="0.25">
      <c r="A84" s="1420"/>
      <c r="B84" s="1422"/>
      <c r="C84" s="1532"/>
      <c r="D84" s="1535"/>
      <c r="E84" s="1540"/>
      <c r="F84" s="1543"/>
      <c r="G84" s="1546"/>
      <c r="H84" s="709" t="s">
        <v>10</v>
      </c>
      <c r="I84" s="717">
        <f t="shared" ref="I84:L84" si="20">SUM(I82:I83)</f>
        <v>20</v>
      </c>
      <c r="J84" s="718">
        <f t="shared" si="20"/>
        <v>20</v>
      </c>
      <c r="K84" s="718">
        <f t="shared" si="20"/>
        <v>0</v>
      </c>
      <c r="L84" s="719">
        <f t="shared" si="20"/>
        <v>0</v>
      </c>
      <c r="M84" s="1058">
        <f t="shared" ref="M84:T84" si="21">SUM(M82:M83)</f>
        <v>20</v>
      </c>
      <c r="N84" s="1061">
        <f t="shared" si="21"/>
        <v>20</v>
      </c>
      <c r="O84" s="1061">
        <f t="shared" si="21"/>
        <v>0</v>
      </c>
      <c r="P84" s="1062">
        <f t="shared" si="21"/>
        <v>0</v>
      </c>
      <c r="Q84" s="1272">
        <f t="shared" si="21"/>
        <v>0</v>
      </c>
      <c r="R84" s="1275">
        <f t="shared" si="21"/>
        <v>0</v>
      </c>
      <c r="S84" s="1275">
        <f t="shared" si="21"/>
        <v>0</v>
      </c>
      <c r="T84" s="1276">
        <f t="shared" si="21"/>
        <v>0</v>
      </c>
    </row>
    <row r="85" spans="1:20" ht="13.5" thickBot="1" x14ac:dyDescent="0.25">
      <c r="A85" s="113" t="s">
        <v>9</v>
      </c>
      <c r="B85" s="14" t="s">
        <v>11</v>
      </c>
      <c r="C85" s="1472" t="s">
        <v>12</v>
      </c>
      <c r="D85" s="1472"/>
      <c r="E85" s="1472"/>
      <c r="F85" s="1472"/>
      <c r="G85" s="1472"/>
      <c r="H85" s="1536"/>
      <c r="I85" s="366">
        <f t="shared" ref="I85:L85" si="22">SUM(I84,I81,I78)</f>
        <v>2482.9</v>
      </c>
      <c r="J85" s="378">
        <f t="shared" si="22"/>
        <v>2482.9</v>
      </c>
      <c r="K85" s="378">
        <f t="shared" si="22"/>
        <v>0</v>
      </c>
      <c r="L85" s="753">
        <f t="shared" si="22"/>
        <v>0</v>
      </c>
      <c r="M85" s="366">
        <f t="shared" ref="M85:P85" si="23">SUM(M84,M81,M78)</f>
        <v>2482.9</v>
      </c>
      <c r="N85" s="378">
        <f t="shared" si="23"/>
        <v>2482.9</v>
      </c>
      <c r="O85" s="378">
        <f t="shared" si="23"/>
        <v>0</v>
      </c>
      <c r="P85" s="378">
        <f t="shared" si="23"/>
        <v>0</v>
      </c>
      <c r="Q85" s="1108"/>
      <c r="R85" s="1284"/>
      <c r="S85" s="1277">
        <f t="shared" ref="S85:T85" si="24">SUM(S84,S81,S78)</f>
        <v>0</v>
      </c>
      <c r="T85" s="1278">
        <f t="shared" si="24"/>
        <v>0</v>
      </c>
    </row>
    <row r="86" spans="1:20" ht="13.5" thickBot="1" x14ac:dyDescent="0.25">
      <c r="A86" s="112" t="s">
        <v>9</v>
      </c>
      <c r="B86" s="14" t="s">
        <v>52</v>
      </c>
      <c r="C86" s="1553" t="s">
        <v>70</v>
      </c>
      <c r="D86" s="1554"/>
      <c r="E86" s="1554"/>
      <c r="F86" s="1554"/>
      <c r="G86" s="1554"/>
      <c r="H86" s="1554"/>
      <c r="I86" s="1554"/>
      <c r="J86" s="1554"/>
      <c r="K86" s="1554"/>
      <c r="L86" s="1554"/>
      <c r="M86" s="1554"/>
      <c r="N86" s="1554"/>
      <c r="O86" s="1554"/>
      <c r="P86" s="1554"/>
      <c r="Q86" s="1554"/>
      <c r="R86" s="1554"/>
      <c r="S86" s="1002"/>
      <c r="T86" s="1003"/>
    </row>
    <row r="87" spans="1:20" ht="12.75" customHeight="1" x14ac:dyDescent="0.2">
      <c r="A87" s="1419" t="s">
        <v>9</v>
      </c>
      <c r="B87" s="1421" t="s">
        <v>52</v>
      </c>
      <c r="C87" s="1530" t="s">
        <v>9</v>
      </c>
      <c r="D87" s="1533" t="s">
        <v>76</v>
      </c>
      <c r="E87" s="1538" t="s">
        <v>160</v>
      </c>
      <c r="F87" s="1541" t="s">
        <v>53</v>
      </c>
      <c r="G87" s="1544" t="s">
        <v>60</v>
      </c>
      <c r="H87" s="690" t="s">
        <v>50</v>
      </c>
      <c r="I87" s="721">
        <f>J87+L87</f>
        <v>145</v>
      </c>
      <c r="J87" s="692">
        <v>105</v>
      </c>
      <c r="K87" s="692"/>
      <c r="L87" s="693">
        <v>40</v>
      </c>
      <c r="M87" s="1044">
        <f>N87+P87</f>
        <v>144.5</v>
      </c>
      <c r="N87" s="1045">
        <v>105</v>
      </c>
      <c r="O87" s="1045"/>
      <c r="P87" s="1046">
        <f>40-0.5</f>
        <v>39.5</v>
      </c>
      <c r="Q87" s="1335">
        <f>M87-I87</f>
        <v>-0.5</v>
      </c>
      <c r="R87" s="1335"/>
      <c r="S87" s="1335"/>
      <c r="T87" s="1335">
        <f t="shared" ref="T87" si="25">P87-L87</f>
        <v>-0.5</v>
      </c>
    </row>
    <row r="88" spans="1:20" x14ac:dyDescent="0.2">
      <c r="A88" s="1476"/>
      <c r="B88" s="1477"/>
      <c r="C88" s="1531"/>
      <c r="D88" s="1534"/>
      <c r="E88" s="1539"/>
      <c r="F88" s="1542"/>
      <c r="G88" s="1545"/>
      <c r="H88" s="23"/>
      <c r="I88" s="724"/>
      <c r="J88" s="667"/>
      <c r="K88" s="667"/>
      <c r="L88" s="668"/>
      <c r="M88" s="1047"/>
      <c r="N88" s="1048"/>
      <c r="O88" s="1048"/>
      <c r="P88" s="1049"/>
      <c r="Q88" s="1336"/>
      <c r="R88" s="1337"/>
      <c r="S88" s="1337"/>
      <c r="T88" s="1338"/>
    </row>
    <row r="89" spans="1:20" ht="12.75" customHeight="1" x14ac:dyDescent="0.2">
      <c r="A89" s="1476"/>
      <c r="B89" s="1477"/>
      <c r="C89" s="1531"/>
      <c r="D89" s="1534"/>
      <c r="E89" s="1539"/>
      <c r="F89" s="1542"/>
      <c r="G89" s="1545"/>
      <c r="H89" s="52"/>
      <c r="I89" s="663"/>
      <c r="J89" s="664"/>
      <c r="K89" s="664"/>
      <c r="L89" s="665"/>
      <c r="M89" s="1054"/>
      <c r="N89" s="1055"/>
      <c r="O89" s="1055"/>
      <c r="P89" s="1057"/>
      <c r="Q89" s="1339"/>
      <c r="R89" s="1340"/>
      <c r="S89" s="1340"/>
      <c r="T89" s="1341"/>
    </row>
    <row r="90" spans="1:20" ht="13.5" thickBot="1" x14ac:dyDescent="0.25">
      <c r="A90" s="1420"/>
      <c r="B90" s="1422"/>
      <c r="C90" s="1532"/>
      <c r="D90" s="1535"/>
      <c r="E90" s="1540"/>
      <c r="F90" s="1543"/>
      <c r="G90" s="1546"/>
      <c r="H90" s="714" t="s">
        <v>10</v>
      </c>
      <c r="I90" s="758">
        <f t="shared" ref="I90:L90" si="26">SUM(I87:I89)</f>
        <v>145</v>
      </c>
      <c r="J90" s="759">
        <f t="shared" si="26"/>
        <v>105</v>
      </c>
      <c r="K90" s="759">
        <f t="shared" si="26"/>
        <v>0</v>
      </c>
      <c r="L90" s="1109">
        <f t="shared" si="26"/>
        <v>40</v>
      </c>
      <c r="M90" s="1064">
        <f t="shared" ref="M90:T90" si="27">SUM(M87:M89)</f>
        <v>144.5</v>
      </c>
      <c r="N90" s="1065">
        <f t="shared" si="27"/>
        <v>105</v>
      </c>
      <c r="O90" s="1065">
        <f t="shared" si="27"/>
        <v>0</v>
      </c>
      <c r="P90" s="1066">
        <f t="shared" si="27"/>
        <v>39.5</v>
      </c>
      <c r="Q90" s="1342">
        <f>Q87</f>
        <v>-0.5</v>
      </c>
      <c r="R90" s="1343"/>
      <c r="S90" s="1343"/>
      <c r="T90" s="1344">
        <f t="shared" si="27"/>
        <v>-0.5</v>
      </c>
    </row>
    <row r="91" spans="1:20" ht="12.75" customHeight="1" x14ac:dyDescent="0.2">
      <c r="A91" s="1419" t="s">
        <v>9</v>
      </c>
      <c r="B91" s="1421" t="s">
        <v>52</v>
      </c>
      <c r="C91" s="1530" t="s">
        <v>11</v>
      </c>
      <c r="D91" s="1533" t="s">
        <v>79</v>
      </c>
      <c r="E91" s="1538"/>
      <c r="F91" s="1541" t="s">
        <v>53</v>
      </c>
      <c r="G91" s="1544" t="s">
        <v>60</v>
      </c>
      <c r="H91" s="762" t="s">
        <v>50</v>
      </c>
      <c r="I91" s="721">
        <f>J91+L91</f>
        <v>15</v>
      </c>
      <c r="J91" s="692">
        <v>15</v>
      </c>
      <c r="K91" s="692"/>
      <c r="L91" s="693"/>
      <c r="M91" s="1044">
        <f>N91+P91</f>
        <v>16.5</v>
      </c>
      <c r="N91" s="1045">
        <f>15+1.5</f>
        <v>16.5</v>
      </c>
      <c r="O91" s="1045"/>
      <c r="P91" s="1046"/>
      <c r="Q91" s="1335">
        <f>M91-I91</f>
        <v>1.5</v>
      </c>
      <c r="R91" s="1335">
        <f>N91-J91</f>
        <v>1.5</v>
      </c>
      <c r="S91" s="1345"/>
      <c r="T91" s="1346"/>
    </row>
    <row r="92" spans="1:20" x14ac:dyDescent="0.2">
      <c r="A92" s="1476"/>
      <c r="B92" s="1477"/>
      <c r="C92" s="1531"/>
      <c r="D92" s="1534"/>
      <c r="E92" s="1539"/>
      <c r="F92" s="1542"/>
      <c r="G92" s="1545"/>
      <c r="H92" s="23"/>
      <c r="I92" s="724"/>
      <c r="J92" s="667"/>
      <c r="K92" s="667"/>
      <c r="L92" s="668"/>
      <c r="M92" s="1047"/>
      <c r="N92" s="1048"/>
      <c r="O92" s="1048"/>
      <c r="P92" s="1049"/>
      <c r="Q92" s="1336"/>
      <c r="R92" s="1337"/>
      <c r="S92" s="1337"/>
      <c r="T92" s="1338"/>
    </row>
    <row r="93" spans="1:20" x14ac:dyDescent="0.2">
      <c r="A93" s="1476"/>
      <c r="B93" s="1477"/>
      <c r="C93" s="1531"/>
      <c r="D93" s="1534"/>
      <c r="E93" s="1539"/>
      <c r="F93" s="1542"/>
      <c r="G93" s="1545"/>
      <c r="H93" s="52"/>
      <c r="I93" s="663"/>
      <c r="J93" s="664"/>
      <c r="K93" s="664"/>
      <c r="L93" s="665"/>
      <c r="M93" s="1054"/>
      <c r="N93" s="1055"/>
      <c r="O93" s="1055"/>
      <c r="P93" s="1057"/>
      <c r="Q93" s="1339"/>
      <c r="R93" s="1340"/>
      <c r="S93" s="1340"/>
      <c r="T93" s="1341"/>
    </row>
    <row r="94" spans="1:20" ht="13.5" thickBot="1" x14ac:dyDescent="0.25">
      <c r="A94" s="1420"/>
      <c r="B94" s="1422"/>
      <c r="C94" s="1532"/>
      <c r="D94" s="1535"/>
      <c r="E94" s="1540"/>
      <c r="F94" s="1543"/>
      <c r="G94" s="1546"/>
      <c r="H94" s="709" t="s">
        <v>10</v>
      </c>
      <c r="I94" s="717">
        <f t="shared" ref="I94:L94" si="28">SUM(I91:I93)</f>
        <v>15</v>
      </c>
      <c r="J94" s="718">
        <f t="shared" si="28"/>
        <v>15</v>
      </c>
      <c r="K94" s="718">
        <f t="shared" si="28"/>
        <v>0</v>
      </c>
      <c r="L94" s="719">
        <f t="shared" si="28"/>
        <v>0</v>
      </c>
      <c r="M94" s="1058">
        <f t="shared" ref="M94:R94" si="29">SUM(M91:M93)</f>
        <v>16.5</v>
      </c>
      <c r="N94" s="1061">
        <f t="shared" si="29"/>
        <v>16.5</v>
      </c>
      <c r="O94" s="1061">
        <f t="shared" si="29"/>
        <v>0</v>
      </c>
      <c r="P94" s="1063">
        <f t="shared" si="29"/>
        <v>0</v>
      </c>
      <c r="Q94" s="1347">
        <f t="shared" si="29"/>
        <v>1.5</v>
      </c>
      <c r="R94" s="1348">
        <f t="shared" si="29"/>
        <v>1.5</v>
      </c>
      <c r="S94" s="1348"/>
      <c r="T94" s="1349"/>
    </row>
    <row r="95" spans="1:20" ht="12.75" customHeight="1" x14ac:dyDescent="0.2">
      <c r="A95" s="1419" t="s">
        <v>9</v>
      </c>
      <c r="B95" s="1421" t="s">
        <v>52</v>
      </c>
      <c r="C95" s="1530" t="s">
        <v>52</v>
      </c>
      <c r="D95" s="1533" t="s">
        <v>81</v>
      </c>
      <c r="E95" s="1538"/>
      <c r="F95" s="1541" t="s">
        <v>53</v>
      </c>
      <c r="G95" s="1544" t="s">
        <v>60</v>
      </c>
      <c r="H95" s="690" t="s">
        <v>50</v>
      </c>
      <c r="I95" s="721">
        <f>J95+L95</f>
        <v>0</v>
      </c>
      <c r="J95" s="692"/>
      <c r="K95" s="692"/>
      <c r="L95" s="693">
        <v>0</v>
      </c>
      <c r="M95" s="1044">
        <f>N95+P95</f>
        <v>0</v>
      </c>
      <c r="N95" s="1045"/>
      <c r="O95" s="1045"/>
      <c r="P95" s="1046">
        <v>0</v>
      </c>
      <c r="Q95" s="1112"/>
      <c r="R95" s="1045"/>
      <c r="S95" s="1045"/>
      <c r="T95" s="1046"/>
    </row>
    <row r="96" spans="1:20" x14ac:dyDescent="0.2">
      <c r="A96" s="1476"/>
      <c r="B96" s="1477"/>
      <c r="C96" s="1531"/>
      <c r="D96" s="1534"/>
      <c r="E96" s="1539"/>
      <c r="F96" s="1542"/>
      <c r="G96" s="1545"/>
      <c r="H96" s="23"/>
      <c r="I96" s="724"/>
      <c r="J96" s="667"/>
      <c r="K96" s="667"/>
      <c r="L96" s="668"/>
      <c r="M96" s="1047"/>
      <c r="N96" s="1048"/>
      <c r="O96" s="1048"/>
      <c r="P96" s="1049"/>
      <c r="Q96" s="1113"/>
      <c r="R96" s="1048"/>
      <c r="S96" s="1048"/>
      <c r="T96" s="1049"/>
    </row>
    <row r="97" spans="1:28" x14ac:dyDescent="0.2">
      <c r="A97" s="1476"/>
      <c r="B97" s="1477"/>
      <c r="C97" s="1531"/>
      <c r="D97" s="1534"/>
      <c r="E97" s="1539"/>
      <c r="F97" s="1542"/>
      <c r="G97" s="1545"/>
      <c r="H97" s="52"/>
      <c r="I97" s="663"/>
      <c r="J97" s="664"/>
      <c r="K97" s="664"/>
      <c r="L97" s="665"/>
      <c r="M97" s="1054"/>
      <c r="N97" s="1055"/>
      <c r="O97" s="1055"/>
      <c r="P97" s="1057"/>
      <c r="Q97" s="1334"/>
      <c r="R97" s="1055"/>
      <c r="S97" s="1055"/>
      <c r="T97" s="1057"/>
    </row>
    <row r="98" spans="1:28" ht="13.5" thickBot="1" x14ac:dyDescent="0.25">
      <c r="A98" s="1420"/>
      <c r="B98" s="1422"/>
      <c r="C98" s="1532"/>
      <c r="D98" s="1535"/>
      <c r="E98" s="1540"/>
      <c r="F98" s="1543"/>
      <c r="G98" s="1546"/>
      <c r="H98" s="709" t="s">
        <v>10</v>
      </c>
      <c r="I98" s="717">
        <f t="shared" ref="I98:L98" si="30">SUM(I95:I97)</f>
        <v>0</v>
      </c>
      <c r="J98" s="718">
        <f t="shared" si="30"/>
        <v>0</v>
      </c>
      <c r="K98" s="718">
        <f t="shared" si="30"/>
        <v>0</v>
      </c>
      <c r="L98" s="719">
        <f t="shared" si="30"/>
        <v>0</v>
      </c>
      <c r="M98" s="1058">
        <f t="shared" ref="M98:P98" si="31">SUM(M95:M97)</f>
        <v>0</v>
      </c>
      <c r="N98" s="1061">
        <f t="shared" si="31"/>
        <v>0</v>
      </c>
      <c r="O98" s="1061">
        <f t="shared" si="31"/>
        <v>0</v>
      </c>
      <c r="P98" s="1063">
        <f t="shared" si="31"/>
        <v>0</v>
      </c>
      <c r="Q98" s="1059"/>
      <c r="R98" s="1061"/>
      <c r="S98" s="1061"/>
      <c r="T98" s="1063"/>
    </row>
    <row r="99" spans="1:28" ht="13.5" thickBot="1" x14ac:dyDescent="0.25">
      <c r="A99" s="113" t="s">
        <v>9</v>
      </c>
      <c r="B99" s="14" t="s">
        <v>52</v>
      </c>
      <c r="C99" s="1472" t="s">
        <v>12</v>
      </c>
      <c r="D99" s="1472"/>
      <c r="E99" s="1472"/>
      <c r="F99" s="1472"/>
      <c r="G99" s="1472"/>
      <c r="H99" s="1536"/>
      <c r="I99" s="378">
        <f t="shared" ref="I99:L99" si="32">I98+I94+I90</f>
        <v>160</v>
      </c>
      <c r="J99" s="378">
        <f t="shared" si="32"/>
        <v>120</v>
      </c>
      <c r="K99" s="378">
        <f t="shared" si="32"/>
        <v>0</v>
      </c>
      <c r="L99" s="1110">
        <f t="shared" si="32"/>
        <v>40</v>
      </c>
      <c r="M99" s="366">
        <f t="shared" ref="M99:T99" si="33">M98+M94+M90</f>
        <v>161</v>
      </c>
      <c r="N99" s="378">
        <f t="shared" si="33"/>
        <v>121.5</v>
      </c>
      <c r="O99" s="378">
        <f t="shared" si="33"/>
        <v>0</v>
      </c>
      <c r="P99" s="753">
        <f t="shared" si="33"/>
        <v>39.5</v>
      </c>
      <c r="Q99" s="1385">
        <f>Q98+Q94+Q90</f>
        <v>1</v>
      </c>
      <c r="R99" s="1385">
        <f t="shared" si="33"/>
        <v>1.5</v>
      </c>
      <c r="S99" s="1385">
        <f t="shared" si="33"/>
        <v>0</v>
      </c>
      <c r="T99" s="1385">
        <f t="shared" si="33"/>
        <v>-0.5</v>
      </c>
    </row>
    <row r="100" spans="1:28" ht="13.5" thickBot="1" x14ac:dyDescent="0.25">
      <c r="A100" s="113" t="s">
        <v>9</v>
      </c>
      <c r="B100" s="1412" t="s">
        <v>13</v>
      </c>
      <c r="C100" s="1413"/>
      <c r="D100" s="1413"/>
      <c r="E100" s="1413"/>
      <c r="F100" s="1413"/>
      <c r="G100" s="1413"/>
      <c r="H100" s="1513"/>
      <c r="I100" s="165">
        <f t="shared" ref="I100:L100" si="34">I99+I70+I85</f>
        <v>4839.6000000000004</v>
      </c>
      <c r="J100" s="165">
        <f t="shared" si="34"/>
        <v>2845.4</v>
      </c>
      <c r="K100" s="165">
        <f t="shared" si="34"/>
        <v>145</v>
      </c>
      <c r="L100" s="1111">
        <f t="shared" si="34"/>
        <v>1994.1999999999998</v>
      </c>
      <c r="M100" s="274">
        <f t="shared" ref="M100:O100" si="35">M99+M70+M85</f>
        <v>4818.2</v>
      </c>
      <c r="N100" s="165">
        <f t="shared" si="35"/>
        <v>2826.9</v>
      </c>
      <c r="O100" s="165">
        <f t="shared" si="35"/>
        <v>145</v>
      </c>
      <c r="P100" s="165">
        <f>P99+P70+P85</f>
        <v>247.10000000000002</v>
      </c>
      <c r="Q100" s="1386">
        <f t="shared" ref="Q100:T100" si="36">Q99+Q70+Q85</f>
        <v>-21.400000000000006</v>
      </c>
      <c r="R100" s="1386">
        <f t="shared" si="36"/>
        <v>-18.5</v>
      </c>
      <c r="S100" s="1386">
        <f t="shared" si="36"/>
        <v>0</v>
      </c>
      <c r="T100" s="1386">
        <f t="shared" si="36"/>
        <v>-2.8999999999999995</v>
      </c>
    </row>
    <row r="101" spans="1:28" ht="14.25" customHeight="1" thickBot="1" x14ac:dyDescent="0.25">
      <c r="A101" s="114" t="s">
        <v>11</v>
      </c>
      <c r="B101" s="1779" t="s">
        <v>85</v>
      </c>
      <c r="C101" s="1780"/>
      <c r="D101" s="1780"/>
      <c r="E101" s="1780"/>
      <c r="F101" s="1780"/>
      <c r="G101" s="1780"/>
      <c r="H101" s="1780"/>
      <c r="I101" s="1780"/>
      <c r="J101" s="1780"/>
      <c r="K101" s="1780"/>
      <c r="L101" s="1780"/>
      <c r="M101" s="1780"/>
      <c r="N101" s="1780"/>
      <c r="O101" s="1780"/>
      <c r="P101" s="1780"/>
      <c r="Q101" s="1780"/>
      <c r="R101" s="1780"/>
      <c r="S101" s="1042"/>
      <c r="T101" s="1043"/>
      <c r="AB101" s="1279"/>
    </row>
    <row r="102" spans="1:28" ht="13.5" thickBot="1" x14ac:dyDescent="0.25">
      <c r="A102" s="112" t="s">
        <v>11</v>
      </c>
      <c r="B102" s="14" t="s">
        <v>9</v>
      </c>
      <c r="C102" s="1518" t="s">
        <v>86</v>
      </c>
      <c r="D102" s="1519"/>
      <c r="E102" s="1519"/>
      <c r="F102" s="1519"/>
      <c r="G102" s="1519"/>
      <c r="H102" s="1781"/>
      <c r="I102" s="1781"/>
      <c r="J102" s="1781"/>
      <c r="K102" s="1781"/>
      <c r="L102" s="1781"/>
      <c r="M102" s="1781"/>
      <c r="N102" s="1781"/>
      <c r="O102" s="1519"/>
      <c r="P102" s="1519"/>
      <c r="Q102" s="1519"/>
      <c r="R102" s="1519"/>
      <c r="S102" s="1007"/>
      <c r="T102" s="1008"/>
    </row>
    <row r="103" spans="1:28" ht="12.75" customHeight="1" x14ac:dyDescent="0.2">
      <c r="A103" s="1521" t="s">
        <v>11</v>
      </c>
      <c r="B103" s="1524" t="s">
        <v>9</v>
      </c>
      <c r="C103" s="1423" t="s">
        <v>9</v>
      </c>
      <c r="D103" s="1505" t="s">
        <v>87</v>
      </c>
      <c r="E103" s="1527"/>
      <c r="F103" s="1509" t="s">
        <v>53</v>
      </c>
      <c r="G103" s="1510" t="s">
        <v>60</v>
      </c>
      <c r="H103" s="769" t="s">
        <v>50</v>
      </c>
      <c r="I103" s="771">
        <f>J103+L103</f>
        <v>15</v>
      </c>
      <c r="J103" s="772">
        <v>15</v>
      </c>
      <c r="K103" s="772"/>
      <c r="L103" s="773"/>
      <c r="M103" s="1067">
        <f>N103+P103</f>
        <v>15</v>
      </c>
      <c r="N103" s="1068">
        <v>15</v>
      </c>
      <c r="O103" s="1068"/>
      <c r="P103" s="1069"/>
      <c r="Q103" s="1067"/>
      <c r="R103" s="1068"/>
      <c r="S103" s="1068"/>
      <c r="T103" s="1069"/>
    </row>
    <row r="104" spans="1:28" ht="15" customHeight="1" x14ac:dyDescent="0.2">
      <c r="A104" s="1522"/>
      <c r="B104" s="1525"/>
      <c r="C104" s="1495"/>
      <c r="D104" s="1506"/>
      <c r="E104" s="1528"/>
      <c r="F104" s="1467"/>
      <c r="G104" s="1511"/>
      <c r="H104" s="474"/>
      <c r="I104" s="774"/>
      <c r="J104" s="671"/>
      <c r="K104" s="671"/>
      <c r="L104" s="775"/>
      <c r="M104" s="1070"/>
      <c r="N104" s="1071"/>
      <c r="O104" s="1071"/>
      <c r="P104" s="1072"/>
      <c r="Q104" s="1070"/>
      <c r="R104" s="1071"/>
      <c r="S104" s="1071"/>
      <c r="T104" s="1072"/>
    </row>
    <row r="105" spans="1:28" x14ac:dyDescent="0.2">
      <c r="A105" s="1522"/>
      <c r="B105" s="1525"/>
      <c r="C105" s="1495"/>
      <c r="D105" s="1506"/>
      <c r="E105" s="1528"/>
      <c r="F105" s="1467"/>
      <c r="G105" s="1511"/>
      <c r="H105" s="770"/>
      <c r="I105" s="776"/>
      <c r="J105" s="768"/>
      <c r="K105" s="768"/>
      <c r="L105" s="777"/>
      <c r="M105" s="1073"/>
      <c r="N105" s="1074"/>
      <c r="O105" s="1074"/>
      <c r="P105" s="1075"/>
      <c r="Q105" s="1073"/>
      <c r="R105" s="1074"/>
      <c r="S105" s="1074"/>
      <c r="T105" s="1075"/>
    </row>
    <row r="106" spans="1:28" ht="13.5" thickBot="1" x14ac:dyDescent="0.25">
      <c r="A106" s="1523"/>
      <c r="B106" s="1526"/>
      <c r="C106" s="1424"/>
      <c r="D106" s="1507"/>
      <c r="E106" s="1529"/>
      <c r="F106" s="1468"/>
      <c r="G106" s="1512"/>
      <c r="H106" s="782" t="s">
        <v>10</v>
      </c>
      <c r="I106" s="784">
        <f t="shared" ref="I106:L106" si="37">SUM(I103:I105)</f>
        <v>15</v>
      </c>
      <c r="J106" s="785">
        <f t="shared" si="37"/>
        <v>15</v>
      </c>
      <c r="K106" s="785">
        <f t="shared" si="37"/>
        <v>0</v>
      </c>
      <c r="L106" s="786">
        <f t="shared" si="37"/>
        <v>0</v>
      </c>
      <c r="M106" s="1076">
        <f t="shared" ref="M106:P106" si="38">SUM(M103:M105)</f>
        <v>15</v>
      </c>
      <c r="N106" s="1077">
        <f t="shared" si="38"/>
        <v>15</v>
      </c>
      <c r="O106" s="1077">
        <f t="shared" si="38"/>
        <v>0</v>
      </c>
      <c r="P106" s="1078">
        <f t="shared" si="38"/>
        <v>0</v>
      </c>
      <c r="Q106" s="1076"/>
      <c r="R106" s="1077"/>
      <c r="S106" s="1077"/>
      <c r="T106" s="1078"/>
    </row>
    <row r="107" spans="1:28" ht="15" customHeight="1" x14ac:dyDescent="0.2">
      <c r="A107" s="1419" t="s">
        <v>11</v>
      </c>
      <c r="B107" s="1421" t="s">
        <v>9</v>
      </c>
      <c r="C107" s="1423" t="s">
        <v>11</v>
      </c>
      <c r="D107" s="1505" t="s">
        <v>88</v>
      </c>
      <c r="E107" s="1427"/>
      <c r="F107" s="1417" t="s">
        <v>53</v>
      </c>
      <c r="G107" s="1414" t="s">
        <v>60</v>
      </c>
      <c r="H107" s="788" t="s">
        <v>50</v>
      </c>
      <c r="I107" s="771">
        <f>J107+L107</f>
        <v>0</v>
      </c>
      <c r="J107" s="772"/>
      <c r="K107" s="772"/>
      <c r="L107" s="773"/>
      <c r="M107" s="1067">
        <f>N107+P107</f>
        <v>0</v>
      </c>
      <c r="N107" s="1068"/>
      <c r="O107" s="1068"/>
      <c r="P107" s="1069"/>
      <c r="Q107" s="1067"/>
      <c r="R107" s="1068"/>
      <c r="S107" s="1068"/>
      <c r="T107" s="1069"/>
    </row>
    <row r="108" spans="1:28" x14ac:dyDescent="0.2">
      <c r="A108" s="1476"/>
      <c r="B108" s="1477"/>
      <c r="C108" s="1495"/>
      <c r="D108" s="1506"/>
      <c r="E108" s="1508"/>
      <c r="F108" s="1434"/>
      <c r="G108" s="1415"/>
      <c r="H108" s="494"/>
      <c r="I108" s="776"/>
      <c r="J108" s="768"/>
      <c r="K108" s="768"/>
      <c r="L108" s="777"/>
      <c r="M108" s="1073"/>
      <c r="N108" s="1074"/>
      <c r="O108" s="1074"/>
      <c r="P108" s="1075"/>
      <c r="Q108" s="1073"/>
      <c r="R108" s="1074"/>
      <c r="S108" s="1074"/>
      <c r="T108" s="1075"/>
    </row>
    <row r="109" spans="1:28" ht="13.5" thickBot="1" x14ac:dyDescent="0.25">
      <c r="A109" s="1420"/>
      <c r="B109" s="1422"/>
      <c r="C109" s="1424"/>
      <c r="D109" s="1507"/>
      <c r="E109" s="1428"/>
      <c r="F109" s="1418"/>
      <c r="G109" s="1416"/>
      <c r="H109" s="679" t="s">
        <v>10</v>
      </c>
      <c r="I109" s="778">
        <f t="shared" ref="I109:L109" si="39">SUM(I107:I108)</f>
        <v>0</v>
      </c>
      <c r="J109" s="765">
        <f t="shared" si="39"/>
        <v>0</v>
      </c>
      <c r="K109" s="765">
        <f t="shared" si="39"/>
        <v>0</v>
      </c>
      <c r="L109" s="779">
        <f t="shared" si="39"/>
        <v>0</v>
      </c>
      <c r="M109" s="1079">
        <f t="shared" ref="M109:P109" si="40">SUM(M107:M108)</f>
        <v>0</v>
      </c>
      <c r="N109" s="1080">
        <f t="shared" si="40"/>
        <v>0</v>
      </c>
      <c r="O109" s="1080">
        <f t="shared" si="40"/>
        <v>0</v>
      </c>
      <c r="P109" s="1081">
        <f t="shared" si="40"/>
        <v>0</v>
      </c>
      <c r="Q109" s="1079"/>
      <c r="R109" s="1080"/>
      <c r="S109" s="1080"/>
      <c r="T109" s="1081"/>
    </row>
    <row r="110" spans="1:28" ht="13.5" thickBot="1" x14ac:dyDescent="0.25">
      <c r="A110" s="1150" t="s">
        <v>11</v>
      </c>
      <c r="B110" s="1148" t="s">
        <v>9</v>
      </c>
      <c r="C110" s="1496" t="s">
        <v>12</v>
      </c>
      <c r="D110" s="1497"/>
      <c r="E110" s="1497"/>
      <c r="F110" s="1497"/>
      <c r="G110" s="1497"/>
      <c r="H110" s="1498"/>
      <c r="I110" s="502">
        <f t="shared" ref="I110:L110" si="41">I109+I106</f>
        <v>15</v>
      </c>
      <c r="J110" s="502">
        <f t="shared" si="41"/>
        <v>15</v>
      </c>
      <c r="K110" s="502">
        <f t="shared" si="41"/>
        <v>0</v>
      </c>
      <c r="L110" s="502">
        <f t="shared" si="41"/>
        <v>0</v>
      </c>
      <c r="M110" s="502">
        <f t="shared" ref="M110:R110" si="42">M109+M106</f>
        <v>15</v>
      </c>
      <c r="N110" s="502">
        <f t="shared" si="42"/>
        <v>15</v>
      </c>
      <c r="O110" s="502">
        <f t="shared" si="42"/>
        <v>0</v>
      </c>
      <c r="P110" s="502">
        <f t="shared" si="42"/>
        <v>0</v>
      </c>
      <c r="Q110" s="502">
        <f t="shared" si="42"/>
        <v>0</v>
      </c>
      <c r="R110" s="502">
        <f t="shared" si="42"/>
        <v>0</v>
      </c>
      <c r="S110" s="502">
        <f t="shared" ref="S110:T110" si="43">S109+S106</f>
        <v>0</v>
      </c>
      <c r="T110" s="1304">
        <f t="shared" si="43"/>
        <v>0</v>
      </c>
      <c r="W110" s="970"/>
      <c r="X110" s="970"/>
    </row>
    <row r="111" spans="1:28" ht="13.5" thickBot="1" x14ac:dyDescent="0.25">
      <c r="A111" s="112" t="s">
        <v>11</v>
      </c>
      <c r="B111" s="14" t="s">
        <v>11</v>
      </c>
      <c r="C111" s="1502" t="s">
        <v>172</v>
      </c>
      <c r="D111" s="1503"/>
      <c r="E111" s="1503"/>
      <c r="F111" s="1503"/>
      <c r="G111" s="1503"/>
      <c r="H111" s="1503"/>
      <c r="I111" s="1503"/>
      <c r="J111" s="1503"/>
      <c r="K111" s="1503"/>
      <c r="L111" s="1503"/>
      <c r="M111" s="1503"/>
      <c r="N111" s="1503"/>
      <c r="O111" s="1503"/>
      <c r="P111" s="1503"/>
      <c r="Q111" s="1503"/>
      <c r="R111" s="1503"/>
      <c r="S111" s="1305"/>
      <c r="T111" s="1306"/>
      <c r="W111" s="970"/>
      <c r="X111" s="970"/>
    </row>
    <row r="112" spans="1:28" ht="35.25" customHeight="1" x14ac:dyDescent="0.2">
      <c r="A112" s="1419" t="s">
        <v>11</v>
      </c>
      <c r="B112" s="1421" t="s">
        <v>11</v>
      </c>
      <c r="C112" s="1423" t="s">
        <v>9</v>
      </c>
      <c r="D112" s="1425" t="s">
        <v>216</v>
      </c>
      <c r="E112" s="1427"/>
      <c r="F112" s="1417" t="s">
        <v>53</v>
      </c>
      <c r="G112" s="1414" t="s">
        <v>60</v>
      </c>
      <c r="H112" s="490" t="s">
        <v>50</v>
      </c>
      <c r="I112" s="672">
        <f>J112+L112</f>
        <v>20</v>
      </c>
      <c r="J112" s="673"/>
      <c r="K112" s="673"/>
      <c r="L112" s="810">
        <v>20</v>
      </c>
      <c r="M112" s="1082">
        <f>N112+P112</f>
        <v>19</v>
      </c>
      <c r="N112" s="1083"/>
      <c r="O112" s="1083"/>
      <c r="P112" s="1352">
        <f>20-1</f>
        <v>19</v>
      </c>
      <c r="Q112" s="1360">
        <f>M112-I112</f>
        <v>-1</v>
      </c>
      <c r="R112" s="1364"/>
      <c r="S112" s="1364"/>
      <c r="T112" s="1362">
        <f t="shared" ref="T112" si="44">P112-L112</f>
        <v>-1</v>
      </c>
      <c r="W112" s="970"/>
      <c r="X112" s="970"/>
    </row>
    <row r="113" spans="1:24" ht="13.5" thickBot="1" x14ac:dyDescent="0.25">
      <c r="A113" s="1420"/>
      <c r="B113" s="1422"/>
      <c r="C113" s="1424"/>
      <c r="D113" s="1426"/>
      <c r="E113" s="1428"/>
      <c r="F113" s="1418"/>
      <c r="G113" s="1416"/>
      <c r="H113" s="782" t="s">
        <v>10</v>
      </c>
      <c r="I113" s="811">
        <f t="shared" ref="I113:L113" si="45">SUM(I112:I112)</f>
        <v>20</v>
      </c>
      <c r="J113" s="674">
        <f t="shared" si="45"/>
        <v>0</v>
      </c>
      <c r="K113" s="674">
        <f t="shared" si="45"/>
        <v>0</v>
      </c>
      <c r="L113" s="812">
        <f t="shared" si="45"/>
        <v>20</v>
      </c>
      <c r="M113" s="1084">
        <f t="shared" ref="M113:P113" si="46">SUM(M112:M112)</f>
        <v>19</v>
      </c>
      <c r="N113" s="1085">
        <f t="shared" si="46"/>
        <v>0</v>
      </c>
      <c r="O113" s="1085">
        <f t="shared" si="46"/>
        <v>0</v>
      </c>
      <c r="P113" s="1353">
        <f t="shared" si="46"/>
        <v>19</v>
      </c>
      <c r="Q113" s="1361">
        <f>Q112</f>
        <v>-1</v>
      </c>
      <c r="R113" s="1365"/>
      <c r="S113" s="1365"/>
      <c r="T113" s="1363">
        <f t="shared" ref="T113" si="47">T112</f>
        <v>-1</v>
      </c>
      <c r="W113" s="970"/>
      <c r="X113" s="970"/>
    </row>
    <row r="114" spans="1:24" ht="12.75" customHeight="1" x14ac:dyDescent="0.2">
      <c r="A114" s="1419" t="s">
        <v>11</v>
      </c>
      <c r="B114" s="1421" t="s">
        <v>11</v>
      </c>
      <c r="C114" s="1423" t="s">
        <v>11</v>
      </c>
      <c r="D114" s="1425" t="s">
        <v>137</v>
      </c>
      <c r="E114" s="1431" t="s">
        <v>161</v>
      </c>
      <c r="F114" s="1417" t="s">
        <v>53</v>
      </c>
      <c r="G114" s="1414" t="s">
        <v>60</v>
      </c>
      <c r="H114" s="788" t="s">
        <v>50</v>
      </c>
      <c r="I114" s="798">
        <f>J114</f>
        <v>30</v>
      </c>
      <c r="J114" s="799">
        <v>30</v>
      </c>
      <c r="K114" s="799"/>
      <c r="L114" s="773"/>
      <c r="M114" s="1086">
        <f>N114</f>
        <v>62.4</v>
      </c>
      <c r="N114" s="1087">
        <f>30+32.4</f>
        <v>62.4</v>
      </c>
      <c r="O114" s="1087"/>
      <c r="P114" s="1317"/>
      <c r="Q114" s="1358">
        <f>M114-I114</f>
        <v>32.4</v>
      </c>
      <c r="R114" s="1366">
        <f t="shared" ref="R114" si="48">N114-J114</f>
        <v>32.4</v>
      </c>
      <c r="S114" s="1366"/>
      <c r="T114" s="1359"/>
    </row>
    <row r="115" spans="1:24" x14ac:dyDescent="0.2">
      <c r="A115" s="1476"/>
      <c r="B115" s="1477"/>
      <c r="C115" s="1495"/>
      <c r="D115" s="1429"/>
      <c r="E115" s="1432"/>
      <c r="F115" s="1434"/>
      <c r="G115" s="1415"/>
      <c r="H115" s="803"/>
      <c r="I115" s="800"/>
      <c r="J115" s="675"/>
      <c r="K115" s="675"/>
      <c r="L115" s="775"/>
      <c r="M115" s="1088"/>
      <c r="N115" s="1089"/>
      <c r="O115" s="1089"/>
      <c r="P115" s="1318"/>
      <c r="Q115" s="1308"/>
      <c r="R115" s="1320"/>
      <c r="S115" s="1089"/>
      <c r="T115" s="1072"/>
    </row>
    <row r="116" spans="1:24" x14ac:dyDescent="0.2">
      <c r="A116" s="1476"/>
      <c r="B116" s="1477"/>
      <c r="C116" s="1495"/>
      <c r="D116" s="1429"/>
      <c r="E116" s="1432"/>
      <c r="F116" s="1434"/>
      <c r="G116" s="1415"/>
      <c r="H116" s="494"/>
      <c r="I116" s="801"/>
      <c r="J116" s="794"/>
      <c r="K116" s="794"/>
      <c r="L116" s="777"/>
      <c r="M116" s="1090"/>
      <c r="N116" s="1091"/>
      <c r="O116" s="1091"/>
      <c r="P116" s="1319"/>
      <c r="Q116" s="1309"/>
      <c r="R116" s="1321"/>
      <c r="S116" s="1091"/>
      <c r="T116" s="1075"/>
    </row>
    <row r="117" spans="1:24" ht="13.5" thickBot="1" x14ac:dyDescent="0.25">
      <c r="A117" s="1420"/>
      <c r="B117" s="1422"/>
      <c r="C117" s="1424"/>
      <c r="D117" s="1430"/>
      <c r="E117" s="1433"/>
      <c r="F117" s="1418"/>
      <c r="G117" s="1416"/>
      <c r="H117" s="679" t="s">
        <v>10</v>
      </c>
      <c r="I117" s="802">
        <f>I114</f>
        <v>30</v>
      </c>
      <c r="J117" s="792">
        <f>J114</f>
        <v>30</v>
      </c>
      <c r="K117" s="792"/>
      <c r="L117" s="779"/>
      <c r="M117" s="1092">
        <f>M114</f>
        <v>62.4</v>
      </c>
      <c r="N117" s="1093">
        <f>N114</f>
        <v>62.4</v>
      </c>
      <c r="O117" s="1093"/>
      <c r="P117" s="1322"/>
      <c r="Q117" s="1310">
        <f>Q114</f>
        <v>32.4</v>
      </c>
      <c r="R117" s="1311">
        <f>R114</f>
        <v>32.4</v>
      </c>
      <c r="S117" s="1093"/>
      <c r="T117" s="1081"/>
    </row>
    <row r="118" spans="1:24" ht="12.75" customHeight="1" x14ac:dyDescent="0.2">
      <c r="A118" s="1419" t="s">
        <v>11</v>
      </c>
      <c r="B118" s="1421" t="s">
        <v>11</v>
      </c>
      <c r="C118" s="1423" t="s">
        <v>52</v>
      </c>
      <c r="D118" s="1425" t="s">
        <v>195</v>
      </c>
      <c r="E118" s="1431" t="s">
        <v>161</v>
      </c>
      <c r="F118" s="1417" t="s">
        <v>53</v>
      </c>
      <c r="G118" s="1414" t="s">
        <v>164</v>
      </c>
      <c r="H118" s="788" t="s">
        <v>50</v>
      </c>
      <c r="I118" s="798">
        <f>J118+L118</f>
        <v>25</v>
      </c>
      <c r="J118" s="799">
        <v>25</v>
      </c>
      <c r="K118" s="799"/>
      <c r="L118" s="773"/>
      <c r="M118" s="1086">
        <f>N118+P118</f>
        <v>25</v>
      </c>
      <c r="N118" s="1087">
        <v>25</v>
      </c>
      <c r="O118" s="1087"/>
      <c r="P118" s="1317"/>
      <c r="Q118" s="1086"/>
      <c r="R118" s="1087"/>
      <c r="S118" s="1087"/>
      <c r="T118" s="1069"/>
    </row>
    <row r="119" spans="1:24" x14ac:dyDescent="0.2">
      <c r="A119" s="1476"/>
      <c r="B119" s="1477"/>
      <c r="C119" s="1495"/>
      <c r="D119" s="1429"/>
      <c r="E119" s="1432"/>
      <c r="F119" s="1434"/>
      <c r="G119" s="1415"/>
      <c r="H119" s="494"/>
      <c r="I119" s="801"/>
      <c r="J119" s="794"/>
      <c r="K119" s="794"/>
      <c r="L119" s="777"/>
      <c r="M119" s="1090"/>
      <c r="N119" s="1091"/>
      <c r="O119" s="1091"/>
      <c r="P119" s="1319"/>
      <c r="Q119" s="1090"/>
      <c r="R119" s="1091"/>
      <c r="S119" s="1091"/>
      <c r="T119" s="1075"/>
    </row>
    <row r="120" spans="1:24" ht="13.5" thickBot="1" x14ac:dyDescent="0.25">
      <c r="A120" s="1420"/>
      <c r="B120" s="1422"/>
      <c r="C120" s="1424"/>
      <c r="D120" s="1430"/>
      <c r="E120" s="1433"/>
      <c r="F120" s="1418"/>
      <c r="G120" s="1416"/>
      <c r="H120" s="679" t="s">
        <v>10</v>
      </c>
      <c r="I120" s="802">
        <f t="shared" ref="I120:L120" si="49">SUM(I118:I119)</f>
        <v>25</v>
      </c>
      <c r="J120" s="791">
        <f t="shared" si="49"/>
        <v>25</v>
      </c>
      <c r="K120" s="791">
        <f t="shared" si="49"/>
        <v>0</v>
      </c>
      <c r="L120" s="767">
        <f t="shared" si="49"/>
        <v>0</v>
      </c>
      <c r="M120" s="1092">
        <f t="shared" ref="M120:P120" si="50">SUM(M118:M119)</f>
        <v>25</v>
      </c>
      <c r="N120" s="1094">
        <f t="shared" si="50"/>
        <v>25</v>
      </c>
      <c r="O120" s="1094">
        <f t="shared" si="50"/>
        <v>0</v>
      </c>
      <c r="P120" s="1307">
        <f t="shared" si="50"/>
        <v>0</v>
      </c>
      <c r="Q120" s="1092"/>
      <c r="R120" s="1094"/>
      <c r="S120" s="1094"/>
      <c r="T120" s="1095"/>
    </row>
    <row r="121" spans="1:24" s="299" customFormat="1" ht="12.75" customHeight="1" x14ac:dyDescent="0.2">
      <c r="A121" s="1419" t="s">
        <v>11</v>
      </c>
      <c r="B121" s="635" t="s">
        <v>11</v>
      </c>
      <c r="C121" s="696" t="s">
        <v>53</v>
      </c>
      <c r="D121" s="1486" t="s">
        <v>173</v>
      </c>
      <c r="E121" s="1431" t="s">
        <v>187</v>
      </c>
      <c r="F121" s="1489" t="s">
        <v>53</v>
      </c>
      <c r="G121" s="1414" t="s">
        <v>99</v>
      </c>
      <c r="H121" s="824" t="s">
        <v>50</v>
      </c>
      <c r="I121" s="825">
        <f>J121</f>
        <v>25</v>
      </c>
      <c r="J121" s="677">
        <v>25</v>
      </c>
      <c r="K121" s="799"/>
      <c r="L121" s="826"/>
      <c r="M121" s="1096">
        <f>N121</f>
        <v>25</v>
      </c>
      <c r="N121" s="1097">
        <v>25</v>
      </c>
      <c r="O121" s="1087"/>
      <c r="P121" s="1354"/>
      <c r="Q121" s="1096"/>
      <c r="R121" s="1097"/>
      <c r="S121" s="1087"/>
      <c r="T121" s="1098"/>
    </row>
    <row r="122" spans="1:24" s="299" customFormat="1" x14ac:dyDescent="0.2">
      <c r="A122" s="1476"/>
      <c r="B122" s="298"/>
      <c r="C122" s="697"/>
      <c r="D122" s="1487"/>
      <c r="E122" s="1432"/>
      <c r="F122" s="1469"/>
      <c r="G122" s="1415"/>
      <c r="H122" s="820"/>
      <c r="I122" s="818"/>
      <c r="J122" s="813"/>
      <c r="K122" s="794"/>
      <c r="L122" s="819"/>
      <c r="M122" s="1099"/>
      <c r="N122" s="1100"/>
      <c r="O122" s="1091"/>
      <c r="P122" s="1355"/>
      <c r="Q122" s="1099"/>
      <c r="R122" s="1100"/>
      <c r="S122" s="1091"/>
      <c r="T122" s="1101"/>
    </row>
    <row r="123" spans="1:24" s="299" customFormat="1" ht="13.5" thickBot="1" x14ac:dyDescent="0.25">
      <c r="A123" s="1420"/>
      <c r="B123" s="828"/>
      <c r="C123" s="829"/>
      <c r="D123" s="1488"/>
      <c r="E123" s="1433"/>
      <c r="F123" s="1470"/>
      <c r="G123" s="1416"/>
      <c r="H123" s="830" t="s">
        <v>10</v>
      </c>
      <c r="I123" s="831">
        <f>I121</f>
        <v>25</v>
      </c>
      <c r="J123" s="792">
        <f>J121</f>
        <v>25</v>
      </c>
      <c r="K123" s="832"/>
      <c r="L123" s="833">
        <f>SUM(L121:L122)</f>
        <v>0</v>
      </c>
      <c r="M123" s="1102">
        <f>M121</f>
        <v>25</v>
      </c>
      <c r="N123" s="1093">
        <f>N121</f>
        <v>25</v>
      </c>
      <c r="O123" s="1103"/>
      <c r="P123" s="1356">
        <f>SUM(P121:P122)</f>
        <v>0</v>
      </c>
      <c r="Q123" s="1102"/>
      <c r="R123" s="1093"/>
      <c r="S123" s="1103"/>
      <c r="T123" s="1104"/>
    </row>
    <row r="124" spans="1:24" x14ac:dyDescent="0.2">
      <c r="A124" s="1476" t="s">
        <v>11</v>
      </c>
      <c r="B124" s="1477" t="s">
        <v>11</v>
      </c>
      <c r="C124" s="1478" t="s">
        <v>54</v>
      </c>
      <c r="D124" s="1782" t="s">
        <v>206</v>
      </c>
      <c r="E124" s="1482" t="s">
        <v>162</v>
      </c>
      <c r="F124" s="1467" t="s">
        <v>53</v>
      </c>
      <c r="G124" s="1469" t="s">
        <v>60</v>
      </c>
      <c r="H124" s="837" t="s">
        <v>50</v>
      </c>
      <c r="I124" s="836">
        <f>J124+L124</f>
        <v>10</v>
      </c>
      <c r="J124" s="675"/>
      <c r="K124" s="675"/>
      <c r="L124" s="775">
        <v>10</v>
      </c>
      <c r="M124" s="1105">
        <f>N124+P124</f>
        <v>0</v>
      </c>
      <c r="N124" s="1089"/>
      <c r="O124" s="1089"/>
      <c r="P124" s="1318">
        <v>0</v>
      </c>
      <c r="Q124" s="1380">
        <f>M125-I124</f>
        <v>-10</v>
      </c>
      <c r="R124" s="1381"/>
      <c r="S124" s="1381"/>
      <c r="T124" s="1359">
        <f t="shared" ref="T124" si="51">P125-L124</f>
        <v>-10</v>
      </c>
    </row>
    <row r="125" spans="1:24" x14ac:dyDescent="0.2">
      <c r="A125" s="1476"/>
      <c r="B125" s="1477"/>
      <c r="C125" s="1478"/>
      <c r="D125" s="1782"/>
      <c r="E125" s="1482"/>
      <c r="F125" s="1467"/>
      <c r="G125" s="1469"/>
      <c r="H125" s="823"/>
      <c r="I125" s="676"/>
      <c r="J125" s="794"/>
      <c r="K125" s="794"/>
      <c r="L125" s="777"/>
      <c r="M125" s="1106"/>
      <c r="N125" s="1091"/>
      <c r="O125" s="1091"/>
      <c r="P125" s="1319"/>
      <c r="Q125" s="1309"/>
      <c r="R125" s="1350"/>
      <c r="S125" s="1350"/>
      <c r="T125" s="1351"/>
    </row>
    <row r="126" spans="1:24" ht="13.5" thickBot="1" x14ac:dyDescent="0.25">
      <c r="A126" s="1420"/>
      <c r="B126" s="1422"/>
      <c r="C126" s="1479"/>
      <c r="D126" s="1783"/>
      <c r="E126" s="1483"/>
      <c r="F126" s="1468"/>
      <c r="G126" s="1470"/>
      <c r="H126" s="678" t="s">
        <v>10</v>
      </c>
      <c r="I126" s="764">
        <f t="shared" ref="I126:L126" si="52">SUM(I124:I125)</f>
        <v>10</v>
      </c>
      <c r="J126" s="765">
        <f t="shared" si="52"/>
        <v>0</v>
      </c>
      <c r="K126" s="765">
        <f t="shared" si="52"/>
        <v>0</v>
      </c>
      <c r="L126" s="779">
        <f t="shared" si="52"/>
        <v>10</v>
      </c>
      <c r="M126" s="1107">
        <f t="shared" ref="M126:T126" si="53">SUM(M124:M125)</f>
        <v>0</v>
      </c>
      <c r="N126" s="1080">
        <f t="shared" si="53"/>
        <v>0</v>
      </c>
      <c r="O126" s="1080">
        <f t="shared" si="53"/>
        <v>0</v>
      </c>
      <c r="P126" s="1322">
        <f t="shared" si="53"/>
        <v>0</v>
      </c>
      <c r="Q126" s="1376">
        <f t="shared" si="53"/>
        <v>-10</v>
      </c>
      <c r="R126" s="1382"/>
      <c r="S126" s="1382"/>
      <c r="T126" s="1378">
        <f t="shared" si="53"/>
        <v>-10</v>
      </c>
    </row>
    <row r="127" spans="1:24" ht="13.5" thickBot="1" x14ac:dyDescent="0.25">
      <c r="A127" s="113" t="s">
        <v>9</v>
      </c>
      <c r="B127" s="14" t="s">
        <v>11</v>
      </c>
      <c r="C127" s="1472" t="s">
        <v>12</v>
      </c>
      <c r="D127" s="1472"/>
      <c r="E127" s="1472"/>
      <c r="F127" s="1472"/>
      <c r="G127" s="1472"/>
      <c r="H127" s="1473"/>
      <c r="I127" s="164">
        <f>I126+I123+I120+I117+I113</f>
        <v>110</v>
      </c>
      <c r="J127" s="164">
        <f t="shared" ref="J127:L127" si="54">J126+J123+J120+J117+J113</f>
        <v>80</v>
      </c>
      <c r="K127" s="164">
        <f t="shared" si="54"/>
        <v>0</v>
      </c>
      <c r="L127" s="429">
        <f t="shared" si="54"/>
        <v>30</v>
      </c>
      <c r="M127" s="164">
        <f>M126+M123+M120+M117+M113</f>
        <v>131.4</v>
      </c>
      <c r="N127" s="164">
        <f t="shared" ref="N127:T127" si="55">N126+N123+N120+N117+N113</f>
        <v>112.4</v>
      </c>
      <c r="O127" s="164">
        <f t="shared" si="55"/>
        <v>0</v>
      </c>
      <c r="P127" s="1357">
        <f>P126+P123+P120+P117+P113</f>
        <v>19</v>
      </c>
      <c r="Q127" s="1377">
        <f>Q126+Q123+Q120+Q117+Q113</f>
        <v>21.4</v>
      </c>
      <c r="R127" s="1383">
        <f t="shared" si="55"/>
        <v>32.4</v>
      </c>
      <c r="S127" s="1383">
        <f t="shared" si="55"/>
        <v>0</v>
      </c>
      <c r="T127" s="1379">
        <f t="shared" si="55"/>
        <v>-11</v>
      </c>
    </row>
    <row r="128" spans="1:24" ht="13.5" thickBot="1" x14ac:dyDescent="0.25">
      <c r="A128" s="112" t="s">
        <v>11</v>
      </c>
      <c r="B128" s="1412" t="s">
        <v>13</v>
      </c>
      <c r="C128" s="1413"/>
      <c r="D128" s="1413"/>
      <c r="E128" s="1413"/>
      <c r="F128" s="1413"/>
      <c r="G128" s="1413"/>
      <c r="H128" s="1413"/>
      <c r="I128" s="274">
        <f t="shared" ref="I128:L128" si="56">I127+I110</f>
        <v>125</v>
      </c>
      <c r="J128" s="275">
        <f t="shared" si="56"/>
        <v>95</v>
      </c>
      <c r="K128" s="275">
        <f t="shared" si="56"/>
        <v>0</v>
      </c>
      <c r="L128" s="276">
        <f t="shared" si="56"/>
        <v>30</v>
      </c>
      <c r="M128" s="274">
        <f t="shared" ref="M128:T128" si="57">M127+M110</f>
        <v>146.4</v>
      </c>
      <c r="N128" s="275">
        <f t="shared" si="57"/>
        <v>127.4</v>
      </c>
      <c r="O128" s="275">
        <f t="shared" si="57"/>
        <v>0</v>
      </c>
      <c r="P128" s="277">
        <f t="shared" si="57"/>
        <v>19</v>
      </c>
      <c r="Q128" s="1387">
        <f t="shared" si="57"/>
        <v>21.4</v>
      </c>
      <c r="R128" s="1388">
        <f t="shared" si="57"/>
        <v>32.4</v>
      </c>
      <c r="S128" s="1388">
        <f t="shared" si="57"/>
        <v>0</v>
      </c>
      <c r="T128" s="1389">
        <f t="shared" si="57"/>
        <v>-11</v>
      </c>
    </row>
    <row r="129" spans="1:20" ht="13.5" thickBot="1" x14ac:dyDescent="0.25">
      <c r="A129" s="166" t="s">
        <v>9</v>
      </c>
      <c r="B129" s="1461" t="s">
        <v>207</v>
      </c>
      <c r="C129" s="1462"/>
      <c r="D129" s="1462"/>
      <c r="E129" s="1462"/>
      <c r="F129" s="1462"/>
      <c r="G129" s="1462"/>
      <c r="H129" s="1462"/>
      <c r="I129" s="267">
        <f t="shared" ref="I129:L129" si="58">I128+I100</f>
        <v>4964.6000000000004</v>
      </c>
      <c r="J129" s="268">
        <f t="shared" si="58"/>
        <v>2940.4</v>
      </c>
      <c r="K129" s="268">
        <f t="shared" si="58"/>
        <v>145</v>
      </c>
      <c r="L129" s="269">
        <f t="shared" si="58"/>
        <v>2024.1999999999998</v>
      </c>
      <c r="M129" s="267">
        <f t="shared" ref="M129:R129" si="59">M128+M100</f>
        <v>4964.5999999999995</v>
      </c>
      <c r="N129" s="268">
        <f t="shared" si="59"/>
        <v>2954.3</v>
      </c>
      <c r="O129" s="268">
        <f t="shared" si="59"/>
        <v>145</v>
      </c>
      <c r="P129" s="271">
        <f t="shared" si="59"/>
        <v>266.10000000000002</v>
      </c>
      <c r="Q129" s="1373">
        <f t="shared" si="59"/>
        <v>0</v>
      </c>
      <c r="R129" s="1374">
        <f t="shared" si="59"/>
        <v>13.899999999999999</v>
      </c>
      <c r="S129" s="1374">
        <f t="shared" ref="S129:T129" si="60">S128+S100</f>
        <v>0</v>
      </c>
      <c r="T129" s="1375">
        <f t="shared" si="60"/>
        <v>-13.899999999999999</v>
      </c>
    </row>
    <row r="130" spans="1:20" s="25" customFormat="1" x14ac:dyDescent="0.2">
      <c r="A130" s="1465"/>
      <c r="B130" s="1465"/>
      <c r="C130" s="1465"/>
      <c r="D130" s="1465"/>
      <c r="E130" s="1465"/>
      <c r="F130" s="1465"/>
      <c r="G130" s="1465"/>
      <c r="H130" s="1465"/>
      <c r="I130" s="1465"/>
      <c r="J130" s="1465"/>
      <c r="K130" s="1465"/>
      <c r="L130" s="1465"/>
      <c r="M130" s="1465"/>
      <c r="N130" s="1465"/>
      <c r="O130" s="1465"/>
      <c r="P130" s="1465"/>
      <c r="Q130" s="1465"/>
      <c r="R130" s="1465"/>
    </row>
    <row r="131" spans="1:20" s="25" customFormat="1" x14ac:dyDescent="0.2">
      <c r="A131" s="1466"/>
      <c r="B131" s="1466"/>
      <c r="C131" s="1466"/>
      <c r="D131" s="1466"/>
      <c r="E131" s="1466"/>
      <c r="F131" s="1466"/>
      <c r="G131" s="1466"/>
      <c r="H131" s="1466"/>
      <c r="I131" s="1466"/>
      <c r="J131" s="1466"/>
      <c r="K131" s="1466"/>
      <c r="L131" s="1466"/>
      <c r="M131" s="1466"/>
      <c r="N131" s="1466"/>
      <c r="O131" s="1466"/>
      <c r="P131" s="1466"/>
      <c r="Q131" s="1466"/>
      <c r="R131" s="1466"/>
    </row>
    <row r="132" spans="1:20" s="25" customFormat="1" ht="13.5" thickBot="1" x14ac:dyDescent="0.25">
      <c r="A132" s="1399" t="s">
        <v>18</v>
      </c>
      <c r="B132" s="1399"/>
      <c r="C132" s="1399"/>
      <c r="D132" s="1399"/>
      <c r="E132" s="1399"/>
      <c r="F132" s="1399"/>
      <c r="G132" s="1399"/>
      <c r="H132" s="1399"/>
      <c r="I132" s="1399"/>
      <c r="J132" s="1399"/>
      <c r="K132" s="1399"/>
      <c r="L132" s="1399"/>
      <c r="M132" s="1399"/>
      <c r="N132" s="1399"/>
      <c r="O132" s="5"/>
      <c r="P132" s="5"/>
      <c r="Q132" s="5"/>
      <c r="R132" s="5"/>
    </row>
    <row r="133" spans="1:20" ht="48" customHeight="1" thickBot="1" x14ac:dyDescent="0.25">
      <c r="A133" s="1400" t="s">
        <v>14</v>
      </c>
      <c r="B133" s="1401"/>
      <c r="C133" s="1401"/>
      <c r="D133" s="1401"/>
      <c r="E133" s="1401"/>
      <c r="F133" s="1401"/>
      <c r="G133" s="1401"/>
      <c r="H133" s="1402"/>
      <c r="I133" s="1403" t="s">
        <v>113</v>
      </c>
      <c r="J133" s="1404"/>
      <c r="K133" s="1404"/>
      <c r="L133" s="1405"/>
      <c r="M133" s="1403" t="s">
        <v>226</v>
      </c>
      <c r="N133" s="1404"/>
      <c r="O133" s="1404"/>
      <c r="P133" s="1405"/>
      <c r="Q133" s="1403" t="s">
        <v>227</v>
      </c>
      <c r="R133" s="1404"/>
      <c r="S133" s="1404"/>
      <c r="T133" s="1405"/>
    </row>
    <row r="134" spans="1:20" ht="12.75" customHeight="1" x14ac:dyDescent="0.2">
      <c r="A134" s="1406" t="s">
        <v>19</v>
      </c>
      <c r="B134" s="1407"/>
      <c r="C134" s="1407"/>
      <c r="D134" s="1407"/>
      <c r="E134" s="1407"/>
      <c r="F134" s="1407"/>
      <c r="G134" s="1407"/>
      <c r="H134" s="1408"/>
      <c r="I134" s="1409">
        <f>SUM(I135:L136)</f>
        <v>824.40000000000009</v>
      </c>
      <c r="J134" s="1410"/>
      <c r="K134" s="1410"/>
      <c r="L134" s="1411"/>
      <c r="M134" s="1409">
        <f>SUM(M135:P136)</f>
        <v>824.4</v>
      </c>
      <c r="N134" s="1410"/>
      <c r="O134" s="1410"/>
      <c r="P134" s="1411"/>
      <c r="Q134" s="1409">
        <f>SUM(Q135:T136)</f>
        <v>-7.1054273576010019E-15</v>
      </c>
      <c r="R134" s="1410"/>
      <c r="S134" s="1410"/>
      <c r="T134" s="1411"/>
    </row>
    <row r="135" spans="1:20" x14ac:dyDescent="0.2">
      <c r="A135" s="1456" t="s">
        <v>43</v>
      </c>
      <c r="B135" s="1457"/>
      <c r="C135" s="1457"/>
      <c r="D135" s="1457"/>
      <c r="E135" s="1457"/>
      <c r="F135" s="1457"/>
      <c r="G135" s="1457"/>
      <c r="H135" s="1458"/>
      <c r="I135" s="1438">
        <f>SUMIF(H13:H129,"SB",I13:I129)</f>
        <v>824.40000000000009</v>
      </c>
      <c r="J135" s="1439"/>
      <c r="K135" s="1439"/>
      <c r="L135" s="1440"/>
      <c r="M135" s="1438">
        <f>SUMIF(H13:H129,"SB",M13:M129)</f>
        <v>824.4</v>
      </c>
      <c r="N135" s="1439"/>
      <c r="O135" s="1439"/>
      <c r="P135" s="1440"/>
      <c r="Q135" s="1438">
        <f>SUMIF(H13:H129,"SB",Q13:Q129)</f>
        <v>-7.1054273576010019E-15</v>
      </c>
      <c r="R135" s="1439"/>
      <c r="S135" s="1439"/>
      <c r="T135" s="1440"/>
    </row>
    <row r="136" spans="1:20" x14ac:dyDescent="0.2">
      <c r="A136" s="1435" t="s">
        <v>122</v>
      </c>
      <c r="B136" s="1436"/>
      <c r="C136" s="1436"/>
      <c r="D136" s="1436"/>
      <c r="E136" s="1436"/>
      <c r="F136" s="1436"/>
      <c r="G136" s="1436"/>
      <c r="H136" s="1437"/>
      <c r="I136" s="1438">
        <f>SUMIF(H13:H129,"SB(L)",I13:I129)</f>
        <v>0</v>
      </c>
      <c r="J136" s="1439"/>
      <c r="K136" s="1439"/>
      <c r="L136" s="1440"/>
      <c r="M136" s="1438">
        <f>SUMIF(H13:H129,"SB(L)",M13:M129)</f>
        <v>0</v>
      </c>
      <c r="N136" s="1439"/>
      <c r="O136" s="1439"/>
      <c r="P136" s="1440"/>
      <c r="Q136" s="1438">
        <f>SUMIF(P13:P129,"SB(L)",Q13:Q129)</f>
        <v>0</v>
      </c>
      <c r="R136" s="1439"/>
      <c r="S136" s="1439"/>
      <c r="T136" s="1440"/>
    </row>
    <row r="137" spans="1:20" x14ac:dyDescent="0.2">
      <c r="A137" s="1447" t="s">
        <v>20</v>
      </c>
      <c r="B137" s="1448"/>
      <c r="C137" s="1448"/>
      <c r="D137" s="1448"/>
      <c r="E137" s="1448"/>
      <c r="F137" s="1448"/>
      <c r="G137" s="1448"/>
      <c r="H137" s="1449"/>
      <c r="I137" s="1450">
        <f>SUM(I138:L139)</f>
        <v>4140.2</v>
      </c>
      <c r="J137" s="1451"/>
      <c r="K137" s="1451"/>
      <c r="L137" s="1452"/>
      <c r="M137" s="1450">
        <f>SUM(M138:P139)</f>
        <v>4140.2</v>
      </c>
      <c r="N137" s="1451"/>
      <c r="O137" s="1451"/>
      <c r="P137" s="1452"/>
      <c r="Q137" s="1450">
        <f>SUM(Q138:T139)</f>
        <v>0</v>
      </c>
      <c r="R137" s="1451"/>
      <c r="S137" s="1451"/>
      <c r="T137" s="1452"/>
    </row>
    <row r="138" spans="1:20" x14ac:dyDescent="0.2">
      <c r="A138" s="1453" t="s">
        <v>44</v>
      </c>
      <c r="B138" s="1454"/>
      <c r="C138" s="1454"/>
      <c r="D138" s="1454"/>
      <c r="E138" s="1454"/>
      <c r="F138" s="1454"/>
      <c r="G138" s="1454"/>
      <c r="H138" s="1455"/>
      <c r="I138" s="1438">
        <f>SUMIF(H13:H129,"ES",I13:I129)</f>
        <v>1757.2999999999997</v>
      </c>
      <c r="J138" s="1439"/>
      <c r="K138" s="1439"/>
      <c r="L138" s="1440"/>
      <c r="M138" s="1438">
        <f>SUMIF(H13:H129,"ES",M13:M129)</f>
        <v>1757.2999999999997</v>
      </c>
      <c r="N138" s="1439"/>
      <c r="O138" s="1439"/>
      <c r="P138" s="1440"/>
      <c r="Q138" s="1438">
        <f>SUMIF(P13:P129,"ES",Q13:Q129)</f>
        <v>0</v>
      </c>
      <c r="R138" s="1439"/>
      <c r="S138" s="1439"/>
      <c r="T138" s="1440"/>
    </row>
    <row r="139" spans="1:20" x14ac:dyDescent="0.2">
      <c r="A139" s="1435" t="s">
        <v>45</v>
      </c>
      <c r="B139" s="1436"/>
      <c r="C139" s="1436"/>
      <c r="D139" s="1436"/>
      <c r="E139" s="1436"/>
      <c r="F139" s="1436"/>
      <c r="G139" s="1436"/>
      <c r="H139" s="1437"/>
      <c r="I139" s="1438">
        <f>SUMIF(H13:H129,"LRVB",I13:I129)</f>
        <v>2382.9</v>
      </c>
      <c r="J139" s="1439"/>
      <c r="K139" s="1439"/>
      <c r="L139" s="1440"/>
      <c r="M139" s="1438">
        <f>SUMIF(H13:H129,"LRVB",M13:M129)</f>
        <v>2382.9</v>
      </c>
      <c r="N139" s="1439"/>
      <c r="O139" s="1439"/>
      <c r="P139" s="1440"/>
      <c r="Q139" s="1438">
        <f>SUMIF(P13:P129,"LRVB",Q13:Q129)</f>
        <v>0</v>
      </c>
      <c r="R139" s="1439"/>
      <c r="S139" s="1439"/>
      <c r="T139" s="1440"/>
    </row>
    <row r="140" spans="1:20" ht="13.5" thickBot="1" x14ac:dyDescent="0.25">
      <c r="A140" s="1441" t="s">
        <v>21</v>
      </c>
      <c r="B140" s="1442"/>
      <c r="C140" s="1442"/>
      <c r="D140" s="1442"/>
      <c r="E140" s="1442"/>
      <c r="F140" s="1442"/>
      <c r="G140" s="1442"/>
      <c r="H140" s="1443"/>
      <c r="I140" s="1444">
        <f>SUM(I134,I137)</f>
        <v>4964.6000000000004</v>
      </c>
      <c r="J140" s="1445"/>
      <c r="K140" s="1445"/>
      <c r="L140" s="1446"/>
      <c r="M140" s="1444">
        <f>SUM(M134,M137)</f>
        <v>4964.5999999999995</v>
      </c>
      <c r="N140" s="1445"/>
      <c r="O140" s="1445"/>
      <c r="P140" s="1446"/>
      <c r="Q140" s="1444">
        <f>SUM(Q134,Q137)</f>
        <v>-7.1054273576010019E-15</v>
      </c>
      <c r="R140" s="1445"/>
      <c r="S140" s="1445"/>
      <c r="T140" s="1446"/>
    </row>
    <row r="143" spans="1:20" x14ac:dyDescent="0.2">
      <c r="K143" s="233"/>
    </row>
  </sheetData>
  <mergeCells count="185">
    <mergeCell ref="P1:T1"/>
    <mergeCell ref="Q140:T140"/>
    <mergeCell ref="M6:P6"/>
    <mergeCell ref="P7:P8"/>
    <mergeCell ref="Q6:T6"/>
    <mergeCell ref="Q7:Q8"/>
    <mergeCell ref="R7:S7"/>
    <mergeCell ref="M139:P139"/>
    <mergeCell ref="M140:P140"/>
    <mergeCell ref="T7:T8"/>
    <mergeCell ref="Q133:T133"/>
    <mergeCell ref="Q134:T134"/>
    <mergeCell ref="Q135:T135"/>
    <mergeCell ref="Q136:T136"/>
    <mergeCell ref="Q137:T137"/>
    <mergeCell ref="Q138:T138"/>
    <mergeCell ref="Q139:T139"/>
    <mergeCell ref="A131:R131"/>
    <mergeCell ref="A132:N132"/>
    <mergeCell ref="A133:H133"/>
    <mergeCell ref="I133:L133"/>
    <mergeCell ref="G124:G126"/>
    <mergeCell ref="C127:H127"/>
    <mergeCell ref="B128:H128"/>
    <mergeCell ref="A140:H140"/>
    <mergeCell ref="I140:L140"/>
    <mergeCell ref="M7:M8"/>
    <mergeCell ref="N7:O7"/>
    <mergeCell ref="M133:P133"/>
    <mergeCell ref="M134:P134"/>
    <mergeCell ref="M135:P135"/>
    <mergeCell ref="M136:P136"/>
    <mergeCell ref="M137:P137"/>
    <mergeCell ref="M138:P138"/>
    <mergeCell ref="A137:H137"/>
    <mergeCell ref="I137:L137"/>
    <mergeCell ref="A138:H138"/>
    <mergeCell ref="I138:L138"/>
    <mergeCell ref="A139:H139"/>
    <mergeCell ref="I139:L139"/>
    <mergeCell ref="A134:H134"/>
    <mergeCell ref="I134:L134"/>
    <mergeCell ref="A135:H135"/>
    <mergeCell ref="I135:L135"/>
    <mergeCell ref="A136:H136"/>
    <mergeCell ref="I136:L136"/>
    <mergeCell ref="B129:H129"/>
    <mergeCell ref="A130:R130"/>
    <mergeCell ref="A124:A126"/>
    <mergeCell ref="B124:B126"/>
    <mergeCell ref="C124:C126"/>
    <mergeCell ref="D124:D126"/>
    <mergeCell ref="E124:E126"/>
    <mergeCell ref="F124:F126"/>
    <mergeCell ref="A121:A123"/>
    <mergeCell ref="D121:D123"/>
    <mergeCell ref="E121:E123"/>
    <mergeCell ref="F121:F123"/>
    <mergeCell ref="G121:G123"/>
    <mergeCell ref="G114:G117"/>
    <mergeCell ref="A118:A120"/>
    <mergeCell ref="B118:B120"/>
    <mergeCell ref="C118:C120"/>
    <mergeCell ref="D118:D120"/>
    <mergeCell ref="E118:E120"/>
    <mergeCell ref="F118:F120"/>
    <mergeCell ref="G118:G120"/>
    <mergeCell ref="A114:A117"/>
    <mergeCell ref="B114:B117"/>
    <mergeCell ref="C114:C117"/>
    <mergeCell ref="D114:D117"/>
    <mergeCell ref="E114:E117"/>
    <mergeCell ref="F114:F117"/>
    <mergeCell ref="C110:H110"/>
    <mergeCell ref="C111:R111"/>
    <mergeCell ref="A112:A113"/>
    <mergeCell ref="B112:B113"/>
    <mergeCell ref="C112:C113"/>
    <mergeCell ref="D112:D113"/>
    <mergeCell ref="E112:E113"/>
    <mergeCell ref="F112:F113"/>
    <mergeCell ref="G112:G113"/>
    <mergeCell ref="G103:G106"/>
    <mergeCell ref="A107:A109"/>
    <mergeCell ref="B107:B109"/>
    <mergeCell ref="C107:C109"/>
    <mergeCell ref="D107:D109"/>
    <mergeCell ref="E107:E109"/>
    <mergeCell ref="F107:F109"/>
    <mergeCell ref="G107:G109"/>
    <mergeCell ref="A103:A106"/>
    <mergeCell ref="B103:B106"/>
    <mergeCell ref="C103:C106"/>
    <mergeCell ref="D103:D106"/>
    <mergeCell ref="E103:E106"/>
    <mergeCell ref="F103:F106"/>
    <mergeCell ref="C99:H99"/>
    <mergeCell ref="B100:H100"/>
    <mergeCell ref="B101:R101"/>
    <mergeCell ref="C102:R102"/>
    <mergeCell ref="A95:A98"/>
    <mergeCell ref="B95:B98"/>
    <mergeCell ref="C95:C98"/>
    <mergeCell ref="D95:D98"/>
    <mergeCell ref="E95:E98"/>
    <mergeCell ref="F95:F98"/>
    <mergeCell ref="G95:G98"/>
    <mergeCell ref="G87:G90"/>
    <mergeCell ref="A91:A94"/>
    <mergeCell ref="B91:B94"/>
    <mergeCell ref="C91:C94"/>
    <mergeCell ref="D91:D94"/>
    <mergeCell ref="E91:E94"/>
    <mergeCell ref="F91:F94"/>
    <mergeCell ref="G91:G94"/>
    <mergeCell ref="C85:H85"/>
    <mergeCell ref="C86:R86"/>
    <mergeCell ref="A87:A90"/>
    <mergeCell ref="B87:B90"/>
    <mergeCell ref="C87:C90"/>
    <mergeCell ref="D87:D90"/>
    <mergeCell ref="E87:E90"/>
    <mergeCell ref="F87:F90"/>
    <mergeCell ref="G79:G81"/>
    <mergeCell ref="A82:A84"/>
    <mergeCell ref="B82:B84"/>
    <mergeCell ref="C82:C84"/>
    <mergeCell ref="D82:D84"/>
    <mergeCell ref="E82:E84"/>
    <mergeCell ref="F82:F84"/>
    <mergeCell ref="G82:G84"/>
    <mergeCell ref="A79:A81"/>
    <mergeCell ref="B79:B81"/>
    <mergeCell ref="C79:C81"/>
    <mergeCell ref="D79:D81"/>
    <mergeCell ref="E79:E81"/>
    <mergeCell ref="F79:F81"/>
    <mergeCell ref="C71:R71"/>
    <mergeCell ref="A72:A78"/>
    <mergeCell ref="B72:B78"/>
    <mergeCell ref="C72:C78"/>
    <mergeCell ref="F72:F78"/>
    <mergeCell ref="G72:G78"/>
    <mergeCell ref="D73:D74"/>
    <mergeCell ref="D75:D76"/>
    <mergeCell ref="E75:E78"/>
    <mergeCell ref="F55:F58"/>
    <mergeCell ref="G55:G58"/>
    <mergeCell ref="E60:E67"/>
    <mergeCell ref="D68:D69"/>
    <mergeCell ref="C70:H70"/>
    <mergeCell ref="D40:D41"/>
    <mergeCell ref="E48:E50"/>
    <mergeCell ref="E52:E54"/>
    <mergeCell ref="A55:A58"/>
    <mergeCell ref="B55:B58"/>
    <mergeCell ref="C55:C58"/>
    <mergeCell ref="D55:D58"/>
    <mergeCell ref="E55:E58"/>
    <mergeCell ref="D20:D21"/>
    <mergeCell ref="D22:D23"/>
    <mergeCell ref="D34:D35"/>
    <mergeCell ref="D36:D37"/>
    <mergeCell ref="A9:R9"/>
    <mergeCell ref="A10:R10"/>
    <mergeCell ref="B11:R11"/>
    <mergeCell ref="C12:R12"/>
    <mergeCell ref="D13:D14"/>
    <mergeCell ref="E13:E14"/>
    <mergeCell ref="G6:G8"/>
    <mergeCell ref="H6:H8"/>
    <mergeCell ref="I6:L6"/>
    <mergeCell ref="I7:I8"/>
    <mergeCell ref="J7:K7"/>
    <mergeCell ref="L7:L8"/>
    <mergeCell ref="A2:R2"/>
    <mergeCell ref="A3:R3"/>
    <mergeCell ref="A4:R4"/>
    <mergeCell ref="A6:A8"/>
    <mergeCell ref="B6:B8"/>
    <mergeCell ref="C6:C8"/>
    <mergeCell ref="D6:D8"/>
    <mergeCell ref="E6:E8"/>
    <mergeCell ref="F6:F8"/>
    <mergeCell ref="P5:T5"/>
  </mergeCells>
  <pageMargins left="0.7" right="0.7" top="0.75" bottom="0.75" header="0.3" footer="0.3"/>
  <pageSetup paperSize="9" scale="85" orientation="landscape" r:id="rId1"/>
  <rowBreaks count="4" manualBreakCount="4">
    <brk id="21" max="19" man="1"/>
    <brk id="58" max="19" man="1"/>
    <brk id="94" max="19" man="1"/>
    <brk id="131" max="19"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4</vt:i4>
      </vt:variant>
      <vt:variant>
        <vt:lpstr>Įvardinti diapazonai</vt:lpstr>
      </vt:variant>
      <vt:variant>
        <vt:i4>5</vt:i4>
      </vt:variant>
    </vt:vector>
  </HeadingPairs>
  <TitlesOfParts>
    <vt:vector size="9" baseType="lpstr">
      <vt:lpstr>2014-2016 SVP</vt:lpstr>
      <vt:lpstr>Aiškinamoji lentelė</vt:lpstr>
      <vt:lpstr>Asignavimų valdytojų kodai</vt:lpstr>
      <vt:lpstr>Rengimo medžiaga</vt:lpstr>
      <vt:lpstr>'2014-2016 SVP'!Print_Area</vt:lpstr>
      <vt:lpstr>'Aiškinamoji lentelė'!Print_Area</vt:lpstr>
      <vt:lpstr>'Rengimo medžiaga'!Print_Area</vt:lpstr>
      <vt:lpstr>'2014-2016 SVP'!Print_Titles</vt:lpstr>
      <vt:lpstr>'Aiškinamoji lentelė'!Print_Titles</vt:lpstr>
    </vt:vector>
  </TitlesOfParts>
  <Company>valdyba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A.Cepiene</dc:creator>
  <cp:lastModifiedBy>Virginija Palaimiene</cp:lastModifiedBy>
  <cp:lastPrinted>2014-09-08T11:00:37Z</cp:lastPrinted>
  <dcterms:created xsi:type="dcterms:W3CDTF">2007-07-27T10:32:34Z</dcterms:created>
  <dcterms:modified xsi:type="dcterms:W3CDTF">2014-12-12T08:28:12Z</dcterms:modified>
</cp:coreProperties>
</file>