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0" yWindow="1845" windowWidth="15480" windowHeight="9540" tabRatio="653"/>
  </bookViews>
  <sheets>
    <sheet name="2014-2016 SVP" sheetId="9" r:id="rId1"/>
    <sheet name="Rengimo medžiaga " sheetId="11" state="hidden" r:id="rId2"/>
  </sheets>
  <definedNames>
    <definedName name="_xlnm.Print_Area" localSheetId="0">'2014-2016 SVP'!$A$1:$R$119</definedName>
    <definedName name="_xlnm.Print_Area" localSheetId="1">'Rengimo medžiaga '!$A$1:$T$120</definedName>
    <definedName name="_xlnm.Print_Titles" localSheetId="0">'2014-2016 SVP'!$5:$7</definedName>
    <definedName name="_xlnm.Print_Titles" localSheetId="1">'Rengimo medžiaga '!$6:$8</definedName>
  </definedNames>
  <calcPr calcId="145621"/>
</workbook>
</file>

<file path=xl/calcChain.xml><?xml version="1.0" encoding="utf-8"?>
<calcChain xmlns="http://schemas.openxmlformats.org/spreadsheetml/2006/main">
  <c r="N17" i="11" l="1"/>
  <c r="O17" i="11"/>
  <c r="P17" i="11"/>
  <c r="Q17" i="11"/>
  <c r="R17" i="11"/>
  <c r="M17" i="11"/>
  <c r="R14" i="11"/>
  <c r="Q14" i="11"/>
  <c r="M14" i="11"/>
  <c r="I16" i="9"/>
  <c r="I13" i="9"/>
  <c r="M36" i="9" l="1"/>
  <c r="M110" i="9"/>
  <c r="L80" i="9" l="1"/>
  <c r="P80" i="11"/>
  <c r="I83" i="9" l="1"/>
  <c r="I80" i="9"/>
  <c r="T80" i="11"/>
  <c r="R37" i="11" l="1"/>
  <c r="Q111" i="11"/>
  <c r="T67" i="11" l="1"/>
  <c r="Q67" i="11"/>
  <c r="T65" i="11"/>
  <c r="Q65" i="11"/>
  <c r="T97" i="11"/>
  <c r="Q97" i="11"/>
  <c r="T94" i="11"/>
  <c r="Q94" i="11"/>
  <c r="T92" i="11"/>
  <c r="Q92" i="11"/>
  <c r="T90" i="11"/>
  <c r="Q90" i="11"/>
  <c r="L81" i="9"/>
  <c r="T81" i="11"/>
  <c r="Q81" i="11"/>
  <c r="R89" i="11" l="1"/>
  <c r="S89" i="11"/>
  <c r="P89" i="11"/>
  <c r="N74" i="11"/>
  <c r="O74" i="11"/>
  <c r="P74" i="11"/>
  <c r="M74" i="11"/>
  <c r="J74" i="9"/>
  <c r="K74" i="9"/>
  <c r="L74" i="9"/>
  <c r="I74" i="9"/>
  <c r="I73" i="9"/>
  <c r="R74" i="11"/>
  <c r="S74" i="11"/>
  <c r="T74" i="11"/>
  <c r="Q74" i="11"/>
  <c r="R73" i="11"/>
  <c r="S73" i="11"/>
  <c r="T73" i="11"/>
  <c r="Q73" i="11"/>
  <c r="M73" i="11"/>
  <c r="L82" i="9" l="1"/>
  <c r="T82" i="11"/>
  <c r="Q82" i="11"/>
  <c r="P82" i="11"/>
  <c r="T84" i="11"/>
  <c r="T89" i="11" s="1"/>
  <c r="Q84" i="11"/>
  <c r="M84" i="11"/>
  <c r="M118" i="11" l="1"/>
  <c r="K36" i="9"/>
  <c r="N35" i="9"/>
  <c r="M35" i="9"/>
  <c r="L35" i="9"/>
  <c r="L36" i="9" s="1"/>
  <c r="K35" i="9"/>
  <c r="J35" i="9"/>
  <c r="I33" i="9"/>
  <c r="I35" i="9" s="1"/>
  <c r="S37" i="11"/>
  <c r="T37" i="11"/>
  <c r="P36" i="11"/>
  <c r="O36" i="11"/>
  <c r="N36" i="11"/>
  <c r="L36" i="11"/>
  <c r="K36" i="11"/>
  <c r="J36" i="11"/>
  <c r="I35" i="11"/>
  <c r="M34" i="11"/>
  <c r="Q37" i="11" s="1"/>
  <c r="I34" i="11"/>
  <c r="I36" i="11" s="1"/>
  <c r="I53" i="9"/>
  <c r="I54" i="9"/>
  <c r="I56" i="9"/>
  <c r="I59" i="9" s="1"/>
  <c r="I57" i="9"/>
  <c r="I58" i="9"/>
  <c r="J59" i="9"/>
  <c r="I47" i="9"/>
  <c r="I49" i="9"/>
  <c r="I50" i="9"/>
  <c r="K58" i="9"/>
  <c r="L58" i="9"/>
  <c r="K59" i="9"/>
  <c r="L59" i="9"/>
  <c r="I60" i="9"/>
  <c r="I61" i="9"/>
  <c r="I62" i="9"/>
  <c r="I64" i="9" s="1"/>
  <c r="J62" i="9"/>
  <c r="I63" i="9"/>
  <c r="J64" i="9"/>
  <c r="K64" i="9"/>
  <c r="L64" i="9"/>
  <c r="I65" i="9"/>
  <c r="I67" i="9" s="1"/>
  <c r="I75" i="9" s="1"/>
  <c r="L67" i="9"/>
  <c r="I69" i="9"/>
  <c r="J70" i="9"/>
  <c r="J71" i="9" s="1"/>
  <c r="K71" i="9"/>
  <c r="L71" i="9"/>
  <c r="I72" i="9"/>
  <c r="I99" i="9"/>
  <c r="I98" i="9"/>
  <c r="L97" i="9"/>
  <c r="K97" i="9"/>
  <c r="J97" i="9"/>
  <c r="J100" i="9" s="1"/>
  <c r="I100" i="9" s="1"/>
  <c r="I94" i="9"/>
  <c r="I97" i="9" s="1"/>
  <c r="K92" i="9"/>
  <c r="J92" i="9"/>
  <c r="L92" i="9"/>
  <c r="I90" i="9"/>
  <c r="I92" i="9" s="1"/>
  <c r="L89" i="9"/>
  <c r="K89" i="9"/>
  <c r="J89" i="9"/>
  <c r="I85" i="9"/>
  <c r="I84" i="9"/>
  <c r="I82" i="9"/>
  <c r="I81" i="9"/>
  <c r="I89" i="9" s="1"/>
  <c r="J78" i="9"/>
  <c r="I78" i="9"/>
  <c r="I77" i="9"/>
  <c r="I44" i="9"/>
  <c r="M36" i="11" l="1"/>
  <c r="I70" i="9"/>
  <c r="I71" i="9" s="1"/>
  <c r="I101" i="9"/>
  <c r="I45" i="11"/>
  <c r="I101" i="11"/>
  <c r="I99" i="11"/>
  <c r="I85" i="11"/>
  <c r="I83" i="11"/>
  <c r="I82" i="11"/>
  <c r="I81" i="11"/>
  <c r="I80" i="11"/>
  <c r="I72" i="11"/>
  <c r="L67" i="11"/>
  <c r="I65" i="11"/>
  <c r="I67" i="11" s="1"/>
  <c r="L64" i="11"/>
  <c r="K64" i="11"/>
  <c r="I63" i="11"/>
  <c r="J62" i="11"/>
  <c r="J64" i="11" s="1"/>
  <c r="I62" i="11"/>
  <c r="I61" i="11"/>
  <c r="I60" i="11"/>
  <c r="L29" i="9"/>
  <c r="K29" i="9"/>
  <c r="J29" i="9"/>
  <c r="I28" i="9"/>
  <c r="I27" i="9"/>
  <c r="I29" i="9" s="1"/>
  <c r="L26" i="9"/>
  <c r="K26" i="9"/>
  <c r="I25" i="9"/>
  <c r="L24" i="9"/>
  <c r="J24" i="9"/>
  <c r="J26" i="9" s="1"/>
  <c r="I24" i="9"/>
  <c r="I26" i="9" s="1"/>
  <c r="L23" i="9"/>
  <c r="K23" i="9"/>
  <c r="J23" i="9"/>
  <c r="I22" i="9"/>
  <c r="I23" i="9" s="1"/>
  <c r="L21" i="9"/>
  <c r="K21" i="9"/>
  <c r="J21" i="9"/>
  <c r="I21" i="9"/>
  <c r="I20" i="9"/>
  <c r="I19" i="9"/>
  <c r="I18" i="9"/>
  <c r="I28" i="11"/>
  <c r="I21" i="11"/>
  <c r="I20" i="11"/>
  <c r="L59" i="11"/>
  <c r="L75" i="11" s="1"/>
  <c r="K59" i="11"/>
  <c r="K75" i="11" s="1"/>
  <c r="J59" i="11"/>
  <c r="J75" i="11" s="1"/>
  <c r="I58" i="11"/>
  <c r="I57" i="11"/>
  <c r="I56" i="11"/>
  <c r="I54" i="11"/>
  <c r="I53" i="11"/>
  <c r="I51" i="11"/>
  <c r="I50" i="11"/>
  <c r="I48" i="11"/>
  <c r="I59" i="11" l="1"/>
  <c r="I75" i="11" s="1"/>
  <c r="I64" i="11"/>
  <c r="M72" i="11" l="1"/>
  <c r="N22" i="11" l="1"/>
  <c r="O22" i="11"/>
  <c r="P22" i="11"/>
  <c r="N59" i="9" l="1"/>
  <c r="M59" i="9"/>
  <c r="M44" i="9"/>
  <c r="T75" i="11" l="1"/>
  <c r="T45" i="11"/>
  <c r="T101" i="11" l="1"/>
  <c r="T102" i="11" s="1"/>
  <c r="T103" i="11" s="1"/>
  <c r="J89" i="11"/>
  <c r="K89" i="11"/>
  <c r="L89" i="11"/>
  <c r="N89" i="11"/>
  <c r="O89" i="11"/>
  <c r="M82" i="11" l="1"/>
  <c r="M28" i="11"/>
  <c r="M21" i="9"/>
  <c r="N21" i="9"/>
  <c r="M21" i="11"/>
  <c r="M20" i="11"/>
  <c r="M74" i="9"/>
  <c r="L74" i="11"/>
  <c r="I74" i="11"/>
  <c r="M99" i="11"/>
  <c r="O64" i="11"/>
  <c r="P64" i="11"/>
  <c r="M65" i="11"/>
  <c r="N62" i="11"/>
  <c r="N64" i="11" s="1"/>
  <c r="M61" i="11"/>
  <c r="O59" i="11"/>
  <c r="O75" i="11" s="1"/>
  <c r="P59" i="11"/>
  <c r="N59" i="11"/>
  <c r="N75" i="11" s="1"/>
  <c r="M54" i="11"/>
  <c r="M48" i="11"/>
  <c r="I98" i="11" l="1"/>
  <c r="M100" i="9" l="1"/>
  <c r="M97" i="9"/>
  <c r="M98" i="11" l="1"/>
  <c r="I113" i="9"/>
  <c r="R101" i="11" l="1"/>
  <c r="N78" i="11"/>
  <c r="M78" i="11" s="1"/>
  <c r="J78" i="11"/>
  <c r="I78" i="11" s="1"/>
  <c r="M77" i="11"/>
  <c r="I77" i="11"/>
  <c r="N78" i="9"/>
  <c r="M78" i="9"/>
  <c r="L90" i="11" l="1"/>
  <c r="I90" i="11" s="1"/>
  <c r="J70" i="11"/>
  <c r="I70" i="11" s="1"/>
  <c r="L25" i="11"/>
  <c r="J25" i="11"/>
  <c r="I19" i="11"/>
  <c r="I22" i="11" s="1"/>
  <c r="I25" i="11" l="1"/>
  <c r="P25" i="11"/>
  <c r="N25" i="11"/>
  <c r="R75" i="11" l="1"/>
  <c r="N70" i="11" l="1"/>
  <c r="J75" i="9"/>
  <c r="M114" i="11" l="1"/>
  <c r="S45" i="11" l="1"/>
  <c r="R45" i="11"/>
  <c r="P97" i="11"/>
  <c r="O97" i="11"/>
  <c r="N97" i="11"/>
  <c r="M94" i="11"/>
  <c r="M97" i="11" s="1"/>
  <c r="P92" i="11"/>
  <c r="O92" i="11"/>
  <c r="N92" i="11"/>
  <c r="M90" i="11"/>
  <c r="M85" i="11"/>
  <c r="M83" i="11"/>
  <c r="M81" i="11"/>
  <c r="M80" i="11"/>
  <c r="Q80" i="11" s="1"/>
  <c r="Q89" i="11" s="1"/>
  <c r="P71" i="11"/>
  <c r="O71" i="11"/>
  <c r="N71" i="11"/>
  <c r="M70" i="11"/>
  <c r="M69" i="11"/>
  <c r="P67" i="11"/>
  <c r="P75" i="11" s="1"/>
  <c r="M67" i="11"/>
  <c r="M63" i="11"/>
  <c r="M62" i="11"/>
  <c r="M60" i="11"/>
  <c r="M58" i="11"/>
  <c r="Q117" i="11" s="1"/>
  <c r="M57" i="11"/>
  <c r="M56" i="11"/>
  <c r="M53" i="11"/>
  <c r="M51" i="11"/>
  <c r="M50" i="11"/>
  <c r="P44" i="11"/>
  <c r="O44" i="11"/>
  <c r="N44" i="11"/>
  <c r="M43" i="11"/>
  <c r="M44" i="11" s="1"/>
  <c r="P42" i="11"/>
  <c r="O42" i="11"/>
  <c r="N42" i="11"/>
  <c r="M39" i="11"/>
  <c r="P33" i="11"/>
  <c r="O33" i="11"/>
  <c r="N33" i="11"/>
  <c r="M32" i="11"/>
  <c r="M31" i="11"/>
  <c r="M119" i="11" s="1"/>
  <c r="P30" i="11"/>
  <c r="O30" i="11"/>
  <c r="N30" i="11"/>
  <c r="M29" i="11"/>
  <c r="P27" i="11"/>
  <c r="O27" i="11"/>
  <c r="N27" i="11"/>
  <c r="M26" i="11"/>
  <c r="M25" i="11"/>
  <c r="P24" i="11"/>
  <c r="O24" i="11"/>
  <c r="N24" i="11"/>
  <c r="M23" i="11"/>
  <c r="M24" i="11" s="1"/>
  <c r="M19" i="11"/>
  <c r="M22" i="11" s="1"/>
  <c r="P37" i="11"/>
  <c r="O37" i="11"/>
  <c r="N37" i="11"/>
  <c r="M13" i="11"/>
  <c r="I114" i="11"/>
  <c r="Q114" i="11" s="1"/>
  <c r="L97" i="11"/>
  <c r="K97" i="11"/>
  <c r="J97" i="11"/>
  <c r="I94" i="11"/>
  <c r="I97" i="11" s="1"/>
  <c r="L92" i="11"/>
  <c r="K92" i="11"/>
  <c r="J92" i="11"/>
  <c r="I92" i="11"/>
  <c r="I89" i="11"/>
  <c r="L71" i="11"/>
  <c r="K71" i="11"/>
  <c r="J71" i="11"/>
  <c r="I69" i="11"/>
  <c r="I109" i="11"/>
  <c r="L44" i="11"/>
  <c r="K44" i="11"/>
  <c r="J44" i="11"/>
  <c r="I43" i="11"/>
  <c r="I44" i="11" s="1"/>
  <c r="L42" i="11"/>
  <c r="K42" i="11"/>
  <c r="J42" i="11"/>
  <c r="I39" i="11"/>
  <c r="I42" i="11" s="1"/>
  <c r="L33" i="11"/>
  <c r="K33" i="11"/>
  <c r="J33" i="11"/>
  <c r="I32" i="11"/>
  <c r="I31" i="11"/>
  <c r="I119" i="11" s="1"/>
  <c r="L30" i="11"/>
  <c r="K30" i="11"/>
  <c r="J30" i="11"/>
  <c r="I29" i="11"/>
  <c r="L27" i="11"/>
  <c r="K27" i="11"/>
  <c r="J27" i="11"/>
  <c r="I26" i="11"/>
  <c r="L24" i="11"/>
  <c r="K24" i="11"/>
  <c r="J24" i="11"/>
  <c r="I23" i="11"/>
  <c r="I24" i="11" s="1"/>
  <c r="L22" i="11"/>
  <c r="K22" i="11"/>
  <c r="J22" i="11"/>
  <c r="L17" i="11"/>
  <c r="K17" i="11"/>
  <c r="J17" i="11"/>
  <c r="I13" i="11"/>
  <c r="I115" i="11" l="1"/>
  <c r="M89" i="11"/>
  <c r="P101" i="11"/>
  <c r="R102" i="11"/>
  <c r="R103" i="11" s="1"/>
  <c r="O101" i="11"/>
  <c r="M42" i="11"/>
  <c r="M110" i="11"/>
  <c r="M64" i="11"/>
  <c r="M45" i="11"/>
  <c r="N100" i="11"/>
  <c r="M100" i="11" s="1"/>
  <c r="J100" i="11"/>
  <c r="I100" i="11" s="1"/>
  <c r="M59" i="11"/>
  <c r="M75" i="11" s="1"/>
  <c r="K101" i="11"/>
  <c r="L101" i="11"/>
  <c r="M109" i="11"/>
  <c r="M33" i="11"/>
  <c r="I30" i="11"/>
  <c r="K45" i="11"/>
  <c r="M112" i="11"/>
  <c r="I113" i="11"/>
  <c r="L45" i="11"/>
  <c r="I111" i="11"/>
  <c r="M117" i="11"/>
  <c r="M116" i="11" s="1"/>
  <c r="M92" i="11"/>
  <c r="I117" i="11"/>
  <c r="M71" i="11"/>
  <c r="P45" i="11"/>
  <c r="P102" i="11" s="1"/>
  <c r="M111" i="11"/>
  <c r="M115" i="11"/>
  <c r="Q115" i="11" s="1"/>
  <c r="L37" i="11"/>
  <c r="M37" i="11"/>
  <c r="M113" i="11"/>
  <c r="M27" i="11"/>
  <c r="M30" i="11"/>
  <c r="N45" i="11"/>
  <c r="I17" i="11"/>
  <c r="I37" i="11" s="1"/>
  <c r="I102" i="11" s="1"/>
  <c r="I27" i="11"/>
  <c r="O45" i="11"/>
  <c r="O102" i="11" s="1"/>
  <c r="Q45" i="11"/>
  <c r="J45" i="11"/>
  <c r="I71" i="11"/>
  <c r="J37" i="11"/>
  <c r="I110" i="11"/>
  <c r="K37" i="11"/>
  <c r="I118" i="11"/>
  <c r="I112" i="11"/>
  <c r="I33" i="11"/>
  <c r="M67" i="9"/>
  <c r="Q109" i="11" l="1"/>
  <c r="M108" i="11"/>
  <c r="Q110" i="11"/>
  <c r="N101" i="11"/>
  <c r="N102" i="11" s="1"/>
  <c r="N103" i="11" s="1"/>
  <c r="P103" i="11"/>
  <c r="O103" i="11"/>
  <c r="Q101" i="11"/>
  <c r="M101" i="11"/>
  <c r="J101" i="11"/>
  <c r="J102" i="11" s="1"/>
  <c r="J103" i="11" s="1"/>
  <c r="Q112" i="11"/>
  <c r="Q113" i="11"/>
  <c r="Q118" i="11"/>
  <c r="I108" i="11"/>
  <c r="I116" i="11"/>
  <c r="M120" i="11"/>
  <c r="L102" i="11"/>
  <c r="L103" i="11" s="1"/>
  <c r="K102" i="11"/>
  <c r="K103" i="11" s="1"/>
  <c r="M71" i="9"/>
  <c r="M75" i="9" s="1"/>
  <c r="N71" i="9"/>
  <c r="N75" i="9" s="1"/>
  <c r="Q75" i="11" l="1"/>
  <c r="Q102" i="11" s="1"/>
  <c r="Q103" i="11" s="1"/>
  <c r="M102" i="11"/>
  <c r="M103" i="11" s="1"/>
  <c r="Q119" i="11"/>
  <c r="Q116" i="11" s="1"/>
  <c r="I103" i="11"/>
  <c r="I120" i="11"/>
  <c r="Q108" i="11" l="1"/>
  <c r="Q120" i="11" s="1"/>
  <c r="M89" i="9" l="1"/>
  <c r="N89" i="9"/>
  <c r="N12" i="9" l="1"/>
  <c r="M12" i="9"/>
  <c r="I31" i="9" l="1"/>
  <c r="I30" i="9"/>
  <c r="I12" i="9" l="1"/>
  <c r="K75" i="9" l="1"/>
  <c r="L75" i="9"/>
  <c r="I36" i="9"/>
  <c r="I102" i="9" s="1"/>
  <c r="M118" i="9"/>
  <c r="N117" i="9"/>
  <c r="M117" i="9"/>
  <c r="N116" i="9"/>
  <c r="M116" i="9"/>
  <c r="N114" i="9"/>
  <c r="M114" i="9"/>
  <c r="N112" i="9"/>
  <c r="M112" i="9"/>
  <c r="N111" i="9"/>
  <c r="M111" i="9"/>
  <c r="N110" i="9"/>
  <c r="N109" i="9"/>
  <c r="M109" i="9"/>
  <c r="N108" i="9"/>
  <c r="M108" i="9"/>
  <c r="N97" i="9"/>
  <c r="N92" i="9"/>
  <c r="M92" i="9"/>
  <c r="M101" i="9" s="1"/>
  <c r="N64" i="9"/>
  <c r="M64" i="9"/>
  <c r="N43" i="9"/>
  <c r="M43" i="9"/>
  <c r="L43" i="9"/>
  <c r="K43" i="9"/>
  <c r="J43" i="9"/>
  <c r="I42" i="9"/>
  <c r="I43" i="9" s="1"/>
  <c r="N41" i="9"/>
  <c r="M41" i="9"/>
  <c r="L41" i="9"/>
  <c r="K41" i="9"/>
  <c r="J41" i="9"/>
  <c r="I38" i="9"/>
  <c r="I41" i="9" s="1"/>
  <c r="N32" i="9"/>
  <c r="M32" i="9"/>
  <c r="L32" i="9"/>
  <c r="K32" i="9"/>
  <c r="J32" i="9"/>
  <c r="I118" i="9"/>
  <c r="N29" i="9"/>
  <c r="M29" i="9"/>
  <c r="N26" i="9"/>
  <c r="M26" i="9"/>
  <c r="N23" i="9"/>
  <c r="M23" i="9"/>
  <c r="I117" i="9"/>
  <c r="N16" i="9"/>
  <c r="M16" i="9"/>
  <c r="L16" i="9"/>
  <c r="K16" i="9"/>
  <c r="J16" i="9"/>
  <c r="J36" i="9" s="1"/>
  <c r="K101" i="9" l="1"/>
  <c r="L101" i="9"/>
  <c r="N100" i="9"/>
  <c r="N101" i="9" s="1"/>
  <c r="I112" i="9"/>
  <c r="J101" i="9"/>
  <c r="I110" i="9"/>
  <c r="I109" i="9"/>
  <c r="N36" i="9"/>
  <c r="I114" i="9"/>
  <c r="I32" i="9"/>
  <c r="J44" i="9"/>
  <c r="N44" i="9"/>
  <c r="L44" i="9"/>
  <c r="I116" i="9"/>
  <c r="M107" i="9"/>
  <c r="M115" i="9"/>
  <c r="K44" i="9"/>
  <c r="I108" i="9"/>
  <c r="N107" i="9"/>
  <c r="N115" i="9"/>
  <c r="I111" i="9"/>
  <c r="L102" i="9" l="1"/>
  <c r="L103" i="9" s="1"/>
  <c r="K102" i="9"/>
  <c r="K103" i="9" s="1"/>
  <c r="M119" i="9"/>
  <c r="N119" i="9"/>
  <c r="I107" i="9"/>
  <c r="M102" i="9"/>
  <c r="M103" i="9" s="1"/>
  <c r="J102" i="9"/>
  <c r="J103" i="9" s="1"/>
  <c r="N102" i="9"/>
  <c r="N103" i="9" s="1"/>
  <c r="I103" i="9" l="1"/>
  <c r="I115" i="9" l="1"/>
  <c r="I119" i="9" s="1"/>
</calcChain>
</file>

<file path=xl/comments1.xml><?xml version="1.0" encoding="utf-8"?>
<comments xmlns="http://schemas.openxmlformats.org/spreadsheetml/2006/main">
  <authors>
    <author>Audra Cepiene</author>
  </authors>
  <commentList>
    <comment ref="D34" authorId="0">
      <text>
        <r>
          <rPr>
            <sz val="9"/>
            <color indexed="81"/>
            <rFont val="Tahoma"/>
            <family val="2"/>
            <charset val="186"/>
          </rPr>
          <t xml:space="preserve">Aplinkos kokybės skyriaus iniciatyva Savivaldybės administracija teikia paraišką dotacijai gauti iš Gaminių ar pakuotės atliekų tvarkymo programos pagal projektą „Pakuočių atliekų surinkimo ir perdirbimo plėtra Klaipėdos miesto savivaldybėje“. Aplinkos ministerijai priėmus sprendimą teikti dotaciją, Klaipėdos miesto savivaldybės administracija įsigytų ir atliekų turėtojas išdalintų 1600 vnt. individualių antrinių žaliavų ir pakuočių atliekų surinkimo konteinerių. Lėšų poreikis biudžetiniams 2014 metams − 164800,00 Lt. Finansavimo šaltinis – Gaminių ar pakuotės atliekų tvarkymo programos lėšos (dotacija). 
</t>
        </r>
      </text>
    </comment>
  </commentList>
</comments>
</file>

<file path=xl/sharedStrings.xml><?xml version="1.0" encoding="utf-8"?>
<sst xmlns="http://schemas.openxmlformats.org/spreadsheetml/2006/main" count="621" uniqueCount="150">
  <si>
    <t>tūkst. Lt</t>
  </si>
  <si>
    <t>Uždavinio kodas</t>
  </si>
  <si>
    <t>Priemonės kodas</t>
  </si>
  <si>
    <t>Priemonės požymis</t>
  </si>
  <si>
    <t>Asignavimų valdytojo kodas</t>
  </si>
  <si>
    <t>Finansavimo šaltinis</t>
  </si>
  <si>
    <t>Iš viso</t>
  </si>
  <si>
    <t>Išlaidoms</t>
  </si>
  <si>
    <t>planas</t>
  </si>
  <si>
    <t>01</t>
  </si>
  <si>
    <t>Iš viso:</t>
  </si>
  <si>
    <t>02</t>
  </si>
  <si>
    <t>Iš viso uždaviniui:</t>
  </si>
  <si>
    <t>Iš viso tikslui:</t>
  </si>
  <si>
    <t>Finansavimo šaltiniai</t>
  </si>
  <si>
    <t>Produkto kriterijaus</t>
  </si>
  <si>
    <t>Pavadinimas</t>
  </si>
  <si>
    <t>Iš jų darbo užmokesčiui</t>
  </si>
  <si>
    <t>Finansavimo šaltinių suvestinė</t>
  </si>
  <si>
    <t>SAVIVALDYBĖS  LĖŠOS, IŠ VISO:</t>
  </si>
  <si>
    <t>KITI ŠALTINIAI, IŠ VISO:</t>
  </si>
  <si>
    <t>IŠ VISO:</t>
  </si>
  <si>
    <t>Turtui įsigyti ir finansiniams įsipareigojimams vykdyti</t>
  </si>
  <si>
    <t xml:space="preserve"> TIKSLŲ, UŽDAVINIŲ, PRIEMONIŲ, PRIEMONIŲ IŠLAIDŲ IR PRODUKTO KRITERIJŲ SUVESTINĖ</t>
  </si>
  <si>
    <t>Veiklos plano tikslo kodas</t>
  </si>
  <si>
    <r>
      <t xml:space="preserve">Savivaldybės biudžeto lėšos </t>
    </r>
    <r>
      <rPr>
        <b/>
        <sz val="10"/>
        <rFont val="Times New Roman"/>
        <family val="1"/>
        <charset val="186"/>
      </rPr>
      <t>SB</t>
    </r>
  </si>
  <si>
    <r>
      <t xml:space="preserve">Savivaldybės aplinkos apsaugos rėmimo specialiosios programos lėšos </t>
    </r>
    <r>
      <rPr>
        <b/>
        <sz val="10"/>
        <rFont val="Times New Roman"/>
        <family val="1"/>
        <charset val="186"/>
      </rPr>
      <t>SB(AA)</t>
    </r>
  </si>
  <si>
    <r>
      <t xml:space="preserve">Savivaldybės aplinkos apsaugos rėmimo specialiosios programos lėšų likutis </t>
    </r>
    <r>
      <rPr>
        <b/>
        <sz val="10"/>
        <rFont val="Times New Roman"/>
        <family val="1"/>
        <charset val="186"/>
      </rPr>
      <t>SB(AAL)</t>
    </r>
  </si>
  <si>
    <r>
      <t xml:space="preserve">Paskolos lėšos </t>
    </r>
    <r>
      <rPr>
        <b/>
        <sz val="10"/>
        <rFont val="Times New Roman"/>
        <family val="1"/>
        <charset val="186"/>
      </rPr>
      <t>SB(P)</t>
    </r>
  </si>
  <si>
    <r>
      <t xml:space="preserve">Europos Sąjungos paramos lėšos </t>
    </r>
    <r>
      <rPr>
        <b/>
        <sz val="10"/>
        <rFont val="Times New Roman"/>
        <family val="1"/>
        <charset val="186"/>
      </rPr>
      <t>ES</t>
    </r>
  </si>
  <si>
    <r>
      <t xml:space="preserve">Valstybės biudžeto lėšos </t>
    </r>
    <r>
      <rPr>
        <b/>
        <sz val="10"/>
        <rFont val="Times New Roman"/>
        <family val="1"/>
        <charset val="186"/>
      </rPr>
      <t>LRVB</t>
    </r>
  </si>
  <si>
    <t>2014-ieji metai</t>
  </si>
  <si>
    <t>2015-ieji metai</t>
  </si>
  <si>
    <t>SB</t>
  </si>
  <si>
    <t>03</t>
  </si>
  <si>
    <t>6</t>
  </si>
  <si>
    <t>06</t>
  </si>
  <si>
    <t>APLINKOS APSAUGOS PROGRAMOS (NR. 05)</t>
  </si>
  <si>
    <t>Komunalinių atliekų surinkimas ir tvarkymas</t>
  </si>
  <si>
    <t>05</t>
  </si>
  <si>
    <t>04</t>
  </si>
  <si>
    <t>Asbesto turinčių gaminių atliekų šalinimas</t>
  </si>
  <si>
    <t>Klaipėdos miesto savivaldybės aplinkos monitoringo vykdymas</t>
  </si>
  <si>
    <t>Visuomenės ekologinis švietimas</t>
  </si>
  <si>
    <t>SB(AA)</t>
  </si>
  <si>
    <t>SB(AAL)</t>
  </si>
  <si>
    <t>5</t>
  </si>
  <si>
    <t>Įgyvendinta švietimo priemonių, vnt.</t>
  </si>
  <si>
    <t>1</t>
  </si>
  <si>
    <t>Pavojingų atliekų šalinimas</t>
  </si>
  <si>
    <t>Išvežta padangų, t</t>
  </si>
  <si>
    <t>Surinkta gyvsidabrio, kg</t>
  </si>
  <si>
    <t>Tobulinti atliekų tvarkymo sistemą</t>
  </si>
  <si>
    <t>Sanitarinis vandens telkinių valymas</t>
  </si>
  <si>
    <t>Mumlaukio ežero išvalymas ir aplinkos sutvarkymas</t>
  </si>
  <si>
    <t>Sutvarkyto kranto ilgis, m</t>
  </si>
  <si>
    <t>Pasodinta medžių, krūmų, vnt.</t>
  </si>
  <si>
    <t>Želdynų ir želdinių inventorizavimas, įrašymas į Nekilnojamojo turto kadastrą, apskaita ir jų duomenų bazių sukūrimas ir tvarkymas</t>
  </si>
  <si>
    <t>Medinių laiptų ir takų, vedančių per apsauginį kopagūbrį, priežiūra</t>
  </si>
  <si>
    <t>Siekti subalansuotos ir kokybiškos aplinkos Klaipėdos mieste</t>
  </si>
  <si>
    <t xml:space="preserve">Vykdyti gamtinės aplinkos stebėsenos ir gyventojų ekologinio švietimo priemones </t>
  </si>
  <si>
    <t>Prižiūrėti, saugoti  ir gausinti miesto gamtinę aplinką</t>
  </si>
  <si>
    <t>Prižiūrėti ir vystyti poilsio gamtoje infrastruktūrą</t>
  </si>
  <si>
    <t>Parengta ataskaitų, vnt.</t>
  </si>
  <si>
    <t>05 Aplinkos apsaugos programa</t>
  </si>
  <si>
    <t>Išvalyta Mumlaukio ežero ploto, ha</t>
  </si>
  <si>
    <t>Išvalyta upė, ha</t>
  </si>
  <si>
    <t>Sutvarkyta pakrantė, ha</t>
  </si>
  <si>
    <t>ES</t>
  </si>
  <si>
    <t>LRVB</t>
  </si>
  <si>
    <t>Valoma vandens telkinių (paviršiai ir priekrantė), vnt.</t>
  </si>
  <si>
    <t>SB(P)</t>
  </si>
  <si>
    <t>Įrengta požeminių ar pusiau požeminių konteinerių aikštelių, vnt.</t>
  </si>
  <si>
    <t xml:space="preserve">Visuomenės švietimo atliekų tvarkymo klausimais vykdymas </t>
  </si>
  <si>
    <t>Informuotų asmenų skaičius, tūkst.</t>
  </si>
  <si>
    <t>Asfalto dangos įrengimas suformuojant dviračių taką palei Danės upės krantinę nuo Jono kalnelio tiltelio iki Gluosnių skersgatvio</t>
  </si>
  <si>
    <t>Išvalytas tvenkinio plotas, ha</t>
  </si>
  <si>
    <t>Danės upės valymas ir pakrančių sutvarkymas</t>
  </si>
  <si>
    <t>I</t>
  </si>
  <si>
    <t>Požeminių ar pusiau požeminių konteinerių ir aikštelių įrengimas</t>
  </si>
  <si>
    <t>Komunalinių atliekų tvarkymo organizavimas:</t>
  </si>
  <si>
    <t>Komunalinių atliekų surinkimas ir tvarkymas Lėbartų kapinėse</t>
  </si>
  <si>
    <t>2014-ųjų metų asignavimų planas</t>
  </si>
  <si>
    <t>Strateginis tikslas 02. Kurti mieste patrauklią, švarią ir saugią gyvenamąją aplinką</t>
  </si>
  <si>
    <t>P3</t>
  </si>
  <si>
    <t>Atliekų, kurių turėtojo nustatyti neįmanoma arba kuris nebeegzistuoja, tvarkymas:</t>
  </si>
  <si>
    <t>Aplinkosaugos gerinimas Lietuvos ir Rusijos pasienyje</t>
  </si>
  <si>
    <t>Kt</t>
  </si>
  <si>
    <t>Miesto vandens telkinių valymas:</t>
  </si>
  <si>
    <t>Baltijos jūros vandens kokybės gerinimas, vystant vandens nuotekų tinklus</t>
  </si>
  <si>
    <t>Miesto želdynų tvarkymas ir kūrimas:</t>
  </si>
  <si>
    <t>Dviračių takų priežiūra ir plėtra:</t>
  </si>
  <si>
    <t xml:space="preserve">Iš viso  programai: </t>
  </si>
  <si>
    <r>
      <t xml:space="preserve">Kitos lėšos </t>
    </r>
    <r>
      <rPr>
        <b/>
        <sz val="10"/>
        <rFont val="Times New Roman"/>
        <family val="1"/>
        <charset val="186"/>
      </rPr>
      <t>Kt</t>
    </r>
  </si>
  <si>
    <t>Priimtų į sąvartyną  atliekų kiekis, tūkst. t</t>
  </si>
  <si>
    <t>Išvežta komunalinių, statybinių, biologiškai skaidžių šiukšlių, tūkst. t</t>
  </si>
  <si>
    <t>Suprojektuoti ir pastatyti valymo įrenginiai Klaipėdos regioniniame sąvartyne Dumpiuose, proc.</t>
  </si>
  <si>
    <t>Priimtų į sąvartyną asbesto turinčių atliekų kiekis, t</t>
  </si>
  <si>
    <t>Tiriamų aplinkos komponentų (oro, triukšmo, dirvožemio, vandens, biologinės įvairovės) kiekis, vnt.</t>
  </si>
  <si>
    <r>
      <t>Pakeista medinių takų ir laiptų, tūkst. m</t>
    </r>
    <r>
      <rPr>
        <vertAlign val="superscript"/>
        <sz val="10"/>
        <rFont val="Times New Roman"/>
        <family val="1"/>
        <charset val="186"/>
      </rPr>
      <t>2</t>
    </r>
  </si>
  <si>
    <t>Įrengtas dviračių ir pėsčiųjų takas (7,237 km). Užbaigtumas, proc.</t>
  </si>
  <si>
    <t>Nutiesta dviračių tako, m</t>
  </si>
  <si>
    <t>08</t>
  </si>
  <si>
    <r>
      <t xml:space="preserve">Valstybės biudžeto specialiosios tikslinės dotacijos lėšos </t>
    </r>
    <r>
      <rPr>
        <b/>
        <sz val="10"/>
        <rFont val="Times New Roman"/>
        <family val="1"/>
        <charset val="186"/>
      </rPr>
      <t>SB(VB)</t>
    </r>
  </si>
  <si>
    <t>P2.3.1.4.</t>
  </si>
  <si>
    <t>P2.3.3.2</t>
  </si>
  <si>
    <t xml:space="preserve">P5, P2.3.3.1. </t>
  </si>
  <si>
    <t xml:space="preserve">Dviračių tako nuo Paryžiaus Komunos g. iki Jono kalnelio tiltelio įrengimas </t>
  </si>
  <si>
    <t>2016-ieji metai</t>
  </si>
  <si>
    <t>SB(VR)</t>
  </si>
  <si>
    <r>
      <t xml:space="preserve">Vietinių rinkliavų lėšos </t>
    </r>
    <r>
      <rPr>
        <b/>
        <sz val="10"/>
        <rFont val="Times New Roman"/>
        <family val="1"/>
        <charset val="186"/>
      </rPr>
      <t>SB(VR)</t>
    </r>
  </si>
  <si>
    <t>SB(VRL)</t>
  </si>
  <si>
    <r>
      <t>Programų lėšų likučių laikinai laisvos lėšos</t>
    </r>
    <r>
      <rPr>
        <b/>
        <sz val="10"/>
        <rFont val="Times New Roman"/>
        <family val="1"/>
        <charset val="186"/>
      </rPr>
      <t xml:space="preserve"> SB(VRL) </t>
    </r>
    <r>
      <rPr>
        <sz val="10"/>
        <rFont val="Times New Roman"/>
        <family val="1"/>
        <charset val="186"/>
      </rPr>
      <t>- rinkliavos likutis</t>
    </r>
  </si>
  <si>
    <t>P2.1.2.7</t>
  </si>
  <si>
    <t>P2.1.3.17</t>
  </si>
  <si>
    <t>Konteinerinių tualetų infrastruktūros tinklų (vandens, nuotekų) paplūdimiuose įrengimo darbai</t>
  </si>
  <si>
    <t>Naujų ir esamų želdynų tvarkymas ir kūrimas</t>
  </si>
  <si>
    <r>
      <t>Išvalyta Kuršių marių akvatorija 1,8 ha, iškasta grunto 19000 m</t>
    </r>
    <r>
      <rPr>
        <vertAlign val="superscript"/>
        <sz val="10"/>
        <rFont val="Times New Roman"/>
        <family val="1"/>
        <charset val="186"/>
      </rPr>
      <t>3</t>
    </r>
    <r>
      <rPr>
        <sz val="10"/>
        <rFont val="Times New Roman"/>
        <family val="1"/>
        <charset val="186"/>
      </rPr>
      <t xml:space="preserve">                              Užbaigtumas, proc.</t>
    </r>
  </si>
  <si>
    <t xml:space="preserve"> 2.3.1.3.</t>
  </si>
  <si>
    <t>Parengtas techninis projektas, vnt.</t>
  </si>
  <si>
    <t>Prengtas techninis projektas, vnt.</t>
  </si>
  <si>
    <r>
      <t xml:space="preserve">Funkcinės klasifikacijos kodas </t>
    </r>
    <r>
      <rPr>
        <b/>
        <sz val="9"/>
        <rFont val="Times New Roman"/>
        <family val="1"/>
        <charset val="186"/>
      </rPr>
      <t xml:space="preserve"> </t>
    </r>
  </si>
  <si>
    <t>Įrengta vandens ir nuotekų tinklų, m</t>
  </si>
  <si>
    <t>Kuršių marių akvatorijos prie Ledų rago (laivų kapinių) išvalymas</t>
  </si>
  <si>
    <t>Dviračių ir pėsčiųjų tako dalies nuo Biržos tilto iki Klaipėdos g. tilto įrengimas Danės upės slėnio teritorijoje</t>
  </si>
  <si>
    <t>Savavališkai užterštų teritorijų sutvarkymas</t>
  </si>
  <si>
    <t>Helofitų (nendrių, švendrių) šalinimas iš Žardės tvenkinio</t>
  </si>
  <si>
    <t>Rekonstruota lietaus nuotekų tinklų – 1625,5 m.
Suorganizuoti 4 pažintiniai vizitai. Suorganizuoti 2 darbiniai susitikimai.  Įvykdymas, proc.</t>
  </si>
  <si>
    <t xml:space="preserve"> 2014–2016 M. KLAIPĖDOS MIESTO SAVIVALDYBĖS</t>
  </si>
  <si>
    <t xml:space="preserve"> Nutiesta dviračių tako, m</t>
  </si>
  <si>
    <r>
      <rPr>
        <b/>
        <sz val="10"/>
        <rFont val="Times New Roman"/>
        <family val="1"/>
        <charset val="186"/>
      </rPr>
      <t xml:space="preserve">I  </t>
    </r>
    <r>
      <rPr>
        <sz val="10"/>
        <rFont val="Times New Roman"/>
        <family val="1"/>
        <charset val="186"/>
      </rPr>
      <t xml:space="preserve">   P1.6.3.4</t>
    </r>
  </si>
  <si>
    <t>Vandens ir nuotekų tinklų įrengimo Smiltynės g. 13 techninio projekto parengimas</t>
  </si>
  <si>
    <t>Bendrojo naudojimo lietaus nuotekų tinklų tiesimas teritorijoje ties Bangų g. 5A, Klaipėdoje</t>
  </si>
  <si>
    <t>Nutiesta lietaus nuotekų tinklų – 100 m, Užbaigtumas proc.</t>
  </si>
  <si>
    <t xml:space="preserve">Sukurta duomenų bazė, vnt. </t>
  </si>
  <si>
    <t>2015-ųjų metų lėšų planas</t>
  </si>
  <si>
    <t>2016-ųjų metų lėšų planas</t>
  </si>
  <si>
    <t>2015-ųjų m. lėšų planas</t>
  </si>
  <si>
    <t>2016-ųjų m. lėšų planas</t>
  </si>
  <si>
    <t>Siūlomas keisti 2014-ųjų metų maksimalių asignavimų planas</t>
  </si>
  <si>
    <t>Skirtumas</t>
  </si>
  <si>
    <t>Lyginamasis variantas</t>
  </si>
  <si>
    <t xml:space="preserve">Projekto „Aplinkos pritaikymo ir aplinkosaugos priemonių įgyvendinimas Baltijos jūros paplūdimių zonoje“  įgyvendinimas </t>
  </si>
  <si>
    <t>Sutvirtintas kopagūbris žabų klojiniais, tūkst. kv. m</t>
  </si>
  <si>
    <t>Sutvirtintas kopagūbris, pinant tvoreles iš žabų, tūkst. m.</t>
  </si>
  <si>
    <t>Nutiesta lietaus nuotekų tinklų – 350 m, Užbaigtumas proc.</t>
  </si>
  <si>
    <t>Lietaus nutekų tinklų Pilies ir Mokyklos gatvėse remonto darbai</t>
  </si>
  <si>
    <t>07</t>
  </si>
  <si>
    <t>Individualių antrinių žaliavų ir pakuočių atliekų surinkimo konteinerių įsigijimas</t>
  </si>
  <si>
    <t>Įsigytų individualių antrinių žaliavų surinkimo konteinerių, vnt.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</si>
</sst>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32">
    <font>
      <sz val="10"/>
      <name val="Arial"/>
      <charset val="186"/>
    </font>
    <font>
      <sz val="8"/>
      <name val="Arial"/>
      <family val="2"/>
      <charset val="186"/>
    </font>
    <font>
      <sz val="8"/>
      <name val="Times New Roman"/>
      <family val="1"/>
      <charset val="186"/>
    </font>
    <font>
      <sz val="10"/>
      <name val="Times New Roman"/>
      <family val="1"/>
      <charset val="186"/>
    </font>
    <font>
      <sz val="12"/>
      <name val="Times New Roman"/>
      <family val="1"/>
      <charset val="186"/>
    </font>
    <font>
      <b/>
      <sz val="10"/>
      <name val="Times New Roman"/>
      <family val="1"/>
      <charset val="186"/>
    </font>
    <font>
      <sz val="10"/>
      <name val="TimesLT"/>
      <charset val="186"/>
    </font>
    <font>
      <b/>
      <sz val="12"/>
      <name val="Times New Roman"/>
      <family val="1"/>
      <charset val="186"/>
    </font>
    <font>
      <sz val="10"/>
      <name val="Arial"/>
      <family val="2"/>
      <charset val="186"/>
    </font>
    <font>
      <b/>
      <sz val="10"/>
      <name val="Times New Roman"/>
      <family val="1"/>
      <charset val="204"/>
    </font>
    <font>
      <sz val="9"/>
      <name val="Times New Roman"/>
      <family val="1"/>
      <charset val="186"/>
    </font>
    <font>
      <b/>
      <sz val="9"/>
      <name val="Times New Roman"/>
      <family val="1"/>
      <charset val="186"/>
    </font>
    <font>
      <b/>
      <u/>
      <sz val="10"/>
      <name val="Times New Roman"/>
      <family val="1"/>
      <charset val="186"/>
    </font>
    <font>
      <sz val="10"/>
      <name val="Times New Roman"/>
      <family val="1"/>
      <charset val="204"/>
    </font>
    <font>
      <sz val="9"/>
      <name val="Times New Roman"/>
      <family val="1"/>
      <charset val="204"/>
    </font>
    <font>
      <b/>
      <u/>
      <sz val="10"/>
      <name val="Times New Roman"/>
      <family val="1"/>
      <charset val="204"/>
    </font>
    <font>
      <vertAlign val="superscript"/>
      <sz val="10"/>
      <name val="Times New Roman"/>
      <family val="1"/>
      <charset val="186"/>
    </font>
    <font>
      <sz val="10"/>
      <name val="Times New Roman"/>
      <family val="1"/>
    </font>
    <font>
      <b/>
      <sz val="10"/>
      <name val="Times New Roman"/>
      <family val="1"/>
    </font>
    <font>
      <b/>
      <sz val="9"/>
      <name val="Times New Roman"/>
      <family val="1"/>
    </font>
    <font>
      <sz val="6"/>
      <name val="Times New Roman"/>
      <family val="1"/>
      <charset val="186"/>
    </font>
    <font>
      <sz val="6"/>
      <name val="Arial"/>
      <family val="2"/>
      <charset val="186"/>
    </font>
    <font>
      <sz val="10"/>
      <color rgb="FFFF0000"/>
      <name val="Times New Roman"/>
      <family val="1"/>
      <charset val="186"/>
    </font>
    <font>
      <b/>
      <sz val="10"/>
      <color rgb="FFFF0000"/>
      <name val="Times New Roman"/>
      <family val="1"/>
      <charset val="186"/>
    </font>
    <font>
      <b/>
      <sz val="8"/>
      <name val="Times New Roman"/>
      <family val="1"/>
      <charset val="186"/>
    </font>
    <font>
      <i/>
      <sz val="12"/>
      <name val="Times New Roman"/>
      <family val="1"/>
      <charset val="186"/>
    </font>
    <font>
      <b/>
      <i/>
      <sz val="12"/>
      <name val="Times New Roman"/>
      <family val="1"/>
      <charset val="186"/>
    </font>
    <font>
      <sz val="10"/>
      <color theme="1"/>
      <name val="Times New Roman"/>
      <family val="1"/>
      <charset val="186"/>
    </font>
    <font>
      <b/>
      <sz val="10"/>
      <color theme="1"/>
      <name val="Times New Roman"/>
      <family val="1"/>
      <charset val="186"/>
    </font>
    <font>
      <sz val="9"/>
      <color indexed="81"/>
      <name val="Tahoma"/>
      <family val="2"/>
      <charset val="186"/>
    </font>
    <font>
      <sz val="10"/>
      <color rgb="FFFF0000"/>
      <name val="Times New Roman"/>
      <family val="1"/>
    </font>
    <font>
      <b/>
      <sz val="9"/>
      <color rgb="FFFF0000"/>
      <name val="Times New Roman"/>
      <family val="1"/>
    </font>
  </fonts>
  <fills count="11">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theme="0"/>
        <bgColor indexed="64"/>
      </patternFill>
    </fill>
    <fill>
      <patternFill patternType="solid">
        <fgColor rgb="FFFFFF99"/>
        <bgColor indexed="64"/>
      </patternFill>
    </fill>
    <fill>
      <patternFill patternType="solid">
        <fgColor rgb="FFCCECFF"/>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CCFF"/>
        <bgColor indexed="64"/>
      </patternFill>
    </fill>
    <fill>
      <patternFill patternType="solid">
        <fgColor rgb="FFCCFFCC"/>
        <bgColor indexed="64"/>
      </patternFill>
    </fill>
  </fills>
  <borders count="79">
    <border>
      <left/>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top style="thin">
        <color indexed="64"/>
      </top>
      <bottom/>
      <diagonal/>
    </border>
  </borders>
  <cellStyleXfs count="2">
    <xf numFmtId="0" fontId="0" fillId="0" borderId="0"/>
    <xf numFmtId="0" fontId="6" fillId="0" borderId="0"/>
  </cellStyleXfs>
  <cellXfs count="994">
    <xf numFmtId="0" fontId="0" fillId="0" borderId="0" xfId="0"/>
    <xf numFmtId="0" fontId="3" fillId="0" borderId="0" xfId="0" applyFont="1" applyFill="1" applyBorder="1" applyAlignment="1">
      <alignment horizontal="center" vertical="top"/>
    </xf>
    <xf numFmtId="0" fontId="3" fillId="0" borderId="0" xfId="0" applyFont="1" applyBorder="1" applyAlignment="1">
      <alignment vertical="top"/>
    </xf>
    <xf numFmtId="0" fontId="3" fillId="0" borderId="5" xfId="0" applyFont="1" applyFill="1" applyBorder="1" applyAlignment="1">
      <alignment horizontal="center" vertical="center" textRotation="90" wrapText="1"/>
    </xf>
    <xf numFmtId="0" fontId="3" fillId="0" borderId="5" xfId="0" applyFont="1" applyBorder="1" applyAlignment="1">
      <alignment horizontal="center" vertical="center" textRotation="90" wrapText="1"/>
    </xf>
    <xf numFmtId="0" fontId="3" fillId="0" borderId="0" xfId="0" applyFont="1" applyAlignment="1">
      <alignment vertical="top"/>
    </xf>
    <xf numFmtId="49" fontId="5" fillId="2" borderId="1" xfId="0" applyNumberFormat="1" applyFont="1" applyFill="1" applyBorder="1" applyAlignment="1">
      <alignment horizontal="center" vertical="top"/>
    </xf>
    <xf numFmtId="0" fontId="3" fillId="0" borderId="23" xfId="0" applyFont="1" applyFill="1" applyBorder="1" applyAlignment="1">
      <alignment vertical="top" wrapText="1"/>
    </xf>
    <xf numFmtId="3" fontId="3" fillId="0" borderId="4" xfId="0" applyNumberFormat="1" applyFont="1" applyFill="1" applyBorder="1" applyAlignment="1">
      <alignment horizontal="center" vertical="top"/>
    </xf>
    <xf numFmtId="3" fontId="3" fillId="0" borderId="11" xfId="0" applyNumberFormat="1" applyFont="1" applyFill="1" applyBorder="1" applyAlignment="1">
      <alignment horizontal="center" vertical="top"/>
    </xf>
    <xf numFmtId="3" fontId="3" fillId="0" borderId="0" xfId="0" applyNumberFormat="1" applyFont="1" applyFill="1" applyBorder="1" applyAlignment="1">
      <alignment horizontal="center" vertical="top"/>
    </xf>
    <xf numFmtId="0" fontId="3" fillId="3" borderId="25" xfId="0" applyFont="1" applyFill="1" applyBorder="1" applyAlignment="1">
      <alignment horizontal="left" vertical="top" wrapText="1"/>
    </xf>
    <xf numFmtId="0" fontId="3" fillId="3" borderId="42" xfId="0" applyFont="1" applyFill="1" applyBorder="1" applyAlignment="1">
      <alignment horizontal="left" vertical="top" wrapText="1"/>
    </xf>
    <xf numFmtId="0" fontId="10" fillId="0" borderId="0" xfId="0" applyFont="1" applyAlignment="1">
      <alignment horizontal="center" vertical="top"/>
    </xf>
    <xf numFmtId="0" fontId="10" fillId="0" borderId="26" xfId="0" applyFont="1" applyFill="1" applyBorder="1" applyAlignment="1">
      <alignment horizontal="center" vertical="top" wrapText="1"/>
    </xf>
    <xf numFmtId="0" fontId="10" fillId="0" borderId="26" xfId="0" applyFont="1" applyFill="1" applyBorder="1" applyAlignment="1">
      <alignment horizontal="center" vertical="top"/>
    </xf>
    <xf numFmtId="0" fontId="10" fillId="0" borderId="49" xfId="0" applyFont="1" applyFill="1" applyBorder="1" applyAlignment="1">
      <alignment horizontal="center" vertical="top"/>
    </xf>
    <xf numFmtId="49" fontId="5" fillId="2" borderId="4" xfId="0" applyNumberFormat="1" applyFont="1" applyFill="1" applyBorder="1" applyAlignment="1">
      <alignment vertical="top"/>
    </xf>
    <xf numFmtId="49" fontId="5" fillId="2" borderId="7" xfId="0" applyNumberFormat="1" applyFont="1" applyFill="1" applyBorder="1" applyAlignment="1">
      <alignment vertical="top"/>
    </xf>
    <xf numFmtId="0" fontId="3" fillId="3" borderId="19" xfId="0" applyNumberFormat="1" applyFont="1" applyFill="1" applyBorder="1" applyAlignment="1">
      <alignment horizontal="center" vertical="top"/>
    </xf>
    <xf numFmtId="0" fontId="3" fillId="0" borderId="22" xfId="0" applyFont="1" applyFill="1" applyBorder="1" applyAlignment="1">
      <alignment vertical="top" wrapText="1"/>
    </xf>
    <xf numFmtId="0" fontId="3" fillId="0" borderId="18" xfId="0" applyFont="1" applyFill="1" applyBorder="1" applyAlignment="1">
      <alignment vertical="top" wrapText="1"/>
    </xf>
    <xf numFmtId="165" fontId="3" fillId="0" borderId="0" xfId="0" applyNumberFormat="1" applyFont="1" applyAlignment="1">
      <alignment vertical="top"/>
    </xf>
    <xf numFmtId="49" fontId="5" fillId="6" borderId="16" xfId="0" applyNumberFormat="1" applyFont="1" applyFill="1" applyBorder="1" applyAlignment="1">
      <alignment horizontal="center" vertical="top"/>
    </xf>
    <xf numFmtId="49" fontId="5" fillId="6" borderId="18" xfId="0" applyNumberFormat="1" applyFont="1" applyFill="1" applyBorder="1" applyAlignment="1">
      <alignment vertical="top"/>
    </xf>
    <xf numFmtId="49" fontId="5" fillId="6" borderId="23" xfId="0" applyNumberFormat="1" applyFont="1" applyFill="1" applyBorder="1" applyAlignment="1">
      <alignment vertical="top"/>
    </xf>
    <xf numFmtId="49" fontId="5" fillId="6" borderId="38" xfId="0" applyNumberFormat="1" applyFont="1" applyFill="1" applyBorder="1" applyAlignment="1">
      <alignment horizontal="center" vertical="top"/>
    </xf>
    <xf numFmtId="49" fontId="5" fillId="6" borderId="62" xfId="0" applyNumberFormat="1" applyFont="1" applyFill="1" applyBorder="1" applyAlignment="1">
      <alignment horizontal="center" vertical="top" wrapText="1"/>
    </xf>
    <xf numFmtId="49" fontId="5" fillId="5" borderId="16" xfId="0" applyNumberFormat="1" applyFont="1" applyFill="1" applyBorder="1" applyAlignment="1">
      <alignment horizontal="center" vertical="top"/>
    </xf>
    <xf numFmtId="0" fontId="8" fillId="0" borderId="0" xfId="0" applyFont="1" applyBorder="1"/>
    <xf numFmtId="0" fontId="3" fillId="0" borderId="49" xfId="0" applyFont="1" applyFill="1" applyBorder="1" applyAlignment="1">
      <alignment horizontal="center" vertical="top" wrapText="1"/>
    </xf>
    <xf numFmtId="0" fontId="3" fillId="0" borderId="45" xfId="0" applyFont="1" applyFill="1" applyBorder="1" applyAlignment="1">
      <alignment horizontal="center" vertical="top" wrapText="1"/>
    </xf>
    <xf numFmtId="0" fontId="10" fillId="0" borderId="60" xfId="0" applyFont="1" applyFill="1" applyBorder="1" applyAlignment="1">
      <alignment horizontal="center" vertical="top"/>
    </xf>
    <xf numFmtId="0" fontId="10" fillId="0" borderId="61" xfId="0" applyFont="1" applyFill="1" applyBorder="1" applyAlignment="1">
      <alignment horizontal="center" vertical="top"/>
    </xf>
    <xf numFmtId="0" fontId="3" fillId="3" borderId="0" xfId="0" applyFont="1" applyFill="1" applyBorder="1" applyAlignment="1">
      <alignment vertical="top"/>
    </xf>
    <xf numFmtId="164" fontId="3" fillId="0" borderId="0" xfId="0" applyNumberFormat="1" applyFont="1" applyAlignment="1">
      <alignment vertical="top"/>
    </xf>
    <xf numFmtId="0" fontId="3" fillId="3" borderId="25" xfId="0" applyNumberFormat="1" applyFont="1" applyFill="1" applyBorder="1" applyAlignment="1">
      <alignment horizontal="center" vertical="top"/>
    </xf>
    <xf numFmtId="0" fontId="3" fillId="3" borderId="42" xfId="0" applyNumberFormat="1" applyFont="1" applyFill="1" applyBorder="1" applyAlignment="1">
      <alignment horizontal="center" vertical="top"/>
    </xf>
    <xf numFmtId="0" fontId="3" fillId="3" borderId="20" xfId="0" applyNumberFormat="1" applyFont="1" applyFill="1" applyBorder="1" applyAlignment="1">
      <alignment horizontal="center" vertical="top"/>
    </xf>
    <xf numFmtId="49" fontId="13" fillId="0" borderId="41" xfId="0" applyNumberFormat="1" applyFont="1" applyBorder="1" applyAlignment="1">
      <alignment horizontal="center" vertical="top" wrapText="1"/>
    </xf>
    <xf numFmtId="0" fontId="3" fillId="0" borderId="0" xfId="0" applyFont="1" applyBorder="1" applyAlignment="1">
      <alignment horizontal="center" vertical="top"/>
    </xf>
    <xf numFmtId="0" fontId="3" fillId="0" borderId="4" xfId="0" applyFont="1" applyBorder="1" applyAlignment="1">
      <alignment horizontal="center" vertical="top"/>
    </xf>
    <xf numFmtId="0" fontId="3" fillId="0" borderId="48" xfId="0" applyFont="1" applyBorder="1" applyAlignment="1">
      <alignment horizontal="center" vertical="top"/>
    </xf>
    <xf numFmtId="3" fontId="3" fillId="3" borderId="7" xfId="0" applyNumberFormat="1" applyFont="1" applyFill="1" applyBorder="1" applyAlignment="1">
      <alignment horizontal="center" vertical="top"/>
    </xf>
    <xf numFmtId="3" fontId="3" fillId="3" borderId="11" xfId="0" applyNumberFormat="1" applyFont="1" applyFill="1" applyBorder="1" applyAlignment="1">
      <alignment horizontal="center" vertical="top"/>
    </xf>
    <xf numFmtId="3" fontId="3" fillId="3" borderId="20" xfId="0" applyNumberFormat="1" applyFont="1" applyFill="1" applyBorder="1" applyAlignment="1">
      <alignment horizontal="center" vertical="top"/>
    </xf>
    <xf numFmtId="0" fontId="3" fillId="0" borderId="0" xfId="0" applyFont="1" applyAlignment="1">
      <alignment horizontal="center" vertical="top"/>
    </xf>
    <xf numFmtId="0" fontId="13" fillId="0" borderId="3" xfId="0" applyFont="1" applyFill="1" applyBorder="1" applyAlignment="1">
      <alignment horizontal="center" vertical="top" wrapText="1"/>
    </xf>
    <xf numFmtId="3" fontId="3" fillId="0" borderId="41" xfId="0" applyNumberFormat="1" applyFont="1" applyFill="1" applyBorder="1" applyAlignment="1">
      <alignment horizontal="center" vertical="top"/>
    </xf>
    <xf numFmtId="3" fontId="3" fillId="0" borderId="25" xfId="0" applyNumberFormat="1" applyFont="1" applyFill="1" applyBorder="1" applyAlignment="1">
      <alignment horizontal="center" vertical="top"/>
    </xf>
    <xf numFmtId="165" fontId="3" fillId="0" borderId="25" xfId="0" applyNumberFormat="1" applyFont="1" applyFill="1" applyBorder="1" applyAlignment="1">
      <alignment horizontal="center" vertical="top"/>
    </xf>
    <xf numFmtId="3" fontId="3" fillId="0" borderId="66" xfId="0" applyNumberFormat="1" applyFont="1" applyFill="1" applyBorder="1" applyAlignment="1">
      <alignment horizontal="center" vertical="top"/>
    </xf>
    <xf numFmtId="165" fontId="3" fillId="0" borderId="65" xfId="0" applyNumberFormat="1" applyFont="1" applyFill="1" applyBorder="1" applyAlignment="1">
      <alignment horizontal="center" vertical="top"/>
    </xf>
    <xf numFmtId="0" fontId="3" fillId="0" borderId="67" xfId="0" applyFont="1" applyFill="1" applyBorder="1" applyAlignment="1">
      <alignment vertical="top" wrapText="1"/>
    </xf>
    <xf numFmtId="0" fontId="12" fillId="0" borderId="41" xfId="0" applyFont="1" applyFill="1" applyBorder="1" applyAlignment="1">
      <alignment vertical="top" wrapText="1"/>
    </xf>
    <xf numFmtId="0" fontId="10" fillId="0" borderId="28" xfId="0" applyFont="1" applyFill="1" applyBorder="1" applyAlignment="1">
      <alignment horizontal="center" vertical="top" wrapText="1"/>
    </xf>
    <xf numFmtId="0" fontId="5" fillId="0" borderId="25" xfId="0" applyFont="1" applyFill="1" applyBorder="1" applyAlignment="1">
      <alignment horizontal="center" vertical="top" wrapText="1"/>
    </xf>
    <xf numFmtId="0" fontId="13" fillId="4" borderId="42" xfId="0" applyFont="1" applyFill="1" applyBorder="1" applyAlignment="1">
      <alignment vertical="top" wrapText="1"/>
    </xf>
    <xf numFmtId="0" fontId="3" fillId="4" borderId="22" xfId="0" applyFont="1" applyFill="1" applyBorder="1" applyAlignment="1">
      <alignment vertical="top" wrapText="1"/>
    </xf>
    <xf numFmtId="0" fontId="3" fillId="4" borderId="67" xfId="0" applyFont="1" applyFill="1" applyBorder="1" applyAlignment="1">
      <alignment vertical="top" wrapText="1"/>
    </xf>
    <xf numFmtId="3" fontId="3" fillId="0" borderId="3" xfId="0" applyNumberFormat="1" applyFont="1" applyFill="1" applyBorder="1" applyAlignment="1">
      <alignment horizontal="center" vertical="top"/>
    </xf>
    <xf numFmtId="3" fontId="3" fillId="0" borderId="7" xfId="0" applyNumberFormat="1" applyFont="1" applyFill="1" applyBorder="1" applyAlignment="1">
      <alignment horizontal="center" vertical="top"/>
    </xf>
    <xf numFmtId="3" fontId="3" fillId="0" borderId="17" xfId="0" applyNumberFormat="1" applyFont="1" applyFill="1" applyBorder="1" applyAlignment="1">
      <alignment horizontal="center" vertical="top"/>
    </xf>
    <xf numFmtId="3" fontId="3" fillId="0" borderId="20" xfId="0" applyNumberFormat="1" applyFont="1" applyFill="1" applyBorder="1" applyAlignment="1">
      <alignment horizontal="center" vertical="top"/>
    </xf>
    <xf numFmtId="3" fontId="3" fillId="0" borderId="35" xfId="0" applyNumberFormat="1" applyFont="1" applyFill="1" applyBorder="1" applyAlignment="1">
      <alignment horizontal="center" vertical="top"/>
    </xf>
    <xf numFmtId="165" fontId="3" fillId="0" borderId="12" xfId="0" applyNumberFormat="1" applyFont="1" applyFill="1" applyBorder="1" applyAlignment="1">
      <alignment horizontal="center" vertical="top"/>
    </xf>
    <xf numFmtId="3" fontId="3" fillId="0" borderId="64" xfId="0" applyNumberFormat="1" applyFont="1" applyFill="1" applyBorder="1" applyAlignment="1">
      <alignment horizontal="center" vertical="top"/>
    </xf>
    <xf numFmtId="0" fontId="10" fillId="4" borderId="27" xfId="0" applyFont="1" applyFill="1" applyBorder="1" applyAlignment="1">
      <alignment horizontal="center" vertical="top" wrapText="1"/>
    </xf>
    <xf numFmtId="49" fontId="5" fillId="6" borderId="62" xfId="0" applyNumberFormat="1" applyFont="1" applyFill="1" applyBorder="1" applyAlignment="1">
      <alignment horizontal="center" vertical="top"/>
    </xf>
    <xf numFmtId="49" fontId="5" fillId="2" borderId="13" xfId="0" applyNumberFormat="1" applyFont="1" applyFill="1" applyBorder="1" applyAlignment="1">
      <alignment horizontal="center" vertical="top"/>
    </xf>
    <xf numFmtId="164" fontId="17" fillId="3" borderId="44" xfId="0" applyNumberFormat="1" applyFont="1" applyFill="1" applyBorder="1" applyAlignment="1">
      <alignment horizontal="center" vertical="top"/>
    </xf>
    <xf numFmtId="0" fontId="17" fillId="0" borderId="39" xfId="0" applyNumberFormat="1" applyFont="1" applyFill="1" applyBorder="1" applyAlignment="1">
      <alignment horizontal="center" vertical="top"/>
    </xf>
    <xf numFmtId="0" fontId="17" fillId="0" borderId="17" xfId="0" applyNumberFormat="1" applyFont="1" applyFill="1" applyBorder="1" applyAlignment="1">
      <alignment horizontal="center" vertical="top"/>
    </xf>
    <xf numFmtId="164" fontId="17" fillId="3" borderId="49" xfId="0" applyNumberFormat="1" applyFont="1" applyFill="1" applyBorder="1" applyAlignment="1">
      <alignment horizontal="center" vertical="top"/>
    </xf>
    <xf numFmtId="0" fontId="8" fillId="0" borderId="4" xfId="0" applyNumberFormat="1" applyFont="1" applyBorder="1" applyAlignment="1">
      <alignment horizontal="center" vertical="top" wrapText="1"/>
    </xf>
    <xf numFmtId="0" fontId="17" fillId="0" borderId="0" xfId="0" applyNumberFormat="1" applyFont="1" applyFill="1" applyBorder="1" applyAlignment="1">
      <alignment horizontal="center" vertical="top"/>
    </xf>
    <xf numFmtId="0" fontId="17" fillId="0" borderId="19" xfId="0" applyNumberFormat="1" applyFont="1" applyFill="1" applyBorder="1" applyAlignment="1">
      <alignment horizontal="center" vertical="top"/>
    </xf>
    <xf numFmtId="164" fontId="17" fillId="0" borderId="61" xfId="0" applyNumberFormat="1" applyFont="1" applyFill="1" applyBorder="1" applyAlignment="1">
      <alignment horizontal="left" vertical="top" wrapText="1"/>
    </xf>
    <xf numFmtId="0" fontId="10" fillId="0" borderId="58" xfId="0" applyFont="1" applyBorder="1" applyAlignment="1">
      <alignment horizontal="center" vertical="top"/>
    </xf>
    <xf numFmtId="3" fontId="3" fillId="0" borderId="19" xfId="0" applyNumberFormat="1" applyFont="1" applyFill="1" applyBorder="1" applyAlignment="1">
      <alignment horizontal="center" vertical="top"/>
    </xf>
    <xf numFmtId="165" fontId="3" fillId="0" borderId="4" xfId="0" applyNumberFormat="1" applyFont="1" applyFill="1" applyBorder="1" applyAlignment="1">
      <alignment horizontal="center" vertical="top"/>
    </xf>
    <xf numFmtId="0" fontId="5" fillId="4" borderId="2" xfId="0" applyFont="1" applyFill="1" applyBorder="1" applyAlignment="1">
      <alignment horizontal="left" vertical="top" wrapText="1"/>
    </xf>
    <xf numFmtId="0" fontId="14" fillId="0" borderId="27" xfId="0" applyFont="1" applyFill="1" applyBorder="1" applyAlignment="1">
      <alignment horizontal="center" vertical="top"/>
    </xf>
    <xf numFmtId="0" fontId="10" fillId="0" borderId="58" xfId="0" applyFont="1" applyFill="1" applyBorder="1" applyAlignment="1">
      <alignment horizontal="center" vertical="top"/>
    </xf>
    <xf numFmtId="0" fontId="5" fillId="0" borderId="2" xfId="0" applyFont="1" applyFill="1" applyBorder="1" applyAlignment="1">
      <alignment vertical="top" wrapText="1"/>
    </xf>
    <xf numFmtId="164" fontId="17" fillId="3" borderId="28" xfId="0" applyNumberFormat="1" applyFont="1" applyFill="1" applyBorder="1" applyAlignment="1">
      <alignment horizontal="center" vertical="top"/>
    </xf>
    <xf numFmtId="49" fontId="17" fillId="0" borderId="51" xfId="0" applyNumberFormat="1" applyFont="1" applyFill="1" applyBorder="1" applyAlignment="1">
      <alignment horizontal="center" vertical="top"/>
    </xf>
    <xf numFmtId="49" fontId="17" fillId="0" borderId="53" xfId="0" applyNumberFormat="1" applyFont="1" applyFill="1" applyBorder="1" applyAlignment="1">
      <alignment horizontal="center" vertical="top"/>
    </xf>
    <xf numFmtId="164" fontId="17" fillId="7" borderId="2" xfId="0" applyNumberFormat="1" applyFont="1" applyFill="1" applyBorder="1" applyAlignment="1">
      <alignment horizontal="center" vertical="top"/>
    </xf>
    <xf numFmtId="164" fontId="17" fillId="7" borderId="33" xfId="0" applyNumberFormat="1" applyFont="1" applyFill="1" applyBorder="1" applyAlignment="1">
      <alignment horizontal="center" vertical="top"/>
    </xf>
    <xf numFmtId="164" fontId="17" fillId="7" borderId="13" xfId="0" applyNumberFormat="1" applyFont="1" applyFill="1" applyBorder="1" applyAlignment="1">
      <alignment horizontal="center" vertical="top"/>
    </xf>
    <xf numFmtId="164" fontId="17" fillId="7" borderId="63" xfId="0" applyNumberFormat="1" applyFont="1" applyFill="1" applyBorder="1" applyAlignment="1">
      <alignment horizontal="center" vertical="top"/>
    </xf>
    <xf numFmtId="0" fontId="11" fillId="7" borderId="68" xfId="0" applyFont="1" applyFill="1" applyBorder="1" applyAlignment="1">
      <alignment horizontal="center" vertical="top"/>
    </xf>
    <xf numFmtId="0" fontId="11" fillId="7" borderId="47" xfId="0" applyFont="1" applyFill="1" applyBorder="1" applyAlignment="1">
      <alignment horizontal="center" vertical="top"/>
    </xf>
    <xf numFmtId="0" fontId="11" fillId="7" borderId="29" xfId="0" applyFont="1" applyFill="1" applyBorder="1" applyAlignment="1">
      <alignment horizontal="center" vertical="top"/>
    </xf>
    <xf numFmtId="0" fontId="5" fillId="7" borderId="46" xfId="0" applyFont="1" applyFill="1" applyBorder="1" applyAlignment="1">
      <alignment horizontal="center" vertical="top"/>
    </xf>
    <xf numFmtId="3" fontId="3" fillId="0" borderId="31" xfId="0" applyNumberFormat="1" applyFont="1" applyFill="1" applyBorder="1" applyAlignment="1">
      <alignment horizontal="center" vertical="top"/>
    </xf>
    <xf numFmtId="3" fontId="3" fillId="0" borderId="12" xfId="0" applyNumberFormat="1" applyFont="1" applyFill="1" applyBorder="1" applyAlignment="1">
      <alignment horizontal="center" vertical="top"/>
    </xf>
    <xf numFmtId="0" fontId="18" fillId="7" borderId="47" xfId="0" applyFont="1" applyFill="1" applyBorder="1" applyAlignment="1">
      <alignment horizontal="right" vertical="top"/>
    </xf>
    <xf numFmtId="164" fontId="19" fillId="7" borderId="36" xfId="0" applyNumberFormat="1" applyFont="1" applyFill="1" applyBorder="1" applyAlignment="1">
      <alignment horizontal="center" vertical="top"/>
    </xf>
    <xf numFmtId="164" fontId="19" fillId="7" borderId="5" xfId="0" applyNumberFormat="1" applyFont="1" applyFill="1" applyBorder="1" applyAlignment="1">
      <alignment horizontal="center" vertical="top"/>
    </xf>
    <xf numFmtId="164" fontId="19" fillId="7" borderId="15" xfId="0" applyNumberFormat="1" applyFont="1" applyFill="1" applyBorder="1" applyAlignment="1">
      <alignment horizontal="center" vertical="top"/>
    </xf>
    <xf numFmtId="164" fontId="19" fillId="7" borderId="29" xfId="0" applyNumberFormat="1" applyFont="1" applyFill="1" applyBorder="1" applyAlignment="1">
      <alignment horizontal="center" vertical="top"/>
    </xf>
    <xf numFmtId="49" fontId="5" fillId="4" borderId="25" xfId="0" applyNumberFormat="1" applyFont="1" applyFill="1" applyBorder="1" applyAlignment="1">
      <alignment vertical="top"/>
    </xf>
    <xf numFmtId="49" fontId="5" fillId="4" borderId="42" xfId="0" applyNumberFormat="1" applyFont="1" applyFill="1" applyBorder="1" applyAlignment="1">
      <alignment vertical="top"/>
    </xf>
    <xf numFmtId="49" fontId="5" fillId="4" borderId="4" xfId="0" applyNumberFormat="1" applyFont="1" applyFill="1" applyBorder="1" applyAlignment="1">
      <alignment vertical="top"/>
    </xf>
    <xf numFmtId="0" fontId="10" fillId="4" borderId="45" xfId="0" applyFont="1" applyFill="1" applyBorder="1" applyAlignment="1">
      <alignment horizontal="center" vertical="top" wrapText="1"/>
    </xf>
    <xf numFmtId="164" fontId="17" fillId="3" borderId="57" xfId="0" applyNumberFormat="1" applyFont="1" applyFill="1" applyBorder="1" applyAlignment="1">
      <alignment horizontal="center" vertical="top"/>
    </xf>
    <xf numFmtId="164" fontId="17" fillId="3" borderId="50" xfId="0" applyNumberFormat="1" applyFont="1" applyFill="1" applyBorder="1" applyAlignment="1">
      <alignment horizontal="center" vertical="top"/>
    </xf>
    <xf numFmtId="164" fontId="17" fillId="3" borderId="76" xfId="0" applyNumberFormat="1" applyFont="1" applyFill="1" applyBorder="1" applyAlignment="1">
      <alignment horizontal="center" vertical="top"/>
    </xf>
    <xf numFmtId="164" fontId="19" fillId="7" borderId="70" xfId="0" applyNumberFormat="1" applyFont="1" applyFill="1" applyBorder="1" applyAlignment="1">
      <alignment horizontal="center" vertical="top"/>
    </xf>
    <xf numFmtId="164" fontId="17" fillId="7" borderId="32" xfId="0" applyNumberFormat="1" applyFont="1" applyFill="1" applyBorder="1" applyAlignment="1">
      <alignment horizontal="center" vertical="top"/>
    </xf>
    <xf numFmtId="164" fontId="17" fillId="7" borderId="62" xfId="0" applyNumberFormat="1" applyFont="1" applyFill="1" applyBorder="1" applyAlignment="1">
      <alignment horizontal="center" vertical="top"/>
    </xf>
    <xf numFmtId="3" fontId="3" fillId="0" borderId="4" xfId="0" applyNumberFormat="1" applyFont="1" applyFill="1" applyBorder="1" applyAlignment="1">
      <alignment horizontal="center" vertical="top" wrapText="1"/>
    </xf>
    <xf numFmtId="3" fontId="3" fillId="0" borderId="7" xfId="0" applyNumberFormat="1" applyFont="1" applyFill="1" applyBorder="1" applyAlignment="1">
      <alignment horizontal="center" vertical="top" wrapText="1"/>
    </xf>
    <xf numFmtId="3" fontId="3" fillId="0" borderId="19" xfId="0" applyNumberFormat="1" applyFont="1" applyFill="1" applyBorder="1" applyAlignment="1">
      <alignment horizontal="center" vertical="top" wrapText="1"/>
    </xf>
    <xf numFmtId="3" fontId="3" fillId="0" borderId="20" xfId="0" applyNumberFormat="1" applyFont="1" applyFill="1" applyBorder="1" applyAlignment="1">
      <alignment horizontal="center" vertical="top" wrapText="1"/>
    </xf>
    <xf numFmtId="0" fontId="3" fillId="0" borderId="0" xfId="0" applyFont="1" applyFill="1" applyBorder="1" applyAlignment="1">
      <alignment vertical="top"/>
    </xf>
    <xf numFmtId="0" fontId="2" fillId="0" borderId="5" xfId="0" applyFont="1" applyBorder="1" applyAlignment="1">
      <alignment horizontal="center" vertical="center" textRotation="90"/>
    </xf>
    <xf numFmtId="0" fontId="2" fillId="0" borderId="15" xfId="0" applyFont="1" applyBorder="1" applyAlignment="1">
      <alignment horizontal="center" vertical="center" textRotation="90"/>
    </xf>
    <xf numFmtId="3" fontId="3" fillId="3" borderId="3" xfId="0" applyNumberFormat="1" applyFont="1" applyFill="1" applyBorder="1" applyAlignment="1">
      <alignment horizontal="center" vertical="top" wrapText="1"/>
    </xf>
    <xf numFmtId="3" fontId="3" fillId="3" borderId="17" xfId="0" applyNumberFormat="1" applyFont="1" applyFill="1" applyBorder="1" applyAlignment="1">
      <alignment horizontal="center" vertical="top" wrapText="1"/>
    </xf>
    <xf numFmtId="0" fontId="8" fillId="0" borderId="4" xfId="0" applyFont="1" applyBorder="1" applyAlignment="1">
      <alignment horizontal="center" vertical="center" textRotation="90"/>
    </xf>
    <xf numFmtId="165" fontId="3" fillId="0" borderId="7" xfId="0" applyNumberFormat="1" applyFont="1" applyFill="1" applyBorder="1" applyAlignment="1">
      <alignment horizontal="center" vertical="top"/>
    </xf>
    <xf numFmtId="3" fontId="3" fillId="0" borderId="65" xfId="0" applyNumberFormat="1" applyFont="1" applyFill="1" applyBorder="1" applyAlignment="1">
      <alignment horizontal="center" vertical="top"/>
    </xf>
    <xf numFmtId="49" fontId="5" fillId="6" borderId="47" xfId="0" applyNumberFormat="1" applyFont="1" applyFill="1" applyBorder="1" applyAlignment="1">
      <alignment horizontal="center" vertical="top"/>
    </xf>
    <xf numFmtId="49" fontId="9" fillId="0" borderId="41" xfId="0" applyNumberFormat="1" applyFont="1" applyBorder="1" applyAlignment="1">
      <alignment horizontal="center" vertical="top"/>
    </xf>
    <xf numFmtId="0" fontId="11" fillId="7" borderId="46" xfId="0" applyFont="1" applyFill="1" applyBorder="1" applyAlignment="1">
      <alignment horizontal="center" vertical="top"/>
    </xf>
    <xf numFmtId="0" fontId="10" fillId="0" borderId="27" xfId="0" applyFont="1" applyBorder="1" applyAlignment="1">
      <alignment horizontal="center" vertical="top"/>
    </xf>
    <xf numFmtId="0" fontId="5" fillId="0" borderId="42" xfId="0" applyFont="1" applyFill="1" applyBorder="1" applyAlignment="1">
      <alignment horizontal="center" vertical="top" wrapText="1"/>
    </xf>
    <xf numFmtId="3" fontId="3" fillId="0" borderId="43" xfId="0" applyNumberFormat="1" applyFont="1" applyFill="1" applyBorder="1" applyAlignment="1">
      <alignment horizontal="center" vertical="top"/>
    </xf>
    <xf numFmtId="3" fontId="3" fillId="3" borderId="12" xfId="0" applyNumberFormat="1" applyFont="1" applyFill="1" applyBorder="1" applyAlignment="1">
      <alignment horizontal="center" vertical="top"/>
    </xf>
    <xf numFmtId="3" fontId="3" fillId="3" borderId="35" xfId="0" applyNumberFormat="1" applyFont="1" applyFill="1" applyBorder="1" applyAlignment="1">
      <alignment horizontal="center" vertical="top"/>
    </xf>
    <xf numFmtId="3" fontId="3" fillId="3" borderId="12" xfId="0" applyNumberFormat="1" applyFont="1" applyFill="1" applyBorder="1" applyAlignment="1">
      <alignment horizontal="center" vertical="center"/>
    </xf>
    <xf numFmtId="3" fontId="3" fillId="0" borderId="4" xfId="0" applyNumberFormat="1" applyFont="1" applyFill="1" applyBorder="1" applyAlignment="1">
      <alignment horizontal="center" vertical="center"/>
    </xf>
    <xf numFmtId="0" fontId="10" fillId="0" borderId="19" xfId="0" applyFont="1" applyFill="1" applyBorder="1" applyAlignment="1">
      <alignment horizontal="center" vertical="center" wrapText="1"/>
    </xf>
    <xf numFmtId="0" fontId="14" fillId="0" borderId="26" xfId="0" applyFont="1" applyFill="1" applyBorder="1" applyAlignment="1">
      <alignment horizontal="center" vertical="top"/>
    </xf>
    <xf numFmtId="0" fontId="10" fillId="0" borderId="53" xfId="0" applyFont="1" applyBorder="1" applyAlignment="1">
      <alignment horizontal="center" vertical="top"/>
    </xf>
    <xf numFmtId="0" fontId="3" fillId="0" borderId="18"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26" xfId="0" applyFont="1" applyFill="1" applyBorder="1" applyAlignment="1">
      <alignment horizontal="center" vertical="top" wrapText="1"/>
    </xf>
    <xf numFmtId="0" fontId="3" fillId="0" borderId="28" xfId="0" applyFont="1" applyBorder="1" applyAlignment="1">
      <alignment horizontal="center" vertical="top"/>
    </xf>
    <xf numFmtId="0" fontId="3" fillId="0" borderId="28" xfId="0" applyFont="1" applyFill="1" applyBorder="1" applyAlignment="1">
      <alignment horizontal="center" vertical="top" wrapText="1"/>
    </xf>
    <xf numFmtId="164" fontId="17" fillId="0" borderId="47" xfId="0" applyNumberFormat="1" applyFont="1" applyFill="1" applyBorder="1" applyAlignment="1">
      <alignment horizontal="center" vertical="top"/>
    </xf>
    <xf numFmtId="0" fontId="17" fillId="0" borderId="7" xfId="0" applyNumberFormat="1" applyFont="1" applyFill="1" applyBorder="1" applyAlignment="1">
      <alignment horizontal="center" vertical="top"/>
    </xf>
    <xf numFmtId="0" fontId="17" fillId="0" borderId="11" xfId="0" applyNumberFormat="1" applyFont="1" applyFill="1" applyBorder="1" applyAlignment="1">
      <alignment horizontal="center" vertical="top"/>
    </xf>
    <xf numFmtId="0" fontId="17" fillId="0" borderId="20" xfId="0" applyNumberFormat="1" applyFont="1" applyFill="1" applyBorder="1" applyAlignment="1">
      <alignment horizontal="center" vertical="top"/>
    </xf>
    <xf numFmtId="0" fontId="10" fillId="4" borderId="61" xfId="0" applyFont="1" applyFill="1" applyBorder="1" applyAlignment="1">
      <alignment horizontal="center" vertical="top" wrapText="1"/>
    </xf>
    <xf numFmtId="0" fontId="10" fillId="4" borderId="58" xfId="0" applyFont="1" applyFill="1" applyBorder="1" applyAlignment="1">
      <alignment horizontal="center" vertical="top" wrapText="1"/>
    </xf>
    <xf numFmtId="0" fontId="3" fillId="0" borderId="4" xfId="0" applyNumberFormat="1" applyFont="1" applyFill="1" applyBorder="1" applyAlignment="1">
      <alignment horizontal="center" vertical="top" textRotation="1"/>
    </xf>
    <xf numFmtId="0" fontId="3" fillId="0" borderId="19" xfId="0" applyNumberFormat="1" applyFont="1" applyFill="1" applyBorder="1" applyAlignment="1">
      <alignment horizontal="center" vertical="top" textRotation="1"/>
    </xf>
    <xf numFmtId="0" fontId="8" fillId="0" borderId="65" xfId="0" applyFont="1" applyBorder="1" applyAlignment="1">
      <alignment horizontal="center" vertical="center" textRotation="90"/>
    </xf>
    <xf numFmtId="0" fontId="11" fillId="4" borderId="58" xfId="0" applyFont="1" applyFill="1" applyBorder="1" applyAlignment="1">
      <alignment horizontal="center" vertical="top"/>
    </xf>
    <xf numFmtId="0" fontId="10" fillId="4" borderId="49" xfId="0" applyFont="1" applyFill="1" applyBorder="1" applyAlignment="1">
      <alignment horizontal="center" vertical="top"/>
    </xf>
    <xf numFmtId="0" fontId="11" fillId="4" borderId="27" xfId="0" applyFont="1" applyFill="1" applyBorder="1" applyAlignment="1">
      <alignment horizontal="center" vertical="top"/>
    </xf>
    <xf numFmtId="0" fontId="11" fillId="0" borderId="51" xfId="0" applyFont="1" applyFill="1" applyBorder="1" applyAlignment="1">
      <alignment horizontal="center" vertical="top"/>
    </xf>
    <xf numFmtId="0" fontId="10" fillId="0" borderId="53" xfId="0" applyFont="1" applyFill="1" applyBorder="1" applyAlignment="1">
      <alignment horizontal="center" vertical="top" wrapText="1"/>
    </xf>
    <xf numFmtId="0" fontId="10" fillId="0" borderId="61" xfId="0" applyFont="1" applyFill="1" applyBorder="1" applyAlignment="1">
      <alignment horizontal="center" vertical="top" wrapText="1"/>
    </xf>
    <xf numFmtId="0" fontId="10" fillId="0" borderId="75" xfId="0" applyFont="1" applyFill="1" applyBorder="1" applyAlignment="1">
      <alignment horizontal="center" vertical="top" wrapText="1"/>
    </xf>
    <xf numFmtId="0" fontId="10" fillId="0" borderId="58" xfId="0" applyFont="1" applyFill="1" applyBorder="1" applyAlignment="1">
      <alignment horizontal="center" vertical="top" wrapText="1"/>
    </xf>
    <xf numFmtId="0" fontId="10" fillId="0" borderId="75" xfId="0" applyFont="1" applyFill="1" applyBorder="1" applyAlignment="1">
      <alignment horizontal="center" vertical="top"/>
    </xf>
    <xf numFmtId="0" fontId="10" fillId="0" borderId="27" xfId="0" applyFont="1" applyFill="1" applyBorder="1" applyAlignment="1">
      <alignment horizontal="center" vertical="top"/>
    </xf>
    <xf numFmtId="0" fontId="3" fillId="0" borderId="77" xfId="0" applyFont="1" applyFill="1" applyBorder="1" applyAlignment="1">
      <alignment vertical="top" wrapText="1"/>
    </xf>
    <xf numFmtId="164" fontId="3" fillId="0" borderId="0" xfId="0" applyNumberFormat="1" applyFont="1" applyBorder="1" applyAlignment="1">
      <alignment vertical="top"/>
    </xf>
    <xf numFmtId="0" fontId="3" fillId="4" borderId="13" xfId="0" applyFont="1" applyFill="1" applyBorder="1" applyAlignment="1">
      <alignment vertical="top" wrapText="1"/>
    </xf>
    <xf numFmtId="0" fontId="3" fillId="0" borderId="39" xfId="0" applyNumberFormat="1" applyFont="1" applyBorder="1" applyAlignment="1">
      <alignment vertical="top"/>
    </xf>
    <xf numFmtId="0" fontId="3" fillId="4" borderId="65" xfId="0" applyFont="1" applyFill="1" applyBorder="1" applyAlignment="1">
      <alignment vertical="top" wrapText="1"/>
    </xf>
    <xf numFmtId="0" fontId="13" fillId="4" borderId="12" xfId="0" applyFont="1" applyFill="1" applyBorder="1" applyAlignment="1">
      <alignment horizontal="left" vertical="top" wrapText="1"/>
    </xf>
    <xf numFmtId="0" fontId="3" fillId="0" borderId="71" xfId="0" applyFont="1" applyFill="1" applyBorder="1" applyAlignment="1">
      <alignment horizontal="left" vertical="top" wrapText="1"/>
    </xf>
    <xf numFmtId="0" fontId="3" fillId="0" borderId="0" xfId="0" applyFont="1" applyBorder="1" applyAlignment="1">
      <alignment horizontal="left" vertical="top"/>
    </xf>
    <xf numFmtId="0" fontId="24" fillId="0" borderId="37" xfId="0" applyFont="1" applyBorder="1" applyAlignment="1">
      <alignment horizontal="center" vertical="center" wrapText="1"/>
    </xf>
    <xf numFmtId="0" fontId="13" fillId="4" borderId="12" xfId="0" applyFont="1" applyFill="1" applyBorder="1" applyAlignment="1">
      <alignment vertical="top" wrapText="1"/>
    </xf>
    <xf numFmtId="164" fontId="17" fillId="4" borderId="32" xfId="0" applyNumberFormat="1" applyFont="1" applyFill="1" applyBorder="1" applyAlignment="1">
      <alignment horizontal="center" vertical="top"/>
    </xf>
    <xf numFmtId="164" fontId="17" fillId="4" borderId="2" xfId="0" applyNumberFormat="1" applyFont="1" applyFill="1" applyBorder="1" applyAlignment="1">
      <alignment horizontal="center" vertical="top"/>
    </xf>
    <xf numFmtId="164" fontId="17" fillId="4" borderId="33" xfId="0" applyNumberFormat="1" applyFont="1" applyFill="1" applyBorder="1" applyAlignment="1">
      <alignment horizontal="center" vertical="top"/>
    </xf>
    <xf numFmtId="164" fontId="17" fillId="4" borderId="62" xfId="0" applyNumberFormat="1" applyFont="1" applyFill="1" applyBorder="1" applyAlignment="1">
      <alignment horizontal="center" vertical="top"/>
    </xf>
    <xf numFmtId="164" fontId="17" fillId="4" borderId="13" xfId="0" applyNumberFormat="1" applyFont="1" applyFill="1" applyBorder="1" applyAlignment="1">
      <alignment horizontal="center" vertical="top"/>
    </xf>
    <xf numFmtId="164" fontId="17" fillId="4" borderId="63" xfId="0" applyNumberFormat="1" applyFont="1" applyFill="1" applyBorder="1" applyAlignment="1">
      <alignment horizontal="center" vertical="top"/>
    </xf>
    <xf numFmtId="164" fontId="17" fillId="4" borderId="51" xfId="0" applyNumberFormat="1" applyFont="1" applyFill="1" applyBorder="1" applyAlignment="1">
      <alignment horizontal="center" vertical="top"/>
    </xf>
    <xf numFmtId="164" fontId="17" fillId="4" borderId="52" xfId="0" applyNumberFormat="1" applyFont="1" applyFill="1" applyBorder="1" applyAlignment="1">
      <alignment horizontal="center" vertical="top"/>
    </xf>
    <xf numFmtId="0" fontId="3" fillId="0" borderId="0" xfId="0" applyNumberFormat="1" applyFont="1" applyBorder="1" applyAlignment="1">
      <alignment vertical="top"/>
    </xf>
    <xf numFmtId="49" fontId="5" fillId="2" borderId="10" xfId="0" applyNumberFormat="1" applyFont="1" applyFill="1" applyBorder="1" applyAlignment="1">
      <alignment horizontal="center" vertical="top"/>
    </xf>
    <xf numFmtId="49" fontId="5" fillId="6" borderId="22" xfId="0" applyNumberFormat="1" applyFont="1" applyFill="1" applyBorder="1" applyAlignment="1">
      <alignment horizontal="center" vertical="top" wrapText="1"/>
    </xf>
    <xf numFmtId="49" fontId="5" fillId="2" borderId="3" xfId="0" applyNumberFormat="1" applyFont="1" applyFill="1" applyBorder="1" applyAlignment="1">
      <alignment horizontal="center" vertical="top" wrapText="1"/>
    </xf>
    <xf numFmtId="0" fontId="5" fillId="0" borderId="0" xfId="0" applyNumberFormat="1" applyFont="1" applyAlignment="1">
      <alignment horizontal="center" vertical="top"/>
    </xf>
    <xf numFmtId="0" fontId="26" fillId="0" borderId="0" xfId="0" applyFont="1" applyAlignment="1">
      <alignment horizontal="center" vertical="top"/>
    </xf>
    <xf numFmtId="0" fontId="25" fillId="0" borderId="0" xfId="0" applyFont="1" applyAlignment="1">
      <alignment horizontal="center" vertical="top"/>
    </xf>
    <xf numFmtId="164" fontId="3" fillId="7" borderId="62" xfId="0" applyNumberFormat="1" applyFont="1" applyFill="1" applyBorder="1" applyAlignment="1">
      <alignment horizontal="center" vertical="top"/>
    </xf>
    <xf numFmtId="164" fontId="3" fillId="7" borderId="13" xfId="0" applyNumberFormat="1" applyFont="1" applyFill="1" applyBorder="1" applyAlignment="1">
      <alignment horizontal="center" vertical="top"/>
    </xf>
    <xf numFmtId="164" fontId="3" fillId="7" borderId="63" xfId="0" applyNumberFormat="1" applyFont="1" applyFill="1" applyBorder="1" applyAlignment="1">
      <alignment horizontal="center" vertical="top"/>
    </xf>
    <xf numFmtId="164" fontId="3" fillId="4" borderId="62" xfId="0" applyNumberFormat="1" applyFont="1" applyFill="1" applyBorder="1" applyAlignment="1">
      <alignment horizontal="center" vertical="top"/>
    </xf>
    <xf numFmtId="164" fontId="3" fillId="4" borderId="13" xfId="0" applyNumberFormat="1" applyFont="1" applyFill="1" applyBorder="1" applyAlignment="1">
      <alignment horizontal="center" vertical="top"/>
    </xf>
    <xf numFmtId="164" fontId="3" fillId="4" borderId="63" xfId="0" applyNumberFormat="1" applyFont="1" applyFill="1" applyBorder="1" applyAlignment="1">
      <alignment horizontal="center" vertical="top"/>
    </xf>
    <xf numFmtId="164" fontId="3" fillId="7" borderId="18" xfId="0" applyNumberFormat="1" applyFont="1" applyFill="1" applyBorder="1" applyAlignment="1">
      <alignment horizontal="center" vertical="top"/>
    </xf>
    <xf numFmtId="164" fontId="3" fillId="7" borderId="4" xfId="0" applyNumberFormat="1" applyFont="1" applyFill="1" applyBorder="1" applyAlignment="1">
      <alignment horizontal="center" vertical="top"/>
    </xf>
    <xf numFmtId="164" fontId="3" fillId="7" borderId="19" xfId="0" applyNumberFormat="1" applyFont="1" applyFill="1" applyBorder="1" applyAlignment="1">
      <alignment horizontal="center" vertical="top"/>
    </xf>
    <xf numFmtId="164" fontId="22" fillId="4" borderId="4" xfId="0" applyNumberFormat="1" applyFont="1" applyFill="1" applyBorder="1" applyAlignment="1">
      <alignment horizontal="center" vertical="top"/>
    </xf>
    <xf numFmtId="164" fontId="22" fillId="4" borderId="19" xfId="0" applyNumberFormat="1" applyFont="1" applyFill="1" applyBorder="1" applyAlignment="1">
      <alignment horizontal="center" vertical="top"/>
    </xf>
    <xf numFmtId="164" fontId="3" fillId="7" borderId="67" xfId="0" applyNumberFormat="1" applyFont="1" applyFill="1" applyBorder="1" applyAlignment="1">
      <alignment horizontal="center" vertical="top"/>
    </xf>
    <xf numFmtId="164" fontId="3" fillId="7" borderId="65" xfId="0" applyNumberFormat="1" applyFont="1" applyFill="1" applyBorder="1" applyAlignment="1">
      <alignment horizontal="center" vertical="top"/>
    </xf>
    <xf numFmtId="164" fontId="3" fillId="7" borderId="64" xfId="0" applyNumberFormat="1" applyFont="1" applyFill="1" applyBorder="1" applyAlignment="1">
      <alignment horizontal="center" vertical="top"/>
    </xf>
    <xf numFmtId="164" fontId="3" fillId="4" borderId="67" xfId="0" applyNumberFormat="1" applyFont="1" applyFill="1" applyBorder="1" applyAlignment="1">
      <alignment horizontal="center" vertical="top"/>
    </xf>
    <xf numFmtId="164" fontId="3" fillId="4" borderId="65" xfId="0" applyNumberFormat="1" applyFont="1" applyFill="1" applyBorder="1" applyAlignment="1">
      <alignment horizontal="center" vertical="top"/>
    </xf>
    <xf numFmtId="164" fontId="3" fillId="4" borderId="64" xfId="0" applyNumberFormat="1" applyFont="1" applyFill="1" applyBorder="1" applyAlignment="1">
      <alignment horizontal="center" vertical="top"/>
    </xf>
    <xf numFmtId="164" fontId="22" fillId="4" borderId="65" xfId="0" applyNumberFormat="1" applyFont="1" applyFill="1" applyBorder="1" applyAlignment="1">
      <alignment horizontal="center" vertical="top"/>
    </xf>
    <xf numFmtId="164" fontId="5" fillId="7" borderId="36" xfId="0" applyNumberFormat="1" applyFont="1" applyFill="1" applyBorder="1" applyAlignment="1">
      <alignment horizontal="center" vertical="top"/>
    </xf>
    <xf numFmtId="164" fontId="5" fillId="7" borderId="5" xfId="0" applyNumberFormat="1" applyFont="1" applyFill="1" applyBorder="1" applyAlignment="1">
      <alignment horizontal="center" vertical="top"/>
    </xf>
    <xf numFmtId="164" fontId="5" fillId="7" borderId="15" xfId="0" applyNumberFormat="1" applyFont="1" applyFill="1" applyBorder="1" applyAlignment="1">
      <alignment horizontal="center" vertical="top"/>
    </xf>
    <xf numFmtId="164" fontId="3" fillId="7" borderId="32" xfId="0" applyNumberFormat="1" applyFont="1" applyFill="1" applyBorder="1" applyAlignment="1">
      <alignment horizontal="center" vertical="top"/>
    </xf>
    <xf numFmtId="164" fontId="3" fillId="7" borderId="2" xfId="0" applyNumberFormat="1" applyFont="1" applyFill="1" applyBorder="1" applyAlignment="1">
      <alignment horizontal="center" vertical="top"/>
    </xf>
    <xf numFmtId="164" fontId="3" fillId="7" borderId="33" xfId="0" applyNumberFormat="1" applyFont="1" applyFill="1" applyBorder="1" applyAlignment="1">
      <alignment horizontal="center" vertical="top"/>
    </xf>
    <xf numFmtId="164" fontId="3" fillId="4" borderId="32" xfId="0" applyNumberFormat="1" applyFont="1" applyFill="1" applyBorder="1" applyAlignment="1">
      <alignment horizontal="center" vertical="top"/>
    </xf>
    <xf numFmtId="164" fontId="3" fillId="4" borderId="2" xfId="0" applyNumberFormat="1" applyFont="1" applyFill="1" applyBorder="1" applyAlignment="1">
      <alignment horizontal="center" vertical="top"/>
    </xf>
    <xf numFmtId="164" fontId="3" fillId="4" borderId="33" xfId="0" applyNumberFormat="1" applyFont="1" applyFill="1" applyBorder="1" applyAlignment="1">
      <alignment horizontal="center" vertical="top"/>
    </xf>
    <xf numFmtId="164" fontId="3" fillId="4" borderId="51" xfId="0" applyNumberFormat="1" applyFont="1" applyFill="1" applyBorder="1" applyAlignment="1">
      <alignment horizontal="center" vertical="top"/>
    </xf>
    <xf numFmtId="164" fontId="3" fillId="4" borderId="30" xfId="0" applyNumberFormat="1" applyFont="1" applyFill="1" applyBorder="1" applyAlignment="1">
      <alignment horizontal="center" vertical="top"/>
    </xf>
    <xf numFmtId="164" fontId="3" fillId="4" borderId="52" xfId="0" applyNumberFormat="1" applyFont="1" applyFill="1" applyBorder="1" applyAlignment="1">
      <alignment horizontal="center" vertical="top"/>
    </xf>
    <xf numFmtId="164" fontId="3" fillId="4" borderId="18" xfId="0" applyNumberFormat="1" applyFont="1" applyFill="1" applyBorder="1" applyAlignment="1">
      <alignment horizontal="center" vertical="top"/>
    </xf>
    <xf numFmtId="164" fontId="3" fillId="4" borderId="4" xfId="0" applyNumberFormat="1" applyFont="1" applyFill="1" applyBorder="1" applyAlignment="1">
      <alignment horizontal="center" vertical="top"/>
    </xf>
    <xf numFmtId="164" fontId="3" fillId="4" borderId="19" xfId="0" applyNumberFormat="1" applyFont="1" applyFill="1" applyBorder="1" applyAlignment="1">
      <alignment horizontal="center" vertical="top"/>
    </xf>
    <xf numFmtId="164" fontId="5" fillId="7" borderId="4" xfId="0" applyNumberFormat="1" applyFont="1" applyFill="1" applyBorder="1" applyAlignment="1">
      <alignment horizontal="center" vertical="top"/>
    </xf>
    <xf numFmtId="164" fontId="5" fillId="7" borderId="19" xfId="0" applyNumberFormat="1" applyFont="1" applyFill="1" applyBorder="1" applyAlignment="1">
      <alignment horizontal="center" vertical="top"/>
    </xf>
    <xf numFmtId="164" fontId="5" fillId="4" borderId="4" xfId="0" applyNumberFormat="1" applyFont="1" applyFill="1" applyBorder="1" applyAlignment="1">
      <alignment horizontal="center" vertical="top"/>
    </xf>
    <xf numFmtId="164" fontId="5" fillId="4" borderId="19" xfId="0" applyNumberFormat="1" applyFont="1" applyFill="1" applyBorder="1" applyAlignment="1">
      <alignment horizontal="center" vertical="top"/>
    </xf>
    <xf numFmtId="164" fontId="5" fillId="7" borderId="68" xfId="0" applyNumberFormat="1" applyFont="1" applyFill="1" applyBorder="1" applyAlignment="1">
      <alignment horizontal="center" vertical="top"/>
    </xf>
    <xf numFmtId="164" fontId="5" fillId="7" borderId="70" xfId="0" applyNumberFormat="1" applyFont="1" applyFill="1" applyBorder="1" applyAlignment="1">
      <alignment horizontal="center" vertical="top"/>
    </xf>
    <xf numFmtId="164" fontId="3" fillId="4" borderId="12" xfId="0" applyNumberFormat="1" applyFont="1" applyFill="1" applyBorder="1" applyAlignment="1">
      <alignment horizontal="center" vertical="top"/>
    </xf>
    <xf numFmtId="164" fontId="3" fillId="7" borderId="56" xfId="0" applyNumberFormat="1" applyFont="1" applyFill="1" applyBorder="1" applyAlignment="1">
      <alignment horizontal="center" vertical="top"/>
    </xf>
    <xf numFmtId="164" fontId="3" fillId="4" borderId="56" xfId="0" applyNumberFormat="1" applyFont="1" applyFill="1" applyBorder="1" applyAlignment="1">
      <alignment horizontal="center" vertical="top"/>
    </xf>
    <xf numFmtId="164" fontId="3" fillId="7" borderId="40" xfId="0" applyNumberFormat="1" applyFont="1" applyFill="1" applyBorder="1" applyAlignment="1">
      <alignment horizontal="center" vertical="top"/>
    </xf>
    <xf numFmtId="164" fontId="3" fillId="4" borderId="40" xfId="0" applyNumberFormat="1" applyFont="1" applyFill="1" applyBorder="1" applyAlignment="1">
      <alignment horizontal="center" vertical="top"/>
    </xf>
    <xf numFmtId="164" fontId="5" fillId="7" borderId="6" xfId="0" applyNumberFormat="1" applyFont="1" applyFill="1" applyBorder="1" applyAlignment="1">
      <alignment horizontal="center" vertical="top"/>
    </xf>
    <xf numFmtId="164" fontId="5" fillId="4" borderId="6" xfId="0" applyNumberFormat="1" applyFont="1" applyFill="1" applyBorder="1" applyAlignment="1">
      <alignment horizontal="center" vertical="top"/>
    </xf>
    <xf numFmtId="164" fontId="5" fillId="4" borderId="5" xfId="0" applyNumberFormat="1" applyFont="1" applyFill="1" applyBorder="1" applyAlignment="1">
      <alignment horizontal="center" vertical="top"/>
    </xf>
    <xf numFmtId="164" fontId="5" fillId="4" borderId="15" xfId="0" applyNumberFormat="1" applyFont="1" applyFill="1" applyBorder="1" applyAlignment="1">
      <alignment horizontal="center" vertical="top"/>
    </xf>
    <xf numFmtId="164" fontId="5" fillId="2" borderId="14" xfId="0" applyNumberFormat="1" applyFont="1" applyFill="1" applyBorder="1" applyAlignment="1">
      <alignment horizontal="center" vertical="top"/>
    </xf>
    <xf numFmtId="164" fontId="5" fillId="2" borderId="8" xfId="0" applyNumberFormat="1" applyFont="1" applyFill="1" applyBorder="1" applyAlignment="1">
      <alignment horizontal="center" vertical="top"/>
    </xf>
    <xf numFmtId="164" fontId="5" fillId="2" borderId="16" xfId="0" applyNumberFormat="1" applyFont="1" applyFill="1" applyBorder="1" applyAlignment="1">
      <alignment horizontal="center" vertical="top"/>
    </xf>
    <xf numFmtId="164" fontId="5" fillId="2" borderId="21" xfId="0" applyNumberFormat="1" applyFont="1" applyFill="1" applyBorder="1" applyAlignment="1">
      <alignment horizontal="center" vertical="top"/>
    </xf>
    <xf numFmtId="164" fontId="3" fillId="7" borderId="60" xfId="0" applyNumberFormat="1" applyFont="1" applyFill="1" applyBorder="1" applyAlignment="1">
      <alignment horizontal="center" vertical="top"/>
    </xf>
    <xf numFmtId="164" fontId="3" fillId="7" borderId="41" xfId="0" applyNumberFormat="1" applyFont="1" applyFill="1" applyBorder="1" applyAlignment="1">
      <alignment horizontal="center" vertical="top"/>
    </xf>
    <xf numFmtId="164" fontId="3" fillId="7" borderId="17" xfId="0" applyNumberFormat="1" applyFont="1" applyFill="1" applyBorder="1" applyAlignment="1">
      <alignment horizontal="center" vertical="top"/>
    </xf>
    <xf numFmtId="164" fontId="3" fillId="4" borderId="60" xfId="0" applyNumberFormat="1" applyFont="1" applyFill="1" applyBorder="1" applyAlignment="1">
      <alignment horizontal="center" vertical="top"/>
    </xf>
    <xf numFmtId="164" fontId="3" fillId="4" borderId="41" xfId="0" applyNumberFormat="1" applyFont="1" applyFill="1" applyBorder="1" applyAlignment="1">
      <alignment horizontal="center" vertical="top"/>
    </xf>
    <xf numFmtId="164" fontId="3" fillId="4" borderId="17" xfId="0" applyNumberFormat="1" applyFont="1" applyFill="1" applyBorder="1" applyAlignment="1">
      <alignment horizontal="center" vertical="top"/>
    </xf>
    <xf numFmtId="164" fontId="3" fillId="7" borderId="61" xfId="0" applyNumberFormat="1" applyFont="1" applyFill="1" applyBorder="1" applyAlignment="1">
      <alignment horizontal="center" vertical="top"/>
    </xf>
    <xf numFmtId="164" fontId="3" fillId="7" borderId="25" xfId="0" applyNumberFormat="1" applyFont="1" applyFill="1" applyBorder="1" applyAlignment="1">
      <alignment horizontal="center" vertical="top"/>
    </xf>
    <xf numFmtId="164" fontId="3" fillId="4" borderId="61" xfId="0" applyNumberFormat="1" applyFont="1" applyFill="1" applyBorder="1" applyAlignment="1">
      <alignment horizontal="center" vertical="top"/>
    </xf>
    <xf numFmtId="164" fontId="3" fillId="4" borderId="25" xfId="0" applyNumberFormat="1" applyFont="1" applyFill="1" applyBorder="1" applyAlignment="1">
      <alignment horizontal="center" vertical="top"/>
    </xf>
    <xf numFmtId="164" fontId="3" fillId="7" borderId="58" xfId="0" applyNumberFormat="1" applyFont="1" applyFill="1" applyBorder="1" applyAlignment="1">
      <alignment horizontal="center" vertical="top"/>
    </xf>
    <xf numFmtId="164" fontId="3" fillId="7" borderId="66" xfId="0" applyNumberFormat="1" applyFont="1" applyFill="1" applyBorder="1" applyAlignment="1">
      <alignment horizontal="center" vertical="top"/>
    </xf>
    <xf numFmtId="164" fontId="3" fillId="4" borderId="58" xfId="0" applyNumberFormat="1" applyFont="1" applyFill="1" applyBorder="1" applyAlignment="1">
      <alignment horizontal="center" vertical="top"/>
    </xf>
    <xf numFmtId="164" fontId="3" fillId="4" borderId="66" xfId="0" applyNumberFormat="1" applyFont="1" applyFill="1" applyBorder="1" applyAlignment="1">
      <alignment horizontal="center" vertical="top"/>
    </xf>
    <xf numFmtId="164" fontId="5" fillId="7" borderId="47" xfId="0" applyNumberFormat="1" applyFont="1" applyFill="1" applyBorder="1" applyAlignment="1">
      <alignment horizontal="center" vertical="top"/>
    </xf>
    <xf numFmtId="164" fontId="5" fillId="7" borderId="42" xfId="0" applyNumberFormat="1" applyFont="1" applyFill="1" applyBorder="1" applyAlignment="1">
      <alignment horizontal="center" vertical="top"/>
    </xf>
    <xf numFmtId="164" fontId="5" fillId="7" borderId="20" xfId="0" applyNumberFormat="1" applyFont="1" applyFill="1" applyBorder="1" applyAlignment="1">
      <alignment horizontal="center" vertical="top"/>
    </xf>
    <xf numFmtId="164" fontId="3" fillId="7" borderId="30" xfId="0" applyNumberFormat="1" applyFont="1" applyFill="1" applyBorder="1" applyAlignment="1">
      <alignment horizontal="center" vertical="top"/>
    </xf>
    <xf numFmtId="164" fontId="3" fillId="7" borderId="55" xfId="0" applyNumberFormat="1" applyFont="1" applyFill="1" applyBorder="1" applyAlignment="1">
      <alignment horizontal="center" vertical="top"/>
    </xf>
    <xf numFmtId="164" fontId="3" fillId="4" borderId="55" xfId="0" applyNumberFormat="1" applyFont="1" applyFill="1" applyBorder="1" applyAlignment="1">
      <alignment horizontal="center" vertical="top"/>
    </xf>
    <xf numFmtId="164" fontId="5" fillId="7" borderId="13" xfId="0" applyNumberFormat="1" applyFont="1" applyFill="1" applyBorder="1" applyAlignment="1">
      <alignment horizontal="center" vertical="top"/>
    </xf>
    <xf numFmtId="164" fontId="5" fillId="7" borderId="23" xfId="0" applyNumberFormat="1" applyFont="1" applyFill="1" applyBorder="1" applyAlignment="1">
      <alignment horizontal="center" vertical="top"/>
    </xf>
    <xf numFmtId="164" fontId="3" fillId="7" borderId="22" xfId="0" applyNumberFormat="1" applyFont="1" applyFill="1" applyBorder="1" applyAlignment="1">
      <alignment horizontal="center" vertical="top"/>
    </xf>
    <xf numFmtId="164" fontId="3" fillId="7" borderId="3" xfId="0" applyNumberFormat="1" applyFont="1" applyFill="1" applyBorder="1" applyAlignment="1">
      <alignment horizontal="center" vertical="top"/>
    </xf>
    <xf numFmtId="164" fontId="3" fillId="4" borderId="22" xfId="0" applyNumberFormat="1" applyFont="1" applyFill="1" applyBorder="1" applyAlignment="1">
      <alignment horizontal="center" vertical="top"/>
    </xf>
    <xf numFmtId="164" fontId="3" fillId="4" borderId="3" xfId="0" applyNumberFormat="1" applyFont="1" applyFill="1" applyBorder="1" applyAlignment="1">
      <alignment horizontal="center" vertical="top"/>
    </xf>
    <xf numFmtId="164" fontId="3" fillId="7" borderId="54" xfId="0" applyNumberFormat="1" applyFont="1" applyFill="1" applyBorder="1" applyAlignment="1">
      <alignment horizontal="center" vertical="top"/>
    </xf>
    <xf numFmtId="164" fontId="3" fillId="7" borderId="34" xfId="0" applyNumberFormat="1" applyFont="1" applyFill="1" applyBorder="1" applyAlignment="1">
      <alignment horizontal="center" vertical="top"/>
    </xf>
    <xf numFmtId="164" fontId="3" fillId="7" borderId="12" xfId="0" applyNumberFormat="1" applyFont="1" applyFill="1" applyBorder="1" applyAlignment="1">
      <alignment horizontal="center" vertical="top"/>
    </xf>
    <xf numFmtId="164" fontId="3" fillId="7" borderId="31" xfId="0" applyNumberFormat="1" applyFont="1" applyFill="1" applyBorder="1" applyAlignment="1">
      <alignment horizontal="center" vertical="top"/>
    </xf>
    <xf numFmtId="164" fontId="3" fillId="4" borderId="34" xfId="0" applyNumberFormat="1" applyFont="1" applyFill="1" applyBorder="1" applyAlignment="1">
      <alignment horizontal="center" vertical="top"/>
    </xf>
    <xf numFmtId="164" fontId="3" fillId="4" borderId="35" xfId="0" applyNumberFormat="1" applyFont="1" applyFill="1" applyBorder="1" applyAlignment="1">
      <alignment horizontal="center" vertical="top"/>
    </xf>
    <xf numFmtId="164" fontId="5" fillId="7" borderId="67" xfId="0" applyNumberFormat="1" applyFont="1" applyFill="1" applyBorder="1" applyAlignment="1">
      <alignment horizontal="center" vertical="top"/>
    </xf>
    <xf numFmtId="164" fontId="5" fillId="7" borderId="65" xfId="0" applyNumberFormat="1" applyFont="1" applyFill="1" applyBorder="1" applyAlignment="1">
      <alignment horizontal="center" vertical="top"/>
    </xf>
    <xf numFmtId="164" fontId="5" fillId="7" borderId="66" xfId="0" applyNumberFormat="1" applyFont="1" applyFill="1" applyBorder="1" applyAlignment="1">
      <alignment horizontal="center" vertical="top"/>
    </xf>
    <xf numFmtId="164" fontId="5" fillId="4" borderId="67" xfId="0" applyNumberFormat="1" applyFont="1" applyFill="1" applyBorder="1" applyAlignment="1">
      <alignment horizontal="center" vertical="top"/>
    </xf>
    <xf numFmtId="164" fontId="5" fillId="4" borderId="65" xfId="0" applyNumberFormat="1" applyFont="1" applyFill="1" applyBorder="1" applyAlignment="1">
      <alignment horizontal="center" vertical="top"/>
    </xf>
    <xf numFmtId="164" fontId="5" fillId="7" borderId="75" xfId="0" applyNumberFormat="1" applyFont="1" applyFill="1" applyBorder="1" applyAlignment="1">
      <alignment horizontal="center" vertical="top"/>
    </xf>
    <xf numFmtId="164" fontId="5" fillId="7" borderId="74" xfId="0" applyNumberFormat="1" applyFont="1" applyFill="1" applyBorder="1" applyAlignment="1">
      <alignment horizontal="center" vertical="top"/>
    </xf>
    <xf numFmtId="164" fontId="5" fillId="7" borderId="77" xfId="0" applyNumberFormat="1" applyFont="1" applyFill="1" applyBorder="1" applyAlignment="1">
      <alignment horizontal="center" vertical="top"/>
    </xf>
    <xf numFmtId="0" fontId="18" fillId="7" borderId="47" xfId="0" applyFont="1" applyFill="1" applyBorder="1" applyAlignment="1">
      <alignment horizontal="center" vertical="top"/>
    </xf>
    <xf numFmtId="164" fontId="5" fillId="7" borderId="69" xfId="0" applyNumberFormat="1" applyFont="1" applyFill="1" applyBorder="1" applyAlignment="1">
      <alignment horizontal="center" vertical="top"/>
    </xf>
    <xf numFmtId="164" fontId="3" fillId="7" borderId="72" xfId="0" applyNumberFormat="1" applyFont="1" applyFill="1" applyBorder="1" applyAlignment="1">
      <alignment horizontal="center" vertical="top"/>
    </xf>
    <xf numFmtId="164" fontId="5" fillId="7" borderId="73" xfId="0" applyNumberFormat="1" applyFont="1" applyFill="1" applyBorder="1" applyAlignment="1">
      <alignment horizontal="center" vertical="top"/>
    </xf>
    <xf numFmtId="164" fontId="5" fillId="7" borderId="11" xfId="0" applyNumberFormat="1" applyFont="1" applyFill="1" applyBorder="1" applyAlignment="1">
      <alignment horizontal="center" vertical="top"/>
    </xf>
    <xf numFmtId="164" fontId="5" fillId="2" borderId="73" xfId="0" applyNumberFormat="1" applyFont="1" applyFill="1" applyBorder="1" applyAlignment="1">
      <alignment horizontal="center" vertical="top"/>
    </xf>
    <xf numFmtId="164" fontId="5" fillId="2" borderId="11" xfId="0" applyNumberFormat="1" applyFont="1" applyFill="1" applyBorder="1" applyAlignment="1">
      <alignment horizontal="center" vertical="top"/>
    </xf>
    <xf numFmtId="164" fontId="5" fillId="2" borderId="23" xfId="0" applyNumberFormat="1" applyFont="1" applyFill="1" applyBorder="1" applyAlignment="1">
      <alignment horizontal="center" vertical="top"/>
    </xf>
    <xf numFmtId="0" fontId="3" fillId="3" borderId="25" xfId="0" applyFont="1" applyFill="1" applyBorder="1" applyAlignment="1">
      <alignment horizontal="center" vertical="top" wrapText="1"/>
    </xf>
    <xf numFmtId="0" fontId="3" fillId="3" borderId="42" xfId="0" applyFont="1" applyFill="1" applyBorder="1" applyAlignment="1">
      <alignment horizontal="center" vertical="top" wrapText="1"/>
    </xf>
    <xf numFmtId="164" fontId="5" fillId="7" borderId="32" xfId="0" applyNumberFormat="1" applyFont="1" applyFill="1" applyBorder="1" applyAlignment="1">
      <alignment horizontal="center" vertical="top"/>
    </xf>
    <xf numFmtId="164" fontId="5" fillId="7" borderId="2" xfId="0" applyNumberFormat="1" applyFont="1" applyFill="1" applyBorder="1" applyAlignment="1">
      <alignment horizontal="center" vertical="top"/>
    </xf>
    <xf numFmtId="164" fontId="5" fillId="7" borderId="33" xfId="0" applyNumberFormat="1" applyFont="1" applyFill="1" applyBorder="1" applyAlignment="1">
      <alignment horizontal="center" vertical="top"/>
    </xf>
    <xf numFmtId="164" fontId="5" fillId="4" borderId="32" xfId="0" applyNumberFormat="1" applyFont="1" applyFill="1" applyBorder="1" applyAlignment="1">
      <alignment horizontal="center" vertical="top"/>
    </xf>
    <xf numFmtId="164" fontId="5" fillId="4" borderId="2" xfId="0" applyNumberFormat="1" applyFont="1" applyFill="1" applyBorder="1" applyAlignment="1">
      <alignment horizontal="center" vertical="top"/>
    </xf>
    <xf numFmtId="164" fontId="5" fillId="4" borderId="33" xfId="0" applyNumberFormat="1" applyFont="1" applyFill="1" applyBorder="1" applyAlignment="1">
      <alignment horizontal="center" vertical="top"/>
    </xf>
    <xf numFmtId="0" fontId="5" fillId="0" borderId="0" xfId="0" applyNumberFormat="1" applyFont="1" applyBorder="1" applyAlignment="1">
      <alignment horizontal="center" vertical="top"/>
    </xf>
    <xf numFmtId="164" fontId="5" fillId="7" borderId="34" xfId="0" applyNumberFormat="1" applyFont="1" applyFill="1" applyBorder="1" applyAlignment="1">
      <alignment horizontal="center" vertical="top"/>
    </xf>
    <xf numFmtId="164" fontId="5" fillId="7" borderId="76" xfId="0" applyNumberFormat="1" applyFont="1" applyFill="1" applyBorder="1" applyAlignment="1">
      <alignment horizontal="center" vertical="top"/>
    </xf>
    <xf numFmtId="164" fontId="5" fillId="6" borderId="16" xfId="0" applyNumberFormat="1" applyFont="1" applyFill="1" applyBorder="1" applyAlignment="1">
      <alignment horizontal="center" vertical="top"/>
    </xf>
    <xf numFmtId="164" fontId="5" fillId="6" borderId="14" xfId="0" applyNumberFormat="1" applyFont="1" applyFill="1" applyBorder="1" applyAlignment="1">
      <alignment horizontal="center" vertical="top"/>
    </xf>
    <xf numFmtId="164" fontId="5" fillId="5" borderId="38" xfId="0" applyNumberFormat="1" applyFont="1" applyFill="1" applyBorder="1" applyAlignment="1">
      <alignment horizontal="center" vertical="top"/>
    </xf>
    <xf numFmtId="164" fontId="5" fillId="5" borderId="1" xfId="0" applyNumberFormat="1" applyFont="1" applyFill="1" applyBorder="1" applyAlignment="1">
      <alignment horizontal="center" vertical="top"/>
    </xf>
    <xf numFmtId="164" fontId="5" fillId="5" borderId="21" xfId="0" applyNumberFormat="1" applyFont="1" applyFill="1" applyBorder="1" applyAlignment="1">
      <alignment horizontal="center" vertical="top"/>
    </xf>
    <xf numFmtId="0" fontId="3" fillId="0" borderId="39" xfId="0" applyNumberFormat="1" applyFont="1" applyBorder="1" applyAlignment="1">
      <alignment horizontal="center" vertical="top"/>
    </xf>
    <xf numFmtId="0" fontId="3" fillId="0" borderId="0" xfId="0" applyNumberFormat="1" applyFont="1" applyBorder="1" applyAlignment="1">
      <alignment horizontal="center" vertical="top"/>
    </xf>
    <xf numFmtId="164" fontId="3" fillId="0" borderId="0" xfId="0" applyNumberFormat="1" applyFont="1" applyAlignment="1">
      <alignment horizontal="center" vertical="top"/>
    </xf>
    <xf numFmtId="164" fontId="5" fillId="7" borderId="24" xfId="0" applyNumberFormat="1" applyFont="1" applyFill="1" applyBorder="1" applyAlignment="1">
      <alignment horizontal="center" vertical="top"/>
    </xf>
    <xf numFmtId="164" fontId="5" fillId="7" borderId="12" xfId="0" applyNumberFormat="1" applyFont="1" applyFill="1" applyBorder="1" applyAlignment="1">
      <alignment horizontal="center" vertical="top"/>
    </xf>
    <xf numFmtId="49" fontId="17" fillId="0" borderId="75" xfId="0" applyNumberFormat="1" applyFont="1" applyFill="1" applyBorder="1" applyAlignment="1">
      <alignment horizontal="center" vertical="top"/>
    </xf>
    <xf numFmtId="164" fontId="3" fillId="3" borderId="49" xfId="0" applyNumberFormat="1" applyFont="1" applyFill="1" applyBorder="1" applyAlignment="1">
      <alignment horizontal="center" vertical="top" wrapText="1"/>
    </xf>
    <xf numFmtId="164" fontId="3" fillId="3" borderId="48" xfId="0" applyNumberFormat="1" applyFont="1" applyFill="1" applyBorder="1" applyAlignment="1">
      <alignment horizontal="center" vertical="top" wrapText="1"/>
    </xf>
    <xf numFmtId="164" fontId="3" fillId="3" borderId="61" xfId="0" applyNumberFormat="1" applyFont="1" applyFill="1" applyBorder="1" applyAlignment="1">
      <alignment horizontal="center" vertical="top" wrapText="1"/>
    </xf>
    <xf numFmtId="164" fontId="3" fillId="3" borderId="59" xfId="0" applyNumberFormat="1" applyFont="1" applyFill="1" applyBorder="1" applyAlignment="1">
      <alignment horizontal="center" vertical="top" wrapText="1"/>
    </xf>
    <xf numFmtId="164" fontId="3" fillId="3" borderId="58" xfId="0" applyNumberFormat="1" applyFont="1" applyFill="1" applyBorder="1" applyAlignment="1">
      <alignment horizontal="center" vertical="top" wrapText="1"/>
    </xf>
    <xf numFmtId="164" fontId="3" fillId="3" borderId="52" xfId="0" applyNumberFormat="1" applyFont="1" applyFill="1" applyBorder="1" applyAlignment="1">
      <alignment horizontal="center" vertical="top" wrapText="1"/>
    </xf>
    <xf numFmtId="164" fontId="3" fillId="3" borderId="26" xfId="0" applyNumberFormat="1" applyFont="1" applyFill="1" applyBorder="1" applyAlignment="1">
      <alignment horizontal="center" vertical="top" wrapText="1"/>
    </xf>
    <xf numFmtId="164" fontId="5" fillId="7" borderId="29" xfId="0" applyNumberFormat="1" applyFont="1" applyFill="1" applyBorder="1" applyAlignment="1">
      <alignment horizontal="center" vertical="top"/>
    </xf>
    <xf numFmtId="164" fontId="3" fillId="0" borderId="27" xfId="0" applyNumberFormat="1" applyFont="1" applyFill="1" applyBorder="1" applyAlignment="1">
      <alignment horizontal="center" vertical="top" wrapText="1"/>
    </xf>
    <xf numFmtId="164" fontId="3" fillId="3" borderId="27" xfId="0" applyNumberFormat="1" applyFont="1" applyFill="1" applyBorder="1" applyAlignment="1">
      <alignment horizontal="center" vertical="top" wrapText="1"/>
    </xf>
    <xf numFmtId="164" fontId="3" fillId="0" borderId="49" xfId="0" applyNumberFormat="1" applyFont="1" applyFill="1" applyBorder="1" applyAlignment="1">
      <alignment horizontal="center" vertical="top"/>
    </xf>
    <xf numFmtId="164" fontId="3" fillId="3" borderId="44" xfId="0" applyNumberFormat="1" applyFont="1" applyFill="1" applyBorder="1" applyAlignment="1">
      <alignment horizontal="center" vertical="top" wrapText="1"/>
    </xf>
    <xf numFmtId="164" fontId="3" fillId="0" borderId="45" xfId="0" applyNumberFormat="1" applyFont="1" applyFill="1" applyBorder="1" applyAlignment="1">
      <alignment horizontal="center" vertical="top"/>
    </xf>
    <xf numFmtId="164" fontId="5" fillId="7" borderId="46" xfId="0" applyNumberFormat="1" applyFont="1" applyFill="1" applyBorder="1" applyAlignment="1">
      <alignment horizontal="center" vertical="top"/>
    </xf>
    <xf numFmtId="164" fontId="3" fillId="4" borderId="44" xfId="0" applyNumberFormat="1" applyFont="1" applyFill="1" applyBorder="1" applyAlignment="1">
      <alignment horizontal="center" vertical="top"/>
    </xf>
    <xf numFmtId="164" fontId="3" fillId="4" borderId="57" xfId="0" applyNumberFormat="1" applyFont="1" applyFill="1" applyBorder="1" applyAlignment="1">
      <alignment horizontal="center" vertical="top"/>
    </xf>
    <xf numFmtId="164" fontId="3" fillId="4" borderId="48" xfId="0" applyNumberFormat="1" applyFont="1" applyFill="1" applyBorder="1" applyAlignment="1">
      <alignment horizontal="center" vertical="top" wrapText="1"/>
    </xf>
    <xf numFmtId="164" fontId="5" fillId="4" borderId="27" xfId="0" applyNumberFormat="1" applyFont="1" applyFill="1" applyBorder="1" applyAlignment="1">
      <alignment horizontal="center" vertical="top"/>
    </xf>
    <xf numFmtId="164" fontId="5" fillId="4" borderId="48" xfId="0" applyNumberFormat="1" applyFont="1" applyFill="1" applyBorder="1" applyAlignment="1">
      <alignment horizontal="center" vertical="top"/>
    </xf>
    <xf numFmtId="164" fontId="3" fillId="4" borderId="27" xfId="0" applyNumberFormat="1" applyFont="1" applyFill="1" applyBorder="1" applyAlignment="1">
      <alignment horizontal="center" vertical="top" wrapText="1"/>
    </xf>
    <xf numFmtId="164" fontId="3" fillId="4" borderId="45" xfId="0" applyNumberFormat="1" applyFont="1" applyFill="1" applyBorder="1" applyAlignment="1">
      <alignment horizontal="center" vertical="top" wrapText="1"/>
    </xf>
    <xf numFmtId="164" fontId="3" fillId="4" borderId="49" xfId="0" applyNumberFormat="1" applyFont="1" applyFill="1" applyBorder="1" applyAlignment="1">
      <alignment horizontal="center" vertical="top" wrapText="1"/>
    </xf>
    <xf numFmtId="164" fontId="3" fillId="3" borderId="26" xfId="0" applyNumberFormat="1" applyFont="1" applyFill="1" applyBorder="1" applyAlignment="1">
      <alignment horizontal="center" vertical="top"/>
    </xf>
    <xf numFmtId="164" fontId="3" fillId="3" borderId="27" xfId="0" applyNumberFormat="1" applyFont="1" applyFill="1" applyBorder="1" applyAlignment="1">
      <alignment horizontal="center" vertical="top"/>
    </xf>
    <xf numFmtId="164" fontId="3" fillId="3" borderId="28" xfId="0" applyNumberFormat="1" applyFont="1" applyFill="1" applyBorder="1" applyAlignment="1">
      <alignment horizontal="center" vertical="top" wrapText="1"/>
    </xf>
    <xf numFmtId="0" fontId="3" fillId="4" borderId="28" xfId="0" applyNumberFormat="1" applyFont="1" applyFill="1" applyBorder="1" applyAlignment="1">
      <alignment horizontal="center" vertical="top" wrapText="1"/>
    </xf>
    <xf numFmtId="164" fontId="3" fillId="7" borderId="35" xfId="0" applyNumberFormat="1" applyFont="1" applyFill="1" applyBorder="1" applyAlignment="1">
      <alignment horizontal="center" vertical="top"/>
    </xf>
    <xf numFmtId="164" fontId="3" fillId="3" borderId="76" xfId="0" applyNumberFormat="1" applyFont="1" applyFill="1" applyBorder="1" applyAlignment="1">
      <alignment horizontal="center" vertical="top" wrapText="1"/>
    </xf>
    <xf numFmtId="164" fontId="3" fillId="0" borderId="48" xfId="0" applyNumberFormat="1" applyFont="1" applyFill="1" applyBorder="1" applyAlignment="1">
      <alignment horizontal="center" vertical="top"/>
    </xf>
    <xf numFmtId="164" fontId="3" fillId="3" borderId="60" xfId="0" applyNumberFormat="1" applyFont="1" applyFill="1" applyBorder="1" applyAlignment="1">
      <alignment horizontal="center" vertical="top" wrapText="1"/>
    </xf>
    <xf numFmtId="164" fontId="3" fillId="3" borderId="53" xfId="0" applyNumberFormat="1" applyFont="1" applyFill="1" applyBorder="1" applyAlignment="1">
      <alignment horizontal="center" vertical="top" wrapText="1"/>
    </xf>
    <xf numFmtId="164" fontId="5" fillId="0" borderId="52" xfId="0" applyNumberFormat="1" applyFont="1" applyFill="1" applyBorder="1" applyAlignment="1">
      <alignment horizontal="center" vertical="top"/>
    </xf>
    <xf numFmtId="164" fontId="5" fillId="0" borderId="26" xfId="0" applyNumberFormat="1" applyFont="1" applyFill="1" applyBorder="1" applyAlignment="1">
      <alignment horizontal="center" vertical="top"/>
    </xf>
    <xf numFmtId="164" fontId="3" fillId="0" borderId="48" xfId="0" applyNumberFormat="1" applyFont="1" applyFill="1" applyBorder="1" applyAlignment="1">
      <alignment horizontal="center" vertical="top" wrapText="1"/>
    </xf>
    <xf numFmtId="164" fontId="3" fillId="3" borderId="45" xfId="0" applyNumberFormat="1" applyFont="1" applyFill="1" applyBorder="1" applyAlignment="1">
      <alignment horizontal="center" vertical="top" wrapText="1"/>
    </xf>
    <xf numFmtId="164" fontId="5" fillId="5" borderId="37" xfId="0" applyNumberFormat="1" applyFont="1" applyFill="1" applyBorder="1" applyAlignment="1">
      <alignment horizontal="center" vertical="top"/>
    </xf>
    <xf numFmtId="164" fontId="5" fillId="5" borderId="26" xfId="0" applyNumberFormat="1" applyFont="1" applyFill="1" applyBorder="1" applyAlignment="1">
      <alignment horizontal="center" vertical="top"/>
    </xf>
    <xf numFmtId="164" fontId="3" fillId="0" borderId="45" xfId="0" applyNumberFormat="1" applyFont="1" applyBorder="1" applyAlignment="1">
      <alignment horizontal="center" vertical="top"/>
    </xf>
    <xf numFmtId="164" fontId="5" fillId="5" borderId="45" xfId="0" applyNumberFormat="1" applyFont="1" applyFill="1" applyBorder="1" applyAlignment="1">
      <alignment horizontal="center" vertical="top"/>
    </xf>
    <xf numFmtId="164" fontId="3" fillId="0" borderId="49" xfId="0" applyNumberFormat="1" applyFont="1" applyBorder="1" applyAlignment="1">
      <alignment horizontal="center" vertical="top"/>
    </xf>
    <xf numFmtId="164" fontId="5" fillId="8" borderId="46" xfId="0" applyNumberFormat="1" applyFont="1" applyFill="1" applyBorder="1" applyAlignment="1">
      <alignment horizontal="center" vertical="top"/>
    </xf>
    <xf numFmtId="164" fontId="3" fillId="0" borderId="49" xfId="0" applyNumberFormat="1" applyFont="1" applyFill="1" applyBorder="1" applyAlignment="1">
      <alignment horizontal="center" vertical="top" wrapText="1"/>
    </xf>
    <xf numFmtId="0" fontId="3" fillId="4" borderId="65" xfId="0" applyNumberFormat="1" applyFont="1" applyFill="1" applyBorder="1" applyAlignment="1">
      <alignment horizontal="center" vertical="top"/>
    </xf>
    <xf numFmtId="0" fontId="3" fillId="4" borderId="64" xfId="0" applyNumberFormat="1" applyFont="1" applyFill="1" applyBorder="1" applyAlignment="1">
      <alignment horizontal="center" vertical="top"/>
    </xf>
    <xf numFmtId="0" fontId="3" fillId="4" borderId="12" xfId="0" applyNumberFormat="1" applyFont="1" applyFill="1" applyBorder="1" applyAlignment="1">
      <alignment horizontal="center" vertical="top"/>
    </xf>
    <xf numFmtId="0" fontId="3" fillId="4" borderId="35" xfId="0" applyNumberFormat="1" applyFont="1" applyFill="1" applyBorder="1" applyAlignment="1">
      <alignment horizontal="center" vertical="top"/>
    </xf>
    <xf numFmtId="0" fontId="3" fillId="4" borderId="7" xfId="0" applyNumberFormat="1" applyFont="1" applyFill="1" applyBorder="1" applyAlignment="1">
      <alignment horizontal="center" vertical="top"/>
    </xf>
    <xf numFmtId="0" fontId="3" fillId="4" borderId="20" xfId="0" applyNumberFormat="1" applyFont="1" applyFill="1" applyBorder="1" applyAlignment="1">
      <alignment horizontal="center" vertical="top"/>
    </xf>
    <xf numFmtId="0" fontId="3" fillId="4" borderId="3" xfId="0" applyNumberFormat="1" applyFont="1" applyFill="1" applyBorder="1" applyAlignment="1">
      <alignment horizontal="center" vertical="top"/>
    </xf>
    <xf numFmtId="0" fontId="3" fillId="4" borderId="4" xfId="0" applyNumberFormat="1" applyFont="1" applyFill="1" applyBorder="1" applyAlignment="1">
      <alignment horizontal="center" vertical="top"/>
    </xf>
    <xf numFmtId="49" fontId="5" fillId="0" borderId="19" xfId="0" applyNumberFormat="1" applyFont="1" applyBorder="1" applyAlignment="1">
      <alignment horizontal="center" vertical="top" wrapText="1"/>
    </xf>
    <xf numFmtId="49" fontId="5" fillId="0" borderId="20" xfId="0" applyNumberFormat="1" applyFont="1" applyBorder="1" applyAlignment="1">
      <alignment horizontal="center" vertical="top" wrapText="1"/>
    </xf>
    <xf numFmtId="0" fontId="10" fillId="0" borderId="49" xfId="0" applyFont="1" applyBorder="1" applyAlignment="1">
      <alignment horizontal="center" vertical="top" wrapText="1"/>
    </xf>
    <xf numFmtId="0" fontId="3" fillId="0" borderId="34" xfId="0" applyFont="1" applyFill="1" applyBorder="1" applyAlignment="1">
      <alignment vertical="top" wrapText="1"/>
    </xf>
    <xf numFmtId="3" fontId="3" fillId="0" borderId="15" xfId="0" applyNumberFormat="1" applyFont="1" applyFill="1" applyBorder="1" applyAlignment="1">
      <alignment horizontal="center" vertical="top"/>
    </xf>
    <xf numFmtId="0" fontId="10" fillId="0" borderId="53" xfId="0" applyFont="1" applyBorder="1" applyAlignment="1">
      <alignment horizontal="center" vertical="top" wrapText="1"/>
    </xf>
    <xf numFmtId="0" fontId="3" fillId="0" borderId="12" xfId="0" applyNumberFormat="1" applyFont="1" applyFill="1" applyBorder="1" applyAlignment="1">
      <alignment horizontal="center" vertical="top"/>
    </xf>
    <xf numFmtId="0" fontId="3" fillId="0" borderId="35" xfId="0" applyNumberFormat="1" applyFont="1" applyFill="1" applyBorder="1" applyAlignment="1">
      <alignment horizontal="center" vertical="top"/>
    </xf>
    <xf numFmtId="49" fontId="5" fillId="2" borderId="4" xfId="0" applyNumberFormat="1" applyFont="1" applyFill="1" applyBorder="1" applyAlignment="1">
      <alignment vertical="top" wrapText="1"/>
    </xf>
    <xf numFmtId="49" fontId="5" fillId="2" borderId="7" xfId="0" applyNumberFormat="1" applyFont="1" applyFill="1" applyBorder="1" applyAlignment="1">
      <alignment vertical="top" wrapText="1"/>
    </xf>
    <xf numFmtId="49" fontId="5" fillId="4" borderId="4" xfId="0" applyNumberFormat="1" applyFont="1" applyFill="1" applyBorder="1" applyAlignment="1">
      <alignment vertical="top" wrapText="1"/>
    </xf>
    <xf numFmtId="49" fontId="5" fillId="4" borderId="7" xfId="0" applyNumberFormat="1" applyFont="1" applyFill="1" applyBorder="1" applyAlignment="1">
      <alignment vertical="top" wrapText="1"/>
    </xf>
    <xf numFmtId="164" fontId="3" fillId="4" borderId="76" xfId="0" applyNumberFormat="1" applyFont="1" applyFill="1" applyBorder="1" applyAlignment="1">
      <alignment horizontal="center" vertical="top" wrapText="1"/>
    </xf>
    <xf numFmtId="164" fontId="5" fillId="6" borderId="8" xfId="0" applyNumberFormat="1" applyFont="1" applyFill="1" applyBorder="1" applyAlignment="1">
      <alignment horizontal="center" vertical="top"/>
    </xf>
    <xf numFmtId="164" fontId="5" fillId="5" borderId="8" xfId="0" applyNumberFormat="1" applyFont="1" applyFill="1" applyBorder="1" applyAlignment="1">
      <alignment horizontal="center" vertical="top"/>
    </xf>
    <xf numFmtId="164" fontId="5" fillId="4" borderId="50" xfId="0" applyNumberFormat="1" applyFont="1" applyFill="1" applyBorder="1" applyAlignment="1">
      <alignment horizontal="center" vertical="top"/>
    </xf>
    <xf numFmtId="0" fontId="8" fillId="0" borderId="12" xfId="0" applyFont="1" applyBorder="1" applyAlignment="1">
      <alignment horizontal="center" vertical="center" textRotation="90"/>
    </xf>
    <xf numFmtId="0" fontId="10" fillId="4" borderId="75" xfId="0" applyFont="1" applyFill="1" applyBorder="1" applyAlignment="1">
      <alignment horizontal="center" vertical="top"/>
    </xf>
    <xf numFmtId="165" fontId="3" fillId="0" borderId="31" xfId="0" applyNumberFormat="1" applyFont="1" applyFill="1" applyBorder="1" applyAlignment="1">
      <alignment horizontal="center" vertical="top"/>
    </xf>
    <xf numFmtId="0" fontId="3" fillId="0" borderId="40" xfId="0" applyFont="1" applyFill="1" applyBorder="1" applyAlignment="1">
      <alignment vertical="top" wrapText="1"/>
    </xf>
    <xf numFmtId="165" fontId="3" fillId="0" borderId="66" xfId="0" applyNumberFormat="1" applyFont="1" applyFill="1" applyBorder="1" applyAlignment="1">
      <alignment horizontal="center" vertical="top"/>
    </xf>
    <xf numFmtId="164" fontId="5" fillId="2" borderId="37" xfId="0" applyNumberFormat="1" applyFont="1" applyFill="1" applyBorder="1" applyAlignment="1">
      <alignment horizontal="center" vertical="top"/>
    </xf>
    <xf numFmtId="0" fontId="5" fillId="0" borderId="65" xfId="0" applyFont="1" applyFill="1" applyBorder="1" applyAlignment="1">
      <alignment horizontal="center" vertical="top" wrapText="1"/>
    </xf>
    <xf numFmtId="0" fontId="11" fillId="7" borderId="28" xfId="0" applyFont="1" applyFill="1" applyBorder="1" applyAlignment="1">
      <alignment horizontal="center" vertical="top"/>
    </xf>
    <xf numFmtId="164" fontId="5" fillId="7" borderId="35" xfId="0" applyNumberFormat="1" applyFont="1" applyFill="1" applyBorder="1" applyAlignment="1">
      <alignment horizontal="center" vertical="top"/>
    </xf>
    <xf numFmtId="164" fontId="5" fillId="7" borderId="28" xfId="0" applyNumberFormat="1" applyFont="1" applyFill="1" applyBorder="1" applyAlignment="1">
      <alignment horizontal="center" vertical="top"/>
    </xf>
    <xf numFmtId="164" fontId="3" fillId="3" borderId="45" xfId="0" applyNumberFormat="1" applyFont="1" applyFill="1" applyBorder="1" applyAlignment="1">
      <alignment horizontal="center" vertical="top"/>
    </xf>
    <xf numFmtId="3" fontId="3" fillId="3" borderId="4" xfId="0" applyNumberFormat="1" applyFont="1" applyFill="1" applyBorder="1" applyAlignment="1">
      <alignment horizontal="center" vertical="top"/>
    </xf>
    <xf numFmtId="3" fontId="3" fillId="0" borderId="3" xfId="0" applyNumberFormat="1" applyFont="1" applyFill="1" applyBorder="1" applyAlignment="1">
      <alignment horizontal="center" vertical="top" wrapText="1"/>
    </xf>
    <xf numFmtId="3" fontId="3" fillId="0" borderId="17" xfId="0" applyNumberFormat="1" applyFont="1" applyFill="1" applyBorder="1" applyAlignment="1">
      <alignment horizontal="center" vertical="top" wrapText="1"/>
    </xf>
    <xf numFmtId="0" fontId="5" fillId="4" borderId="4" xfId="0" applyFont="1" applyFill="1" applyBorder="1" applyAlignment="1">
      <alignment vertical="top" wrapText="1"/>
    </xf>
    <xf numFmtId="0" fontId="5" fillId="4" borderId="7" xfId="0" applyFont="1" applyFill="1" applyBorder="1" applyAlignment="1">
      <alignment vertical="top" wrapText="1"/>
    </xf>
    <xf numFmtId="49" fontId="5" fillId="0" borderId="19" xfId="0" applyNumberFormat="1" applyFont="1" applyBorder="1" applyAlignment="1">
      <alignment vertical="top"/>
    </xf>
    <xf numFmtId="49" fontId="5" fillId="0" borderId="20" xfId="0" applyNumberFormat="1" applyFont="1" applyBorder="1" applyAlignment="1">
      <alignment vertical="top"/>
    </xf>
    <xf numFmtId="0" fontId="8" fillId="0" borderId="4" xfId="0" applyFont="1" applyBorder="1" applyAlignment="1">
      <alignment textRotation="90" wrapText="1"/>
    </xf>
    <xf numFmtId="0" fontId="10" fillId="0" borderId="45" xfId="0" applyFont="1" applyFill="1" applyBorder="1" applyAlignment="1">
      <alignment horizontal="center" vertical="top" wrapText="1"/>
    </xf>
    <xf numFmtId="3" fontId="3" fillId="3" borderId="19" xfId="0" applyNumberFormat="1" applyFont="1" applyFill="1" applyBorder="1" applyAlignment="1">
      <alignment horizontal="center" vertical="top"/>
    </xf>
    <xf numFmtId="49" fontId="18" fillId="2" borderId="7" xfId="0" applyNumberFormat="1" applyFont="1" applyFill="1" applyBorder="1" applyAlignment="1">
      <alignment horizontal="center" vertical="top"/>
    </xf>
    <xf numFmtId="49" fontId="18" fillId="4" borderId="11" xfId="0" applyNumberFormat="1" applyFont="1" applyFill="1" applyBorder="1" applyAlignment="1">
      <alignment horizontal="center" vertical="top"/>
    </xf>
    <xf numFmtId="49" fontId="18" fillId="2" borderId="4" xfId="0" applyNumberFormat="1" applyFont="1" applyFill="1" applyBorder="1" applyAlignment="1">
      <alignment horizontal="center" vertical="top"/>
    </xf>
    <xf numFmtId="0" fontId="3" fillId="0" borderId="49" xfId="0" applyFont="1" applyBorder="1" applyAlignment="1">
      <alignment horizontal="center" vertical="top"/>
    </xf>
    <xf numFmtId="0" fontId="10" fillId="0" borderId="61" xfId="0" applyFont="1" applyBorder="1" applyAlignment="1">
      <alignment horizontal="center" vertical="top" wrapText="1"/>
    </xf>
    <xf numFmtId="0" fontId="3" fillId="0" borderId="36" xfId="0" applyFont="1" applyFill="1" applyBorder="1" applyAlignment="1">
      <alignment vertical="top" wrapText="1"/>
    </xf>
    <xf numFmtId="164" fontId="3" fillId="0" borderId="5" xfId="0" applyNumberFormat="1" applyFont="1" applyFill="1" applyBorder="1" applyAlignment="1">
      <alignment horizontal="center" vertical="top"/>
    </xf>
    <xf numFmtId="49" fontId="18" fillId="6" borderId="60" xfId="0" applyNumberFormat="1" applyFont="1" applyFill="1" applyBorder="1" applyAlignment="1">
      <alignment horizontal="center" vertical="top"/>
    </xf>
    <xf numFmtId="49" fontId="18" fillId="2" borderId="3" xfId="0" applyNumberFormat="1" applyFont="1" applyFill="1" applyBorder="1" applyAlignment="1">
      <alignment horizontal="center" vertical="top"/>
    </xf>
    <xf numFmtId="49" fontId="18" fillId="4" borderId="71" xfId="0" applyNumberFormat="1" applyFont="1" applyFill="1" applyBorder="1" applyAlignment="1">
      <alignment horizontal="center" vertical="top"/>
    </xf>
    <xf numFmtId="49" fontId="18" fillId="4" borderId="72" xfId="0" applyNumberFormat="1" applyFont="1" applyFill="1" applyBorder="1" applyAlignment="1">
      <alignment horizontal="center" vertical="top"/>
    </xf>
    <xf numFmtId="49" fontId="18" fillId="6" borderId="61" xfId="0" applyNumberFormat="1" applyFont="1" applyFill="1" applyBorder="1" applyAlignment="1">
      <alignment horizontal="center" vertical="top"/>
    </xf>
    <xf numFmtId="49" fontId="18" fillId="6" borderId="23" xfId="0" applyNumberFormat="1" applyFont="1" applyFill="1" applyBorder="1" applyAlignment="1">
      <alignment horizontal="center" vertical="top"/>
    </xf>
    <xf numFmtId="49" fontId="5" fillId="6" borderId="18" xfId="0" applyNumberFormat="1" applyFont="1" applyFill="1" applyBorder="1" applyAlignment="1">
      <alignment vertical="top" wrapText="1"/>
    </xf>
    <xf numFmtId="49" fontId="5" fillId="6" borderId="23" xfId="0" applyNumberFormat="1" applyFont="1" applyFill="1" applyBorder="1" applyAlignment="1">
      <alignment vertical="top" wrapText="1"/>
    </xf>
    <xf numFmtId="49" fontId="3" fillId="0" borderId="7" xfId="0" applyNumberFormat="1" applyFont="1" applyBorder="1" applyAlignment="1">
      <alignment vertical="top" wrapText="1"/>
    </xf>
    <xf numFmtId="49" fontId="5" fillId="0" borderId="20" xfId="0" applyNumberFormat="1" applyFont="1" applyBorder="1" applyAlignment="1">
      <alignment vertical="top" wrapText="1"/>
    </xf>
    <xf numFmtId="0" fontId="3" fillId="3" borderId="75" xfId="0" applyFont="1" applyFill="1" applyBorder="1" applyAlignment="1">
      <alignment vertical="top" wrapText="1"/>
    </xf>
    <xf numFmtId="3" fontId="3" fillId="3" borderId="31" xfId="0" applyNumberFormat="1" applyFont="1" applyFill="1" applyBorder="1" applyAlignment="1">
      <alignment horizontal="center" vertical="top"/>
    </xf>
    <xf numFmtId="3" fontId="3" fillId="4" borderId="5" xfId="0" applyNumberFormat="1" applyFont="1" applyFill="1" applyBorder="1" applyAlignment="1">
      <alignment horizontal="center" vertical="top"/>
    </xf>
    <xf numFmtId="0" fontId="3" fillId="0" borderId="4" xfId="0" applyFont="1" applyFill="1" applyBorder="1" applyAlignment="1">
      <alignment horizontal="center" vertical="top" wrapText="1"/>
    </xf>
    <xf numFmtId="0" fontId="3" fillId="0" borderId="7" xfId="0" applyFont="1" applyFill="1" applyBorder="1" applyAlignment="1">
      <alignment horizontal="center" vertical="top" wrapText="1"/>
    </xf>
    <xf numFmtId="49" fontId="3" fillId="0" borderId="25" xfId="0" applyNumberFormat="1" applyFont="1" applyBorder="1" applyAlignment="1">
      <alignment horizontal="center" vertical="top" wrapText="1"/>
    </xf>
    <xf numFmtId="49" fontId="3" fillId="0" borderId="42" xfId="0" applyNumberFormat="1" applyFont="1" applyBorder="1" applyAlignment="1">
      <alignment horizontal="center" vertical="top" wrapText="1"/>
    </xf>
    <xf numFmtId="49" fontId="5" fillId="2" borderId="3" xfId="0" applyNumberFormat="1" applyFont="1" applyFill="1" applyBorder="1" applyAlignment="1">
      <alignment horizontal="center" vertical="top"/>
    </xf>
    <xf numFmtId="49" fontId="5" fillId="2" borderId="7" xfId="0" applyNumberFormat="1" applyFont="1" applyFill="1" applyBorder="1" applyAlignment="1">
      <alignment horizontal="center" vertical="top"/>
    </xf>
    <xf numFmtId="49" fontId="5" fillId="4" borderId="3" xfId="0" applyNumberFormat="1" applyFont="1" applyFill="1" applyBorder="1" applyAlignment="1">
      <alignment horizontal="center" vertical="top"/>
    </xf>
    <xf numFmtId="49" fontId="5" fillId="4" borderId="7" xfId="0" applyNumberFormat="1" applyFont="1" applyFill="1" applyBorder="1" applyAlignment="1">
      <alignment horizontal="center" vertical="top"/>
    </xf>
    <xf numFmtId="0" fontId="3" fillId="0" borderId="3" xfId="0" applyFont="1" applyFill="1" applyBorder="1" applyAlignment="1">
      <alignment horizontal="center" vertical="top" wrapText="1"/>
    </xf>
    <xf numFmtId="49" fontId="3" fillId="0" borderId="41" xfId="0" applyNumberFormat="1" applyFont="1" applyBorder="1" applyAlignment="1">
      <alignment horizontal="center" vertical="top" wrapText="1"/>
    </xf>
    <xf numFmtId="49" fontId="5" fillId="2" borderId="4" xfId="0" applyNumberFormat="1" applyFont="1" applyFill="1" applyBorder="1" applyAlignment="1">
      <alignment horizontal="center" vertical="top"/>
    </xf>
    <xf numFmtId="49" fontId="5" fillId="4" borderId="4" xfId="0" applyNumberFormat="1" applyFont="1" applyFill="1" applyBorder="1" applyAlignment="1">
      <alignment horizontal="center" vertical="top"/>
    </xf>
    <xf numFmtId="49" fontId="5" fillId="0" borderId="41" xfId="0" applyNumberFormat="1" applyFont="1" applyBorder="1" applyAlignment="1">
      <alignment horizontal="center" vertical="top"/>
    </xf>
    <xf numFmtId="49" fontId="5" fillId="0" borderId="42" xfId="0" applyNumberFormat="1" applyFont="1" applyBorder="1" applyAlignment="1">
      <alignment horizontal="center" vertical="top"/>
    </xf>
    <xf numFmtId="0" fontId="3" fillId="0" borderId="18" xfId="0" applyFont="1" applyFill="1" applyBorder="1" applyAlignment="1">
      <alignment horizontal="left" vertical="top" wrapText="1"/>
    </xf>
    <xf numFmtId="0" fontId="3" fillId="0" borderId="22" xfId="0" applyFont="1" applyFill="1" applyBorder="1" applyAlignment="1">
      <alignment horizontal="left" vertical="top" wrapText="1"/>
    </xf>
    <xf numFmtId="49" fontId="5" fillId="4" borderId="4" xfId="0" applyNumberFormat="1" applyFont="1" applyFill="1" applyBorder="1" applyAlignment="1">
      <alignment horizontal="center" vertical="top" wrapText="1"/>
    </xf>
    <xf numFmtId="0" fontId="5" fillId="0" borderId="4" xfId="0" applyFont="1" applyFill="1" applyBorder="1" applyAlignment="1">
      <alignment horizontal="center" vertical="top" wrapText="1"/>
    </xf>
    <xf numFmtId="0" fontId="5" fillId="0" borderId="7" xfId="0" applyFont="1" applyFill="1" applyBorder="1" applyAlignment="1">
      <alignment horizontal="center" vertical="top" wrapText="1"/>
    </xf>
    <xf numFmtId="49" fontId="3" fillId="0" borderId="4" xfId="0" applyNumberFormat="1" applyFont="1" applyBorder="1" applyAlignment="1">
      <alignment horizontal="center" vertical="top" wrapText="1"/>
    </xf>
    <xf numFmtId="49" fontId="3" fillId="0" borderId="7" xfId="0" applyNumberFormat="1" applyFont="1" applyBorder="1" applyAlignment="1">
      <alignment horizontal="center" vertical="top" wrapText="1"/>
    </xf>
    <xf numFmtId="49" fontId="5" fillId="0" borderId="25" xfId="0" applyNumberFormat="1" applyFont="1" applyBorder="1" applyAlignment="1">
      <alignment horizontal="center" vertical="top"/>
    </xf>
    <xf numFmtId="0" fontId="3" fillId="0" borderId="71" xfId="0" applyFont="1" applyFill="1" applyBorder="1" applyAlignment="1">
      <alignment vertical="top" wrapText="1"/>
    </xf>
    <xf numFmtId="0" fontId="3" fillId="0" borderId="72" xfId="0" applyFont="1" applyFill="1" applyBorder="1" applyAlignment="1">
      <alignment vertical="top" wrapText="1"/>
    </xf>
    <xf numFmtId="0" fontId="8" fillId="0" borderId="23" xfId="0" applyFont="1" applyBorder="1" applyAlignment="1">
      <alignment vertical="top" wrapText="1"/>
    </xf>
    <xf numFmtId="0" fontId="3" fillId="2" borderId="38" xfId="0" applyFont="1" applyFill="1" applyBorder="1" applyAlignment="1">
      <alignment horizontal="center" vertical="top" wrapText="1"/>
    </xf>
    <xf numFmtId="0" fontId="3" fillId="2" borderId="8" xfId="0" applyFont="1" applyFill="1" applyBorder="1" applyAlignment="1">
      <alignment horizontal="center" vertical="top" wrapText="1"/>
    </xf>
    <xf numFmtId="0" fontId="3" fillId="2" borderId="21" xfId="0" applyFont="1" applyFill="1" applyBorder="1" applyAlignment="1">
      <alignment horizontal="center" vertical="top" wrapText="1"/>
    </xf>
    <xf numFmtId="49" fontId="5" fillId="0" borderId="31" xfId="0" applyNumberFormat="1" applyFont="1" applyBorder="1" applyAlignment="1">
      <alignment horizontal="center" vertical="top"/>
    </xf>
    <xf numFmtId="0" fontId="3" fillId="0" borderId="4" xfId="0" applyNumberFormat="1" applyFont="1" applyFill="1" applyBorder="1" applyAlignment="1">
      <alignment horizontal="center" vertical="top"/>
    </xf>
    <xf numFmtId="0" fontId="3" fillId="0" borderId="19" xfId="0" applyNumberFormat="1" applyFont="1" applyFill="1" applyBorder="1" applyAlignment="1">
      <alignment horizontal="center" vertical="top"/>
    </xf>
    <xf numFmtId="49" fontId="5" fillId="4" borderId="3" xfId="0" applyNumberFormat="1" applyFont="1" applyFill="1" applyBorder="1" applyAlignment="1">
      <alignment horizontal="center" vertical="top" wrapText="1"/>
    </xf>
    <xf numFmtId="0" fontId="5" fillId="0" borderId="3" xfId="0" applyFont="1" applyFill="1" applyBorder="1" applyAlignment="1">
      <alignment horizontal="center" vertical="top" wrapText="1"/>
    </xf>
    <xf numFmtId="49" fontId="3" fillId="0" borderId="3" xfId="0" applyNumberFormat="1" applyFont="1" applyBorder="1" applyAlignment="1">
      <alignment horizontal="center" vertical="top" wrapText="1"/>
    </xf>
    <xf numFmtId="0" fontId="3" fillId="0" borderId="67" xfId="0" applyFont="1" applyFill="1" applyBorder="1" applyAlignment="1">
      <alignment horizontal="left" vertical="top" wrapText="1"/>
    </xf>
    <xf numFmtId="164" fontId="3" fillId="4" borderId="50" xfId="0" applyNumberFormat="1" applyFont="1" applyFill="1" applyBorder="1" applyAlignment="1">
      <alignment horizontal="center" vertical="top" wrapText="1"/>
    </xf>
    <xf numFmtId="49" fontId="5" fillId="2" borderId="65" xfId="0" applyNumberFormat="1" applyFont="1" applyFill="1" applyBorder="1" applyAlignment="1">
      <alignment horizontal="center" vertical="top"/>
    </xf>
    <xf numFmtId="49" fontId="5" fillId="4" borderId="65" xfId="0" applyNumberFormat="1" applyFont="1" applyFill="1" applyBorder="1" applyAlignment="1">
      <alignment horizontal="center" vertical="top"/>
    </xf>
    <xf numFmtId="49" fontId="5" fillId="4" borderId="65" xfId="0" applyNumberFormat="1" applyFont="1" applyFill="1" applyBorder="1" applyAlignment="1">
      <alignment horizontal="center" vertical="top" wrapText="1"/>
    </xf>
    <xf numFmtId="49" fontId="3" fillId="0" borderId="65" xfId="0" applyNumberFormat="1" applyFont="1" applyBorder="1" applyAlignment="1">
      <alignment horizontal="center" vertical="top" wrapText="1"/>
    </xf>
    <xf numFmtId="49" fontId="5" fillId="0" borderId="64" xfId="0" applyNumberFormat="1" applyFont="1" applyBorder="1" applyAlignment="1">
      <alignment horizontal="center" vertical="top"/>
    </xf>
    <xf numFmtId="164" fontId="3" fillId="7" borderId="53" xfId="0" applyNumberFormat="1" applyFont="1" applyFill="1" applyBorder="1" applyAlignment="1">
      <alignment horizontal="center" vertical="top"/>
    </xf>
    <xf numFmtId="164" fontId="3" fillId="4" borderId="31" xfId="0" applyNumberFormat="1" applyFont="1" applyFill="1" applyBorder="1" applyAlignment="1">
      <alignment horizontal="center" vertical="top"/>
    </xf>
    <xf numFmtId="164" fontId="5" fillId="4" borderId="66" xfId="0" applyNumberFormat="1" applyFont="1" applyFill="1" applyBorder="1" applyAlignment="1">
      <alignment horizontal="center" vertical="top"/>
    </xf>
    <xf numFmtId="0" fontId="27" fillId="7" borderId="53" xfId="0" applyFont="1" applyFill="1" applyBorder="1" applyAlignment="1">
      <alignment horizontal="center"/>
    </xf>
    <xf numFmtId="164" fontId="27" fillId="7" borderId="13" xfId="0" applyNumberFormat="1" applyFont="1" applyFill="1" applyBorder="1" applyAlignment="1">
      <alignment horizontal="center" vertical="top"/>
    </xf>
    <xf numFmtId="164" fontId="27" fillId="7" borderId="55" xfId="0" applyNumberFormat="1" applyFont="1" applyFill="1" applyBorder="1" applyAlignment="1">
      <alignment horizontal="center" vertical="top"/>
    </xf>
    <xf numFmtId="164" fontId="27" fillId="7" borderId="62" xfId="0" applyNumberFormat="1" applyFont="1" applyFill="1" applyBorder="1" applyAlignment="1">
      <alignment horizontal="center" vertical="top"/>
    </xf>
    <xf numFmtId="164" fontId="27" fillId="7" borderId="54" xfId="0" applyNumberFormat="1" applyFont="1" applyFill="1" applyBorder="1" applyAlignment="1">
      <alignment horizontal="center" vertical="top"/>
    </xf>
    <xf numFmtId="164" fontId="27" fillId="7" borderId="12" xfId="0" applyNumberFormat="1" applyFont="1" applyFill="1" applyBorder="1" applyAlignment="1">
      <alignment horizontal="center" vertical="top"/>
    </xf>
    <xf numFmtId="164" fontId="27" fillId="7" borderId="35" xfId="0" applyNumberFormat="1" applyFont="1" applyFill="1" applyBorder="1" applyAlignment="1">
      <alignment horizontal="center" vertical="top"/>
    </xf>
    <xf numFmtId="164" fontId="28" fillId="7" borderId="5" xfId="0" applyNumberFormat="1" applyFont="1" applyFill="1" applyBorder="1" applyAlignment="1">
      <alignment horizontal="center" vertical="top"/>
    </xf>
    <xf numFmtId="164" fontId="28" fillId="7" borderId="15" xfId="0" applyNumberFormat="1" applyFont="1" applyFill="1" applyBorder="1" applyAlignment="1">
      <alignment horizontal="center" vertical="top"/>
    </xf>
    <xf numFmtId="164" fontId="5" fillId="4" borderId="64" xfId="0" applyNumberFormat="1" applyFont="1" applyFill="1" applyBorder="1" applyAlignment="1">
      <alignment horizontal="center" vertical="top"/>
    </xf>
    <xf numFmtId="49" fontId="5" fillId="2" borderId="4" xfId="0" applyNumberFormat="1" applyFont="1" applyFill="1" applyBorder="1" applyAlignment="1">
      <alignment horizontal="center" vertical="top"/>
    </xf>
    <xf numFmtId="0" fontId="3" fillId="0" borderId="18" xfId="0" applyFont="1" applyFill="1" applyBorder="1" applyAlignment="1">
      <alignment horizontal="left" vertical="top" wrapText="1"/>
    </xf>
    <xf numFmtId="49" fontId="13" fillId="0" borderId="25" xfId="0" applyNumberFormat="1" applyFont="1" applyBorder="1" applyAlignment="1">
      <alignment horizontal="center" vertical="top" wrapText="1"/>
    </xf>
    <xf numFmtId="49" fontId="9" fillId="0" borderId="25" xfId="0" applyNumberFormat="1" applyFont="1" applyBorder="1" applyAlignment="1">
      <alignment horizontal="center" vertical="top"/>
    </xf>
    <xf numFmtId="49" fontId="5" fillId="4" borderId="4" xfId="0" applyNumberFormat="1" applyFont="1" applyFill="1" applyBorder="1" applyAlignment="1">
      <alignment horizontal="center" vertical="top" wrapText="1"/>
    </xf>
    <xf numFmtId="49" fontId="3" fillId="0" borderId="4" xfId="0" applyNumberFormat="1" applyFont="1" applyBorder="1" applyAlignment="1">
      <alignment horizontal="center" vertical="top" wrapText="1"/>
    </xf>
    <xf numFmtId="49" fontId="5" fillId="0" borderId="25" xfId="0" applyNumberFormat="1" applyFont="1" applyBorder="1" applyAlignment="1">
      <alignment horizontal="center" vertical="top"/>
    </xf>
    <xf numFmtId="0" fontId="3" fillId="4" borderId="18" xfId="0" applyFont="1" applyFill="1" applyBorder="1" applyAlignment="1">
      <alignment horizontal="left" vertical="top" wrapText="1"/>
    </xf>
    <xf numFmtId="49" fontId="5" fillId="6" borderId="22" xfId="0" applyNumberFormat="1" applyFont="1" applyFill="1" applyBorder="1" applyAlignment="1">
      <alignment horizontal="center" vertical="top"/>
    </xf>
    <xf numFmtId="49" fontId="5" fillId="6" borderId="23" xfId="0" applyNumberFormat="1" applyFont="1" applyFill="1" applyBorder="1" applyAlignment="1">
      <alignment horizontal="center" vertical="top"/>
    </xf>
    <xf numFmtId="49" fontId="5" fillId="6" borderId="18" xfId="0" applyNumberFormat="1" applyFont="1" applyFill="1" applyBorder="1" applyAlignment="1">
      <alignment horizontal="center" vertical="top"/>
    </xf>
    <xf numFmtId="0" fontId="10" fillId="4" borderId="45" xfId="0" applyFont="1" applyFill="1" applyBorder="1" applyAlignment="1">
      <alignment horizontal="center" vertical="top"/>
    </xf>
    <xf numFmtId="164" fontId="5" fillId="4" borderId="58" xfId="0" applyNumberFormat="1" applyFont="1" applyFill="1" applyBorder="1" applyAlignment="1">
      <alignment horizontal="center" vertical="top"/>
    </xf>
    <xf numFmtId="0" fontId="10" fillId="0" borderId="28" xfId="0" applyFont="1" applyFill="1" applyBorder="1" applyAlignment="1">
      <alignment horizontal="center" vertical="top"/>
    </xf>
    <xf numFmtId="0" fontId="3" fillId="0" borderId="27" xfId="0" applyFont="1" applyFill="1" applyBorder="1" applyAlignment="1">
      <alignment horizontal="center" vertical="top" wrapText="1"/>
    </xf>
    <xf numFmtId="164" fontId="3" fillId="4" borderId="50" xfId="0" applyNumberFormat="1" applyFont="1" applyFill="1" applyBorder="1" applyAlignment="1">
      <alignment horizontal="center" vertical="top"/>
    </xf>
    <xf numFmtId="164" fontId="3" fillId="7" borderId="51" xfId="0" applyNumberFormat="1" applyFont="1" applyFill="1" applyBorder="1" applyAlignment="1">
      <alignment horizontal="center" vertical="top"/>
    </xf>
    <xf numFmtId="164" fontId="3" fillId="7" borderId="9" xfId="0" applyNumberFormat="1" applyFont="1" applyFill="1" applyBorder="1" applyAlignment="1">
      <alignment horizontal="center" vertical="top"/>
    </xf>
    <xf numFmtId="164" fontId="3" fillId="7" borderId="43" xfId="0" applyNumberFormat="1" applyFont="1" applyFill="1" applyBorder="1" applyAlignment="1">
      <alignment horizontal="center" vertical="top"/>
    </xf>
    <xf numFmtId="0" fontId="14" fillId="0" borderId="49" xfId="0" applyFont="1" applyFill="1" applyBorder="1" applyAlignment="1">
      <alignment horizontal="center" vertical="top"/>
    </xf>
    <xf numFmtId="0" fontId="3" fillId="7" borderId="13" xfId="0" applyFont="1" applyFill="1" applyBorder="1" applyAlignment="1">
      <alignment horizontal="center" vertical="top"/>
    </xf>
    <xf numFmtId="0" fontId="3" fillId="7" borderId="63" xfId="0" applyFont="1" applyFill="1" applyBorder="1" applyAlignment="1">
      <alignment horizontal="center" vertical="top"/>
    </xf>
    <xf numFmtId="0" fontId="3" fillId="4" borderId="13" xfId="0" applyFont="1" applyFill="1" applyBorder="1" applyAlignment="1">
      <alignment horizontal="center" vertical="top"/>
    </xf>
    <xf numFmtId="0" fontId="3" fillId="4" borderId="63" xfId="0" applyFont="1" applyFill="1" applyBorder="1" applyAlignment="1">
      <alignment horizontal="center" vertical="top"/>
    </xf>
    <xf numFmtId="0" fontId="3" fillId="4" borderId="50" xfId="0" applyFont="1" applyFill="1" applyBorder="1" applyAlignment="1">
      <alignment horizontal="center" vertical="top"/>
    </xf>
    <xf numFmtId="164" fontId="5" fillId="7" borderId="7" xfId="0" applyNumberFormat="1" applyFont="1" applyFill="1" applyBorder="1" applyAlignment="1">
      <alignment horizontal="center" vertical="top"/>
    </xf>
    <xf numFmtId="49" fontId="5" fillId="4" borderId="25" xfId="0" applyNumberFormat="1" applyFont="1" applyFill="1" applyBorder="1" applyAlignment="1">
      <alignment horizontal="center" vertical="top"/>
    </xf>
    <xf numFmtId="0" fontId="9" fillId="0" borderId="72" xfId="0" applyFont="1" applyFill="1" applyBorder="1" applyAlignment="1">
      <alignment horizontal="center" vertical="top" wrapText="1"/>
    </xf>
    <xf numFmtId="0" fontId="13" fillId="4" borderId="7" xfId="0" applyFont="1" applyFill="1" applyBorder="1" applyAlignment="1">
      <alignment vertical="top" wrapText="1"/>
    </xf>
    <xf numFmtId="0" fontId="13" fillId="4" borderId="13" xfId="0" applyFont="1" applyFill="1" applyBorder="1" applyAlignment="1">
      <alignment vertical="top" wrapText="1"/>
    </xf>
    <xf numFmtId="0" fontId="14" fillId="0" borderId="45" xfId="0" applyFont="1" applyFill="1" applyBorder="1" applyAlignment="1">
      <alignment horizontal="center" vertical="top"/>
    </xf>
    <xf numFmtId="0" fontId="3" fillId="0" borderId="50" xfId="0" applyFont="1" applyBorder="1" applyAlignment="1">
      <alignment horizontal="center" vertical="top"/>
    </xf>
    <xf numFmtId="164" fontId="3" fillId="3" borderId="50" xfId="0" applyNumberFormat="1" applyFont="1" applyFill="1" applyBorder="1" applyAlignment="1">
      <alignment horizontal="center" vertical="top" wrapText="1"/>
    </xf>
    <xf numFmtId="164" fontId="5" fillId="6" borderId="37" xfId="0" applyNumberFormat="1" applyFont="1" applyFill="1" applyBorder="1" applyAlignment="1">
      <alignment horizontal="center" vertical="top"/>
    </xf>
    <xf numFmtId="2" fontId="3" fillId="0" borderId="0" xfId="0" applyNumberFormat="1" applyFont="1" applyBorder="1" applyAlignment="1">
      <alignment vertical="top"/>
    </xf>
    <xf numFmtId="0" fontId="10" fillId="0" borderId="49" xfId="0" applyFont="1" applyFill="1" applyBorder="1" applyAlignment="1">
      <alignment horizontal="center" vertical="top" wrapText="1"/>
    </xf>
    <xf numFmtId="2" fontId="3" fillId="0" borderId="0" xfId="0" applyNumberFormat="1" applyFont="1" applyAlignment="1">
      <alignment horizontal="center" vertical="top"/>
    </xf>
    <xf numFmtId="49" fontId="5" fillId="6" borderId="67" xfId="0" applyNumberFormat="1" applyFont="1" applyFill="1" applyBorder="1" applyAlignment="1">
      <alignment horizontal="center" vertical="top"/>
    </xf>
    <xf numFmtId="164" fontId="5" fillId="2" borderId="46" xfId="0" applyNumberFormat="1" applyFont="1" applyFill="1" applyBorder="1" applyAlignment="1">
      <alignment horizontal="center" vertical="top"/>
    </xf>
    <xf numFmtId="164" fontId="3" fillId="4" borderId="0" xfId="0" applyNumberFormat="1" applyFont="1" applyFill="1" applyBorder="1" applyAlignment="1">
      <alignment horizontal="center" vertical="top"/>
    </xf>
    <xf numFmtId="164" fontId="3" fillId="4" borderId="54" xfId="0" applyNumberFormat="1" applyFont="1" applyFill="1" applyBorder="1" applyAlignment="1">
      <alignment horizontal="center" vertical="top"/>
    </xf>
    <xf numFmtId="164" fontId="3" fillId="4" borderId="48" xfId="0" applyNumberFormat="1" applyFont="1" applyFill="1" applyBorder="1" applyAlignment="1">
      <alignment horizontal="center" vertical="top"/>
    </xf>
    <xf numFmtId="164" fontId="3" fillId="3" borderId="49" xfId="0" applyNumberFormat="1" applyFont="1" applyFill="1" applyBorder="1" applyAlignment="1">
      <alignment horizontal="center" vertical="top"/>
    </xf>
    <xf numFmtId="164" fontId="3" fillId="4" borderId="76" xfId="0" applyNumberFormat="1" applyFont="1" applyFill="1" applyBorder="1" applyAlignment="1">
      <alignment horizontal="center" vertical="top"/>
    </xf>
    <xf numFmtId="164" fontId="27" fillId="7" borderId="34" xfId="0" applyNumberFormat="1" applyFont="1" applyFill="1" applyBorder="1" applyAlignment="1">
      <alignment horizontal="center" vertical="top"/>
    </xf>
    <xf numFmtId="3" fontId="27" fillId="0" borderId="12" xfId="0" applyNumberFormat="1" applyFont="1" applyFill="1" applyBorder="1" applyAlignment="1">
      <alignment horizontal="center" vertical="top"/>
    </xf>
    <xf numFmtId="0" fontId="27" fillId="0" borderId="45" xfId="0" applyFont="1" applyFill="1" applyBorder="1" applyAlignment="1">
      <alignment horizontal="center" vertical="top" wrapText="1"/>
    </xf>
    <xf numFmtId="164" fontId="27" fillId="0" borderId="27" xfId="0" applyNumberFormat="1" applyFont="1" applyFill="1" applyBorder="1" applyAlignment="1">
      <alignment horizontal="center" vertical="top"/>
    </xf>
    <xf numFmtId="164" fontId="27" fillId="0" borderId="48" xfId="0" applyNumberFormat="1" applyFont="1" applyFill="1" applyBorder="1" applyAlignment="1">
      <alignment horizontal="center" vertical="top"/>
    </xf>
    <xf numFmtId="3" fontId="27" fillId="0" borderId="4" xfId="0" applyNumberFormat="1" applyFont="1" applyFill="1" applyBorder="1" applyAlignment="1">
      <alignment horizontal="center" vertical="top"/>
    </xf>
    <xf numFmtId="0" fontId="28" fillId="7" borderId="47" xfId="0" applyFont="1" applyFill="1" applyBorder="1" applyAlignment="1">
      <alignment horizontal="right" vertical="top"/>
    </xf>
    <xf numFmtId="164" fontId="28" fillId="7" borderId="36" xfId="0" applyNumberFormat="1" applyFont="1" applyFill="1" applyBorder="1" applyAlignment="1">
      <alignment horizontal="center" vertical="top"/>
    </xf>
    <xf numFmtId="164" fontId="28" fillId="7" borderId="29" xfId="0" applyNumberFormat="1" applyFont="1" applyFill="1" applyBorder="1" applyAlignment="1">
      <alignment horizontal="center" vertical="top"/>
    </xf>
    <xf numFmtId="164" fontId="28" fillId="7" borderId="70" xfId="0" applyNumberFormat="1" applyFont="1" applyFill="1" applyBorder="1" applyAlignment="1">
      <alignment horizontal="center" vertical="top"/>
    </xf>
    <xf numFmtId="3" fontId="27" fillId="0" borderId="7" xfId="0" applyNumberFormat="1" applyFont="1" applyFill="1" applyBorder="1" applyAlignment="1">
      <alignment horizontal="center" vertical="top"/>
    </xf>
    <xf numFmtId="0" fontId="3" fillId="0" borderId="23" xfId="0" applyFont="1" applyFill="1" applyBorder="1" applyAlignment="1">
      <alignment horizontal="left" vertical="top" wrapText="1"/>
    </xf>
    <xf numFmtId="0" fontId="3" fillId="0" borderId="11" xfId="0" applyFont="1" applyBorder="1" applyAlignment="1">
      <alignment horizontal="center" vertical="top"/>
    </xf>
    <xf numFmtId="164" fontId="5" fillId="7" borderId="63" xfId="0" applyNumberFormat="1" applyFont="1" applyFill="1" applyBorder="1" applyAlignment="1">
      <alignment horizontal="center" vertical="top"/>
    </xf>
    <xf numFmtId="164" fontId="5" fillId="10" borderId="36" xfId="0" applyNumberFormat="1" applyFont="1" applyFill="1" applyBorder="1" applyAlignment="1">
      <alignment horizontal="center" vertical="top"/>
    </xf>
    <xf numFmtId="0" fontId="10" fillId="4" borderId="53" xfId="0" applyFont="1" applyFill="1" applyBorder="1" applyAlignment="1">
      <alignment horizontal="center" vertical="top" wrapText="1"/>
    </xf>
    <xf numFmtId="164" fontId="5" fillId="4" borderId="45" xfId="0" applyNumberFormat="1" applyFont="1" applyFill="1" applyBorder="1" applyAlignment="1">
      <alignment horizontal="center" vertical="top"/>
    </xf>
    <xf numFmtId="164" fontId="3" fillId="4" borderId="49" xfId="0" applyNumberFormat="1" applyFont="1" applyFill="1" applyBorder="1" applyAlignment="1">
      <alignment horizontal="center" vertical="top"/>
    </xf>
    <xf numFmtId="164" fontId="5" fillId="7" borderId="55" xfId="0" applyNumberFormat="1" applyFont="1" applyFill="1" applyBorder="1" applyAlignment="1">
      <alignment horizontal="center" vertical="top"/>
    </xf>
    <xf numFmtId="164" fontId="3" fillId="4" borderId="53" xfId="0" applyNumberFormat="1" applyFont="1" applyFill="1" applyBorder="1" applyAlignment="1">
      <alignment horizontal="center" vertical="top"/>
    </xf>
    <xf numFmtId="164" fontId="3" fillId="4" borderId="75" xfId="0" applyNumberFormat="1" applyFont="1" applyFill="1" applyBorder="1" applyAlignment="1">
      <alignment horizontal="center" vertical="top"/>
    </xf>
    <xf numFmtId="0" fontId="10" fillId="4" borderId="53" xfId="0" applyFont="1" applyFill="1" applyBorder="1" applyAlignment="1">
      <alignment horizontal="center" vertical="top"/>
    </xf>
    <xf numFmtId="0" fontId="3" fillId="7" borderId="53" xfId="0" applyFont="1" applyFill="1" applyBorder="1" applyAlignment="1">
      <alignment horizontal="center"/>
    </xf>
    <xf numFmtId="0" fontId="3" fillId="0" borderId="53" xfId="0" applyFont="1" applyBorder="1" applyAlignment="1">
      <alignment horizontal="center"/>
    </xf>
    <xf numFmtId="49" fontId="3" fillId="0" borderId="3" xfId="0" applyNumberFormat="1" applyFont="1" applyFill="1" applyBorder="1" applyAlignment="1">
      <alignment horizontal="center" vertical="top"/>
    </xf>
    <xf numFmtId="49" fontId="5" fillId="0" borderId="57" xfId="0" applyNumberFormat="1" applyFont="1" applyFill="1" applyBorder="1" applyAlignment="1">
      <alignment horizontal="center" vertical="top"/>
    </xf>
    <xf numFmtId="49" fontId="3" fillId="0" borderId="4" xfId="0" applyNumberFormat="1" applyFont="1" applyFill="1" applyBorder="1" applyAlignment="1">
      <alignment horizontal="center" vertical="top"/>
    </xf>
    <xf numFmtId="49" fontId="5" fillId="0" borderId="48" xfId="0" applyNumberFormat="1" applyFont="1" applyFill="1" applyBorder="1" applyAlignment="1">
      <alignment horizontal="center" vertical="top"/>
    </xf>
    <xf numFmtId="0" fontId="10" fillId="0" borderId="28" xfId="0" applyFont="1" applyBorder="1" applyAlignment="1">
      <alignment horizontal="center" vertical="top" wrapText="1"/>
    </xf>
    <xf numFmtId="164" fontId="3" fillId="7" borderId="77" xfId="0" applyNumberFormat="1" applyFont="1" applyFill="1" applyBorder="1" applyAlignment="1">
      <alignment horizontal="center" vertical="top"/>
    </xf>
    <xf numFmtId="164" fontId="3" fillId="4" borderId="77" xfId="0" applyNumberFormat="1" applyFont="1" applyFill="1" applyBorder="1" applyAlignment="1">
      <alignment horizontal="center" vertical="top"/>
    </xf>
    <xf numFmtId="49" fontId="3" fillId="0" borderId="7" xfId="0" applyNumberFormat="1" applyFont="1" applyFill="1" applyBorder="1" applyAlignment="1">
      <alignment horizontal="center" vertical="top"/>
    </xf>
    <xf numFmtId="49" fontId="5" fillId="0" borderId="11" xfId="0" applyNumberFormat="1" applyFont="1" applyFill="1" applyBorder="1" applyAlignment="1">
      <alignment horizontal="center" vertical="top"/>
    </xf>
    <xf numFmtId="164" fontId="5" fillId="4" borderId="36" xfId="0" applyNumberFormat="1" applyFont="1" applyFill="1" applyBorder="1" applyAlignment="1">
      <alignment horizontal="center" vertical="top"/>
    </xf>
    <xf numFmtId="164" fontId="22" fillId="4" borderId="43" xfId="0" applyNumberFormat="1" applyFont="1" applyFill="1" applyBorder="1" applyAlignment="1">
      <alignment horizontal="center" vertical="top"/>
    </xf>
    <xf numFmtId="0" fontId="3" fillId="0" borderId="53" xfId="0" applyFont="1" applyBorder="1" applyAlignment="1">
      <alignment horizontal="center" vertical="top"/>
    </xf>
    <xf numFmtId="164" fontId="27" fillId="7" borderId="32" xfId="0" applyNumberFormat="1" applyFont="1" applyFill="1" applyBorder="1" applyAlignment="1">
      <alignment horizontal="center" vertical="top"/>
    </xf>
    <xf numFmtId="164" fontId="27" fillId="7" borderId="2" xfId="0" applyNumberFormat="1" applyFont="1" applyFill="1" applyBorder="1" applyAlignment="1">
      <alignment horizontal="center" vertical="top"/>
    </xf>
    <xf numFmtId="164" fontId="27" fillId="7" borderId="33" xfId="0" applyNumberFormat="1" applyFont="1" applyFill="1" applyBorder="1" applyAlignment="1">
      <alignment horizontal="center" vertical="top"/>
    </xf>
    <xf numFmtId="49" fontId="5" fillId="4" borderId="4" xfId="0" applyNumberFormat="1" applyFont="1" applyFill="1" applyBorder="1" applyAlignment="1">
      <alignment horizontal="center" vertical="top" wrapText="1"/>
    </xf>
    <xf numFmtId="49" fontId="3" fillId="0" borderId="4" xfId="0" applyNumberFormat="1" applyFont="1" applyBorder="1" applyAlignment="1">
      <alignment horizontal="center" vertical="top" wrapText="1"/>
    </xf>
    <xf numFmtId="49" fontId="5" fillId="6" borderId="18" xfId="0" applyNumberFormat="1" applyFont="1" applyFill="1" applyBorder="1" applyAlignment="1">
      <alignment horizontal="center" vertical="top"/>
    </xf>
    <xf numFmtId="49" fontId="5" fillId="2" borderId="4" xfId="0" applyNumberFormat="1" applyFont="1" applyFill="1" applyBorder="1" applyAlignment="1">
      <alignment horizontal="center" vertical="top"/>
    </xf>
    <xf numFmtId="0" fontId="3" fillId="4" borderId="18" xfId="0" applyFont="1" applyFill="1" applyBorder="1" applyAlignment="1">
      <alignment horizontal="left" vertical="top" wrapText="1"/>
    </xf>
    <xf numFmtId="49" fontId="5" fillId="0" borderId="25" xfId="0" applyNumberFormat="1" applyFont="1" applyBorder="1" applyAlignment="1">
      <alignment horizontal="center" vertical="top"/>
    </xf>
    <xf numFmtId="164" fontId="22" fillId="4" borderId="53" xfId="0" applyNumberFormat="1" applyFont="1" applyFill="1" applyBorder="1" applyAlignment="1">
      <alignment horizontal="center" vertical="top"/>
    </xf>
    <xf numFmtId="164" fontId="22" fillId="4" borderId="13" xfId="0" applyNumberFormat="1" applyFont="1" applyFill="1" applyBorder="1" applyAlignment="1">
      <alignment horizontal="center" vertical="top"/>
    </xf>
    <xf numFmtId="164" fontId="22" fillId="4" borderId="67" xfId="0" applyNumberFormat="1" applyFont="1" applyFill="1" applyBorder="1" applyAlignment="1">
      <alignment horizontal="center" vertical="top"/>
    </xf>
    <xf numFmtId="0" fontId="22" fillId="0" borderId="45" xfId="0" applyFont="1" applyFill="1" applyBorder="1" applyAlignment="1">
      <alignment horizontal="center" vertical="top" wrapText="1"/>
    </xf>
    <xf numFmtId="164" fontId="22" fillId="4" borderId="58" xfId="0" applyNumberFormat="1" applyFont="1" applyFill="1" applyBorder="1" applyAlignment="1">
      <alignment horizontal="center" vertical="top"/>
    </xf>
    <xf numFmtId="164" fontId="23" fillId="7" borderId="36" xfId="0" applyNumberFormat="1" applyFont="1" applyFill="1" applyBorder="1" applyAlignment="1">
      <alignment horizontal="center" vertical="top"/>
    </xf>
    <xf numFmtId="164" fontId="23" fillId="2" borderId="23" xfId="0" applyNumberFormat="1" applyFont="1" applyFill="1" applyBorder="1" applyAlignment="1">
      <alignment horizontal="center" vertical="top"/>
    </xf>
    <xf numFmtId="164" fontId="23" fillId="6" borderId="16" xfId="0" applyNumberFormat="1" applyFont="1" applyFill="1" applyBorder="1" applyAlignment="1">
      <alignment horizontal="center" vertical="top"/>
    </xf>
    <xf numFmtId="164" fontId="23" fillId="7" borderId="68" xfId="0" applyNumberFormat="1" applyFont="1" applyFill="1" applyBorder="1" applyAlignment="1">
      <alignment horizontal="center" vertical="top"/>
    </xf>
    <xf numFmtId="164" fontId="23" fillId="7" borderId="5" xfId="0" applyNumberFormat="1" applyFont="1" applyFill="1" applyBorder="1" applyAlignment="1">
      <alignment horizontal="center" vertical="top"/>
    </xf>
    <xf numFmtId="164" fontId="22" fillId="4" borderId="2" xfId="0" applyNumberFormat="1" applyFont="1" applyFill="1" applyBorder="1" applyAlignment="1">
      <alignment horizontal="center" vertical="top"/>
    </xf>
    <xf numFmtId="164" fontId="22" fillId="4" borderId="59" xfId="0" applyNumberFormat="1" applyFont="1" applyFill="1" applyBorder="1" applyAlignment="1">
      <alignment horizontal="center" vertical="top"/>
    </xf>
    <xf numFmtId="164" fontId="22" fillId="4" borderId="61" xfId="0" applyNumberFormat="1" applyFont="1" applyFill="1" applyBorder="1" applyAlignment="1">
      <alignment horizontal="center" vertical="top"/>
    </xf>
    <xf numFmtId="164" fontId="22" fillId="4" borderId="48" xfId="0" applyNumberFormat="1" applyFont="1" applyFill="1" applyBorder="1" applyAlignment="1">
      <alignment horizontal="center" vertical="top"/>
    </xf>
    <xf numFmtId="164" fontId="23" fillId="7" borderId="75" xfId="0" applyNumberFormat="1" applyFont="1" applyFill="1" applyBorder="1" applyAlignment="1">
      <alignment horizontal="center" vertical="top"/>
    </xf>
    <xf numFmtId="164" fontId="23" fillId="7" borderId="12" xfId="0" applyNumberFormat="1" applyFont="1" applyFill="1" applyBorder="1" applyAlignment="1">
      <alignment horizontal="center" vertical="top"/>
    </xf>
    <xf numFmtId="164" fontId="23" fillId="7" borderId="76" xfId="0" applyNumberFormat="1" applyFont="1" applyFill="1" applyBorder="1" applyAlignment="1">
      <alignment horizontal="center" vertical="top"/>
    </xf>
    <xf numFmtId="164" fontId="30" fillId="4" borderId="62" xfId="0" applyNumberFormat="1" applyFont="1" applyFill="1" applyBorder="1" applyAlignment="1">
      <alignment horizontal="center" vertical="top"/>
    </xf>
    <xf numFmtId="164" fontId="30" fillId="4" borderId="13" xfId="0" applyNumberFormat="1" applyFont="1" applyFill="1" applyBorder="1" applyAlignment="1">
      <alignment horizontal="center" vertical="top"/>
    </xf>
    <xf numFmtId="164" fontId="30" fillId="4" borderId="63" xfId="0" applyNumberFormat="1" applyFont="1" applyFill="1" applyBorder="1" applyAlignment="1">
      <alignment horizontal="center" vertical="top"/>
    </xf>
    <xf numFmtId="164" fontId="31" fillId="7" borderId="34" xfId="0" applyNumberFormat="1" applyFont="1" applyFill="1" applyBorder="1" applyAlignment="1">
      <alignment horizontal="center" vertical="top"/>
    </xf>
    <xf numFmtId="164" fontId="31" fillId="7" borderId="12" xfId="0" applyNumberFormat="1" applyFont="1" applyFill="1" applyBorder="1" applyAlignment="1">
      <alignment horizontal="center" vertical="top"/>
    </xf>
    <xf numFmtId="164" fontId="31" fillId="7" borderId="15" xfId="0" applyNumberFormat="1" applyFont="1" applyFill="1" applyBorder="1" applyAlignment="1">
      <alignment horizontal="center" vertical="top"/>
    </xf>
    <xf numFmtId="164" fontId="22" fillId="4" borderId="60" xfId="0" applyNumberFormat="1" applyFont="1" applyFill="1" applyBorder="1" applyAlignment="1">
      <alignment horizontal="center" vertical="top"/>
    </xf>
    <xf numFmtId="164" fontId="22" fillId="4" borderId="41" xfId="0" applyNumberFormat="1" applyFont="1" applyFill="1" applyBorder="1" applyAlignment="1">
      <alignment horizontal="center" vertical="top"/>
    </xf>
    <xf numFmtId="164" fontId="22" fillId="4" borderId="3" xfId="0" applyNumberFormat="1" applyFont="1" applyFill="1" applyBorder="1" applyAlignment="1">
      <alignment horizontal="center" vertical="top"/>
    </xf>
    <xf numFmtId="164" fontId="22" fillId="4" borderId="25" xfId="0" applyNumberFormat="1" applyFont="1" applyFill="1" applyBorder="1" applyAlignment="1">
      <alignment horizontal="center" vertical="top"/>
    </xf>
    <xf numFmtId="164" fontId="23" fillId="7" borderId="74" xfId="0" applyNumberFormat="1" applyFont="1" applyFill="1" applyBorder="1" applyAlignment="1">
      <alignment horizontal="center" vertical="top"/>
    </xf>
    <xf numFmtId="164" fontId="22" fillId="4" borderId="12" xfId="0" applyNumberFormat="1" applyFont="1" applyFill="1" applyBorder="1" applyAlignment="1">
      <alignment horizontal="center" vertical="top"/>
    </xf>
    <xf numFmtId="164" fontId="22" fillId="4" borderId="66" xfId="0" applyNumberFormat="1" applyFont="1" applyFill="1" applyBorder="1" applyAlignment="1">
      <alignment horizontal="center" vertical="top"/>
    </xf>
    <xf numFmtId="164" fontId="23" fillId="5" borderId="38" xfId="0" applyNumberFormat="1" applyFont="1" applyFill="1" applyBorder="1" applyAlignment="1">
      <alignment horizontal="center" vertical="top"/>
    </xf>
    <xf numFmtId="164" fontId="23" fillId="5" borderId="37" xfId="0" applyNumberFormat="1" applyFont="1" applyFill="1" applyBorder="1" applyAlignment="1">
      <alignment horizontal="center" vertical="top"/>
    </xf>
    <xf numFmtId="164" fontId="23" fillId="4" borderId="74" xfId="0" applyNumberFormat="1" applyFont="1" applyFill="1" applyBorder="1" applyAlignment="1">
      <alignment horizontal="center" vertical="top"/>
    </xf>
    <xf numFmtId="164" fontId="23" fillId="2" borderId="38" xfId="0" applyNumberFormat="1" applyFont="1" applyFill="1" applyBorder="1" applyAlignment="1">
      <alignment horizontal="center" vertical="top"/>
    </xf>
    <xf numFmtId="164" fontId="23" fillId="4" borderId="70" xfId="0" applyNumberFormat="1" applyFont="1" applyFill="1" applyBorder="1" applyAlignment="1">
      <alignment horizontal="center" vertical="top"/>
    </xf>
    <xf numFmtId="164" fontId="23" fillId="4" borderId="5" xfId="0" applyNumberFormat="1" applyFont="1" applyFill="1" applyBorder="1" applyAlignment="1">
      <alignment horizontal="center" vertical="top"/>
    </xf>
    <xf numFmtId="164" fontId="23" fillId="2" borderId="1" xfId="0" applyNumberFormat="1" applyFont="1" applyFill="1" applyBorder="1" applyAlignment="1">
      <alignment horizontal="center" vertical="top"/>
    </xf>
    <xf numFmtId="49" fontId="3" fillId="3" borderId="4" xfId="0" applyNumberFormat="1" applyFont="1" applyFill="1" applyBorder="1" applyAlignment="1">
      <alignment horizontal="center" vertical="top"/>
    </xf>
    <xf numFmtId="164" fontId="22" fillId="4" borderId="50" xfId="0" applyNumberFormat="1" applyFont="1" applyFill="1" applyBorder="1" applyAlignment="1">
      <alignment horizontal="center" vertical="top"/>
    </xf>
    <xf numFmtId="164" fontId="3" fillId="4" borderId="59" xfId="0" applyNumberFormat="1" applyFont="1" applyFill="1" applyBorder="1" applyAlignment="1">
      <alignment horizontal="center" vertical="top"/>
    </xf>
    <xf numFmtId="49" fontId="27" fillId="0" borderId="51" xfId="0" applyNumberFormat="1" applyFont="1" applyFill="1" applyBorder="1" applyAlignment="1">
      <alignment horizontal="center" vertical="top"/>
    </xf>
    <xf numFmtId="164" fontId="27" fillId="7" borderId="30" xfId="0" applyNumberFormat="1" applyFont="1" applyFill="1" applyBorder="1" applyAlignment="1">
      <alignment horizontal="center" vertical="top"/>
    </xf>
    <xf numFmtId="164" fontId="27" fillId="3" borderId="26" xfId="0" applyNumberFormat="1" applyFont="1" applyFill="1" applyBorder="1" applyAlignment="1">
      <alignment horizontal="center" vertical="top" wrapText="1"/>
    </xf>
    <xf numFmtId="164" fontId="27" fillId="3" borderId="52" xfId="0" applyNumberFormat="1" applyFont="1" applyFill="1" applyBorder="1" applyAlignment="1">
      <alignment horizontal="center" vertical="top" wrapText="1"/>
    </xf>
    <xf numFmtId="0" fontId="10" fillId="0" borderId="49" xfId="0" applyFont="1" applyBorder="1" applyAlignment="1">
      <alignment horizontal="center" vertical="top"/>
    </xf>
    <xf numFmtId="2" fontId="3" fillId="0" borderId="0" xfId="0" applyNumberFormat="1" applyFont="1" applyAlignment="1">
      <alignment vertical="top"/>
    </xf>
    <xf numFmtId="49" fontId="17" fillId="0" borderId="60" xfId="0" applyNumberFormat="1" applyFont="1" applyFill="1" applyBorder="1" applyAlignment="1">
      <alignment horizontal="center" vertical="top"/>
    </xf>
    <xf numFmtId="164" fontId="22" fillId="4" borderId="57" xfId="0" applyNumberFormat="1" applyFont="1" applyFill="1" applyBorder="1" applyAlignment="1">
      <alignment horizontal="center" vertical="top"/>
    </xf>
    <xf numFmtId="164" fontId="23" fillId="7" borderId="70" xfId="0" applyNumberFormat="1" applyFont="1" applyFill="1" applyBorder="1" applyAlignment="1">
      <alignment horizontal="center" vertical="top"/>
    </xf>
    <xf numFmtId="164" fontId="23" fillId="7" borderId="29" xfId="0" applyNumberFormat="1" applyFont="1" applyFill="1" applyBorder="1" applyAlignment="1">
      <alignment horizontal="center" vertical="top"/>
    </xf>
    <xf numFmtId="49" fontId="5" fillId="6" borderId="18" xfId="0" applyNumberFormat="1" applyFont="1" applyFill="1" applyBorder="1" applyAlignment="1">
      <alignment horizontal="center" vertical="top"/>
    </xf>
    <xf numFmtId="49" fontId="5" fillId="6" borderId="23" xfId="0" applyNumberFormat="1" applyFont="1" applyFill="1" applyBorder="1" applyAlignment="1">
      <alignment horizontal="center" vertical="top"/>
    </xf>
    <xf numFmtId="49" fontId="5" fillId="2" borderId="4" xfId="0" applyNumberFormat="1" applyFont="1" applyFill="1" applyBorder="1" applyAlignment="1">
      <alignment horizontal="center" vertical="top"/>
    </xf>
    <xf numFmtId="49" fontId="5" fillId="2" borderId="7" xfId="0" applyNumberFormat="1" applyFont="1" applyFill="1" applyBorder="1" applyAlignment="1">
      <alignment horizontal="center" vertical="top"/>
    </xf>
    <xf numFmtId="49" fontId="5" fillId="4" borderId="4" xfId="0" applyNumberFormat="1" applyFont="1" applyFill="1" applyBorder="1" applyAlignment="1">
      <alignment horizontal="center" vertical="top" wrapText="1"/>
    </xf>
    <xf numFmtId="0" fontId="5" fillId="0" borderId="4" xfId="0" applyFont="1" applyFill="1" applyBorder="1" applyAlignment="1">
      <alignment horizontal="center" vertical="top" wrapText="1"/>
    </xf>
    <xf numFmtId="49" fontId="3" fillId="0" borderId="4" xfId="0" applyNumberFormat="1" applyFont="1" applyBorder="1" applyAlignment="1">
      <alignment horizontal="center" vertical="top" wrapText="1"/>
    </xf>
    <xf numFmtId="49" fontId="5" fillId="6" borderId="22" xfId="0" applyNumberFormat="1" applyFont="1" applyFill="1" applyBorder="1" applyAlignment="1">
      <alignment horizontal="center" vertical="top"/>
    </xf>
    <xf numFmtId="49" fontId="5" fillId="2" borderId="3" xfId="0" applyNumberFormat="1" applyFont="1" applyFill="1" applyBorder="1" applyAlignment="1">
      <alignment horizontal="center" vertical="top"/>
    </xf>
    <xf numFmtId="49" fontId="5" fillId="4" borderId="3" xfId="0" applyNumberFormat="1" applyFont="1" applyFill="1" applyBorder="1" applyAlignment="1">
      <alignment horizontal="center" vertical="top" wrapText="1"/>
    </xf>
    <xf numFmtId="49" fontId="5" fillId="0" borderId="31" xfId="0" applyNumberFormat="1" applyFont="1" applyBorder="1" applyAlignment="1">
      <alignment horizontal="center" vertical="top"/>
    </xf>
    <xf numFmtId="49" fontId="5" fillId="0" borderId="25" xfId="0" applyNumberFormat="1" applyFont="1" applyBorder="1" applyAlignment="1">
      <alignment horizontal="center" vertical="top"/>
    </xf>
    <xf numFmtId="49" fontId="3" fillId="0" borderId="25" xfId="0" applyNumberFormat="1" applyFont="1" applyBorder="1" applyAlignment="1">
      <alignment horizontal="center" vertical="top" wrapText="1"/>
    </xf>
    <xf numFmtId="0" fontId="8" fillId="0" borderId="4" xfId="0" applyFont="1" applyBorder="1" applyAlignment="1">
      <alignment horizontal="center" vertical="center" textRotation="90"/>
    </xf>
    <xf numFmtId="49" fontId="3" fillId="0" borderId="42" xfId="0" applyNumberFormat="1" applyFont="1" applyBorder="1" applyAlignment="1">
      <alignment horizontal="center" vertical="top" wrapText="1"/>
    </xf>
    <xf numFmtId="49" fontId="5" fillId="0" borderId="42" xfId="0" applyNumberFormat="1" applyFont="1" applyBorder="1" applyAlignment="1">
      <alignment horizontal="center" vertical="top"/>
    </xf>
    <xf numFmtId="0" fontId="3" fillId="0" borderId="7" xfId="0" applyFont="1" applyFill="1" applyBorder="1" applyAlignment="1">
      <alignment horizontal="center" vertical="top" wrapText="1"/>
    </xf>
    <xf numFmtId="49" fontId="5" fillId="4" borderId="3" xfId="0" applyNumberFormat="1" applyFont="1" applyFill="1" applyBorder="1" applyAlignment="1">
      <alignment horizontal="center" vertical="top"/>
    </xf>
    <xf numFmtId="49" fontId="5" fillId="4" borderId="7" xfId="0" applyNumberFormat="1" applyFont="1" applyFill="1" applyBorder="1" applyAlignment="1">
      <alignment horizontal="center" vertical="top"/>
    </xf>
    <xf numFmtId="0" fontId="3" fillId="0" borderId="3" xfId="0" applyFont="1" applyFill="1" applyBorder="1" applyAlignment="1">
      <alignment horizontal="center" vertical="top" wrapText="1"/>
    </xf>
    <xf numFmtId="49" fontId="3" fillId="0" borderId="41" xfId="0" applyNumberFormat="1" applyFont="1" applyBorder="1" applyAlignment="1">
      <alignment horizontal="center" vertical="top" wrapText="1"/>
    </xf>
    <xf numFmtId="49" fontId="5" fillId="4" borderId="4" xfId="0" applyNumberFormat="1" applyFont="1" applyFill="1" applyBorder="1" applyAlignment="1">
      <alignment horizontal="center" vertical="top"/>
    </xf>
    <xf numFmtId="49" fontId="5" fillId="0" borderId="41" xfId="0" applyNumberFormat="1" applyFont="1" applyBorder="1" applyAlignment="1">
      <alignment horizontal="center" vertical="top"/>
    </xf>
    <xf numFmtId="0" fontId="5" fillId="0" borderId="3" xfId="0" applyFont="1" applyFill="1" applyBorder="1" applyAlignment="1">
      <alignment horizontal="center" vertical="top" wrapText="1"/>
    </xf>
    <xf numFmtId="49" fontId="3" fillId="0" borderId="3" xfId="0" applyNumberFormat="1" applyFont="1" applyBorder="1" applyAlignment="1">
      <alignment horizontal="center" vertical="top" wrapText="1"/>
    </xf>
    <xf numFmtId="49" fontId="5" fillId="2" borderId="41" xfId="0" applyNumberFormat="1" applyFont="1" applyFill="1" applyBorder="1" applyAlignment="1">
      <alignment horizontal="center" vertical="top"/>
    </xf>
    <xf numFmtId="49" fontId="5" fillId="2" borderId="25" xfId="0" applyNumberFormat="1" applyFont="1" applyFill="1" applyBorder="1" applyAlignment="1">
      <alignment horizontal="center" vertical="top"/>
    </xf>
    <xf numFmtId="49" fontId="5" fillId="2" borderId="42" xfId="0" applyNumberFormat="1" applyFont="1" applyFill="1" applyBorder="1" applyAlignment="1">
      <alignment horizontal="center" vertical="top"/>
    </xf>
    <xf numFmtId="0" fontId="3" fillId="4" borderId="65" xfId="0" applyFont="1" applyFill="1" applyBorder="1" applyAlignment="1">
      <alignment vertical="top" wrapText="1"/>
    </xf>
    <xf numFmtId="164" fontId="23" fillId="2" borderId="21" xfId="0" applyNumberFormat="1" applyFont="1" applyFill="1" applyBorder="1" applyAlignment="1">
      <alignment horizontal="center" vertical="top"/>
    </xf>
    <xf numFmtId="164" fontId="23" fillId="2" borderId="37" xfId="0" applyNumberFormat="1" applyFont="1" applyFill="1" applyBorder="1" applyAlignment="1">
      <alignment horizontal="center" vertical="top"/>
    </xf>
    <xf numFmtId="164" fontId="23" fillId="6" borderId="37" xfId="0" applyNumberFormat="1" applyFont="1" applyFill="1" applyBorder="1" applyAlignment="1">
      <alignment horizontal="center" vertical="top"/>
    </xf>
    <xf numFmtId="49" fontId="5" fillId="6" borderId="18" xfId="0" applyNumberFormat="1" applyFont="1" applyFill="1" applyBorder="1" applyAlignment="1">
      <alignment horizontal="center" vertical="top"/>
    </xf>
    <xf numFmtId="49" fontId="5" fillId="6" borderId="23" xfId="0" applyNumberFormat="1" applyFont="1" applyFill="1" applyBorder="1" applyAlignment="1">
      <alignment horizontal="center" vertical="top"/>
    </xf>
    <xf numFmtId="49" fontId="5" fillId="2" borderId="4" xfId="0" applyNumberFormat="1" applyFont="1" applyFill="1" applyBorder="1" applyAlignment="1">
      <alignment horizontal="center" vertical="top"/>
    </xf>
    <xf numFmtId="49" fontId="5" fillId="2" borderId="7" xfId="0" applyNumberFormat="1" applyFont="1" applyFill="1" applyBorder="1" applyAlignment="1">
      <alignment horizontal="center" vertical="top"/>
    </xf>
    <xf numFmtId="49" fontId="5" fillId="4" borderId="4" xfId="0" applyNumberFormat="1" applyFont="1" applyFill="1" applyBorder="1" applyAlignment="1">
      <alignment horizontal="center" vertical="top" wrapText="1"/>
    </xf>
    <xf numFmtId="49" fontId="5" fillId="4" borderId="7" xfId="0" applyNumberFormat="1" applyFont="1" applyFill="1" applyBorder="1" applyAlignment="1">
      <alignment horizontal="center" vertical="top" wrapText="1"/>
    </xf>
    <xf numFmtId="0" fontId="3" fillId="4" borderId="25" xfId="0" applyFont="1" applyFill="1" applyBorder="1" applyAlignment="1">
      <alignment horizontal="left" vertical="top" wrapText="1"/>
    </xf>
    <xf numFmtId="0" fontId="3" fillId="4" borderId="42" xfId="0" applyFont="1" applyFill="1" applyBorder="1" applyAlignment="1">
      <alignment horizontal="left" vertical="top" wrapText="1"/>
    </xf>
    <xf numFmtId="0" fontId="5" fillId="0" borderId="4" xfId="0" applyFont="1" applyFill="1" applyBorder="1" applyAlignment="1">
      <alignment horizontal="center" vertical="top" wrapText="1"/>
    </xf>
    <xf numFmtId="0" fontId="5" fillId="0" borderId="7" xfId="0" applyFont="1" applyFill="1" applyBorder="1" applyAlignment="1">
      <alignment horizontal="center" vertical="top" wrapText="1"/>
    </xf>
    <xf numFmtId="49" fontId="3" fillId="0" borderId="4" xfId="0" applyNumberFormat="1" applyFont="1" applyBorder="1" applyAlignment="1">
      <alignment horizontal="center" vertical="top" wrapText="1"/>
    </xf>
    <xf numFmtId="49" fontId="3" fillId="0" borderId="7" xfId="0" applyNumberFormat="1" applyFont="1" applyBorder="1" applyAlignment="1">
      <alignment horizontal="center" vertical="top" wrapText="1"/>
    </xf>
    <xf numFmtId="49" fontId="5" fillId="0" borderId="4" xfId="0" applyNumberFormat="1" applyFont="1" applyBorder="1" applyAlignment="1">
      <alignment horizontal="center" vertical="top"/>
    </xf>
    <xf numFmtId="49" fontId="5" fillId="0" borderId="7" xfId="0" applyNumberFormat="1" applyFont="1" applyBorder="1" applyAlignment="1">
      <alignment horizontal="center" vertical="top"/>
    </xf>
    <xf numFmtId="0" fontId="3" fillId="0" borderId="22" xfId="0" applyFont="1" applyFill="1" applyBorder="1" applyAlignment="1">
      <alignment horizontal="left" vertical="top" wrapText="1"/>
    </xf>
    <xf numFmtId="0" fontId="0" fillId="0" borderId="18" xfId="0" applyBorder="1" applyAlignment="1">
      <alignment horizontal="left" vertical="top" wrapText="1"/>
    </xf>
    <xf numFmtId="49" fontId="5" fillId="6" borderId="22" xfId="0" applyNumberFormat="1" applyFont="1" applyFill="1" applyBorder="1" applyAlignment="1">
      <alignment horizontal="center" vertical="top"/>
    </xf>
    <xf numFmtId="49" fontId="5" fillId="2" borderId="3" xfId="0" applyNumberFormat="1" applyFont="1" applyFill="1" applyBorder="1" applyAlignment="1">
      <alignment horizontal="center" vertical="top"/>
    </xf>
    <xf numFmtId="49" fontId="5" fillId="4" borderId="3" xfId="0" applyNumberFormat="1" applyFont="1" applyFill="1" applyBorder="1" applyAlignment="1">
      <alignment horizontal="center" vertical="top" wrapText="1"/>
    </xf>
    <xf numFmtId="0" fontId="27" fillId="0" borderId="41" xfId="0" applyFont="1" applyFill="1" applyBorder="1" applyAlignment="1">
      <alignment horizontal="left" vertical="top" wrapText="1"/>
    </xf>
    <xf numFmtId="0" fontId="27" fillId="0" borderId="25" xfId="0" applyFont="1" applyFill="1" applyBorder="1" applyAlignment="1">
      <alignment horizontal="left" vertical="top" wrapText="1"/>
    </xf>
    <xf numFmtId="0" fontId="27" fillId="0" borderId="42" xfId="0" applyFont="1" applyFill="1" applyBorder="1" applyAlignment="1">
      <alignment horizontal="left" vertical="top" wrapText="1"/>
    </xf>
    <xf numFmtId="0" fontId="28" fillId="0" borderId="3" xfId="0" applyFont="1" applyFill="1" applyBorder="1" applyAlignment="1">
      <alignment horizontal="center" vertical="top" wrapText="1"/>
    </xf>
    <xf numFmtId="0" fontId="28" fillId="0" borderId="4" xfId="0" applyFont="1" applyFill="1" applyBorder="1" applyAlignment="1">
      <alignment horizontal="center" vertical="top" wrapText="1"/>
    </xf>
    <xf numFmtId="0" fontId="28" fillId="0" borderId="7" xfId="0" applyFont="1" applyFill="1" applyBorder="1" applyAlignment="1">
      <alignment horizontal="center" vertical="top" wrapText="1"/>
    </xf>
    <xf numFmtId="49" fontId="27" fillId="0" borderId="3" xfId="0" applyNumberFormat="1" applyFont="1" applyBorder="1" applyAlignment="1">
      <alignment horizontal="center" vertical="top" wrapText="1"/>
    </xf>
    <xf numFmtId="49" fontId="27" fillId="0" borderId="4" xfId="0" applyNumberFormat="1" applyFont="1" applyBorder="1" applyAlignment="1">
      <alignment horizontal="center" vertical="top" wrapText="1"/>
    </xf>
    <xf numFmtId="49" fontId="27" fillId="0" borderId="7" xfId="0" applyNumberFormat="1" applyFont="1" applyBorder="1" applyAlignment="1">
      <alignment horizontal="center" vertical="top" wrapText="1"/>
    </xf>
    <xf numFmtId="49" fontId="28" fillId="0" borderId="17" xfId="0" applyNumberFormat="1" applyFont="1" applyBorder="1" applyAlignment="1">
      <alignment horizontal="center" vertical="top"/>
    </xf>
    <xf numFmtId="49" fontId="28" fillId="0" borderId="19" xfId="0" applyNumberFormat="1" applyFont="1" applyBorder="1" applyAlignment="1">
      <alignment horizontal="center" vertical="top"/>
    </xf>
    <xf numFmtId="49" fontId="28" fillId="0" borderId="20" xfId="0" applyNumberFormat="1" applyFont="1" applyBorder="1" applyAlignment="1">
      <alignment horizontal="center" vertical="top"/>
    </xf>
    <xf numFmtId="0" fontId="27" fillId="0" borderId="22" xfId="0" applyFont="1" applyFill="1" applyBorder="1" applyAlignment="1">
      <alignment horizontal="left" vertical="top" wrapText="1"/>
    </xf>
    <xf numFmtId="0" fontId="27" fillId="0" borderId="18" xfId="0" applyFont="1" applyFill="1" applyBorder="1" applyAlignment="1">
      <alignment horizontal="left" vertical="top" wrapText="1"/>
    </xf>
    <xf numFmtId="0" fontId="27" fillId="0" borderId="23" xfId="0" applyFont="1" applyFill="1" applyBorder="1" applyAlignment="1">
      <alignment horizontal="left" vertical="top" wrapText="1"/>
    </xf>
    <xf numFmtId="0" fontId="3" fillId="0" borderId="77" xfId="0" applyFont="1" applyFill="1" applyBorder="1" applyAlignment="1">
      <alignment horizontal="left" vertical="top" wrapText="1"/>
    </xf>
    <xf numFmtId="0" fontId="3" fillId="0" borderId="72" xfId="0" applyFont="1" applyFill="1" applyBorder="1" applyAlignment="1">
      <alignment horizontal="left" vertical="top" wrapText="1"/>
    </xf>
    <xf numFmtId="49" fontId="5" fillId="0" borderId="31" xfId="0" applyNumberFormat="1" applyFont="1" applyBorder="1" applyAlignment="1">
      <alignment horizontal="center" vertical="top"/>
    </xf>
    <xf numFmtId="49" fontId="5" fillId="0" borderId="25" xfId="0" applyNumberFormat="1" applyFont="1" applyBorder="1" applyAlignment="1">
      <alignment horizontal="center" vertical="top"/>
    </xf>
    <xf numFmtId="0" fontId="8" fillId="0" borderId="72" xfId="0" applyFont="1" applyBorder="1" applyAlignment="1">
      <alignment horizontal="left" vertical="top" wrapText="1"/>
    </xf>
    <xf numFmtId="0" fontId="3" fillId="4" borderId="31" xfId="0" applyFont="1" applyFill="1" applyBorder="1" applyAlignment="1">
      <alignment vertical="top" wrapText="1"/>
    </xf>
    <xf numFmtId="0" fontId="3" fillId="4" borderId="25" xfId="0" applyFont="1" applyFill="1" applyBorder="1" applyAlignment="1">
      <alignment vertical="top" wrapText="1"/>
    </xf>
    <xf numFmtId="49" fontId="3" fillId="0" borderId="31" xfId="0" applyNumberFormat="1" applyFont="1" applyBorder="1" applyAlignment="1">
      <alignment horizontal="center" vertical="top" wrapText="1"/>
    </xf>
    <xf numFmtId="49" fontId="3" fillId="0" borderId="25" xfId="0" applyNumberFormat="1" applyFont="1" applyBorder="1" applyAlignment="1">
      <alignment horizontal="center" vertical="top" wrapText="1"/>
    </xf>
    <xf numFmtId="0" fontId="2" fillId="0" borderId="12" xfId="0" applyFont="1" applyFill="1" applyBorder="1" applyAlignment="1">
      <alignment horizontal="center" vertical="center" textRotation="90" wrapText="1"/>
    </xf>
    <xf numFmtId="0" fontId="8" fillId="0" borderId="4" xfId="0" applyFont="1" applyBorder="1" applyAlignment="1">
      <alignment horizontal="center" vertical="center" textRotation="90"/>
    </xf>
    <xf numFmtId="0" fontId="1" fillId="0" borderId="4" xfId="0" applyFont="1" applyBorder="1" applyAlignment="1">
      <alignment horizontal="center" vertical="center" textRotation="90" wrapText="1"/>
    </xf>
    <xf numFmtId="49" fontId="5" fillId="2" borderId="11" xfId="0" applyNumberFormat="1" applyFont="1" applyFill="1" applyBorder="1" applyAlignment="1">
      <alignment horizontal="right" vertical="top"/>
    </xf>
    <xf numFmtId="49" fontId="5" fillId="2" borderId="24" xfId="0" applyNumberFormat="1" applyFont="1" applyFill="1" applyBorder="1" applyAlignment="1">
      <alignment horizontal="right" vertical="top"/>
    </xf>
    <xf numFmtId="0" fontId="3" fillId="2" borderId="11" xfId="0" applyFont="1" applyFill="1" applyBorder="1" applyAlignment="1">
      <alignment horizontal="center" vertical="top" wrapText="1"/>
    </xf>
    <xf numFmtId="0" fontId="3" fillId="2" borderId="24" xfId="0" applyFont="1" applyFill="1" applyBorder="1" applyAlignment="1">
      <alignment horizontal="center" vertical="top" wrapText="1"/>
    </xf>
    <xf numFmtId="0" fontId="5" fillId="2" borderId="10" xfId="0" applyFont="1" applyFill="1" applyBorder="1" applyAlignment="1">
      <alignment horizontal="left" vertical="top" wrapText="1"/>
    </xf>
    <xf numFmtId="0" fontId="5" fillId="2" borderId="8" xfId="0" applyFont="1" applyFill="1" applyBorder="1" applyAlignment="1">
      <alignment horizontal="left" vertical="top" wrapText="1"/>
    </xf>
    <xf numFmtId="0" fontId="5" fillId="2" borderId="21" xfId="0" applyFont="1" applyFill="1" applyBorder="1" applyAlignment="1">
      <alignment horizontal="left" vertical="top" wrapText="1"/>
    </xf>
    <xf numFmtId="0" fontId="5" fillId="4" borderId="4" xfId="0" applyFont="1" applyFill="1" applyBorder="1" applyAlignment="1">
      <alignment horizontal="left" vertical="top" wrapText="1"/>
    </xf>
    <xf numFmtId="0" fontId="5" fillId="4" borderId="65" xfId="0" applyFont="1" applyFill="1" applyBorder="1" applyAlignment="1">
      <alignment horizontal="left" vertical="top" wrapText="1"/>
    </xf>
    <xf numFmtId="0" fontId="3" fillId="4" borderId="34" xfId="0" applyFont="1" applyFill="1" applyBorder="1" applyAlignment="1">
      <alignment horizontal="left" vertical="top" wrapText="1"/>
    </xf>
    <xf numFmtId="0" fontId="3" fillId="4" borderId="18" xfId="0" applyFont="1" applyFill="1" applyBorder="1" applyAlignment="1">
      <alignment horizontal="left" vertical="top" wrapText="1"/>
    </xf>
    <xf numFmtId="49" fontId="3" fillId="0" borderId="42" xfId="0" applyNumberFormat="1" applyFont="1" applyBorder="1" applyAlignment="1">
      <alignment horizontal="center" vertical="top" wrapText="1"/>
    </xf>
    <xf numFmtId="49" fontId="5" fillId="0" borderId="42" xfId="0" applyNumberFormat="1" applyFont="1" applyBorder="1" applyAlignment="1">
      <alignment horizontal="center" vertical="top"/>
    </xf>
    <xf numFmtId="0" fontId="3" fillId="0" borderId="12" xfId="0" applyFont="1" applyFill="1" applyBorder="1" applyAlignment="1">
      <alignment horizontal="center" vertical="center" textRotation="90" wrapText="1"/>
    </xf>
    <xf numFmtId="0" fontId="3" fillId="0" borderId="4" xfId="0" applyFont="1" applyFill="1" applyBorder="1" applyAlignment="1">
      <alignment horizontal="center" vertical="center" textRotation="90" wrapText="1"/>
    </xf>
    <xf numFmtId="0" fontId="3" fillId="0" borderId="65" xfId="0" applyFont="1" applyFill="1" applyBorder="1" applyAlignment="1">
      <alignment horizontal="center" vertical="center" textRotation="90" wrapText="1"/>
    </xf>
    <xf numFmtId="0" fontId="3" fillId="4" borderId="3" xfId="0" applyFont="1" applyFill="1" applyBorder="1" applyAlignment="1">
      <alignment horizontal="left" vertical="top" wrapText="1"/>
    </xf>
    <xf numFmtId="0" fontId="3" fillId="4" borderId="7" xfId="0" applyFont="1" applyFill="1" applyBorder="1" applyAlignment="1">
      <alignment horizontal="left" vertical="top" wrapText="1"/>
    </xf>
    <xf numFmtId="0" fontId="3" fillId="0" borderId="23" xfId="0" applyFont="1" applyFill="1" applyBorder="1" applyAlignment="1">
      <alignment horizontal="left" vertical="top" wrapText="1"/>
    </xf>
    <xf numFmtId="0" fontId="3" fillId="0" borderId="3" xfId="0" applyNumberFormat="1" applyFont="1" applyFill="1" applyBorder="1" applyAlignment="1">
      <alignment horizontal="center" vertical="top"/>
    </xf>
    <xf numFmtId="0" fontId="3" fillId="0" borderId="7" xfId="0" applyNumberFormat="1" applyFont="1" applyFill="1" applyBorder="1" applyAlignment="1">
      <alignment horizontal="center" vertical="top"/>
    </xf>
    <xf numFmtId="0" fontId="3" fillId="0" borderId="17" xfId="0" applyNumberFormat="1" applyFont="1" applyFill="1" applyBorder="1" applyAlignment="1">
      <alignment horizontal="center" vertical="top"/>
    </xf>
    <xf numFmtId="0" fontId="3" fillId="0" borderId="20" xfId="0" applyNumberFormat="1" applyFont="1" applyFill="1" applyBorder="1" applyAlignment="1">
      <alignment horizontal="center" vertical="top"/>
    </xf>
    <xf numFmtId="0" fontId="3" fillId="0" borderId="18" xfId="0" applyFont="1" applyFill="1" applyBorder="1" applyAlignment="1">
      <alignment horizontal="left" vertical="top" wrapText="1"/>
    </xf>
    <xf numFmtId="0" fontId="3" fillId="0" borderId="67" xfId="0" applyFont="1" applyFill="1" applyBorder="1" applyAlignment="1">
      <alignment horizontal="left" vertical="top" wrapText="1"/>
    </xf>
    <xf numFmtId="0" fontId="5" fillId="4" borderId="25" xfId="0" applyFont="1" applyFill="1" applyBorder="1" applyAlignment="1">
      <alignment horizontal="left" vertical="top" wrapText="1"/>
    </xf>
    <xf numFmtId="0" fontId="5" fillId="4" borderId="42" xfId="0" applyFont="1" applyFill="1" applyBorder="1" applyAlignment="1">
      <alignment horizontal="left" vertical="top" wrapText="1"/>
    </xf>
    <xf numFmtId="0" fontId="5" fillId="5" borderId="53" xfId="0" applyFont="1" applyFill="1" applyBorder="1" applyAlignment="1">
      <alignment horizontal="left" vertical="top" wrapText="1"/>
    </xf>
    <xf numFmtId="0" fontId="5" fillId="5" borderId="54" xfId="0" applyFont="1" applyFill="1" applyBorder="1" applyAlignment="1">
      <alignment horizontal="left" vertical="top" wrapText="1"/>
    </xf>
    <xf numFmtId="0" fontId="5" fillId="5" borderId="50" xfId="0" applyFont="1" applyFill="1" applyBorder="1" applyAlignment="1">
      <alignment horizontal="left" vertical="top" wrapText="1"/>
    </xf>
    <xf numFmtId="0" fontId="5" fillId="6" borderId="55" xfId="0" applyFont="1" applyFill="1" applyBorder="1" applyAlignment="1">
      <alignment horizontal="left" vertical="top"/>
    </xf>
    <xf numFmtId="0" fontId="5" fillId="6" borderId="54" xfId="0" applyFont="1" applyFill="1" applyBorder="1" applyAlignment="1">
      <alignment horizontal="left" vertical="top"/>
    </xf>
    <xf numFmtId="0" fontId="5" fillId="6" borderId="50" xfId="0" applyFont="1" applyFill="1" applyBorder="1" applyAlignment="1">
      <alignment horizontal="left" vertical="top"/>
    </xf>
    <xf numFmtId="0" fontId="5" fillId="2" borderId="55" xfId="0" applyFont="1" applyFill="1" applyBorder="1" applyAlignment="1">
      <alignment horizontal="left" vertical="top" wrapText="1"/>
    </xf>
    <xf numFmtId="0" fontId="5" fillId="2" borderId="54" xfId="0" applyFont="1" applyFill="1" applyBorder="1" applyAlignment="1">
      <alignment horizontal="left" vertical="top" wrapText="1"/>
    </xf>
    <xf numFmtId="0" fontId="5" fillId="2" borderId="78" xfId="0" applyFont="1" applyFill="1" applyBorder="1" applyAlignment="1">
      <alignment horizontal="left" vertical="top" wrapText="1"/>
    </xf>
    <xf numFmtId="0" fontId="5" fillId="2" borderId="76" xfId="0" applyFont="1" applyFill="1" applyBorder="1" applyAlignment="1">
      <alignment horizontal="left" vertical="top" wrapText="1"/>
    </xf>
    <xf numFmtId="0" fontId="3" fillId="0" borderId="4" xfId="0" applyFont="1" applyFill="1" applyBorder="1" applyAlignment="1">
      <alignment horizontal="center" vertical="top" wrapText="1"/>
    </xf>
    <xf numFmtId="0" fontId="3" fillId="0" borderId="7" xfId="0" applyFont="1" applyFill="1" applyBorder="1" applyAlignment="1">
      <alignment horizontal="center" vertical="top" wrapText="1"/>
    </xf>
    <xf numFmtId="0" fontId="3" fillId="3" borderId="18" xfId="0" applyFont="1" applyFill="1" applyBorder="1" applyAlignment="1">
      <alignment horizontal="left" vertical="top" wrapText="1"/>
    </xf>
    <xf numFmtId="0" fontId="8" fillId="0" borderId="23" xfId="0" applyFont="1" applyBorder="1" applyAlignment="1">
      <alignment horizontal="left" vertical="top" wrapText="1"/>
    </xf>
    <xf numFmtId="49" fontId="5" fillId="4" borderId="3" xfId="0" applyNumberFormat="1" applyFont="1" applyFill="1" applyBorder="1" applyAlignment="1">
      <alignment horizontal="center" vertical="top"/>
    </xf>
    <xf numFmtId="49" fontId="5" fillId="4" borderId="7" xfId="0" applyNumberFormat="1" applyFont="1" applyFill="1" applyBorder="1" applyAlignment="1">
      <alignment horizontal="center" vertical="top"/>
    </xf>
    <xf numFmtId="0" fontId="3" fillId="4" borderId="41" xfId="0" applyFont="1" applyFill="1" applyBorder="1" applyAlignment="1">
      <alignment horizontal="left" vertical="top" wrapText="1"/>
    </xf>
    <xf numFmtId="0" fontId="3" fillId="0" borderId="3" xfId="0" applyFont="1" applyFill="1" applyBorder="1" applyAlignment="1">
      <alignment horizontal="center" vertical="top" wrapText="1"/>
    </xf>
    <xf numFmtId="49" fontId="3" fillId="0" borderId="41" xfId="0" applyNumberFormat="1" applyFont="1" applyBorder="1" applyAlignment="1">
      <alignment horizontal="center" vertical="top" wrapText="1"/>
    </xf>
    <xf numFmtId="0" fontId="9" fillId="4" borderId="3" xfId="0" applyFont="1" applyFill="1" applyBorder="1" applyAlignment="1">
      <alignment horizontal="left" vertical="top" wrapText="1"/>
    </xf>
    <xf numFmtId="0" fontId="15" fillId="4" borderId="4" xfId="0" applyFont="1" applyFill="1" applyBorder="1" applyAlignment="1">
      <alignment horizontal="left" vertical="top" wrapText="1"/>
    </xf>
    <xf numFmtId="49" fontId="5" fillId="4" borderId="4" xfId="0" applyNumberFormat="1" applyFont="1" applyFill="1" applyBorder="1" applyAlignment="1">
      <alignment horizontal="center" vertical="top"/>
    </xf>
    <xf numFmtId="49" fontId="5" fillId="0" borderId="41" xfId="0" applyNumberFormat="1" applyFont="1" applyBorder="1" applyAlignment="1">
      <alignment horizontal="center" vertical="top"/>
    </xf>
    <xf numFmtId="0" fontId="3" fillId="3" borderId="22" xfId="0" applyFont="1" applyFill="1" applyBorder="1" applyAlignment="1">
      <alignment horizontal="left" vertical="top" wrapText="1"/>
    </xf>
    <xf numFmtId="0" fontId="3" fillId="3" borderId="23" xfId="0" applyFont="1" applyFill="1" applyBorder="1" applyAlignment="1">
      <alignment horizontal="left" vertical="top" wrapText="1"/>
    </xf>
    <xf numFmtId="0" fontId="9" fillId="0" borderId="4" xfId="0" applyFont="1" applyFill="1" applyBorder="1" applyAlignment="1">
      <alignment horizontal="center" vertical="top" wrapText="1"/>
    </xf>
    <xf numFmtId="49" fontId="5" fillId="9" borderId="51" xfId="0" applyNumberFormat="1" applyFont="1" applyFill="1" applyBorder="1" applyAlignment="1">
      <alignment horizontal="left" vertical="top" wrapText="1"/>
    </xf>
    <xf numFmtId="49" fontId="5" fillId="9" borderId="9" xfId="0" applyNumberFormat="1" applyFont="1" applyFill="1" applyBorder="1" applyAlignment="1">
      <alignment horizontal="left" vertical="top" wrapText="1"/>
    </xf>
    <xf numFmtId="49" fontId="5" fillId="9" borderId="52" xfId="0" applyNumberFormat="1" applyFont="1" applyFill="1" applyBorder="1" applyAlignment="1">
      <alignment horizontal="left" vertical="top" wrapText="1"/>
    </xf>
    <xf numFmtId="0" fontId="4" fillId="0" borderId="0" xfId="0" applyFont="1" applyAlignment="1">
      <alignment horizontal="center" vertical="top" wrapText="1"/>
    </xf>
    <xf numFmtId="0" fontId="7" fillId="0" borderId="0" xfId="0" applyFont="1" applyAlignment="1">
      <alignment horizontal="center" vertical="top" wrapText="1"/>
    </xf>
    <xf numFmtId="0" fontId="4" fillId="0" borderId="0" xfId="0" applyFont="1" applyAlignment="1">
      <alignment horizontal="center" vertical="top"/>
    </xf>
    <xf numFmtId="0" fontId="3" fillId="0" borderId="11" xfId="0" applyFont="1" applyBorder="1" applyAlignment="1">
      <alignment horizontal="center" vertical="top"/>
    </xf>
    <xf numFmtId="0" fontId="3" fillId="0" borderId="22" xfId="0" applyFont="1" applyBorder="1" applyAlignment="1">
      <alignment horizontal="center" vertical="center" textRotation="90" wrapText="1"/>
    </xf>
    <xf numFmtId="0" fontId="3" fillId="0" borderId="18" xfId="0" applyFont="1" applyBorder="1" applyAlignment="1">
      <alignment horizontal="center" vertical="center" textRotation="90" wrapText="1"/>
    </xf>
    <xf numFmtId="0" fontId="3" fillId="0" borderId="23" xfId="0" applyFont="1" applyBorder="1" applyAlignment="1">
      <alignment horizontal="center" vertical="center" textRotation="90" wrapText="1"/>
    </xf>
    <xf numFmtId="0" fontId="3" fillId="0" borderId="3" xfId="0" applyFont="1" applyBorder="1" applyAlignment="1">
      <alignment horizontal="center" vertical="center" textRotation="90" wrapText="1"/>
    </xf>
    <xf numFmtId="0" fontId="3" fillId="0" borderId="4" xfId="0" applyFont="1" applyBorder="1" applyAlignment="1">
      <alignment horizontal="center" vertical="center" textRotation="90" wrapText="1"/>
    </xf>
    <xf numFmtId="0" fontId="3" fillId="0" borderId="7" xfId="0" applyFont="1" applyBorder="1" applyAlignment="1">
      <alignment horizontal="center" vertical="center" textRotation="90" wrapText="1"/>
    </xf>
    <xf numFmtId="0" fontId="3" fillId="0" borderId="41"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60" xfId="0" applyFont="1" applyBorder="1" applyAlignment="1">
      <alignment horizontal="center" vertical="center" textRotation="90" wrapText="1"/>
    </xf>
    <xf numFmtId="0" fontId="3" fillId="0" borderId="61" xfId="0" applyFont="1" applyBorder="1" applyAlignment="1">
      <alignment horizontal="center" vertical="center" textRotation="90" wrapText="1"/>
    </xf>
    <xf numFmtId="0" fontId="3" fillId="0" borderId="47" xfId="0" applyFont="1" applyBorder="1" applyAlignment="1">
      <alignment horizontal="center" vertical="center" textRotation="90" wrapText="1"/>
    </xf>
    <xf numFmtId="0" fontId="3" fillId="0" borderId="34" xfId="0" applyFont="1" applyBorder="1" applyAlignment="1">
      <alignment horizontal="center" vertical="center" textRotation="90" wrapText="1"/>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10" fillId="0" borderId="35" xfId="0" applyFont="1" applyFill="1" applyBorder="1" applyAlignment="1">
      <alignment horizontal="center" vertical="center" textRotation="90" wrapText="1"/>
    </xf>
    <xf numFmtId="0" fontId="10" fillId="0" borderId="20" xfId="0" applyFont="1" applyFill="1" applyBorder="1" applyAlignment="1">
      <alignment horizontal="center" vertical="center" textRotation="90" wrapText="1"/>
    </xf>
    <xf numFmtId="0" fontId="3" fillId="0" borderId="34"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54" xfId="0" applyFont="1" applyBorder="1" applyAlignment="1">
      <alignment horizontal="center" vertical="center"/>
    </xf>
    <xf numFmtId="0" fontId="3" fillId="0" borderId="50" xfId="0" applyFont="1" applyBorder="1" applyAlignment="1">
      <alignment horizontal="center" vertical="center"/>
    </xf>
    <xf numFmtId="0" fontId="5" fillId="0" borderId="51" xfId="0" applyFont="1" applyBorder="1" applyAlignment="1">
      <alignment horizontal="center" vertical="center" wrapText="1"/>
    </xf>
    <xf numFmtId="0" fontId="5" fillId="0" borderId="9" xfId="0" applyFont="1" applyBorder="1" applyAlignment="1">
      <alignment horizontal="center" vertical="center" wrapText="1"/>
    </xf>
    <xf numFmtId="0" fontId="5" fillId="0" borderId="52" xfId="0" applyFont="1" applyBorder="1" applyAlignment="1">
      <alignment horizontal="center" vertical="center" wrapText="1"/>
    </xf>
    <xf numFmtId="0" fontId="10" fillId="0" borderId="44" xfId="0" applyFont="1" applyBorder="1" applyAlignment="1">
      <alignment horizontal="center" vertical="center" textRotation="90" wrapText="1"/>
    </xf>
    <xf numFmtId="0" fontId="10" fillId="0" borderId="27" xfId="0" applyFont="1" applyBorder="1" applyAlignment="1">
      <alignment horizontal="center" vertical="center" textRotation="90" wrapText="1"/>
    </xf>
    <xf numFmtId="0" fontId="10" fillId="0" borderId="46" xfId="0" applyFont="1" applyBorder="1" applyAlignment="1">
      <alignment horizontal="center" vertical="center" textRotation="90" wrapText="1"/>
    </xf>
    <xf numFmtId="0" fontId="5" fillId="0" borderId="51" xfId="0" applyFont="1" applyBorder="1" applyAlignment="1">
      <alignment horizontal="center" vertical="center"/>
    </xf>
    <xf numFmtId="0" fontId="5" fillId="0" borderId="9" xfId="0" applyFont="1" applyBorder="1" applyAlignment="1">
      <alignment horizontal="center" vertical="center"/>
    </xf>
    <xf numFmtId="0" fontId="5" fillId="0" borderId="52" xfId="0" applyFont="1" applyBorder="1" applyAlignment="1">
      <alignment horizontal="center" vertical="center"/>
    </xf>
    <xf numFmtId="0" fontId="10" fillId="0" borderId="3" xfId="0" applyFont="1" applyBorder="1" applyAlignment="1">
      <alignment horizontal="center" vertical="center" textRotation="90" wrapText="1"/>
    </xf>
    <xf numFmtId="0" fontId="10" fillId="0" borderId="4" xfId="0" applyFont="1" applyBorder="1" applyAlignment="1">
      <alignment horizontal="center" vertical="center" textRotation="90" wrapText="1"/>
    </xf>
    <xf numFmtId="0" fontId="10" fillId="0" borderId="7" xfId="0" applyFont="1" applyBorder="1" applyAlignment="1">
      <alignment horizontal="center" vertical="center" textRotation="90" wrapText="1"/>
    </xf>
    <xf numFmtId="0" fontId="10" fillId="0" borderId="57" xfId="0" applyNumberFormat="1" applyFont="1" applyBorder="1" applyAlignment="1">
      <alignment horizontal="center" vertical="center" textRotation="90" wrapText="1"/>
    </xf>
    <xf numFmtId="0" fontId="10" fillId="0" borderId="48" xfId="0" applyNumberFormat="1" applyFont="1" applyBorder="1" applyAlignment="1">
      <alignment horizontal="center" vertical="center" textRotation="90" wrapText="1"/>
    </xf>
    <xf numFmtId="0" fontId="10" fillId="0" borderId="24" xfId="0" applyNumberFormat="1" applyFont="1" applyBorder="1" applyAlignment="1">
      <alignment horizontal="center" vertical="center" textRotation="90" wrapText="1"/>
    </xf>
    <xf numFmtId="0" fontId="3" fillId="0" borderId="44" xfId="0" applyFont="1" applyBorder="1" applyAlignment="1">
      <alignment horizontal="center" vertical="center" textRotation="90" wrapText="1"/>
    </xf>
    <xf numFmtId="0" fontId="3" fillId="0" borderId="27" xfId="0" applyFont="1" applyBorder="1" applyAlignment="1">
      <alignment horizontal="center" vertical="center" textRotation="90" wrapText="1"/>
    </xf>
    <xf numFmtId="0" fontId="3" fillId="0" borderId="46" xfId="0" applyFont="1" applyBorder="1" applyAlignment="1">
      <alignment horizontal="center" vertical="center" textRotation="90" wrapText="1"/>
    </xf>
    <xf numFmtId="0" fontId="20" fillId="0" borderId="12" xfId="0" applyFont="1" applyFill="1" applyBorder="1" applyAlignment="1">
      <alignment horizontal="center" vertical="top" textRotation="90" wrapText="1"/>
    </xf>
    <xf numFmtId="0" fontId="21" fillId="0" borderId="4" xfId="0" applyFont="1" applyBorder="1" applyAlignment="1">
      <alignment horizontal="center" vertical="top" textRotation="90" wrapText="1"/>
    </xf>
    <xf numFmtId="0" fontId="5" fillId="4" borderId="41" xfId="0" applyFont="1" applyFill="1" applyBorder="1" applyAlignment="1">
      <alignment vertical="top" wrapText="1"/>
    </xf>
    <xf numFmtId="0" fontId="5" fillId="4" borderId="25" xfId="0" applyFont="1" applyFill="1" applyBorder="1" applyAlignment="1">
      <alignment vertical="top" wrapText="1"/>
    </xf>
    <xf numFmtId="49" fontId="13" fillId="0" borderId="25" xfId="0" applyNumberFormat="1" applyFont="1" applyBorder="1" applyAlignment="1">
      <alignment horizontal="center" vertical="top" wrapText="1"/>
    </xf>
    <xf numFmtId="49" fontId="9" fillId="0" borderId="25" xfId="0" applyNumberFormat="1" applyFont="1" applyBorder="1" applyAlignment="1">
      <alignment horizontal="center" vertical="top"/>
    </xf>
    <xf numFmtId="49" fontId="5" fillId="2" borderId="8" xfId="0" applyNumberFormat="1" applyFont="1" applyFill="1" applyBorder="1" applyAlignment="1">
      <alignment horizontal="right" vertical="top"/>
    </xf>
    <xf numFmtId="49" fontId="5" fillId="2" borderId="21" xfId="0" applyNumberFormat="1" applyFont="1" applyFill="1" applyBorder="1" applyAlignment="1">
      <alignment horizontal="right" vertical="top"/>
    </xf>
    <xf numFmtId="49" fontId="5" fillId="2" borderId="10" xfId="0" applyNumberFormat="1" applyFont="1" applyFill="1" applyBorder="1" applyAlignment="1">
      <alignment horizontal="left" vertical="top"/>
    </xf>
    <xf numFmtId="49" fontId="5" fillId="2" borderId="8" xfId="0" applyNumberFormat="1" applyFont="1" applyFill="1" applyBorder="1" applyAlignment="1">
      <alignment horizontal="left" vertical="top"/>
    </xf>
    <xf numFmtId="49" fontId="5" fillId="2" borderId="21" xfId="0" applyNumberFormat="1" applyFont="1" applyFill="1" applyBorder="1" applyAlignment="1">
      <alignment horizontal="left" vertical="top"/>
    </xf>
    <xf numFmtId="49" fontId="5" fillId="2" borderId="39" xfId="0" applyNumberFormat="1" applyFont="1" applyFill="1" applyBorder="1" applyAlignment="1">
      <alignment horizontal="left" vertical="top"/>
    </xf>
    <xf numFmtId="0" fontId="3" fillId="0" borderId="71" xfId="0" applyFont="1" applyFill="1" applyBorder="1" applyAlignment="1">
      <alignment vertical="top" wrapText="1"/>
    </xf>
    <xf numFmtId="0" fontId="3" fillId="0" borderId="72" xfId="0" applyFont="1" applyFill="1" applyBorder="1" applyAlignment="1">
      <alignment vertical="top" wrapText="1"/>
    </xf>
    <xf numFmtId="0" fontId="8" fillId="0" borderId="23" xfId="0" applyFont="1" applyBorder="1" applyAlignment="1">
      <alignment vertical="top" wrapText="1"/>
    </xf>
    <xf numFmtId="0" fontId="3" fillId="2" borderId="38" xfId="0" applyFont="1" applyFill="1" applyBorder="1" applyAlignment="1">
      <alignment horizontal="center" vertical="top" wrapText="1"/>
    </xf>
    <xf numFmtId="0" fontId="3" fillId="2" borderId="8" xfId="0" applyFont="1" applyFill="1" applyBorder="1" applyAlignment="1">
      <alignment horizontal="center" vertical="top" wrapText="1"/>
    </xf>
    <xf numFmtId="0" fontId="3" fillId="2" borderId="21" xfId="0" applyFont="1" applyFill="1" applyBorder="1" applyAlignment="1">
      <alignment horizontal="center" vertical="top" wrapText="1"/>
    </xf>
    <xf numFmtId="0" fontId="3" fillId="4" borderId="41" xfId="0" applyFont="1" applyFill="1" applyBorder="1" applyAlignment="1">
      <alignment vertical="top" wrapText="1"/>
    </xf>
    <xf numFmtId="0" fontId="3" fillId="4" borderId="42" xfId="0" applyFont="1" applyFill="1" applyBorder="1" applyAlignment="1">
      <alignment vertical="top" wrapText="1"/>
    </xf>
    <xf numFmtId="0" fontId="2" fillId="0" borderId="3" xfId="0" applyFont="1" applyFill="1" applyBorder="1" applyAlignment="1">
      <alignment horizontal="center" vertical="top" textRotation="90" wrapText="1"/>
    </xf>
    <xf numFmtId="0" fontId="2" fillId="0" borderId="7" xfId="0" applyFont="1" applyFill="1" applyBorder="1" applyAlignment="1">
      <alignment horizontal="center" vertical="top" textRotation="90" wrapText="1"/>
    </xf>
    <xf numFmtId="49" fontId="5" fillId="0" borderId="3" xfId="0" applyNumberFormat="1" applyFont="1" applyBorder="1" applyAlignment="1">
      <alignment horizontal="center" vertical="top"/>
    </xf>
    <xf numFmtId="0" fontId="2" fillId="0" borderId="4" xfId="0" applyFont="1" applyFill="1" applyBorder="1" applyAlignment="1">
      <alignment horizontal="center" vertical="top" textRotation="90" wrapText="1"/>
    </xf>
    <xf numFmtId="0" fontId="3" fillId="0" borderId="40" xfId="0" applyFont="1" applyFill="1" applyBorder="1" applyAlignment="1">
      <alignment horizontal="left" vertical="top" wrapText="1"/>
    </xf>
    <xf numFmtId="0" fontId="3" fillId="4" borderId="66" xfId="0" applyFont="1" applyFill="1" applyBorder="1" applyAlignment="1">
      <alignment vertical="top" wrapText="1"/>
    </xf>
    <xf numFmtId="49" fontId="3" fillId="0" borderId="66" xfId="0" applyNumberFormat="1" applyFont="1" applyBorder="1" applyAlignment="1">
      <alignment horizontal="center" vertical="top" wrapText="1"/>
    </xf>
    <xf numFmtId="49" fontId="5" fillId="0" borderId="66" xfId="0" applyNumberFormat="1" applyFont="1" applyBorder="1" applyAlignment="1">
      <alignment horizontal="center" vertical="top"/>
    </xf>
    <xf numFmtId="0" fontId="3" fillId="4" borderId="66" xfId="0" applyFont="1" applyFill="1" applyBorder="1" applyAlignment="1">
      <alignment horizontal="left" vertical="top" wrapText="1"/>
    </xf>
    <xf numFmtId="49" fontId="3" fillId="3" borderId="4" xfId="0" applyNumberFormat="1" applyFont="1" applyFill="1" applyBorder="1" applyAlignment="1">
      <alignment horizontal="center" vertical="top" wrapText="1"/>
    </xf>
    <xf numFmtId="49" fontId="3" fillId="3" borderId="65" xfId="0" applyNumberFormat="1" applyFont="1" applyFill="1" applyBorder="1" applyAlignment="1">
      <alignment horizontal="center" vertical="top" wrapText="1"/>
    </xf>
    <xf numFmtId="0" fontId="3" fillId="0" borderId="73" xfId="0" applyFont="1" applyFill="1" applyBorder="1" applyAlignment="1">
      <alignment horizontal="left" vertical="top" wrapText="1"/>
    </xf>
    <xf numFmtId="0" fontId="3" fillId="0" borderId="4" xfId="0" applyNumberFormat="1" applyFont="1" applyFill="1" applyBorder="1" applyAlignment="1">
      <alignment horizontal="center" vertical="top"/>
    </xf>
    <xf numFmtId="0" fontId="3" fillId="0" borderId="19" xfId="0" applyNumberFormat="1" applyFont="1" applyFill="1" applyBorder="1" applyAlignment="1">
      <alignment horizontal="center" vertical="top"/>
    </xf>
    <xf numFmtId="0" fontId="3" fillId="0" borderId="3" xfId="0" applyFont="1" applyFill="1" applyBorder="1" applyAlignment="1">
      <alignment horizontal="center" vertical="center" textRotation="90"/>
    </xf>
    <xf numFmtId="0" fontId="3" fillId="0" borderId="4" xfId="0" applyFont="1" applyFill="1" applyBorder="1" applyAlignment="1">
      <alignment horizontal="center" vertical="center" textRotation="90"/>
    </xf>
    <xf numFmtId="0" fontId="3" fillId="0" borderId="7" xfId="0" applyFont="1" applyFill="1" applyBorder="1" applyAlignment="1">
      <alignment horizontal="center" vertical="center" textRotation="90"/>
    </xf>
    <xf numFmtId="49" fontId="5" fillId="6" borderId="18" xfId="0" applyNumberFormat="1" applyFont="1" applyFill="1" applyBorder="1" applyAlignment="1">
      <alignment horizontal="center" vertical="top" wrapText="1"/>
    </xf>
    <xf numFmtId="49" fontId="5" fillId="6" borderId="23" xfId="0" applyNumberFormat="1" applyFont="1" applyFill="1" applyBorder="1" applyAlignment="1">
      <alignment horizontal="center" vertical="top" wrapText="1"/>
    </xf>
    <xf numFmtId="49" fontId="5" fillId="2" borderId="4" xfId="0" applyNumberFormat="1" applyFont="1" applyFill="1" applyBorder="1" applyAlignment="1">
      <alignment horizontal="center" vertical="top" wrapText="1"/>
    </xf>
    <xf numFmtId="49" fontId="5" fillId="2" borderId="7" xfId="0" applyNumberFormat="1" applyFont="1" applyFill="1" applyBorder="1" applyAlignment="1">
      <alignment horizontal="center" vertical="top" wrapText="1"/>
    </xf>
    <xf numFmtId="0" fontId="5" fillId="3" borderId="4" xfId="0" applyFont="1" applyFill="1" applyBorder="1" applyAlignment="1">
      <alignment horizontal="center" vertical="top" wrapText="1"/>
    </xf>
    <xf numFmtId="0" fontId="5" fillId="3" borderId="7" xfId="0" applyFont="1" applyFill="1" applyBorder="1" applyAlignment="1">
      <alignment horizontal="center" vertical="top" wrapText="1"/>
    </xf>
    <xf numFmtId="49" fontId="5" fillId="0" borderId="25" xfId="0" applyNumberFormat="1" applyFont="1" applyBorder="1" applyAlignment="1">
      <alignment horizontal="center" vertical="top" wrapText="1"/>
    </xf>
    <xf numFmtId="49" fontId="5" fillId="0" borderId="42" xfId="0" applyNumberFormat="1" applyFont="1" applyBorder="1" applyAlignment="1">
      <alignment horizontal="center" vertical="top" wrapText="1"/>
    </xf>
    <xf numFmtId="0" fontId="3" fillId="4" borderId="12" xfId="0" applyFont="1" applyFill="1" applyBorder="1" applyAlignment="1">
      <alignment horizontal="left" vertical="top" wrapText="1"/>
    </xf>
    <xf numFmtId="0" fontId="8" fillId="0" borderId="7" xfId="0" applyFont="1" applyBorder="1" applyAlignment="1">
      <alignment vertical="top" wrapText="1"/>
    </xf>
    <xf numFmtId="0" fontId="5" fillId="0" borderId="41" xfId="0" applyFont="1" applyFill="1" applyBorder="1" applyAlignment="1">
      <alignment horizontal="left" vertical="top" wrapText="1"/>
    </xf>
    <xf numFmtId="0" fontId="5" fillId="0" borderId="25" xfId="0" applyFont="1" applyFill="1" applyBorder="1" applyAlignment="1">
      <alignment horizontal="left" vertical="top" wrapText="1"/>
    </xf>
    <xf numFmtId="0" fontId="5" fillId="0" borderId="42" xfId="0" applyFont="1" applyFill="1" applyBorder="1" applyAlignment="1">
      <alignment horizontal="left" vertical="top" wrapText="1"/>
    </xf>
    <xf numFmtId="0" fontId="5" fillId="0" borderId="3" xfId="0" applyFont="1" applyFill="1" applyBorder="1" applyAlignment="1">
      <alignment horizontal="center" vertical="top" wrapText="1"/>
    </xf>
    <xf numFmtId="49" fontId="3" fillId="0" borderId="3" xfId="0" applyNumberFormat="1" applyFont="1" applyBorder="1" applyAlignment="1">
      <alignment horizontal="center" vertical="top" wrapText="1"/>
    </xf>
    <xf numFmtId="49" fontId="5" fillId="0" borderId="17" xfId="0" applyNumberFormat="1" applyFont="1" applyBorder="1" applyAlignment="1">
      <alignment horizontal="center" vertical="top"/>
    </xf>
    <xf numFmtId="49" fontId="5" fillId="0" borderId="19" xfId="0" applyNumberFormat="1" applyFont="1" applyBorder="1" applyAlignment="1">
      <alignment horizontal="center" vertical="top"/>
    </xf>
    <xf numFmtId="49" fontId="5" fillId="0" borderId="20" xfId="0" applyNumberFormat="1" applyFont="1" applyBorder="1" applyAlignment="1">
      <alignment horizontal="center" vertical="top"/>
    </xf>
    <xf numFmtId="0" fontId="5" fillId="5" borderId="51" xfId="0" applyFont="1" applyFill="1" applyBorder="1" applyAlignment="1">
      <alignment horizontal="right" vertical="top" wrapText="1"/>
    </xf>
    <xf numFmtId="0" fontId="5" fillId="5" borderId="9" xfId="0" applyFont="1" applyFill="1" applyBorder="1" applyAlignment="1">
      <alignment horizontal="right" vertical="top" wrapText="1"/>
    </xf>
    <xf numFmtId="0" fontId="5" fillId="5" borderId="52" xfId="0" applyFont="1" applyFill="1" applyBorder="1" applyAlignment="1">
      <alignment horizontal="right" vertical="top" wrapText="1"/>
    </xf>
    <xf numFmtId="165" fontId="5" fillId="5" borderId="51" xfId="0" applyNumberFormat="1" applyFont="1" applyFill="1" applyBorder="1" applyAlignment="1">
      <alignment horizontal="center" vertical="top" wrapText="1"/>
    </xf>
    <xf numFmtId="165" fontId="5" fillId="5" borderId="9" xfId="0" applyNumberFormat="1" applyFont="1" applyFill="1" applyBorder="1" applyAlignment="1">
      <alignment horizontal="center" vertical="top" wrapText="1"/>
    </xf>
    <xf numFmtId="165" fontId="5" fillId="5" borderId="52" xfId="0" applyNumberFormat="1" applyFont="1" applyFill="1" applyBorder="1" applyAlignment="1">
      <alignment horizontal="center" vertical="top" wrapText="1"/>
    </xf>
    <xf numFmtId="0" fontId="3" fillId="6" borderId="38" xfId="0" applyFont="1" applyFill="1" applyBorder="1" applyAlignment="1">
      <alignment horizontal="center" vertical="top"/>
    </xf>
    <xf numFmtId="0" fontId="3" fillId="6" borderId="8" xfId="0" applyFont="1" applyFill="1" applyBorder="1" applyAlignment="1">
      <alignment horizontal="center" vertical="top"/>
    </xf>
    <xf numFmtId="0" fontId="3" fillId="6" borderId="21" xfId="0" applyFont="1" applyFill="1" applyBorder="1" applyAlignment="1">
      <alignment horizontal="center" vertical="top"/>
    </xf>
    <xf numFmtId="0" fontId="3" fillId="5" borderId="38" xfId="0" applyFont="1" applyFill="1" applyBorder="1" applyAlignment="1">
      <alignment horizontal="center" vertical="top"/>
    </xf>
    <xf numFmtId="0" fontId="3" fillId="5" borderId="8" xfId="0" applyFont="1" applyFill="1" applyBorder="1" applyAlignment="1">
      <alignment horizontal="center" vertical="top"/>
    </xf>
    <xf numFmtId="0" fontId="3" fillId="5" borderId="21" xfId="0" applyFont="1" applyFill="1" applyBorder="1" applyAlignment="1">
      <alignment horizontal="center" vertical="top"/>
    </xf>
    <xf numFmtId="0" fontId="3" fillId="0" borderId="34" xfId="0" applyFont="1" applyFill="1" applyBorder="1" applyAlignment="1">
      <alignment horizontal="left" vertical="top" wrapText="1"/>
    </xf>
    <xf numFmtId="0" fontId="3" fillId="4" borderId="34" xfId="0" applyFont="1" applyFill="1" applyBorder="1" applyAlignment="1">
      <alignment vertical="top" wrapText="1"/>
    </xf>
    <xf numFmtId="49" fontId="5" fillId="0" borderId="4" xfId="0" applyNumberFormat="1" applyFont="1" applyBorder="1" applyAlignment="1">
      <alignment horizontal="center" vertical="top" wrapText="1"/>
    </xf>
    <xf numFmtId="49" fontId="5" fillId="0" borderId="7" xfId="0" applyNumberFormat="1" applyFont="1" applyBorder="1" applyAlignment="1">
      <alignment horizontal="center" vertical="top" wrapText="1"/>
    </xf>
    <xf numFmtId="49" fontId="5" fillId="2" borderId="10" xfId="0" applyNumberFormat="1" applyFont="1" applyFill="1" applyBorder="1" applyAlignment="1">
      <alignment horizontal="right" vertical="top"/>
    </xf>
    <xf numFmtId="49" fontId="5" fillId="6" borderId="10" xfId="0" applyNumberFormat="1" applyFont="1" applyFill="1" applyBorder="1" applyAlignment="1">
      <alignment horizontal="right" vertical="top"/>
    </xf>
    <xf numFmtId="49" fontId="5" fillId="6" borderId="8" xfId="0" applyNumberFormat="1" applyFont="1" applyFill="1" applyBorder="1" applyAlignment="1">
      <alignment horizontal="right" vertical="top"/>
    </xf>
    <xf numFmtId="49" fontId="5" fillId="6" borderId="21" xfId="0" applyNumberFormat="1" applyFont="1" applyFill="1" applyBorder="1" applyAlignment="1">
      <alignment horizontal="right" vertical="top"/>
    </xf>
    <xf numFmtId="49" fontId="5" fillId="5" borderId="10" xfId="0" applyNumberFormat="1" applyFont="1" applyFill="1" applyBorder="1" applyAlignment="1">
      <alignment horizontal="right" vertical="top"/>
    </xf>
    <xf numFmtId="49" fontId="5" fillId="5" borderId="8" xfId="0" applyNumberFormat="1" applyFont="1" applyFill="1" applyBorder="1" applyAlignment="1">
      <alignment horizontal="right" vertical="top"/>
    </xf>
    <xf numFmtId="49" fontId="5" fillId="5" borderId="21" xfId="0" applyNumberFormat="1" applyFont="1" applyFill="1" applyBorder="1" applyAlignment="1">
      <alignment horizontal="right" vertical="top"/>
    </xf>
    <xf numFmtId="49" fontId="18" fillId="6" borderId="51" xfId="0" applyNumberFormat="1" applyFont="1" applyFill="1" applyBorder="1" applyAlignment="1">
      <alignment horizontal="center" vertical="top"/>
    </xf>
    <xf numFmtId="49" fontId="18" fillId="6" borderId="53" xfId="0" applyNumberFormat="1" applyFont="1" applyFill="1" applyBorder="1" applyAlignment="1">
      <alignment horizontal="center" vertical="top"/>
    </xf>
    <xf numFmtId="49" fontId="18" fillId="6" borderId="75" xfId="0" applyNumberFormat="1" applyFont="1" applyFill="1" applyBorder="1" applyAlignment="1">
      <alignment horizontal="center" vertical="top"/>
    </xf>
    <xf numFmtId="49" fontId="18" fillId="6" borderId="68" xfId="0" applyNumberFormat="1" applyFont="1" applyFill="1" applyBorder="1" applyAlignment="1">
      <alignment horizontal="center" vertical="top"/>
    </xf>
    <xf numFmtId="49" fontId="18" fillId="2" borderId="2" xfId="0" applyNumberFormat="1" applyFont="1" applyFill="1" applyBorder="1" applyAlignment="1">
      <alignment horizontal="center" vertical="top"/>
    </xf>
    <xf numFmtId="49" fontId="18" fillId="2" borderId="13" xfId="0" applyNumberFormat="1" applyFont="1" applyFill="1" applyBorder="1" applyAlignment="1">
      <alignment horizontal="center" vertical="top"/>
    </xf>
    <xf numFmtId="49" fontId="18" fillId="2" borderId="12" xfId="0" applyNumberFormat="1" applyFont="1" applyFill="1" applyBorder="1" applyAlignment="1">
      <alignment horizontal="center" vertical="top"/>
    </xf>
    <xf numFmtId="49" fontId="18" fillId="2" borderId="5" xfId="0" applyNumberFormat="1" applyFont="1" applyFill="1" applyBorder="1" applyAlignment="1">
      <alignment horizontal="center" vertical="top"/>
    </xf>
    <xf numFmtId="49" fontId="18" fillId="4" borderId="9" xfId="0" applyNumberFormat="1" applyFont="1" applyFill="1" applyBorder="1" applyAlignment="1">
      <alignment horizontal="center" vertical="top"/>
    </xf>
    <xf numFmtId="49" fontId="18" fillId="4" borderId="54" xfId="0" applyNumberFormat="1" applyFont="1" applyFill="1" applyBorder="1" applyAlignment="1">
      <alignment horizontal="center" vertical="top"/>
    </xf>
    <xf numFmtId="49" fontId="18" fillId="4" borderId="78" xfId="0" applyNumberFormat="1" applyFont="1" applyFill="1" applyBorder="1" applyAlignment="1">
      <alignment horizontal="center" vertical="top"/>
    </xf>
    <xf numFmtId="49" fontId="18" fillId="4" borderId="69" xfId="0" applyNumberFormat="1" applyFont="1" applyFill="1" applyBorder="1" applyAlignment="1">
      <alignment horizontal="center" vertical="top"/>
    </xf>
    <xf numFmtId="0" fontId="5" fillId="4" borderId="30" xfId="0" applyFont="1" applyFill="1" applyBorder="1" applyAlignment="1">
      <alignment horizontal="left" vertical="top" wrapText="1"/>
    </xf>
    <xf numFmtId="0" fontId="5" fillId="4" borderId="55" xfId="0" applyFont="1" applyFill="1" applyBorder="1" applyAlignment="1">
      <alignment horizontal="left" vertical="top" wrapText="1"/>
    </xf>
    <xf numFmtId="0" fontId="5" fillId="4" borderId="31" xfId="0" applyFont="1" applyFill="1" applyBorder="1" applyAlignment="1">
      <alignment horizontal="left" vertical="top" wrapText="1"/>
    </xf>
    <xf numFmtId="0" fontId="5" fillId="4" borderId="74" xfId="0" applyFont="1" applyFill="1" applyBorder="1" applyAlignment="1">
      <alignment horizontal="left" vertical="top" wrapText="1"/>
    </xf>
    <xf numFmtId="164" fontId="3" fillId="0" borderId="2" xfId="0" applyNumberFormat="1" applyFont="1" applyFill="1" applyBorder="1" applyAlignment="1">
      <alignment horizontal="center" vertical="center" textRotation="90" wrapText="1"/>
    </xf>
    <xf numFmtId="164" fontId="3" fillId="0" borderId="13" xfId="0" applyNumberFormat="1" applyFont="1" applyFill="1" applyBorder="1" applyAlignment="1">
      <alignment horizontal="center" vertical="center" textRotation="90" wrapText="1"/>
    </xf>
    <xf numFmtId="164" fontId="3" fillId="0" borderId="12" xfId="0" applyNumberFormat="1" applyFont="1" applyFill="1" applyBorder="1" applyAlignment="1">
      <alignment horizontal="center" vertical="center" textRotation="90" wrapText="1"/>
    </xf>
    <xf numFmtId="164" fontId="3" fillId="0" borderId="5" xfId="0" applyNumberFormat="1" applyFont="1" applyFill="1" applyBorder="1" applyAlignment="1">
      <alignment horizontal="center" vertical="center" textRotation="90" wrapText="1"/>
    </xf>
    <xf numFmtId="49" fontId="17" fillId="0" borderId="2" xfId="0" applyNumberFormat="1" applyFont="1" applyFill="1" applyBorder="1" applyAlignment="1">
      <alignment horizontal="center" vertical="top"/>
    </xf>
    <xf numFmtId="49" fontId="17" fillId="0" borderId="13" xfId="0" applyNumberFormat="1" applyFont="1" applyFill="1" applyBorder="1" applyAlignment="1">
      <alignment horizontal="center" vertical="top"/>
    </xf>
    <xf numFmtId="49" fontId="17" fillId="0" borderId="12" xfId="0" applyNumberFormat="1" applyFont="1" applyFill="1" applyBorder="1" applyAlignment="1">
      <alignment horizontal="center" vertical="top"/>
    </xf>
    <xf numFmtId="49" fontId="17" fillId="0" borderId="5" xfId="0" applyNumberFormat="1" applyFont="1" applyFill="1" applyBorder="1" applyAlignment="1">
      <alignment horizontal="center" vertical="top"/>
    </xf>
    <xf numFmtId="49" fontId="18" fillId="0" borderId="2" xfId="0" applyNumberFormat="1" applyFont="1" applyFill="1" applyBorder="1" applyAlignment="1">
      <alignment horizontal="center" vertical="top"/>
    </xf>
    <xf numFmtId="49" fontId="18" fillId="0" borderId="13" xfId="0" applyNumberFormat="1" applyFont="1" applyFill="1" applyBorder="1" applyAlignment="1">
      <alignment horizontal="center" vertical="top"/>
    </xf>
    <xf numFmtId="49" fontId="18" fillId="0" borderId="12" xfId="0" applyNumberFormat="1" applyFont="1" applyFill="1" applyBorder="1" applyAlignment="1">
      <alignment horizontal="center" vertical="top"/>
    </xf>
    <xf numFmtId="49" fontId="18" fillId="0" borderId="5" xfId="0" applyNumberFormat="1" applyFont="1" applyFill="1" applyBorder="1" applyAlignment="1">
      <alignment horizontal="center" vertical="top"/>
    </xf>
    <xf numFmtId="0" fontId="3" fillId="4" borderId="4" xfId="0" applyFont="1" applyFill="1" applyBorder="1" applyAlignment="1">
      <alignment horizontal="left" vertical="top" wrapText="1"/>
    </xf>
    <xf numFmtId="0" fontId="5" fillId="8" borderId="47" xfId="0" applyFont="1" applyFill="1" applyBorder="1" applyAlignment="1">
      <alignment horizontal="right" vertical="top" wrapText="1"/>
    </xf>
    <xf numFmtId="0" fontId="5" fillId="8" borderId="11" xfId="0" applyFont="1" applyFill="1" applyBorder="1" applyAlignment="1">
      <alignment horizontal="right" vertical="top" wrapText="1"/>
    </xf>
    <xf numFmtId="0" fontId="5" fillId="8" borderId="24" xfId="0" applyFont="1" applyFill="1" applyBorder="1" applyAlignment="1">
      <alignment horizontal="right" vertical="top" wrapText="1"/>
    </xf>
    <xf numFmtId="164" fontId="5" fillId="8" borderId="68" xfId="0" applyNumberFormat="1" applyFont="1" applyFill="1" applyBorder="1" applyAlignment="1">
      <alignment horizontal="center" vertical="top" wrapText="1"/>
    </xf>
    <xf numFmtId="164" fontId="5" fillId="8" borderId="69" xfId="0" applyNumberFormat="1" applyFont="1" applyFill="1" applyBorder="1" applyAlignment="1">
      <alignment horizontal="center" vertical="top" wrapText="1"/>
    </xf>
    <xf numFmtId="164" fontId="5" fillId="8" borderId="70" xfId="0" applyNumberFormat="1" applyFont="1" applyFill="1" applyBorder="1" applyAlignment="1">
      <alignment horizontal="center" vertical="top" wrapText="1"/>
    </xf>
    <xf numFmtId="0" fontId="3" fillId="0" borderId="62" xfId="0" applyFont="1" applyBorder="1" applyAlignment="1">
      <alignment horizontal="left" vertical="top" wrapText="1"/>
    </xf>
    <xf numFmtId="0" fontId="3" fillId="0" borderId="13" xfId="0" applyFont="1" applyBorder="1" applyAlignment="1">
      <alignment horizontal="left" vertical="top" wrapText="1"/>
    </xf>
    <xf numFmtId="0" fontId="3" fillId="0" borderId="63" xfId="0" applyFont="1" applyBorder="1" applyAlignment="1">
      <alignment horizontal="left" vertical="top" wrapText="1"/>
    </xf>
    <xf numFmtId="164" fontId="3" fillId="0" borderId="53" xfId="0" applyNumberFormat="1" applyFont="1" applyBorder="1" applyAlignment="1">
      <alignment horizontal="center" vertical="top" wrapText="1"/>
    </xf>
    <xf numFmtId="164" fontId="3" fillId="0" borderId="54" xfId="0" applyNumberFormat="1" applyFont="1" applyBorder="1" applyAlignment="1">
      <alignment horizontal="center" vertical="top" wrapText="1"/>
    </xf>
    <xf numFmtId="164" fontId="3" fillId="0" borderId="50" xfId="0" applyNumberFormat="1" applyFont="1" applyBorder="1" applyAlignment="1">
      <alignment horizontal="center" vertical="top" wrapText="1"/>
    </xf>
    <xf numFmtId="0" fontId="5" fillId="5" borderId="53" xfId="0" applyFont="1" applyFill="1" applyBorder="1" applyAlignment="1">
      <alignment horizontal="right" vertical="top" wrapText="1"/>
    </xf>
    <xf numFmtId="0" fontId="5" fillId="5" borderId="54" xfId="0" applyFont="1" applyFill="1" applyBorder="1" applyAlignment="1">
      <alignment horizontal="right" vertical="top" wrapText="1"/>
    </xf>
    <xf numFmtId="0" fontId="5" fillId="5" borderId="50" xfId="0" applyFont="1" applyFill="1" applyBorder="1" applyAlignment="1">
      <alignment horizontal="right" vertical="top" wrapText="1"/>
    </xf>
    <xf numFmtId="164" fontId="5" fillId="5" borderId="53" xfId="0" applyNumberFormat="1" applyFont="1" applyFill="1" applyBorder="1" applyAlignment="1">
      <alignment horizontal="center" vertical="top" wrapText="1"/>
    </xf>
    <xf numFmtId="164" fontId="5" fillId="5" borderId="54" xfId="0" applyNumberFormat="1" applyFont="1" applyFill="1" applyBorder="1" applyAlignment="1">
      <alignment horizontal="center" vertical="top" wrapText="1"/>
    </xf>
    <xf numFmtId="164" fontId="5" fillId="5" borderId="50" xfId="0" applyNumberFormat="1" applyFont="1" applyFill="1" applyBorder="1" applyAlignment="1">
      <alignment horizontal="center" vertical="top" wrapText="1"/>
    </xf>
    <xf numFmtId="0" fontId="3" fillId="3" borderId="62" xfId="0" applyFont="1" applyFill="1" applyBorder="1" applyAlignment="1">
      <alignment horizontal="left" vertical="top" wrapText="1"/>
    </xf>
    <xf numFmtId="0" fontId="3" fillId="3" borderId="13" xfId="0" applyFont="1" applyFill="1" applyBorder="1" applyAlignment="1">
      <alignment horizontal="left" vertical="top" wrapText="1"/>
    </xf>
    <xf numFmtId="0" fontId="3" fillId="3" borderId="63" xfId="0" applyFont="1" applyFill="1" applyBorder="1" applyAlignment="1">
      <alignment horizontal="left" vertical="top" wrapText="1"/>
    </xf>
    <xf numFmtId="2" fontId="9" fillId="0" borderId="12" xfId="0" applyNumberFormat="1" applyFont="1" applyBorder="1" applyAlignment="1">
      <alignment vertical="top" wrapText="1"/>
    </xf>
    <xf numFmtId="0" fontId="0" fillId="0" borderId="65" xfId="0" applyBorder="1" applyAlignment="1">
      <alignment vertical="top" wrapText="1"/>
    </xf>
    <xf numFmtId="0" fontId="0" fillId="0" borderId="67" xfId="0" applyBorder="1" applyAlignment="1">
      <alignment vertical="top" wrapText="1"/>
    </xf>
    <xf numFmtId="3" fontId="3" fillId="3" borderId="4" xfId="0" applyNumberFormat="1" applyFont="1" applyFill="1" applyBorder="1" applyAlignment="1">
      <alignment horizontal="center" vertical="top"/>
    </xf>
    <xf numFmtId="0" fontId="0" fillId="0" borderId="65" xfId="0" applyBorder="1" applyAlignment="1">
      <alignment horizontal="center" vertical="top"/>
    </xf>
    <xf numFmtId="3" fontId="3" fillId="3" borderId="19" xfId="0" applyNumberFormat="1" applyFont="1" applyFill="1" applyBorder="1" applyAlignment="1">
      <alignment horizontal="center" vertical="top"/>
    </xf>
    <xf numFmtId="0" fontId="0" fillId="0" borderId="64" xfId="0" applyBorder="1" applyAlignment="1">
      <alignment horizontal="center" vertical="top"/>
    </xf>
    <xf numFmtId="0" fontId="3" fillId="0" borderId="53" xfId="0" applyFont="1" applyBorder="1" applyAlignment="1">
      <alignment horizontal="left" vertical="top" wrapText="1"/>
    </xf>
    <xf numFmtId="0" fontId="8" fillId="0" borderId="54" xfId="0" applyFont="1" applyBorder="1" applyAlignment="1">
      <alignment horizontal="left" vertical="top" wrapText="1"/>
    </xf>
    <xf numFmtId="0" fontId="8" fillId="0" borderId="50" xfId="0" applyFont="1" applyBorder="1" applyAlignment="1">
      <alignment horizontal="left" vertical="top" wrapText="1"/>
    </xf>
    <xf numFmtId="0" fontId="3" fillId="0" borderId="54" xfId="0" applyFont="1" applyBorder="1" applyAlignment="1">
      <alignment horizontal="left" vertical="top" wrapText="1"/>
    </xf>
    <xf numFmtId="0" fontId="3" fillId="0" borderId="50" xfId="0" applyFont="1" applyBorder="1" applyAlignment="1">
      <alignment horizontal="left" vertical="top" wrapText="1"/>
    </xf>
    <xf numFmtId="164" fontId="3" fillId="4" borderId="53" xfId="0" applyNumberFormat="1" applyFont="1" applyFill="1" applyBorder="1" applyAlignment="1">
      <alignment horizontal="center" vertical="top" wrapText="1"/>
    </xf>
    <xf numFmtId="164" fontId="3" fillId="4" borderId="54" xfId="0" applyNumberFormat="1" applyFont="1" applyFill="1" applyBorder="1" applyAlignment="1">
      <alignment horizontal="center" vertical="top" wrapText="1"/>
    </xf>
    <xf numFmtId="164" fontId="3" fillId="4" borderId="50" xfId="0" applyNumberFormat="1" applyFont="1" applyFill="1" applyBorder="1" applyAlignment="1">
      <alignment horizontal="center" vertical="top" wrapText="1"/>
    </xf>
    <xf numFmtId="0" fontId="3" fillId="0" borderId="58" xfId="0" applyFont="1" applyBorder="1" applyAlignment="1">
      <alignment horizontal="left" vertical="top" wrapText="1"/>
    </xf>
    <xf numFmtId="0" fontId="3" fillId="0" borderId="43" xfId="0" applyFont="1" applyBorder="1" applyAlignment="1">
      <alignment horizontal="left" vertical="top" wrapText="1"/>
    </xf>
    <xf numFmtId="0" fontId="3" fillId="0" borderId="59" xfId="0" applyFont="1" applyBorder="1" applyAlignment="1">
      <alignment horizontal="left" vertical="top" wrapText="1"/>
    </xf>
    <xf numFmtId="49" fontId="5" fillId="0" borderId="11" xfId="0" applyNumberFormat="1" applyFont="1" applyFill="1" applyBorder="1" applyAlignment="1">
      <alignment horizontal="center" vertical="top" wrapText="1"/>
    </xf>
    <xf numFmtId="0" fontId="5" fillId="0" borderId="3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21" xfId="0" applyFont="1" applyBorder="1" applyAlignment="1">
      <alignment horizontal="center" vertical="center" wrapText="1"/>
    </xf>
    <xf numFmtId="49" fontId="5" fillId="2" borderId="41" xfId="0" applyNumberFormat="1" applyFont="1" applyFill="1" applyBorder="1" applyAlignment="1">
      <alignment horizontal="center" vertical="top"/>
    </xf>
    <xf numFmtId="49" fontId="5" fillId="2" borderId="25" xfId="0" applyNumberFormat="1" applyFont="1" applyFill="1" applyBorder="1" applyAlignment="1">
      <alignment horizontal="center" vertical="top"/>
    </xf>
    <xf numFmtId="49" fontId="5" fillId="2" borderId="42" xfId="0" applyNumberFormat="1" applyFont="1" applyFill="1" applyBorder="1" applyAlignment="1">
      <alignment horizontal="center" vertical="top"/>
    </xf>
    <xf numFmtId="0" fontId="22" fillId="4" borderId="41" xfId="0" applyFont="1" applyFill="1" applyBorder="1" applyAlignment="1">
      <alignment horizontal="left" vertical="top" wrapText="1"/>
    </xf>
    <xf numFmtId="0" fontId="23" fillId="4" borderId="25" xfId="0" applyFont="1" applyFill="1" applyBorder="1" applyAlignment="1">
      <alignment horizontal="left" vertical="top" wrapText="1"/>
    </xf>
    <xf numFmtId="0" fontId="23" fillId="4" borderId="42" xfId="0" applyFont="1" applyFill="1" applyBorder="1" applyAlignment="1">
      <alignment horizontal="left" vertical="top" wrapText="1"/>
    </xf>
    <xf numFmtId="2" fontId="3" fillId="0" borderId="53" xfId="0" applyNumberFormat="1" applyFont="1" applyBorder="1" applyAlignment="1">
      <alignment horizontal="center" vertical="top" wrapText="1"/>
    </xf>
    <xf numFmtId="2" fontId="3" fillId="0" borderId="54" xfId="0" applyNumberFormat="1" applyFont="1" applyBorder="1" applyAlignment="1">
      <alignment horizontal="center" vertical="top" wrapText="1"/>
    </xf>
    <xf numFmtId="2" fontId="3" fillId="0" borderId="50" xfId="0" applyNumberFormat="1" applyFont="1" applyBorder="1" applyAlignment="1">
      <alignment horizontal="center" vertical="top" wrapText="1"/>
    </xf>
    <xf numFmtId="0" fontId="3" fillId="4" borderId="12" xfId="0" applyFont="1" applyFill="1" applyBorder="1" applyAlignment="1">
      <alignment vertical="top" wrapText="1"/>
    </xf>
    <xf numFmtId="0" fontId="3" fillId="4" borderId="65" xfId="0" applyFont="1" applyFill="1" applyBorder="1" applyAlignment="1">
      <alignment vertical="top" wrapText="1"/>
    </xf>
    <xf numFmtId="49" fontId="5" fillId="0" borderId="35" xfId="0" applyNumberFormat="1" applyFont="1" applyBorder="1" applyAlignment="1">
      <alignment horizontal="center" vertical="top"/>
    </xf>
    <xf numFmtId="49" fontId="5" fillId="0" borderId="64" xfId="0" applyNumberFormat="1" applyFont="1" applyBorder="1" applyAlignment="1">
      <alignment horizontal="center" vertical="top"/>
    </xf>
    <xf numFmtId="0" fontId="3" fillId="4" borderId="31" xfId="0" applyFont="1" applyFill="1" applyBorder="1" applyAlignment="1">
      <alignment horizontal="left" vertical="top" wrapText="1"/>
    </xf>
    <xf numFmtId="2" fontId="3" fillId="4" borderId="53" xfId="0" applyNumberFormat="1" applyFont="1" applyFill="1" applyBorder="1" applyAlignment="1">
      <alignment horizontal="center" vertical="top" wrapText="1"/>
    </xf>
    <xf numFmtId="2" fontId="3" fillId="4" borderId="54" xfId="0" applyNumberFormat="1" applyFont="1" applyFill="1" applyBorder="1" applyAlignment="1">
      <alignment horizontal="center" vertical="top" wrapText="1"/>
    </xf>
    <xf numFmtId="2" fontId="3" fillId="4" borderId="50" xfId="0" applyNumberFormat="1" applyFont="1" applyFill="1" applyBorder="1" applyAlignment="1">
      <alignment horizontal="center" vertical="top" wrapText="1"/>
    </xf>
    <xf numFmtId="0" fontId="3" fillId="0" borderId="41" xfId="0" applyFont="1" applyFill="1" applyBorder="1" applyAlignment="1">
      <alignment horizontal="left" vertical="top" wrapText="1"/>
    </xf>
    <xf numFmtId="0" fontId="3" fillId="0" borderId="25" xfId="0" applyFont="1" applyFill="1" applyBorder="1" applyAlignment="1">
      <alignment horizontal="left" vertical="top" wrapText="1"/>
    </xf>
    <xf numFmtId="0" fontId="3" fillId="0" borderId="42" xfId="0" applyFont="1" applyFill="1" applyBorder="1" applyAlignment="1">
      <alignment horizontal="left" vertical="top" wrapText="1"/>
    </xf>
    <xf numFmtId="49" fontId="5" fillId="2" borderId="57" xfId="0" applyNumberFormat="1" applyFont="1" applyFill="1" applyBorder="1" applyAlignment="1">
      <alignment horizontal="left" vertical="top"/>
    </xf>
    <xf numFmtId="49" fontId="5" fillId="2" borderId="42" xfId="0" applyNumberFormat="1" applyFont="1" applyFill="1" applyBorder="1" applyAlignment="1">
      <alignment horizontal="right" vertical="top"/>
    </xf>
    <xf numFmtId="2" fontId="22" fillId="0" borderId="53" xfId="0" applyNumberFormat="1" applyFont="1" applyBorder="1" applyAlignment="1">
      <alignment horizontal="center" vertical="top" wrapText="1"/>
    </xf>
    <xf numFmtId="2" fontId="22" fillId="0" borderId="54" xfId="0" applyNumberFormat="1" applyFont="1" applyBorder="1" applyAlignment="1">
      <alignment horizontal="center" vertical="top" wrapText="1"/>
    </xf>
    <xf numFmtId="2" fontId="22" fillId="0" borderId="50" xfId="0" applyNumberFormat="1" applyFont="1" applyBorder="1" applyAlignment="1">
      <alignment horizontal="center" vertical="top" wrapText="1"/>
    </xf>
    <xf numFmtId="2" fontId="23" fillId="5" borderId="51" xfId="0" applyNumberFormat="1" applyFont="1" applyFill="1" applyBorder="1" applyAlignment="1">
      <alignment horizontal="center" vertical="top" wrapText="1"/>
    </xf>
    <xf numFmtId="2" fontId="23" fillId="5" borderId="9" xfId="0" applyNumberFormat="1" applyFont="1" applyFill="1" applyBorder="1" applyAlignment="1">
      <alignment horizontal="center" vertical="top" wrapText="1"/>
    </xf>
    <xf numFmtId="2" fontId="23" fillId="5" borderId="52" xfId="0" applyNumberFormat="1" applyFont="1" applyFill="1" applyBorder="1" applyAlignment="1">
      <alignment horizontal="center" vertical="top" wrapText="1"/>
    </xf>
    <xf numFmtId="2" fontId="5" fillId="5" borderId="53" xfId="0" applyNumberFormat="1" applyFont="1" applyFill="1" applyBorder="1" applyAlignment="1">
      <alignment horizontal="center" vertical="top" wrapText="1"/>
    </xf>
    <xf numFmtId="2" fontId="5" fillId="5" borderId="54" xfId="0" applyNumberFormat="1" applyFont="1" applyFill="1" applyBorder="1" applyAlignment="1">
      <alignment horizontal="center" vertical="top" wrapText="1"/>
    </xf>
    <xf numFmtId="2" fontId="5" fillId="5" borderId="50" xfId="0" applyNumberFormat="1" applyFont="1" applyFill="1" applyBorder="1" applyAlignment="1">
      <alignment horizontal="center" vertical="top" wrapText="1"/>
    </xf>
    <xf numFmtId="2" fontId="23" fillId="8" borderId="68" xfId="0" applyNumberFormat="1" applyFont="1" applyFill="1" applyBorder="1" applyAlignment="1">
      <alignment horizontal="center" vertical="top" wrapText="1"/>
    </xf>
    <xf numFmtId="2" fontId="23" fillId="8" borderId="69" xfId="0" applyNumberFormat="1" applyFont="1" applyFill="1" applyBorder="1" applyAlignment="1">
      <alignment horizontal="center" vertical="top" wrapText="1"/>
    </xf>
    <xf numFmtId="2" fontId="23" fillId="8" borderId="70" xfId="0" applyNumberFormat="1" applyFont="1" applyFill="1" applyBorder="1" applyAlignment="1">
      <alignment horizontal="center" vertical="top" wrapText="1"/>
    </xf>
    <xf numFmtId="2" fontId="22" fillId="4" borderId="53" xfId="0" applyNumberFormat="1" applyFont="1" applyFill="1" applyBorder="1" applyAlignment="1">
      <alignment horizontal="center" vertical="top" wrapText="1"/>
    </xf>
    <xf numFmtId="2" fontId="22" fillId="4" borderId="54" xfId="0" applyNumberFormat="1" applyFont="1" applyFill="1" applyBorder="1" applyAlignment="1">
      <alignment horizontal="center" vertical="top" wrapText="1"/>
    </xf>
    <xf numFmtId="2" fontId="22" fillId="4" borderId="50" xfId="0" applyNumberFormat="1" applyFont="1" applyFill="1" applyBorder="1" applyAlignment="1">
      <alignment horizontal="center" vertical="top" wrapText="1"/>
    </xf>
    <xf numFmtId="2" fontId="5" fillId="8" borderId="68" xfId="0" applyNumberFormat="1" applyFont="1" applyFill="1" applyBorder="1" applyAlignment="1">
      <alignment horizontal="center" vertical="top" wrapText="1"/>
    </xf>
    <xf numFmtId="2" fontId="5" fillId="8" borderId="69" xfId="0" applyNumberFormat="1" applyFont="1" applyFill="1" applyBorder="1" applyAlignment="1">
      <alignment horizontal="center" vertical="top" wrapText="1"/>
    </xf>
    <xf numFmtId="2" fontId="5" fillId="8" borderId="70" xfId="0" applyNumberFormat="1" applyFont="1" applyFill="1" applyBorder="1" applyAlignment="1">
      <alignment horizontal="center" vertical="top" wrapText="1"/>
    </xf>
    <xf numFmtId="2" fontId="23" fillId="5" borderId="53" xfId="0" applyNumberFormat="1" applyFont="1" applyFill="1" applyBorder="1" applyAlignment="1">
      <alignment horizontal="center" vertical="top" wrapText="1"/>
    </xf>
    <xf numFmtId="2" fontId="23" fillId="5" borderId="54" xfId="0" applyNumberFormat="1" applyFont="1" applyFill="1" applyBorder="1" applyAlignment="1">
      <alignment horizontal="center" vertical="top" wrapText="1"/>
    </xf>
    <xf numFmtId="2" fontId="23" fillId="5" borderId="50" xfId="0" applyNumberFormat="1" applyFont="1" applyFill="1" applyBorder="1" applyAlignment="1">
      <alignment horizontal="center" vertical="top" wrapText="1"/>
    </xf>
    <xf numFmtId="0" fontId="5" fillId="4" borderId="7" xfId="0" applyFont="1" applyFill="1" applyBorder="1" applyAlignment="1">
      <alignment horizontal="left" vertical="top" wrapText="1"/>
    </xf>
    <xf numFmtId="2" fontId="5" fillId="5" borderId="51" xfId="0" applyNumberFormat="1" applyFont="1" applyFill="1" applyBorder="1" applyAlignment="1">
      <alignment horizontal="center" vertical="top" wrapText="1"/>
    </xf>
    <xf numFmtId="2" fontId="5" fillId="5" borderId="9" xfId="0" applyNumberFormat="1" applyFont="1" applyFill="1" applyBorder="1" applyAlignment="1">
      <alignment horizontal="center" vertical="top" wrapText="1"/>
    </xf>
    <xf numFmtId="2" fontId="5" fillId="5" borderId="52" xfId="0" applyNumberFormat="1" applyFont="1" applyFill="1" applyBorder="1" applyAlignment="1">
      <alignment horizontal="center" vertical="top" wrapText="1"/>
    </xf>
    <xf numFmtId="0" fontId="3" fillId="0" borderId="4" xfId="0" applyFont="1" applyFill="1" applyBorder="1" applyAlignment="1">
      <alignment horizontal="center" textRotation="90" wrapText="1"/>
    </xf>
    <xf numFmtId="0" fontId="8" fillId="0" borderId="4" xfId="0" applyFont="1" applyBorder="1" applyAlignment="1">
      <alignment horizontal="center" textRotation="90" wrapText="1"/>
    </xf>
    <xf numFmtId="0" fontId="5" fillId="4" borderId="12" xfId="0" applyFont="1" applyFill="1" applyBorder="1" applyAlignment="1">
      <alignment horizontal="left" vertical="top" wrapText="1"/>
    </xf>
    <xf numFmtId="0" fontId="8" fillId="0" borderId="65" xfId="0" applyFont="1" applyBorder="1" applyAlignment="1">
      <alignment horizontal="left" vertical="top" wrapText="1"/>
    </xf>
    <xf numFmtId="0" fontId="5" fillId="4" borderId="41" xfId="0" applyFont="1" applyFill="1" applyBorder="1" applyAlignment="1">
      <alignment horizontal="left" vertical="top" wrapText="1"/>
    </xf>
    <xf numFmtId="0" fontId="20" fillId="0" borderId="4" xfId="0" applyFont="1" applyFill="1" applyBorder="1" applyAlignment="1">
      <alignment horizontal="center" vertical="top" textRotation="90" wrapText="1"/>
    </xf>
    <xf numFmtId="0" fontId="21" fillId="0" borderId="7" xfId="0" applyFont="1" applyBorder="1" applyAlignment="1">
      <alignment horizontal="center" vertical="top" textRotation="90" wrapText="1"/>
    </xf>
    <xf numFmtId="0" fontId="5" fillId="4" borderId="42" xfId="0" applyFont="1" applyFill="1" applyBorder="1" applyAlignment="1">
      <alignment vertical="top" wrapText="1"/>
    </xf>
    <xf numFmtId="0" fontId="5" fillId="2" borderId="50" xfId="0" applyFont="1" applyFill="1" applyBorder="1" applyAlignment="1">
      <alignment horizontal="left" vertical="top" wrapText="1"/>
    </xf>
    <xf numFmtId="0" fontId="3" fillId="0" borderId="35" xfId="0" applyFont="1" applyFill="1" applyBorder="1" applyAlignment="1">
      <alignment horizontal="center" vertical="center" textRotation="90" wrapText="1"/>
    </xf>
    <xf numFmtId="0" fontId="3" fillId="0" borderId="20" xfId="0" applyFont="1" applyFill="1" applyBorder="1" applyAlignment="1">
      <alignment horizontal="center" vertical="center" textRotation="90" wrapText="1"/>
    </xf>
  </cellXfs>
  <cellStyles count="2">
    <cellStyle name="Įprastas" xfId="0" builtinId="0"/>
    <cellStyle name="Normal_biudz uz 2001 atskaitomybe3" xfId="1"/>
  </cellStyles>
  <dxfs count="0"/>
  <tableStyles count="0" defaultTableStyle="TableStyleMedium2" defaultPivotStyle="PivotStyleLight16"/>
  <colors>
    <mruColors>
      <color rgb="FFCCFFCC"/>
      <color rgb="FFFFFFCC"/>
      <color rgb="FFCCECFF"/>
      <color rgb="FFCCCCFF"/>
      <color rgb="FFFFFF99"/>
      <color rgb="FFFF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23"/>
  <sheetViews>
    <sheetView tabSelected="1" zoomScaleNormal="100" zoomScaleSheetLayoutView="100" workbookViewId="0">
      <selection activeCell="AB7" sqref="AB7"/>
    </sheetView>
  </sheetViews>
  <sheetFormatPr defaultRowHeight="12.75"/>
  <cols>
    <col min="1" max="3" width="2.7109375" style="5" customWidth="1"/>
    <col min="4" max="4" width="36.5703125" style="5" customWidth="1"/>
    <col min="5" max="5" width="3.5703125" style="5" customWidth="1"/>
    <col min="6" max="6" width="3.85546875" style="46" customWidth="1"/>
    <col min="7" max="7" width="3.85546875" style="184" customWidth="1"/>
    <col min="8" max="8" width="7.5703125" style="13" customWidth="1"/>
    <col min="9" max="9" width="7.85546875" style="46" customWidth="1"/>
    <col min="10" max="10" width="7.7109375" style="46" customWidth="1"/>
    <col min="11" max="11" width="6.85546875" style="46" customWidth="1"/>
    <col min="12" max="12" width="7.85546875" style="46" customWidth="1"/>
    <col min="13" max="13" width="7.7109375" style="46" customWidth="1"/>
    <col min="14" max="14" width="8.140625" style="46" customWidth="1"/>
    <col min="15" max="15" width="30.42578125" style="5" customWidth="1"/>
    <col min="16" max="16" width="4.5703125" style="46" customWidth="1"/>
    <col min="17" max="17" width="4.7109375" style="46" customWidth="1"/>
    <col min="18" max="18" width="3.42578125" style="46" customWidth="1"/>
    <col min="19" max="16384" width="9.140625" style="2"/>
  </cols>
  <sheetData>
    <row r="1" spans="1:26" ht="15.75">
      <c r="A1" s="743" t="s">
        <v>128</v>
      </c>
      <c r="B1" s="743"/>
      <c r="C1" s="743"/>
      <c r="D1" s="743"/>
      <c r="E1" s="743"/>
      <c r="F1" s="743"/>
      <c r="G1" s="743"/>
      <c r="H1" s="743"/>
      <c r="I1" s="743"/>
      <c r="J1" s="743"/>
      <c r="K1" s="743"/>
      <c r="L1" s="743"/>
      <c r="M1" s="743"/>
      <c r="N1" s="743"/>
      <c r="O1" s="743"/>
      <c r="P1" s="743"/>
      <c r="Q1" s="743"/>
      <c r="R1" s="743"/>
    </row>
    <row r="2" spans="1:26" ht="16.5" customHeight="1">
      <c r="A2" s="744" t="s">
        <v>37</v>
      </c>
      <c r="B2" s="744"/>
      <c r="C2" s="744"/>
      <c r="D2" s="744"/>
      <c r="E2" s="744"/>
      <c r="F2" s="744"/>
      <c r="G2" s="744"/>
      <c r="H2" s="744"/>
      <c r="I2" s="744"/>
      <c r="J2" s="744"/>
      <c r="K2" s="744"/>
      <c r="L2" s="744"/>
      <c r="M2" s="744"/>
      <c r="N2" s="744"/>
      <c r="O2" s="744"/>
      <c r="P2" s="744"/>
      <c r="Q2" s="744"/>
      <c r="R2" s="744"/>
    </row>
    <row r="3" spans="1:26" ht="15.75">
      <c r="A3" s="745" t="s">
        <v>23</v>
      </c>
      <c r="B3" s="745"/>
      <c r="C3" s="745"/>
      <c r="D3" s="745"/>
      <c r="E3" s="745"/>
      <c r="F3" s="745"/>
      <c r="G3" s="745"/>
      <c r="H3" s="745"/>
      <c r="I3" s="745"/>
      <c r="J3" s="745"/>
      <c r="K3" s="745"/>
      <c r="L3" s="745"/>
      <c r="M3" s="745"/>
      <c r="N3" s="745"/>
      <c r="O3" s="745"/>
      <c r="P3" s="745"/>
      <c r="Q3" s="745"/>
      <c r="R3" s="745"/>
    </row>
    <row r="4" spans="1:26" ht="13.5" thickBot="1">
      <c r="P4" s="746" t="s">
        <v>0</v>
      </c>
      <c r="Q4" s="746"/>
      <c r="R4" s="746"/>
    </row>
    <row r="5" spans="1:26" ht="31.5" customHeight="1">
      <c r="A5" s="747" t="s">
        <v>24</v>
      </c>
      <c r="B5" s="750" t="s">
        <v>1</v>
      </c>
      <c r="C5" s="750" t="s">
        <v>2</v>
      </c>
      <c r="D5" s="753" t="s">
        <v>16</v>
      </c>
      <c r="E5" s="756" t="s">
        <v>3</v>
      </c>
      <c r="F5" s="777" t="s">
        <v>121</v>
      </c>
      <c r="G5" s="780" t="s">
        <v>4</v>
      </c>
      <c r="H5" s="783" t="s">
        <v>5</v>
      </c>
      <c r="I5" s="768" t="s">
        <v>82</v>
      </c>
      <c r="J5" s="769"/>
      <c r="K5" s="769"/>
      <c r="L5" s="770"/>
      <c r="M5" s="771" t="s">
        <v>135</v>
      </c>
      <c r="N5" s="771" t="s">
        <v>136</v>
      </c>
      <c r="O5" s="774" t="s">
        <v>15</v>
      </c>
      <c r="P5" s="775"/>
      <c r="Q5" s="775"/>
      <c r="R5" s="776"/>
    </row>
    <row r="6" spans="1:26" ht="20.25" customHeight="1">
      <c r="A6" s="748"/>
      <c r="B6" s="751"/>
      <c r="C6" s="751"/>
      <c r="D6" s="754"/>
      <c r="E6" s="757"/>
      <c r="F6" s="778"/>
      <c r="G6" s="781"/>
      <c r="H6" s="784"/>
      <c r="I6" s="759" t="s">
        <v>6</v>
      </c>
      <c r="J6" s="760" t="s">
        <v>7</v>
      </c>
      <c r="K6" s="761"/>
      <c r="L6" s="762" t="s">
        <v>22</v>
      </c>
      <c r="M6" s="772"/>
      <c r="N6" s="772"/>
      <c r="O6" s="764" t="s">
        <v>16</v>
      </c>
      <c r="P6" s="760" t="s">
        <v>8</v>
      </c>
      <c r="Q6" s="766"/>
      <c r="R6" s="767"/>
    </row>
    <row r="7" spans="1:26" ht="92.25" customHeight="1" thickBot="1">
      <c r="A7" s="749"/>
      <c r="B7" s="752"/>
      <c r="C7" s="752"/>
      <c r="D7" s="755"/>
      <c r="E7" s="758"/>
      <c r="F7" s="779"/>
      <c r="G7" s="782"/>
      <c r="H7" s="785"/>
      <c r="I7" s="749"/>
      <c r="J7" s="4" t="s">
        <v>6</v>
      </c>
      <c r="K7" s="3" t="s">
        <v>17</v>
      </c>
      <c r="L7" s="763"/>
      <c r="M7" s="773"/>
      <c r="N7" s="773"/>
      <c r="O7" s="765"/>
      <c r="P7" s="118" t="s">
        <v>31</v>
      </c>
      <c r="Q7" s="118" t="s">
        <v>32</v>
      </c>
      <c r="R7" s="119" t="s">
        <v>108</v>
      </c>
    </row>
    <row r="8" spans="1:26" s="29" customFormat="1" ht="15.6" customHeight="1">
      <c r="A8" s="740" t="s">
        <v>83</v>
      </c>
      <c r="B8" s="741"/>
      <c r="C8" s="741"/>
      <c r="D8" s="741"/>
      <c r="E8" s="741"/>
      <c r="F8" s="741"/>
      <c r="G8" s="741"/>
      <c r="H8" s="741"/>
      <c r="I8" s="741"/>
      <c r="J8" s="741"/>
      <c r="K8" s="741"/>
      <c r="L8" s="741"/>
      <c r="M8" s="741"/>
      <c r="N8" s="741"/>
      <c r="O8" s="741"/>
      <c r="P8" s="741"/>
      <c r="Q8" s="741"/>
      <c r="R8" s="742"/>
    </row>
    <row r="9" spans="1:26" s="29" customFormat="1" ht="15.6" customHeight="1">
      <c r="A9" s="714" t="s">
        <v>64</v>
      </c>
      <c r="B9" s="715"/>
      <c r="C9" s="715"/>
      <c r="D9" s="715"/>
      <c r="E9" s="715"/>
      <c r="F9" s="715"/>
      <c r="G9" s="715"/>
      <c r="H9" s="715"/>
      <c r="I9" s="715"/>
      <c r="J9" s="715"/>
      <c r="K9" s="715"/>
      <c r="L9" s="715"/>
      <c r="M9" s="715"/>
      <c r="N9" s="715"/>
      <c r="O9" s="715"/>
      <c r="P9" s="715"/>
      <c r="Q9" s="715"/>
      <c r="R9" s="716"/>
    </row>
    <row r="10" spans="1:26" ht="15.6" customHeight="1">
      <c r="A10" s="27" t="s">
        <v>9</v>
      </c>
      <c r="B10" s="717" t="s">
        <v>59</v>
      </c>
      <c r="C10" s="718"/>
      <c r="D10" s="718"/>
      <c r="E10" s="718"/>
      <c r="F10" s="718"/>
      <c r="G10" s="718"/>
      <c r="H10" s="718"/>
      <c r="I10" s="718"/>
      <c r="J10" s="718"/>
      <c r="K10" s="718"/>
      <c r="L10" s="718"/>
      <c r="M10" s="718"/>
      <c r="N10" s="718"/>
      <c r="O10" s="718"/>
      <c r="P10" s="718"/>
      <c r="Q10" s="718"/>
      <c r="R10" s="719"/>
    </row>
    <row r="11" spans="1:26" ht="15.6" customHeight="1">
      <c r="A11" s="68" t="s">
        <v>9</v>
      </c>
      <c r="B11" s="69" t="s">
        <v>9</v>
      </c>
      <c r="C11" s="720" t="s">
        <v>52</v>
      </c>
      <c r="D11" s="721"/>
      <c r="E11" s="721"/>
      <c r="F11" s="721"/>
      <c r="G11" s="721"/>
      <c r="H11" s="721"/>
      <c r="I11" s="721"/>
      <c r="J11" s="721"/>
      <c r="K11" s="721"/>
      <c r="L11" s="721"/>
      <c r="M11" s="721"/>
      <c r="N11" s="721"/>
      <c r="O11" s="722"/>
      <c r="P11" s="722"/>
      <c r="Q11" s="722"/>
      <c r="R11" s="723"/>
    </row>
    <row r="12" spans="1:26" ht="12" customHeight="1">
      <c r="A12" s="24" t="s">
        <v>9</v>
      </c>
      <c r="B12" s="17" t="s">
        <v>9</v>
      </c>
      <c r="C12" s="103" t="s">
        <v>9</v>
      </c>
      <c r="D12" s="914" t="s">
        <v>80</v>
      </c>
      <c r="E12" s="724" t="s">
        <v>84</v>
      </c>
      <c r="F12" s="683" t="s">
        <v>39</v>
      </c>
      <c r="G12" s="653" t="s">
        <v>35</v>
      </c>
      <c r="H12" s="137" t="s">
        <v>109</v>
      </c>
      <c r="I12" s="187">
        <f>J12</f>
        <v>17200</v>
      </c>
      <c r="J12" s="188">
        <v>17200</v>
      </c>
      <c r="K12" s="188"/>
      <c r="L12" s="189"/>
      <c r="M12" s="309">
        <f>17453-100</f>
        <v>17353</v>
      </c>
      <c r="N12" s="309">
        <f>17353-100</f>
        <v>17253</v>
      </c>
      <c r="O12" s="413"/>
      <c r="P12" s="414"/>
      <c r="Q12" s="414"/>
      <c r="R12" s="132"/>
    </row>
    <row r="13" spans="1:26" ht="12" customHeight="1">
      <c r="A13" s="24"/>
      <c r="B13" s="17"/>
      <c r="C13" s="103"/>
      <c r="D13" s="915"/>
      <c r="E13" s="724"/>
      <c r="F13" s="683"/>
      <c r="G13" s="653"/>
      <c r="H13" s="603" t="s">
        <v>111</v>
      </c>
      <c r="I13" s="198">
        <f>J13</f>
        <v>1031</v>
      </c>
      <c r="J13" s="199">
        <v>1031</v>
      </c>
      <c r="K13" s="199"/>
      <c r="L13" s="200"/>
      <c r="M13" s="312"/>
      <c r="N13" s="343"/>
      <c r="O13" s="726" t="s">
        <v>94</v>
      </c>
      <c r="P13" s="917">
        <v>67</v>
      </c>
      <c r="Q13" s="917">
        <v>67</v>
      </c>
      <c r="R13" s="919">
        <v>67</v>
      </c>
    </row>
    <row r="14" spans="1:26" ht="20.25" customHeight="1">
      <c r="A14" s="24"/>
      <c r="B14" s="17"/>
      <c r="C14" s="103"/>
      <c r="D14" s="166" t="s">
        <v>38</v>
      </c>
      <c r="E14" s="724"/>
      <c r="F14" s="683"/>
      <c r="G14" s="653"/>
      <c r="H14" s="128"/>
      <c r="I14" s="193"/>
      <c r="J14" s="194"/>
      <c r="K14" s="194"/>
      <c r="L14" s="195"/>
      <c r="M14" s="310"/>
      <c r="N14" s="311"/>
      <c r="O14" s="916"/>
      <c r="P14" s="918"/>
      <c r="Q14" s="918"/>
      <c r="R14" s="920"/>
      <c r="S14" s="117"/>
      <c r="T14" s="117"/>
      <c r="U14" s="117"/>
      <c r="V14" s="117"/>
      <c r="W14" s="117"/>
      <c r="X14" s="117"/>
      <c r="Y14" s="117"/>
      <c r="Z14" s="117"/>
    </row>
    <row r="15" spans="1:26" ht="12.75" customHeight="1">
      <c r="A15" s="24"/>
      <c r="B15" s="17"/>
      <c r="C15" s="103"/>
      <c r="D15" s="647" t="s">
        <v>81</v>
      </c>
      <c r="E15" s="724"/>
      <c r="F15" s="683"/>
      <c r="G15" s="653"/>
      <c r="H15" s="78"/>
      <c r="I15" s="198"/>
      <c r="J15" s="199"/>
      <c r="K15" s="199"/>
      <c r="L15" s="200"/>
      <c r="M15" s="312"/>
      <c r="N15" s="313"/>
      <c r="O15" s="726" t="s">
        <v>94</v>
      </c>
      <c r="P15" s="36">
        <v>1.2</v>
      </c>
      <c r="Q15" s="36">
        <v>1.2</v>
      </c>
      <c r="R15" s="19">
        <v>1.2</v>
      </c>
      <c r="S15" s="117"/>
      <c r="T15" s="117"/>
      <c r="U15" s="117"/>
      <c r="V15" s="117"/>
      <c r="W15" s="117"/>
      <c r="X15" s="117"/>
      <c r="Y15" s="117"/>
      <c r="Z15" s="117"/>
    </row>
    <row r="16" spans="1:26" ht="13.5" thickBot="1">
      <c r="A16" s="25"/>
      <c r="B16" s="18"/>
      <c r="C16" s="104"/>
      <c r="D16" s="648"/>
      <c r="E16" s="725"/>
      <c r="F16" s="698"/>
      <c r="G16" s="654"/>
      <c r="H16" s="92" t="s">
        <v>10</v>
      </c>
      <c r="I16" s="205">
        <f>SUM(I12:I15)</f>
        <v>18231</v>
      </c>
      <c r="J16" s="206">
        <f t="shared" ref="J16:N16" si="0">SUM(J12:J15)</f>
        <v>18231</v>
      </c>
      <c r="K16" s="206">
        <f t="shared" si="0"/>
        <v>0</v>
      </c>
      <c r="L16" s="207">
        <f t="shared" si="0"/>
        <v>0</v>
      </c>
      <c r="M16" s="282">
        <f t="shared" si="0"/>
        <v>17353</v>
      </c>
      <c r="N16" s="253">
        <f t="shared" si="0"/>
        <v>17253</v>
      </c>
      <c r="O16" s="727"/>
      <c r="P16" s="37"/>
      <c r="Q16" s="37"/>
      <c r="R16" s="38"/>
      <c r="S16" s="117"/>
      <c r="T16" s="117"/>
      <c r="U16" s="117"/>
      <c r="V16" s="117"/>
      <c r="W16" s="117"/>
      <c r="X16" s="117"/>
      <c r="Y16" s="117"/>
      <c r="Z16" s="117"/>
    </row>
    <row r="17" spans="1:26" ht="17.25" customHeight="1">
      <c r="A17" s="24" t="s">
        <v>9</v>
      </c>
      <c r="B17" s="17" t="s">
        <v>9</v>
      </c>
      <c r="C17" s="105" t="s">
        <v>11</v>
      </c>
      <c r="D17" s="733" t="s">
        <v>85</v>
      </c>
      <c r="E17" s="47" t="s">
        <v>84</v>
      </c>
      <c r="F17" s="39" t="s">
        <v>39</v>
      </c>
      <c r="G17" s="126" t="s">
        <v>35</v>
      </c>
      <c r="H17" s="136"/>
      <c r="I17" s="208"/>
      <c r="J17" s="209"/>
      <c r="K17" s="209"/>
      <c r="L17" s="210"/>
      <c r="M17" s="315"/>
      <c r="N17" s="314"/>
      <c r="O17" s="20" t="s">
        <v>50</v>
      </c>
      <c r="P17" s="60">
        <v>130</v>
      </c>
      <c r="Q17" s="60">
        <v>130</v>
      </c>
      <c r="R17" s="62">
        <v>130</v>
      </c>
      <c r="S17" s="117"/>
      <c r="T17" s="117"/>
      <c r="U17" s="117"/>
      <c r="V17" s="117"/>
      <c r="W17" s="117"/>
      <c r="X17" s="117"/>
      <c r="Y17" s="117"/>
      <c r="Z17" s="117"/>
    </row>
    <row r="18" spans="1:26" ht="14.25" customHeight="1">
      <c r="A18" s="641"/>
      <c r="B18" s="643"/>
      <c r="C18" s="735"/>
      <c r="D18" s="734"/>
      <c r="E18" s="739"/>
      <c r="F18" s="790"/>
      <c r="G18" s="791"/>
      <c r="H18" s="82" t="s">
        <v>69</v>
      </c>
      <c r="I18" s="187">
        <f>J18</f>
        <v>14.7</v>
      </c>
      <c r="J18" s="188">
        <v>14.7</v>
      </c>
      <c r="K18" s="490"/>
      <c r="L18" s="491"/>
      <c r="M18" s="399"/>
      <c r="N18" s="501"/>
      <c r="O18" s="710" t="s">
        <v>95</v>
      </c>
      <c r="P18" s="40">
        <v>0.3</v>
      </c>
      <c r="Q18" s="41">
        <v>2</v>
      </c>
      <c r="R18" s="42">
        <v>2</v>
      </c>
      <c r="S18" s="117"/>
      <c r="T18" s="117"/>
      <c r="U18" s="117"/>
      <c r="V18" s="117"/>
      <c r="W18" s="117"/>
      <c r="X18" s="117"/>
      <c r="Y18" s="117"/>
      <c r="Z18" s="117"/>
    </row>
    <row r="19" spans="1:26" ht="18.75" customHeight="1">
      <c r="A19" s="641"/>
      <c r="B19" s="643"/>
      <c r="C19" s="735"/>
      <c r="D19" s="167" t="s">
        <v>125</v>
      </c>
      <c r="E19" s="739"/>
      <c r="F19" s="790"/>
      <c r="G19" s="791"/>
      <c r="H19" s="489" t="s">
        <v>44</v>
      </c>
      <c r="I19" s="187">
        <f>J19</f>
        <v>260</v>
      </c>
      <c r="J19" s="188">
        <v>260</v>
      </c>
      <c r="K19" s="188"/>
      <c r="L19" s="189"/>
      <c r="M19" s="309">
        <v>200</v>
      </c>
      <c r="N19" s="502">
        <v>200</v>
      </c>
      <c r="O19" s="710"/>
      <c r="P19" s="149"/>
      <c r="Q19" s="149"/>
      <c r="R19" s="150"/>
      <c r="S19" s="117"/>
      <c r="T19" s="117"/>
      <c r="U19" s="117"/>
      <c r="V19" s="117"/>
      <c r="W19" s="117"/>
      <c r="X19" s="117"/>
      <c r="Y19" s="117"/>
      <c r="Z19" s="117"/>
    </row>
    <row r="20" spans="1:26" ht="13.5" customHeight="1">
      <c r="A20" s="480"/>
      <c r="B20" s="470"/>
      <c r="C20" s="496"/>
      <c r="D20" s="499" t="s">
        <v>49</v>
      </c>
      <c r="E20" s="497"/>
      <c r="F20" s="472"/>
      <c r="G20" s="473"/>
      <c r="H20" s="500" t="s">
        <v>44</v>
      </c>
      <c r="I20" s="193">
        <f>J20</f>
        <v>45.5</v>
      </c>
      <c r="J20" s="194">
        <v>45.5</v>
      </c>
      <c r="K20" s="220"/>
      <c r="L20" s="221"/>
      <c r="M20" s="318">
        <v>58.3</v>
      </c>
      <c r="N20" s="310">
        <v>58.3</v>
      </c>
      <c r="O20" s="471"/>
      <c r="P20" s="149"/>
      <c r="Q20" s="149"/>
      <c r="R20" s="150"/>
      <c r="S20" s="117"/>
      <c r="T20" s="117"/>
      <c r="U20" s="117"/>
      <c r="V20" s="117"/>
      <c r="W20" s="117"/>
      <c r="X20" s="117"/>
      <c r="Y20" s="117"/>
      <c r="Z20" s="117"/>
    </row>
    <row r="21" spans="1:26" ht="17.25" customHeight="1" thickBot="1">
      <c r="A21" s="479"/>
      <c r="B21" s="421"/>
      <c r="C21" s="423"/>
      <c r="D21" s="498"/>
      <c r="E21" s="417"/>
      <c r="F21" s="419"/>
      <c r="G21" s="429"/>
      <c r="H21" s="94" t="s">
        <v>10</v>
      </c>
      <c r="I21" s="224">
        <f>SUM(I17:I20)</f>
        <v>320.2</v>
      </c>
      <c r="J21" s="206">
        <f t="shared" ref="J21:L21" si="1">SUM(J17:J20)</f>
        <v>320.2</v>
      </c>
      <c r="K21" s="280">
        <f t="shared" si="1"/>
        <v>0</v>
      </c>
      <c r="L21" s="224">
        <f t="shared" si="1"/>
        <v>0</v>
      </c>
      <c r="M21" s="224">
        <f t="shared" ref="M21:N21" si="2">SUM(M17:M20)</f>
        <v>258.3</v>
      </c>
      <c r="N21" s="224">
        <f t="shared" si="2"/>
        <v>258.3</v>
      </c>
      <c r="O21" s="430" t="s">
        <v>51</v>
      </c>
      <c r="P21" s="8">
        <v>50</v>
      </c>
      <c r="Q21" s="8">
        <v>50</v>
      </c>
      <c r="R21" s="79">
        <v>50</v>
      </c>
      <c r="S21" s="117"/>
      <c r="T21" s="117"/>
      <c r="U21" s="117"/>
      <c r="V21" s="117"/>
      <c r="W21" s="117"/>
      <c r="X21" s="117"/>
      <c r="Y21" s="117"/>
      <c r="Z21" s="117"/>
    </row>
    <row r="22" spans="1:26" ht="12.75" customHeight="1">
      <c r="A22" s="657" t="s">
        <v>9</v>
      </c>
      <c r="B22" s="658" t="s">
        <v>9</v>
      </c>
      <c r="C22" s="728" t="s">
        <v>34</v>
      </c>
      <c r="D22" s="730" t="s">
        <v>73</v>
      </c>
      <c r="E22" s="731" t="s">
        <v>84</v>
      </c>
      <c r="F22" s="732" t="s">
        <v>39</v>
      </c>
      <c r="G22" s="736" t="s">
        <v>35</v>
      </c>
      <c r="H22" s="14" t="s">
        <v>109</v>
      </c>
      <c r="I22" s="208">
        <f>J22+L22</f>
        <v>300</v>
      </c>
      <c r="J22" s="209">
        <v>300</v>
      </c>
      <c r="K22" s="209"/>
      <c r="L22" s="210"/>
      <c r="M22" s="315">
        <v>200</v>
      </c>
      <c r="N22" s="315">
        <v>200</v>
      </c>
      <c r="O22" s="737" t="s">
        <v>74</v>
      </c>
      <c r="P22" s="120">
        <v>100</v>
      </c>
      <c r="Q22" s="120">
        <v>100</v>
      </c>
      <c r="R22" s="121">
        <v>100</v>
      </c>
      <c r="S22" s="117"/>
      <c r="T22" s="117"/>
      <c r="U22" s="117"/>
      <c r="V22" s="117"/>
      <c r="W22" s="117"/>
      <c r="X22" s="117"/>
      <c r="Y22" s="117"/>
      <c r="Z22" s="117"/>
    </row>
    <row r="23" spans="1:26" ht="17.25" customHeight="1" thickBot="1">
      <c r="A23" s="642"/>
      <c r="B23" s="644"/>
      <c r="C23" s="729"/>
      <c r="D23" s="648"/>
      <c r="E23" s="725"/>
      <c r="F23" s="698"/>
      <c r="G23" s="699"/>
      <c r="H23" s="94" t="s">
        <v>10</v>
      </c>
      <c r="I23" s="205">
        <f t="shared" ref="I23:L23" si="3">SUM(I22:I22)</f>
        <v>300</v>
      </c>
      <c r="J23" s="206">
        <f t="shared" si="3"/>
        <v>300</v>
      </c>
      <c r="K23" s="206">
        <f t="shared" si="3"/>
        <v>0</v>
      </c>
      <c r="L23" s="207">
        <f t="shared" si="3"/>
        <v>0</v>
      </c>
      <c r="M23" s="316">
        <f t="shared" ref="M23:N23" si="4">SUM(M22:M22)</f>
        <v>200</v>
      </c>
      <c r="N23" s="316">
        <f t="shared" si="4"/>
        <v>200</v>
      </c>
      <c r="O23" s="738"/>
      <c r="P23" s="114"/>
      <c r="Q23" s="114"/>
      <c r="R23" s="116"/>
      <c r="S23" s="117"/>
      <c r="T23" s="117"/>
      <c r="U23" s="117"/>
      <c r="V23" s="117"/>
      <c r="W23" s="117"/>
      <c r="X23" s="117"/>
      <c r="Y23" s="117"/>
      <c r="Z23" s="117"/>
    </row>
    <row r="24" spans="1:26" ht="12" customHeight="1">
      <c r="A24" s="657" t="s">
        <v>9</v>
      </c>
      <c r="B24" s="658" t="s">
        <v>9</v>
      </c>
      <c r="C24" s="728" t="s">
        <v>40</v>
      </c>
      <c r="D24" s="788" t="s">
        <v>79</v>
      </c>
      <c r="E24" s="448" t="s">
        <v>78</v>
      </c>
      <c r="F24" s="732" t="s">
        <v>39</v>
      </c>
      <c r="G24" s="736" t="s">
        <v>35</v>
      </c>
      <c r="H24" s="15" t="s">
        <v>111</v>
      </c>
      <c r="I24" s="208">
        <f>J24+L24</f>
        <v>3160</v>
      </c>
      <c r="J24" s="209">
        <f>60+40</f>
        <v>100</v>
      </c>
      <c r="K24" s="209"/>
      <c r="L24" s="256">
        <f>1800+1260</f>
        <v>3060</v>
      </c>
      <c r="M24" s="315">
        <v>1750</v>
      </c>
      <c r="N24" s="315">
        <v>5000</v>
      </c>
      <c r="O24" s="655" t="s">
        <v>72</v>
      </c>
      <c r="P24" s="60">
        <v>77</v>
      </c>
      <c r="Q24" s="60">
        <v>50</v>
      </c>
      <c r="R24" s="62">
        <v>50</v>
      </c>
      <c r="S24" s="117"/>
      <c r="T24" s="117"/>
      <c r="U24" s="117"/>
      <c r="V24" s="117"/>
      <c r="W24" s="117"/>
      <c r="X24" s="117"/>
      <c r="Y24" s="117"/>
      <c r="Z24" s="117"/>
    </row>
    <row r="25" spans="1:26">
      <c r="A25" s="641"/>
      <c r="B25" s="643"/>
      <c r="C25" s="735"/>
      <c r="D25" s="789"/>
      <c r="E25" s="786" t="s">
        <v>114</v>
      </c>
      <c r="F25" s="683"/>
      <c r="G25" s="678"/>
      <c r="H25" s="128"/>
      <c r="I25" s="187">
        <f>J25+L25</f>
        <v>0</v>
      </c>
      <c r="J25" s="194"/>
      <c r="K25" s="194"/>
      <c r="L25" s="246"/>
      <c r="M25" s="317"/>
      <c r="N25" s="317"/>
      <c r="O25" s="710"/>
      <c r="P25" s="8"/>
      <c r="Q25" s="8"/>
      <c r="R25" s="79"/>
      <c r="S25" s="117"/>
      <c r="T25" s="117"/>
      <c r="U25" s="117"/>
      <c r="V25" s="117"/>
      <c r="W25" s="117"/>
      <c r="X25" s="117"/>
      <c r="Y25" s="117"/>
      <c r="Z25" s="117"/>
    </row>
    <row r="26" spans="1:26" ht="13.5" thickBot="1">
      <c r="A26" s="641"/>
      <c r="B26" s="643"/>
      <c r="C26" s="735"/>
      <c r="D26" s="789"/>
      <c r="E26" s="787"/>
      <c r="F26" s="683"/>
      <c r="G26" s="678"/>
      <c r="H26" s="382" t="s">
        <v>10</v>
      </c>
      <c r="I26" s="205">
        <f t="shared" ref="I26:L26" si="5">SUM(I24:I25)</f>
        <v>3160</v>
      </c>
      <c r="J26" s="206">
        <f t="shared" si="5"/>
        <v>100</v>
      </c>
      <c r="K26" s="206">
        <f t="shared" si="5"/>
        <v>0</v>
      </c>
      <c r="L26" s="277">
        <f t="shared" si="5"/>
        <v>3060</v>
      </c>
      <c r="M26" s="384">
        <f t="shared" ref="M26:N26" si="6">SUM(M24:M25)</f>
        <v>1750</v>
      </c>
      <c r="N26" s="384">
        <f t="shared" si="6"/>
        <v>5000</v>
      </c>
      <c r="O26" s="710"/>
      <c r="P26" s="8"/>
      <c r="Q26" s="8"/>
      <c r="R26" s="79"/>
      <c r="S26" s="117"/>
      <c r="T26" s="117"/>
      <c r="U26" s="117"/>
      <c r="V26" s="117"/>
      <c r="W26" s="117"/>
      <c r="X26" s="117"/>
      <c r="Y26" s="117"/>
      <c r="Z26" s="117"/>
    </row>
    <row r="27" spans="1:26" ht="12.75" customHeight="1">
      <c r="A27" s="657" t="s">
        <v>9</v>
      </c>
      <c r="B27" s="658" t="s">
        <v>9</v>
      </c>
      <c r="C27" s="728" t="s">
        <v>39</v>
      </c>
      <c r="D27" s="730" t="s">
        <v>41</v>
      </c>
      <c r="E27" s="731"/>
      <c r="F27" s="732" t="s">
        <v>39</v>
      </c>
      <c r="G27" s="736" t="s">
        <v>35</v>
      </c>
      <c r="H27" s="14" t="s">
        <v>44</v>
      </c>
      <c r="I27" s="208">
        <f>J27</f>
        <v>0</v>
      </c>
      <c r="J27" s="209">
        <v>0</v>
      </c>
      <c r="K27" s="209"/>
      <c r="L27" s="210"/>
      <c r="M27" s="314"/>
      <c r="N27" s="315"/>
      <c r="O27" s="737" t="s">
        <v>97</v>
      </c>
      <c r="P27" s="387">
        <v>589</v>
      </c>
      <c r="Q27" s="387"/>
      <c r="R27" s="388"/>
      <c r="S27" s="117"/>
      <c r="T27" s="117"/>
      <c r="U27" s="117"/>
      <c r="V27" s="117"/>
      <c r="W27" s="117"/>
      <c r="X27" s="117"/>
      <c r="Y27" s="117"/>
      <c r="Z27" s="117"/>
    </row>
    <row r="28" spans="1:26">
      <c r="A28" s="641"/>
      <c r="B28" s="643"/>
      <c r="C28" s="735"/>
      <c r="D28" s="647"/>
      <c r="E28" s="724"/>
      <c r="F28" s="683"/>
      <c r="G28" s="678"/>
      <c r="H28" s="55" t="s">
        <v>69</v>
      </c>
      <c r="I28" s="187">
        <f>J28</f>
        <v>23.1</v>
      </c>
      <c r="J28" s="188">
        <v>23.1</v>
      </c>
      <c r="K28" s="188"/>
      <c r="L28" s="189"/>
      <c r="M28" s="310"/>
      <c r="N28" s="318"/>
      <c r="O28" s="726"/>
      <c r="P28" s="113"/>
      <c r="Q28" s="113"/>
      <c r="R28" s="115"/>
      <c r="S28" s="117"/>
      <c r="T28" s="117"/>
      <c r="U28" s="117"/>
      <c r="V28" s="117"/>
      <c r="W28" s="117"/>
      <c r="X28" s="117"/>
      <c r="Y28" s="117"/>
      <c r="Z28" s="117"/>
    </row>
    <row r="29" spans="1:26" ht="17.25" customHeight="1" thickBot="1">
      <c r="A29" s="642"/>
      <c r="B29" s="644"/>
      <c r="C29" s="729"/>
      <c r="D29" s="648"/>
      <c r="E29" s="725"/>
      <c r="F29" s="698"/>
      <c r="G29" s="699"/>
      <c r="H29" s="94" t="s">
        <v>10</v>
      </c>
      <c r="I29" s="205">
        <f t="shared" ref="I29:L29" si="7">SUM(I27:I28)</f>
        <v>23.1</v>
      </c>
      <c r="J29" s="206">
        <f t="shared" si="7"/>
        <v>23.1</v>
      </c>
      <c r="K29" s="206">
        <f t="shared" si="7"/>
        <v>0</v>
      </c>
      <c r="L29" s="207">
        <f t="shared" si="7"/>
        <v>0</v>
      </c>
      <c r="M29" s="231">
        <f t="shared" ref="M29:N29" si="8">SUM(M27:M28)</f>
        <v>0</v>
      </c>
      <c r="N29" s="205">
        <f t="shared" si="8"/>
        <v>0</v>
      </c>
      <c r="O29" s="738"/>
      <c r="P29" s="114"/>
      <c r="Q29" s="114"/>
      <c r="R29" s="116"/>
      <c r="S29" s="117"/>
      <c r="T29" s="117"/>
      <c r="U29" s="117"/>
      <c r="V29" s="117"/>
      <c r="W29" s="117"/>
      <c r="X29" s="117"/>
      <c r="Y29" s="117"/>
      <c r="Z29" s="117"/>
    </row>
    <row r="30" spans="1:26" ht="12.75" customHeight="1">
      <c r="A30" s="641" t="s">
        <v>9</v>
      </c>
      <c r="B30" s="643" t="s">
        <v>9</v>
      </c>
      <c r="C30" s="645" t="s">
        <v>36</v>
      </c>
      <c r="D30" s="712" t="s">
        <v>86</v>
      </c>
      <c r="E30" s="649" t="s">
        <v>78</v>
      </c>
      <c r="F30" s="651" t="s">
        <v>39</v>
      </c>
      <c r="G30" s="653" t="s">
        <v>46</v>
      </c>
      <c r="H30" s="31" t="s">
        <v>87</v>
      </c>
      <c r="I30" s="229">
        <f>J30+L30</f>
        <v>473</v>
      </c>
      <c r="J30" s="199"/>
      <c r="K30" s="199"/>
      <c r="L30" s="200">
        <v>473</v>
      </c>
      <c r="M30" s="385"/>
      <c r="N30" s="343"/>
      <c r="O30" s="710" t="s">
        <v>96</v>
      </c>
      <c r="P30" s="8"/>
      <c r="Q30" s="386"/>
      <c r="R30" s="79"/>
      <c r="S30" s="117"/>
      <c r="T30" s="117"/>
      <c r="U30" s="117"/>
      <c r="V30" s="117"/>
      <c r="W30" s="117"/>
      <c r="X30" s="117"/>
      <c r="Y30" s="117"/>
      <c r="Z30" s="117"/>
    </row>
    <row r="31" spans="1:26">
      <c r="A31" s="641"/>
      <c r="B31" s="643"/>
      <c r="C31" s="645"/>
      <c r="D31" s="712"/>
      <c r="E31" s="649"/>
      <c r="F31" s="651"/>
      <c r="G31" s="653"/>
      <c r="H31" s="31" t="s">
        <v>68</v>
      </c>
      <c r="I31" s="229">
        <f>J31+L31</f>
        <v>4257.6000000000004</v>
      </c>
      <c r="J31" s="194"/>
      <c r="K31" s="194"/>
      <c r="L31" s="195">
        <v>4257.6000000000004</v>
      </c>
      <c r="M31" s="318"/>
      <c r="N31" s="319"/>
      <c r="O31" s="710"/>
      <c r="P31" s="8"/>
      <c r="Q31" s="10"/>
      <c r="R31" s="79"/>
      <c r="S31" s="117"/>
      <c r="T31" s="117"/>
      <c r="U31" s="117"/>
      <c r="V31" s="117"/>
      <c r="W31" s="117"/>
      <c r="X31" s="117"/>
      <c r="Y31" s="117"/>
      <c r="Z31" s="117"/>
    </row>
    <row r="32" spans="1:26" ht="13.5" thickBot="1">
      <c r="A32" s="642"/>
      <c r="B32" s="644"/>
      <c r="C32" s="646"/>
      <c r="D32" s="713"/>
      <c r="E32" s="650"/>
      <c r="F32" s="652"/>
      <c r="G32" s="654"/>
      <c r="H32" s="95" t="s">
        <v>10</v>
      </c>
      <c r="I32" s="231">
        <f t="shared" ref="I32:N32" si="9">SUM(I30:I31)</f>
        <v>4730.6000000000004</v>
      </c>
      <c r="J32" s="206">
        <f t="shared" si="9"/>
        <v>0</v>
      </c>
      <c r="K32" s="206">
        <f t="shared" si="9"/>
        <v>0</v>
      </c>
      <c r="L32" s="207">
        <f t="shared" si="9"/>
        <v>4730.6000000000004</v>
      </c>
      <c r="M32" s="316">
        <f>SUM(M30:M31)</f>
        <v>0</v>
      </c>
      <c r="N32" s="316">
        <f t="shared" si="9"/>
        <v>0</v>
      </c>
      <c r="O32" s="705"/>
      <c r="P32" s="43">
        <v>100</v>
      </c>
      <c r="Q32" s="44"/>
      <c r="R32" s="45"/>
    </row>
    <row r="33" spans="1:26" ht="12.75" customHeight="1">
      <c r="A33" s="641" t="s">
        <v>9</v>
      </c>
      <c r="B33" s="643" t="s">
        <v>9</v>
      </c>
      <c r="C33" s="645" t="s">
        <v>147</v>
      </c>
      <c r="D33" s="647" t="s">
        <v>148</v>
      </c>
      <c r="E33" s="649"/>
      <c r="F33" s="651" t="s">
        <v>39</v>
      </c>
      <c r="G33" s="653" t="s">
        <v>35</v>
      </c>
      <c r="H33" s="31" t="s">
        <v>69</v>
      </c>
      <c r="I33" s="229">
        <f>J33+L33</f>
        <v>0</v>
      </c>
      <c r="J33" s="199"/>
      <c r="K33" s="199"/>
      <c r="L33" s="200">
        <v>0</v>
      </c>
      <c r="M33" s="385">
        <v>164.8</v>
      </c>
      <c r="N33" s="343"/>
      <c r="O33" s="655" t="s">
        <v>149</v>
      </c>
      <c r="P33" s="540"/>
      <c r="Q33" s="596">
        <v>1600</v>
      </c>
      <c r="R33" s="79"/>
      <c r="S33" s="117"/>
      <c r="T33" s="117"/>
      <c r="U33" s="117"/>
      <c r="V33" s="117"/>
      <c r="W33" s="117"/>
      <c r="X33" s="117"/>
      <c r="Y33" s="117"/>
      <c r="Z33" s="117"/>
    </row>
    <row r="34" spans="1:26">
      <c r="A34" s="641"/>
      <c r="B34" s="643"/>
      <c r="C34" s="645"/>
      <c r="D34" s="647"/>
      <c r="E34" s="649"/>
      <c r="F34" s="651"/>
      <c r="G34" s="653"/>
      <c r="H34" s="31"/>
      <c r="I34" s="229"/>
      <c r="J34" s="194"/>
      <c r="K34" s="194"/>
      <c r="L34" s="195"/>
      <c r="M34" s="318"/>
      <c r="N34" s="319"/>
      <c r="O34" s="656"/>
      <c r="P34" s="8"/>
      <c r="Q34" s="10"/>
      <c r="R34" s="79"/>
      <c r="S34" s="117"/>
      <c r="T34" s="117"/>
      <c r="U34" s="117"/>
      <c r="V34" s="117"/>
      <c r="W34" s="117"/>
      <c r="X34" s="117"/>
      <c r="Y34" s="117"/>
      <c r="Z34" s="117"/>
    </row>
    <row r="35" spans="1:26" ht="13.5" thickBot="1">
      <c r="A35" s="642"/>
      <c r="B35" s="644"/>
      <c r="C35" s="646"/>
      <c r="D35" s="648"/>
      <c r="E35" s="650"/>
      <c r="F35" s="652"/>
      <c r="G35" s="654"/>
      <c r="H35" s="95" t="s">
        <v>10</v>
      </c>
      <c r="I35" s="231">
        <f t="shared" ref="I35:L35" si="10">SUM(I33:I34)</f>
        <v>0</v>
      </c>
      <c r="J35" s="206">
        <f t="shared" si="10"/>
        <v>0</v>
      </c>
      <c r="K35" s="206">
        <f t="shared" si="10"/>
        <v>0</v>
      </c>
      <c r="L35" s="207">
        <f t="shared" si="10"/>
        <v>0</v>
      </c>
      <c r="M35" s="316">
        <f>SUM(M33:M34)</f>
        <v>164.8</v>
      </c>
      <c r="N35" s="316">
        <f t="shared" ref="N35" si="11">SUM(N33:N34)</f>
        <v>0</v>
      </c>
      <c r="O35" s="525"/>
      <c r="P35" s="43"/>
      <c r="Q35" s="44"/>
      <c r="R35" s="45"/>
    </row>
    <row r="36" spans="1:26" ht="13.5" thickBot="1">
      <c r="A36" s="23" t="s">
        <v>9</v>
      </c>
      <c r="B36" s="6" t="s">
        <v>9</v>
      </c>
      <c r="C36" s="792" t="s">
        <v>12</v>
      </c>
      <c r="D36" s="792"/>
      <c r="E36" s="792"/>
      <c r="F36" s="792"/>
      <c r="G36" s="792"/>
      <c r="H36" s="793"/>
      <c r="I36" s="235">
        <f>I32+I29+I26+I23+I21+I16+I35</f>
        <v>26764.9</v>
      </c>
      <c r="J36" s="235">
        <f t="shared" ref="J36:L36" si="12">J32+J29+J26+J23+J21+J16+J35</f>
        <v>18974.3</v>
      </c>
      <c r="K36" s="235">
        <f t="shared" si="12"/>
        <v>0</v>
      </c>
      <c r="L36" s="235">
        <f t="shared" si="12"/>
        <v>7790.6</v>
      </c>
      <c r="M36" s="235">
        <f>M32+M29+M26+M23+M21+M16+M35</f>
        <v>19726.099999999999</v>
      </c>
      <c r="N36" s="235">
        <f>N32+N29+N26+N23+N21+N16</f>
        <v>22711.3</v>
      </c>
      <c r="O36" s="441"/>
      <c r="P36" s="442"/>
      <c r="Q36" s="442"/>
      <c r="R36" s="443"/>
    </row>
    <row r="37" spans="1:26" ht="13.5" thickBot="1">
      <c r="A37" s="23" t="s">
        <v>9</v>
      </c>
      <c r="B37" s="6" t="s">
        <v>11</v>
      </c>
      <c r="C37" s="794" t="s">
        <v>60</v>
      </c>
      <c r="D37" s="795"/>
      <c r="E37" s="795"/>
      <c r="F37" s="795"/>
      <c r="G37" s="795"/>
      <c r="H37" s="795"/>
      <c r="I37" s="795"/>
      <c r="J37" s="795"/>
      <c r="K37" s="795"/>
      <c r="L37" s="795"/>
      <c r="M37" s="795"/>
      <c r="N37" s="795"/>
      <c r="O37" s="795"/>
      <c r="P37" s="795"/>
      <c r="Q37" s="795"/>
      <c r="R37" s="796"/>
    </row>
    <row r="38" spans="1:26" ht="12.75" customHeight="1">
      <c r="A38" s="657" t="s">
        <v>9</v>
      </c>
      <c r="B38" s="658" t="s">
        <v>11</v>
      </c>
      <c r="C38" s="728" t="s">
        <v>9</v>
      </c>
      <c r="D38" s="804" t="s">
        <v>42</v>
      </c>
      <c r="E38" s="806" t="s">
        <v>106</v>
      </c>
      <c r="F38" s="732" t="s">
        <v>39</v>
      </c>
      <c r="G38" s="808" t="s">
        <v>35</v>
      </c>
      <c r="H38" s="32" t="s">
        <v>44</v>
      </c>
      <c r="I38" s="239">
        <f>J38+L38</f>
        <v>140</v>
      </c>
      <c r="J38" s="240">
        <v>140</v>
      </c>
      <c r="K38" s="240"/>
      <c r="L38" s="241"/>
      <c r="M38" s="320">
        <v>165</v>
      </c>
      <c r="N38" s="320">
        <v>108</v>
      </c>
      <c r="O38" s="798" t="s">
        <v>98</v>
      </c>
      <c r="P38" s="60">
        <v>2</v>
      </c>
      <c r="Q38" s="60" t="s">
        <v>46</v>
      </c>
      <c r="R38" s="62">
        <v>4</v>
      </c>
    </row>
    <row r="39" spans="1:26">
      <c r="A39" s="641"/>
      <c r="B39" s="643"/>
      <c r="C39" s="735"/>
      <c r="D39" s="681"/>
      <c r="E39" s="809"/>
      <c r="F39" s="683"/>
      <c r="G39" s="653"/>
      <c r="H39" s="33"/>
      <c r="I39" s="245"/>
      <c r="J39" s="246"/>
      <c r="K39" s="246"/>
      <c r="L39" s="195"/>
      <c r="M39" s="318"/>
      <c r="N39" s="318"/>
      <c r="O39" s="799"/>
      <c r="P39" s="8"/>
      <c r="Q39" s="8"/>
      <c r="R39" s="79"/>
    </row>
    <row r="40" spans="1:26">
      <c r="A40" s="641"/>
      <c r="B40" s="643"/>
      <c r="C40" s="735"/>
      <c r="D40" s="681"/>
      <c r="E40" s="809"/>
      <c r="F40" s="683"/>
      <c r="G40" s="653"/>
      <c r="H40" s="33"/>
      <c r="I40" s="249"/>
      <c r="J40" s="250"/>
      <c r="K40" s="250"/>
      <c r="L40" s="200"/>
      <c r="M40" s="321"/>
      <c r="N40" s="321"/>
      <c r="O40" s="799"/>
      <c r="P40" s="8"/>
      <c r="Q40" s="8"/>
      <c r="R40" s="79"/>
    </row>
    <row r="41" spans="1:26" ht="13.5" thickBot="1">
      <c r="A41" s="642"/>
      <c r="B41" s="644"/>
      <c r="C41" s="729"/>
      <c r="D41" s="805"/>
      <c r="E41" s="807"/>
      <c r="F41" s="698"/>
      <c r="G41" s="654"/>
      <c r="H41" s="92" t="s">
        <v>10</v>
      </c>
      <c r="I41" s="253">
        <f t="shared" ref="I41:N41" si="13">SUM(I38:I40)</f>
        <v>140</v>
      </c>
      <c r="J41" s="254">
        <f t="shared" si="13"/>
        <v>140</v>
      </c>
      <c r="K41" s="254">
        <f t="shared" si="13"/>
        <v>0</v>
      </c>
      <c r="L41" s="255">
        <f t="shared" si="13"/>
        <v>0</v>
      </c>
      <c r="M41" s="322">
        <f t="shared" si="13"/>
        <v>165</v>
      </c>
      <c r="N41" s="322">
        <f t="shared" si="13"/>
        <v>108</v>
      </c>
      <c r="O41" s="53" t="s">
        <v>63</v>
      </c>
      <c r="P41" s="124">
        <v>1</v>
      </c>
      <c r="Q41" s="124">
        <v>1</v>
      </c>
      <c r="R41" s="66">
        <v>1</v>
      </c>
    </row>
    <row r="42" spans="1:26" ht="15" customHeight="1">
      <c r="A42" s="657" t="s">
        <v>9</v>
      </c>
      <c r="B42" s="658" t="s">
        <v>11</v>
      </c>
      <c r="C42" s="728" t="s">
        <v>11</v>
      </c>
      <c r="D42" s="804" t="s">
        <v>43</v>
      </c>
      <c r="E42" s="806" t="s">
        <v>105</v>
      </c>
      <c r="F42" s="732" t="s">
        <v>39</v>
      </c>
      <c r="G42" s="808" t="s">
        <v>35</v>
      </c>
      <c r="H42" s="83" t="s">
        <v>44</v>
      </c>
      <c r="I42" s="198">
        <f>J42+L42</f>
        <v>7.5</v>
      </c>
      <c r="J42" s="199">
        <v>7.5</v>
      </c>
      <c r="K42" s="199"/>
      <c r="L42" s="200"/>
      <c r="M42" s="315">
        <v>40</v>
      </c>
      <c r="N42" s="315">
        <v>40</v>
      </c>
      <c r="O42" s="710" t="s">
        <v>47</v>
      </c>
      <c r="P42" s="8" t="s">
        <v>48</v>
      </c>
      <c r="Q42" s="8" t="s">
        <v>46</v>
      </c>
      <c r="R42" s="79" t="s">
        <v>46</v>
      </c>
    </row>
    <row r="43" spans="1:26" ht="13.5" thickBot="1">
      <c r="A43" s="642"/>
      <c r="B43" s="644"/>
      <c r="C43" s="729"/>
      <c r="D43" s="805"/>
      <c r="E43" s="807"/>
      <c r="F43" s="698"/>
      <c r="G43" s="654"/>
      <c r="H43" s="92" t="s">
        <v>10</v>
      </c>
      <c r="I43" s="205">
        <f t="shared" ref="I43:N43" si="14">SUM(I42:I42)</f>
        <v>7.5</v>
      </c>
      <c r="J43" s="206">
        <f t="shared" si="14"/>
        <v>7.5</v>
      </c>
      <c r="K43" s="206">
        <f t="shared" si="14"/>
        <v>0</v>
      </c>
      <c r="L43" s="207">
        <f t="shared" si="14"/>
        <v>0</v>
      </c>
      <c r="M43" s="316">
        <f t="shared" si="14"/>
        <v>40</v>
      </c>
      <c r="N43" s="316">
        <f t="shared" si="14"/>
        <v>40</v>
      </c>
      <c r="O43" s="800"/>
      <c r="P43" s="61"/>
      <c r="Q43" s="61"/>
      <c r="R43" s="63"/>
    </row>
    <row r="44" spans="1:26" ht="13.5" thickBot="1">
      <c r="A44" s="26" t="s">
        <v>9</v>
      </c>
      <c r="B44" s="6" t="s">
        <v>11</v>
      </c>
      <c r="C44" s="792" t="s">
        <v>12</v>
      </c>
      <c r="D44" s="792"/>
      <c r="E44" s="792"/>
      <c r="F44" s="792"/>
      <c r="G44" s="792"/>
      <c r="H44" s="793"/>
      <c r="I44" s="235">
        <f>I43+I41</f>
        <v>147.5</v>
      </c>
      <c r="J44" s="235">
        <f t="shared" ref="J44:N44" si="15">J43+J41</f>
        <v>147.5</v>
      </c>
      <c r="K44" s="235">
        <f t="shared" si="15"/>
        <v>0</v>
      </c>
      <c r="L44" s="235">
        <f t="shared" si="15"/>
        <v>0</v>
      </c>
      <c r="M44" s="235">
        <f>M43+M41</f>
        <v>205</v>
      </c>
      <c r="N44" s="235">
        <f t="shared" si="15"/>
        <v>148</v>
      </c>
      <c r="O44" s="801"/>
      <c r="P44" s="802"/>
      <c r="Q44" s="802"/>
      <c r="R44" s="803"/>
    </row>
    <row r="45" spans="1:26" ht="13.5" thickBot="1">
      <c r="A45" s="23" t="s">
        <v>9</v>
      </c>
      <c r="B45" s="6" t="s">
        <v>34</v>
      </c>
      <c r="C45" s="794" t="s">
        <v>61</v>
      </c>
      <c r="D45" s="795"/>
      <c r="E45" s="795"/>
      <c r="F45" s="795"/>
      <c r="G45" s="795"/>
      <c r="H45" s="797"/>
      <c r="I45" s="797"/>
      <c r="J45" s="797"/>
      <c r="K45" s="797"/>
      <c r="L45" s="797"/>
      <c r="M45" s="797"/>
      <c r="N45" s="797"/>
      <c r="O45" s="795"/>
      <c r="P45" s="795"/>
      <c r="Q45" s="795"/>
      <c r="R45" s="796"/>
    </row>
    <row r="46" spans="1:26" ht="12.75" customHeight="1">
      <c r="A46" s="478" t="s">
        <v>9</v>
      </c>
      <c r="B46" s="420" t="s">
        <v>34</v>
      </c>
      <c r="C46" s="422" t="s">
        <v>9</v>
      </c>
      <c r="D46" s="54" t="s">
        <v>88</v>
      </c>
      <c r="E46" s="424"/>
      <c r="F46" s="425" t="s">
        <v>39</v>
      </c>
      <c r="G46" s="428" t="s">
        <v>35</v>
      </c>
      <c r="H46" s="15"/>
      <c r="I46" s="208"/>
      <c r="J46" s="209"/>
      <c r="K46" s="209"/>
      <c r="L46" s="256"/>
      <c r="M46" s="323"/>
      <c r="N46" s="324"/>
      <c r="O46" s="438"/>
      <c r="P46" s="48"/>
      <c r="Q46" s="60"/>
      <c r="R46" s="62"/>
    </row>
    <row r="47" spans="1:26" ht="16.5" customHeight="1">
      <c r="A47" s="480"/>
      <c r="B47" s="426"/>
      <c r="C47" s="427"/>
      <c r="D47" s="680" t="s">
        <v>53</v>
      </c>
      <c r="E47" s="684" t="s">
        <v>104</v>
      </c>
      <c r="F47" s="682"/>
      <c r="G47" s="677"/>
      <c r="H47" s="16" t="s">
        <v>44</v>
      </c>
      <c r="I47" s="187">
        <f>J47</f>
        <v>30</v>
      </c>
      <c r="J47" s="188">
        <v>30</v>
      </c>
      <c r="K47" s="188"/>
      <c r="L47" s="257"/>
      <c r="M47" s="531">
        <v>55</v>
      </c>
      <c r="N47" s="371">
        <v>55</v>
      </c>
      <c r="O47" s="675" t="s">
        <v>70</v>
      </c>
      <c r="P47" s="96">
        <v>17</v>
      </c>
      <c r="Q47" s="97">
        <v>17</v>
      </c>
      <c r="R47" s="64">
        <v>17</v>
      </c>
    </row>
    <row r="48" spans="1:26" ht="12.75" customHeight="1">
      <c r="A48" s="480"/>
      <c r="B48" s="426"/>
      <c r="C48" s="427"/>
      <c r="D48" s="681"/>
      <c r="E48" s="686"/>
      <c r="F48" s="683"/>
      <c r="G48" s="678"/>
      <c r="H48" s="481"/>
      <c r="I48" s="271"/>
      <c r="J48" s="272"/>
      <c r="K48" s="272"/>
      <c r="L48" s="273"/>
      <c r="M48" s="530"/>
      <c r="N48" s="374"/>
      <c r="O48" s="679"/>
      <c r="P48" s="49"/>
      <c r="Q48" s="80"/>
      <c r="R48" s="79"/>
    </row>
    <row r="49" spans="1:21" ht="12.75" customHeight="1">
      <c r="A49" s="480"/>
      <c r="B49" s="426"/>
      <c r="C49" s="427"/>
      <c r="D49" s="680" t="s">
        <v>54</v>
      </c>
      <c r="E49" s="684" t="s">
        <v>104</v>
      </c>
      <c r="F49" s="682"/>
      <c r="G49" s="677"/>
      <c r="H49" s="153" t="s">
        <v>45</v>
      </c>
      <c r="I49" s="187">
        <f>J49</f>
        <v>54.5</v>
      </c>
      <c r="J49" s="188">
        <v>54.5</v>
      </c>
      <c r="K49" s="188"/>
      <c r="L49" s="257"/>
      <c r="M49" s="328"/>
      <c r="N49" s="325"/>
      <c r="O49" s="675" t="s">
        <v>65</v>
      </c>
      <c r="P49" s="96"/>
      <c r="Q49" s="65"/>
      <c r="R49" s="64"/>
    </row>
    <row r="50" spans="1:21" ht="15" customHeight="1">
      <c r="A50" s="480"/>
      <c r="B50" s="426"/>
      <c r="C50" s="427"/>
      <c r="D50" s="681"/>
      <c r="E50" s="685"/>
      <c r="F50" s="683"/>
      <c r="G50" s="678"/>
      <c r="H50" s="153" t="s">
        <v>68</v>
      </c>
      <c r="I50" s="187">
        <f>J50</f>
        <v>329</v>
      </c>
      <c r="J50" s="188">
        <v>329</v>
      </c>
      <c r="K50" s="188"/>
      <c r="L50" s="257"/>
      <c r="M50" s="330"/>
      <c r="N50" s="451"/>
      <c r="O50" s="676"/>
      <c r="P50" s="50">
        <v>1.7</v>
      </c>
      <c r="Q50" s="80"/>
      <c r="R50" s="79"/>
    </row>
    <row r="51" spans="1:21" ht="15.75" customHeight="1">
      <c r="A51" s="480"/>
      <c r="B51" s="426"/>
      <c r="C51" s="427"/>
      <c r="D51" s="681"/>
      <c r="E51" s="685"/>
      <c r="F51" s="683"/>
      <c r="G51" s="678"/>
      <c r="H51" s="154"/>
      <c r="I51" s="460"/>
      <c r="J51" s="461"/>
      <c r="K51" s="461"/>
      <c r="L51" s="462"/>
      <c r="M51" s="326"/>
      <c r="N51" s="327"/>
      <c r="O51" s="162" t="s">
        <v>55</v>
      </c>
      <c r="P51" s="97">
        <v>500</v>
      </c>
      <c r="Q51" s="65"/>
      <c r="R51" s="64"/>
    </row>
    <row r="52" spans="1:21">
      <c r="A52" s="480"/>
      <c r="B52" s="426"/>
      <c r="C52" s="427"/>
      <c r="D52" s="680" t="s">
        <v>77</v>
      </c>
      <c r="E52" s="375"/>
      <c r="F52" s="682"/>
      <c r="G52" s="677"/>
      <c r="H52" s="376" t="s">
        <v>68</v>
      </c>
      <c r="I52" s="460">
        <v>417.4</v>
      </c>
      <c r="J52" s="461">
        <v>417.4</v>
      </c>
      <c r="K52" s="461"/>
      <c r="L52" s="464"/>
      <c r="M52" s="330"/>
      <c r="N52" s="330"/>
      <c r="O52" s="162" t="s">
        <v>66</v>
      </c>
      <c r="P52" s="377">
        <v>44.3</v>
      </c>
      <c r="Q52" s="65"/>
      <c r="R52" s="64"/>
    </row>
    <row r="53" spans="1:21" ht="15" customHeight="1">
      <c r="A53" s="480"/>
      <c r="B53" s="426"/>
      <c r="C53" s="427"/>
      <c r="D53" s="811"/>
      <c r="E53" s="151"/>
      <c r="F53" s="812"/>
      <c r="G53" s="813"/>
      <c r="H53" s="153" t="s">
        <v>69</v>
      </c>
      <c r="I53" s="463">
        <f>J53+L53</f>
        <v>87.7</v>
      </c>
      <c r="J53" s="461">
        <v>87.7</v>
      </c>
      <c r="K53" s="188"/>
      <c r="L53" s="257"/>
      <c r="M53" s="330"/>
      <c r="N53" s="330"/>
      <c r="O53" s="378" t="s">
        <v>67</v>
      </c>
      <c r="P53" s="379">
        <v>5.2</v>
      </c>
      <c r="Q53" s="52"/>
      <c r="R53" s="66"/>
    </row>
    <row r="54" spans="1:21" ht="12.75" customHeight="1">
      <c r="A54" s="480"/>
      <c r="B54" s="426"/>
      <c r="C54" s="427"/>
      <c r="D54" s="647" t="s">
        <v>126</v>
      </c>
      <c r="E54" s="122"/>
      <c r="F54" s="815"/>
      <c r="G54" s="678"/>
      <c r="H54" s="529" t="s">
        <v>44</v>
      </c>
      <c r="I54" s="187">
        <f>J54</f>
        <v>50</v>
      </c>
      <c r="J54" s="188">
        <v>50</v>
      </c>
      <c r="K54" s="272"/>
      <c r="L54" s="273"/>
      <c r="M54" s="329"/>
      <c r="N54" s="329"/>
      <c r="O54" s="676" t="s">
        <v>76</v>
      </c>
      <c r="P54" s="50">
        <v>1.3</v>
      </c>
      <c r="Q54" s="80"/>
      <c r="R54" s="79"/>
    </row>
    <row r="55" spans="1:21" ht="13.5" customHeight="1">
      <c r="A55" s="507"/>
      <c r="B55" s="452"/>
      <c r="C55" s="453"/>
      <c r="D55" s="814"/>
      <c r="E55" s="151"/>
      <c r="F55" s="816"/>
      <c r="G55" s="813"/>
      <c r="H55" s="152"/>
      <c r="I55" s="271"/>
      <c r="J55" s="272"/>
      <c r="K55" s="199"/>
      <c r="L55" s="250"/>
      <c r="M55" s="329"/>
      <c r="N55" s="329"/>
      <c r="O55" s="810"/>
      <c r="P55" s="51"/>
      <c r="Q55" s="52"/>
      <c r="R55" s="66"/>
    </row>
    <row r="56" spans="1:21" ht="15" customHeight="1">
      <c r="A56" s="480"/>
      <c r="B56" s="426"/>
      <c r="C56" s="427"/>
      <c r="D56" s="694" t="s">
        <v>123</v>
      </c>
      <c r="E56" s="433" t="s">
        <v>78</v>
      </c>
      <c r="F56" s="651"/>
      <c r="G56" s="391"/>
      <c r="H56" s="83" t="s">
        <v>44</v>
      </c>
      <c r="I56" s="198">
        <f>J56</f>
        <v>318.5</v>
      </c>
      <c r="J56" s="199">
        <v>318.5</v>
      </c>
      <c r="K56" s="188"/>
      <c r="L56" s="257"/>
      <c r="M56" s="329"/>
      <c r="N56" s="329"/>
      <c r="O56" s="710" t="s">
        <v>117</v>
      </c>
      <c r="P56" s="416"/>
      <c r="Q56" s="80"/>
      <c r="R56" s="79"/>
    </row>
    <row r="57" spans="1:21" ht="15" customHeight="1">
      <c r="A57" s="480"/>
      <c r="B57" s="426"/>
      <c r="C57" s="427"/>
      <c r="D57" s="694"/>
      <c r="E57" s="433"/>
      <c r="F57" s="651"/>
      <c r="G57" s="391"/>
      <c r="H57" s="83" t="s">
        <v>45</v>
      </c>
      <c r="I57" s="187">
        <f>J57+L57</f>
        <v>48.6</v>
      </c>
      <c r="J57" s="188">
        <v>48.6</v>
      </c>
      <c r="K57" s="188"/>
      <c r="L57" s="257"/>
      <c r="M57" s="330"/>
      <c r="N57" s="330"/>
      <c r="O57" s="710"/>
      <c r="P57" s="416"/>
      <c r="Q57" s="80"/>
      <c r="R57" s="79"/>
    </row>
    <row r="58" spans="1:21" ht="15.75" customHeight="1">
      <c r="A58" s="480"/>
      <c r="B58" s="426"/>
      <c r="C58" s="427"/>
      <c r="D58" s="389"/>
      <c r="E58" s="433"/>
      <c r="F58" s="651"/>
      <c r="G58" s="391"/>
      <c r="H58" s="529" t="s">
        <v>68</v>
      </c>
      <c r="I58" s="187">
        <f>J58</f>
        <v>1567.1</v>
      </c>
      <c r="J58" s="188">
        <v>1567.1</v>
      </c>
      <c r="K58" s="532">
        <f>SUM(K46:K57)</f>
        <v>0</v>
      </c>
      <c r="L58" s="532">
        <f>SUM(L46:L57)</f>
        <v>0</v>
      </c>
      <c r="M58" s="330"/>
      <c r="N58" s="328"/>
      <c r="O58" s="710"/>
      <c r="P58" s="416">
        <v>100</v>
      </c>
      <c r="Q58" s="80"/>
      <c r="R58" s="79"/>
    </row>
    <row r="59" spans="1:21" ht="15" customHeight="1" thickBot="1">
      <c r="A59" s="479"/>
      <c r="B59" s="421"/>
      <c r="C59" s="423"/>
      <c r="D59" s="390"/>
      <c r="E59" s="434"/>
      <c r="F59" s="652"/>
      <c r="G59" s="392"/>
      <c r="H59" s="93" t="s">
        <v>10</v>
      </c>
      <c r="I59" s="253">
        <f>SUM(I47:I58)</f>
        <v>2902.7999999999997</v>
      </c>
      <c r="J59" s="254">
        <f>SUM(J47:J58)</f>
        <v>2902.7999999999997</v>
      </c>
      <c r="K59" s="495">
        <f>SUM(K46:K58)</f>
        <v>0</v>
      </c>
      <c r="L59" s="283">
        <f>SUM(L46:L58)</f>
        <v>0</v>
      </c>
      <c r="M59" s="322">
        <f>M47</f>
        <v>55</v>
      </c>
      <c r="N59" s="316">
        <f>N47</f>
        <v>55</v>
      </c>
      <c r="O59" s="7"/>
      <c r="P59" s="417"/>
      <c r="Q59" s="123"/>
      <c r="R59" s="63"/>
    </row>
    <row r="60" spans="1:21" ht="17.25" customHeight="1">
      <c r="A60" s="823" t="s">
        <v>9</v>
      </c>
      <c r="B60" s="825" t="s">
        <v>34</v>
      </c>
      <c r="C60" s="645" t="s">
        <v>11</v>
      </c>
      <c r="D60" s="712" t="s">
        <v>89</v>
      </c>
      <c r="E60" s="827" t="s">
        <v>78</v>
      </c>
      <c r="F60" s="683" t="s">
        <v>39</v>
      </c>
      <c r="G60" s="829" t="s">
        <v>46</v>
      </c>
      <c r="H60" s="140" t="s">
        <v>71</v>
      </c>
      <c r="I60" s="486">
        <f>J60+L60</f>
        <v>3540.6</v>
      </c>
      <c r="J60" s="256"/>
      <c r="K60" s="209"/>
      <c r="L60" s="487">
        <v>3540.6</v>
      </c>
      <c r="M60" s="331"/>
      <c r="N60" s="315"/>
      <c r="O60" s="676" t="s">
        <v>127</v>
      </c>
      <c r="P60" s="818"/>
      <c r="Q60" s="818"/>
      <c r="R60" s="819"/>
      <c r="U60" s="163"/>
    </row>
    <row r="61" spans="1:21" ht="17.25" customHeight="1">
      <c r="A61" s="823"/>
      <c r="B61" s="825"/>
      <c r="C61" s="645"/>
      <c r="D61" s="712"/>
      <c r="E61" s="827"/>
      <c r="F61" s="683"/>
      <c r="G61" s="829"/>
      <c r="H61" s="484" t="s">
        <v>44</v>
      </c>
      <c r="I61" s="249">
        <f>J61</f>
        <v>1.1000000000000001</v>
      </c>
      <c r="J61" s="250">
        <v>1.1000000000000001</v>
      </c>
      <c r="K61" s="199"/>
      <c r="L61" s="488"/>
      <c r="M61" s="512"/>
      <c r="N61" s="318"/>
      <c r="O61" s="676"/>
      <c r="P61" s="818"/>
      <c r="Q61" s="818"/>
      <c r="R61" s="819"/>
      <c r="U61" s="163"/>
    </row>
    <row r="62" spans="1:21" ht="16.5" customHeight="1">
      <c r="A62" s="823"/>
      <c r="B62" s="825"/>
      <c r="C62" s="645"/>
      <c r="D62" s="712"/>
      <c r="E62" s="827"/>
      <c r="F62" s="683"/>
      <c r="G62" s="829"/>
      <c r="H62" s="141" t="s">
        <v>33</v>
      </c>
      <c r="I62" s="457">
        <f>J62+L62</f>
        <v>55.3</v>
      </c>
      <c r="J62" s="257">
        <f>55.3</f>
        <v>55.3</v>
      </c>
      <c r="K62" s="188"/>
      <c r="L62" s="265"/>
      <c r="M62" s="332"/>
      <c r="N62" s="333"/>
      <c r="O62" s="676"/>
      <c r="P62" s="818"/>
      <c r="Q62" s="818"/>
      <c r="R62" s="819"/>
    </row>
    <row r="63" spans="1:21" ht="14.25" customHeight="1">
      <c r="A63" s="823"/>
      <c r="B63" s="825"/>
      <c r="C63" s="645"/>
      <c r="D63" s="712"/>
      <c r="E63" s="827"/>
      <c r="F63" s="683"/>
      <c r="G63" s="829"/>
      <c r="H63" s="142" t="s">
        <v>68</v>
      </c>
      <c r="I63" s="457">
        <f>J63+L63</f>
        <v>1290.4000000000001</v>
      </c>
      <c r="J63" s="257"/>
      <c r="K63" s="188"/>
      <c r="L63" s="265">
        <v>1290.4000000000001</v>
      </c>
      <c r="M63" s="334">
        <v>3177.5</v>
      </c>
      <c r="N63" s="333"/>
      <c r="O63" s="676"/>
      <c r="P63" s="818"/>
      <c r="Q63" s="818"/>
      <c r="R63" s="819"/>
    </row>
    <row r="64" spans="1:21" ht="21.75" customHeight="1" thickBot="1">
      <c r="A64" s="824"/>
      <c r="B64" s="826"/>
      <c r="C64" s="646"/>
      <c r="D64" s="713"/>
      <c r="E64" s="828"/>
      <c r="F64" s="698"/>
      <c r="G64" s="830"/>
      <c r="H64" s="94" t="s">
        <v>10</v>
      </c>
      <c r="I64" s="224">
        <f>I63+I62+I60+I61</f>
        <v>4887.4000000000005</v>
      </c>
      <c r="J64" s="277">
        <f>J63+J62+J60+J61</f>
        <v>56.4</v>
      </c>
      <c r="K64" s="206">
        <f t="shared" ref="K64:L64" si="16">K63+K62+K60+K61</f>
        <v>0</v>
      </c>
      <c r="L64" s="231">
        <f t="shared" si="16"/>
        <v>4831</v>
      </c>
      <c r="M64" s="316">
        <f>SUM(M60:M63)</f>
        <v>3177.5</v>
      </c>
      <c r="N64" s="316">
        <f>SUM(N60:N63)</f>
        <v>0</v>
      </c>
      <c r="O64" s="817"/>
      <c r="P64" s="61">
        <v>29</v>
      </c>
      <c r="Q64" s="61">
        <v>100</v>
      </c>
      <c r="R64" s="63"/>
    </row>
    <row r="65" spans="1:21" ht="12.75" customHeight="1">
      <c r="A65" s="657" t="s">
        <v>9</v>
      </c>
      <c r="B65" s="658" t="s">
        <v>34</v>
      </c>
      <c r="C65" s="659" t="s">
        <v>34</v>
      </c>
      <c r="D65" s="833" t="s">
        <v>132</v>
      </c>
      <c r="E65" s="836" t="s">
        <v>78</v>
      </c>
      <c r="F65" s="837" t="s">
        <v>39</v>
      </c>
      <c r="G65" s="838" t="s">
        <v>46</v>
      </c>
      <c r="H65" s="308" t="s">
        <v>45</v>
      </c>
      <c r="I65" s="266">
        <f>L65</f>
        <v>5.5</v>
      </c>
      <c r="J65" s="268"/>
      <c r="K65" s="267"/>
      <c r="L65" s="335">
        <v>5.5</v>
      </c>
      <c r="M65" s="336">
        <v>0</v>
      </c>
      <c r="N65" s="336"/>
      <c r="O65" s="655" t="s">
        <v>133</v>
      </c>
      <c r="P65" s="97"/>
      <c r="Q65" s="97"/>
      <c r="R65" s="64"/>
      <c r="U65" s="169"/>
    </row>
    <row r="66" spans="1:21" ht="11.25" customHeight="1">
      <c r="A66" s="641"/>
      <c r="B66" s="643"/>
      <c r="C66" s="645"/>
      <c r="D66" s="834"/>
      <c r="E66" s="649"/>
      <c r="F66" s="651"/>
      <c r="G66" s="839"/>
      <c r="H66" s="31"/>
      <c r="I66" s="198"/>
      <c r="J66" s="194"/>
      <c r="K66" s="194"/>
      <c r="L66" s="195"/>
      <c r="M66" s="337"/>
      <c r="N66" s="337"/>
      <c r="O66" s="710"/>
      <c r="P66" s="8"/>
      <c r="Q66" s="10"/>
      <c r="R66" s="79"/>
      <c r="U66" s="169"/>
    </row>
    <row r="67" spans="1:21" ht="15.75" customHeight="1" thickBot="1">
      <c r="A67" s="642"/>
      <c r="B67" s="644"/>
      <c r="C67" s="646"/>
      <c r="D67" s="835"/>
      <c r="E67" s="650"/>
      <c r="F67" s="652"/>
      <c r="G67" s="840"/>
      <c r="H67" s="98" t="s">
        <v>10</v>
      </c>
      <c r="I67" s="205">
        <f>I65</f>
        <v>5.5</v>
      </c>
      <c r="J67" s="231"/>
      <c r="K67" s="231"/>
      <c r="L67" s="225">
        <f>L65</f>
        <v>5.5</v>
      </c>
      <c r="M67" s="225">
        <f>M65</f>
        <v>0</v>
      </c>
      <c r="N67" s="225"/>
      <c r="O67" s="705"/>
      <c r="P67" s="61">
        <v>100</v>
      </c>
      <c r="Q67" s="9"/>
      <c r="R67" s="63"/>
      <c r="U67" s="169"/>
    </row>
    <row r="68" spans="1:21" ht="18" customHeight="1">
      <c r="A68" s="478" t="s">
        <v>9</v>
      </c>
      <c r="B68" s="420" t="s">
        <v>34</v>
      </c>
      <c r="C68" s="422" t="s">
        <v>40</v>
      </c>
      <c r="D68" s="84" t="s">
        <v>90</v>
      </c>
      <c r="E68" s="820" t="s">
        <v>118</v>
      </c>
      <c r="F68" s="425" t="s">
        <v>39</v>
      </c>
      <c r="G68" s="428" t="s">
        <v>35</v>
      </c>
      <c r="H68" s="161"/>
      <c r="I68" s="281"/>
      <c r="J68" s="194"/>
      <c r="K68" s="194"/>
      <c r="L68" s="246"/>
      <c r="M68" s="338"/>
      <c r="N68" s="320"/>
      <c r="O68" s="168"/>
      <c r="P68" s="60"/>
      <c r="Q68" s="60"/>
      <c r="R68" s="62"/>
    </row>
    <row r="69" spans="1:21" ht="16.5" customHeight="1">
      <c r="A69" s="480"/>
      <c r="B69" s="426"/>
      <c r="C69" s="427"/>
      <c r="D69" s="164" t="s">
        <v>116</v>
      </c>
      <c r="E69" s="821"/>
      <c r="F69" s="418"/>
      <c r="G69" s="437"/>
      <c r="H69" s="161" t="s">
        <v>44</v>
      </c>
      <c r="I69" s="281">
        <f>J69+L69</f>
        <v>263.29999999999995</v>
      </c>
      <c r="J69" s="194">
        <v>162.69999999999999</v>
      </c>
      <c r="K69" s="194"/>
      <c r="L69" s="246">
        <v>100.6</v>
      </c>
      <c r="M69" s="311">
        <v>557.20000000000005</v>
      </c>
      <c r="N69" s="318">
        <v>504.7</v>
      </c>
      <c r="O69" s="439" t="s">
        <v>56</v>
      </c>
      <c r="P69" s="8">
        <v>137</v>
      </c>
      <c r="Q69" s="8">
        <v>137</v>
      </c>
      <c r="R69" s="79">
        <v>137</v>
      </c>
    </row>
    <row r="70" spans="1:21" ht="27" customHeight="1">
      <c r="A70" s="480"/>
      <c r="B70" s="426"/>
      <c r="C70" s="427"/>
      <c r="D70" s="831" t="s">
        <v>57</v>
      </c>
      <c r="E70" s="821"/>
      <c r="F70" s="418"/>
      <c r="G70" s="437"/>
      <c r="H70" s="16" t="s">
        <v>45</v>
      </c>
      <c r="I70" s="227">
        <f>J70</f>
        <v>62.2</v>
      </c>
      <c r="J70" s="188">
        <f>44.7+17.5</f>
        <v>62.2</v>
      </c>
      <c r="K70" s="188"/>
      <c r="L70" s="257"/>
      <c r="M70" s="339"/>
      <c r="N70" s="309"/>
      <c r="O70" s="362" t="s">
        <v>134</v>
      </c>
      <c r="P70" s="97">
        <v>1</v>
      </c>
      <c r="Q70" s="97"/>
      <c r="R70" s="64"/>
    </row>
    <row r="71" spans="1:21" ht="26.25" customHeight="1" thickBot="1">
      <c r="A71" s="479"/>
      <c r="B71" s="421"/>
      <c r="C71" s="423"/>
      <c r="D71" s="832"/>
      <c r="E71" s="822"/>
      <c r="F71" s="419"/>
      <c r="G71" s="429"/>
      <c r="H71" s="127" t="s">
        <v>10</v>
      </c>
      <c r="I71" s="282">
        <f>SUM(I69:I70)</f>
        <v>325.49999999999994</v>
      </c>
      <c r="J71" s="282">
        <f t="shared" ref="J71:N71" si="17">SUM(J69:J70)</f>
        <v>224.89999999999998</v>
      </c>
      <c r="K71" s="282">
        <f t="shared" si="17"/>
        <v>0</v>
      </c>
      <c r="L71" s="283">
        <f t="shared" si="17"/>
        <v>100.6</v>
      </c>
      <c r="M71" s="253">
        <f t="shared" si="17"/>
        <v>557.20000000000005</v>
      </c>
      <c r="N71" s="322">
        <f t="shared" si="17"/>
        <v>504.7</v>
      </c>
      <c r="O71" s="440"/>
      <c r="P71" s="61"/>
      <c r="Q71" s="61"/>
      <c r="R71" s="63"/>
    </row>
    <row r="72" spans="1:21" ht="12.75" customHeight="1">
      <c r="A72" s="657" t="s">
        <v>9</v>
      </c>
      <c r="B72" s="658" t="s">
        <v>34</v>
      </c>
      <c r="C72" s="659" t="s">
        <v>39</v>
      </c>
      <c r="D72" s="660" t="s">
        <v>146</v>
      </c>
      <c r="E72" s="663"/>
      <c r="F72" s="666" t="s">
        <v>39</v>
      </c>
      <c r="G72" s="669" t="s">
        <v>35</v>
      </c>
      <c r="H72" s="599" t="s">
        <v>44</v>
      </c>
      <c r="I72" s="550">
        <f>J72+L72</f>
        <v>61</v>
      </c>
      <c r="J72" s="600">
        <v>43</v>
      </c>
      <c r="K72" s="551"/>
      <c r="L72" s="600">
        <v>18</v>
      </c>
      <c r="M72" s="601">
        <v>122</v>
      </c>
      <c r="N72" s="602"/>
      <c r="O72" s="672" t="s">
        <v>145</v>
      </c>
      <c r="P72" s="515"/>
      <c r="Q72" s="97"/>
      <c r="R72" s="64"/>
      <c r="U72" s="169"/>
    </row>
    <row r="73" spans="1:21" ht="15.75" customHeight="1">
      <c r="A73" s="641"/>
      <c r="B73" s="643"/>
      <c r="C73" s="645"/>
      <c r="D73" s="661"/>
      <c r="E73" s="664"/>
      <c r="F73" s="667"/>
      <c r="G73" s="670"/>
      <c r="H73" s="516" t="s">
        <v>33</v>
      </c>
      <c r="I73" s="198">
        <f>J73+L73</f>
        <v>131.9</v>
      </c>
      <c r="J73" s="194">
        <v>125.4</v>
      </c>
      <c r="K73" s="194"/>
      <c r="L73" s="195">
        <v>6.5</v>
      </c>
      <c r="M73" s="517"/>
      <c r="N73" s="518"/>
      <c r="O73" s="673"/>
      <c r="P73" s="519">
        <v>35</v>
      </c>
      <c r="Q73" s="10">
        <v>75</v>
      </c>
      <c r="R73" s="79"/>
      <c r="U73" s="169"/>
    </row>
    <row r="74" spans="1:21" ht="15.75" customHeight="1" thickBot="1">
      <c r="A74" s="642"/>
      <c r="B74" s="644"/>
      <c r="C74" s="646"/>
      <c r="D74" s="662"/>
      <c r="E74" s="665"/>
      <c r="F74" s="668"/>
      <c r="G74" s="671"/>
      <c r="H74" s="520" t="s">
        <v>10</v>
      </c>
      <c r="I74" s="521">
        <f>I73+I72</f>
        <v>192.9</v>
      </c>
      <c r="J74" s="521">
        <f t="shared" ref="J74:L74" si="18">J73+J72</f>
        <v>168.4</v>
      </c>
      <c r="K74" s="521">
        <f t="shared" si="18"/>
        <v>0</v>
      </c>
      <c r="L74" s="521">
        <f t="shared" si="18"/>
        <v>24.5</v>
      </c>
      <c r="M74" s="522">
        <f>M72</f>
        <v>122</v>
      </c>
      <c r="N74" s="523"/>
      <c r="O74" s="674"/>
      <c r="P74" s="524"/>
      <c r="Q74" s="9"/>
      <c r="R74" s="63"/>
      <c r="U74" s="169"/>
    </row>
    <row r="75" spans="1:21" ht="13.5" thickBot="1">
      <c r="A75" s="125" t="s">
        <v>9</v>
      </c>
      <c r="B75" s="421" t="s">
        <v>34</v>
      </c>
      <c r="C75" s="687" t="s">
        <v>12</v>
      </c>
      <c r="D75" s="687"/>
      <c r="E75" s="687"/>
      <c r="F75" s="687"/>
      <c r="G75" s="687"/>
      <c r="H75" s="688"/>
      <c r="I75" s="284">
        <f>I74+I71+I67+I64+I59</f>
        <v>8314.1</v>
      </c>
      <c r="J75" s="284">
        <f t="shared" ref="J75:L75" si="19">J74+J71+J67+J64+J59</f>
        <v>3352.4999999999995</v>
      </c>
      <c r="K75" s="284">
        <f t="shared" si="19"/>
        <v>0</v>
      </c>
      <c r="L75" s="285">
        <f t="shared" si="19"/>
        <v>4961.6000000000004</v>
      </c>
      <c r="M75" s="508">
        <f t="shared" ref="M75:N75" si="20">M71+M64+M59+M67+M74</f>
        <v>3911.7</v>
      </c>
      <c r="N75" s="284">
        <f t="shared" si="20"/>
        <v>559.70000000000005</v>
      </c>
      <c r="O75" s="689"/>
      <c r="P75" s="689"/>
      <c r="Q75" s="689"/>
      <c r="R75" s="690"/>
    </row>
    <row r="76" spans="1:21" ht="17.25" customHeight="1" thickBot="1">
      <c r="A76" s="23" t="s">
        <v>9</v>
      </c>
      <c r="B76" s="6" t="s">
        <v>40</v>
      </c>
      <c r="C76" s="691" t="s">
        <v>62</v>
      </c>
      <c r="D76" s="692"/>
      <c r="E76" s="692"/>
      <c r="F76" s="692"/>
      <c r="G76" s="692"/>
      <c r="H76" s="692"/>
      <c r="I76" s="692"/>
      <c r="J76" s="692"/>
      <c r="K76" s="692"/>
      <c r="L76" s="692"/>
      <c r="M76" s="692"/>
      <c r="N76" s="692"/>
      <c r="O76" s="692"/>
      <c r="P76" s="692"/>
      <c r="Q76" s="692"/>
      <c r="R76" s="693"/>
    </row>
    <row r="77" spans="1:21" ht="15" customHeight="1">
      <c r="A77" s="409" t="s">
        <v>9</v>
      </c>
      <c r="B77" s="367" t="s">
        <v>40</v>
      </c>
      <c r="C77" s="369" t="s">
        <v>9</v>
      </c>
      <c r="D77" s="703" t="s">
        <v>58</v>
      </c>
      <c r="E77" s="11"/>
      <c r="F77" s="435" t="s">
        <v>40</v>
      </c>
      <c r="G77" s="359" t="s">
        <v>35</v>
      </c>
      <c r="H77" s="364" t="s">
        <v>44</v>
      </c>
      <c r="I77" s="208">
        <f>J77+L77</f>
        <v>96.5</v>
      </c>
      <c r="J77" s="209">
        <v>96.5</v>
      </c>
      <c r="K77" s="209"/>
      <c r="L77" s="210"/>
      <c r="M77" s="309">
        <v>96.5</v>
      </c>
      <c r="N77" s="309">
        <v>96.5</v>
      </c>
      <c r="O77" s="655" t="s">
        <v>99</v>
      </c>
      <c r="P77" s="706">
        <v>1.8</v>
      </c>
      <c r="Q77" s="706">
        <v>1.8</v>
      </c>
      <c r="R77" s="708">
        <v>1.8</v>
      </c>
    </row>
    <row r="78" spans="1:21" ht="13.5" customHeight="1" thickBot="1">
      <c r="A78" s="410"/>
      <c r="B78" s="368"/>
      <c r="C78" s="370"/>
      <c r="D78" s="704"/>
      <c r="E78" s="12"/>
      <c r="F78" s="436"/>
      <c r="G78" s="360"/>
      <c r="H78" s="92" t="s">
        <v>10</v>
      </c>
      <c r="I78" s="205">
        <f>J78+L78</f>
        <v>96.5</v>
      </c>
      <c r="J78" s="206">
        <f>SUM(J77:J77)</f>
        <v>96.5</v>
      </c>
      <c r="K78" s="206"/>
      <c r="L78" s="207"/>
      <c r="M78" s="316">
        <f>SUM(M77:M77)</f>
        <v>96.5</v>
      </c>
      <c r="N78" s="316">
        <f>SUM(N77:N77)</f>
        <v>96.5</v>
      </c>
      <c r="O78" s="705"/>
      <c r="P78" s="707"/>
      <c r="Q78" s="707"/>
      <c r="R78" s="709"/>
    </row>
    <row r="79" spans="1:21" ht="19.5" customHeight="1">
      <c r="A79" s="182" t="s">
        <v>9</v>
      </c>
      <c r="B79" s="183" t="s">
        <v>40</v>
      </c>
      <c r="C79" s="447" t="s">
        <v>11</v>
      </c>
      <c r="D79" s="81" t="s">
        <v>91</v>
      </c>
      <c r="E79" s="448" t="s">
        <v>78</v>
      </c>
      <c r="F79" s="449" t="s">
        <v>40</v>
      </c>
      <c r="G79" s="428" t="s">
        <v>46</v>
      </c>
      <c r="H79" s="155"/>
      <c r="I79" s="289"/>
      <c r="J79" s="290"/>
      <c r="K79" s="290"/>
      <c r="L79" s="291"/>
      <c r="M79" s="340"/>
      <c r="N79" s="341"/>
      <c r="O79" s="431"/>
      <c r="P79" s="60"/>
      <c r="Q79" s="60"/>
      <c r="R79" s="62"/>
    </row>
    <row r="80" spans="1:21" ht="12.75" customHeight="1">
      <c r="A80" s="480"/>
      <c r="B80" s="426"/>
      <c r="C80" s="432"/>
      <c r="D80" s="694" t="s">
        <v>124</v>
      </c>
      <c r="E80" s="700" t="s">
        <v>113</v>
      </c>
      <c r="F80" s="41"/>
      <c r="G80" s="295"/>
      <c r="H80" s="156" t="s">
        <v>71</v>
      </c>
      <c r="I80" s="187">
        <f>J80+L80</f>
        <v>619.29999999999995</v>
      </c>
      <c r="J80" s="188">
        <v>0</v>
      </c>
      <c r="K80" s="188"/>
      <c r="L80" s="189">
        <f>1197.6-578.3</f>
        <v>619.29999999999995</v>
      </c>
      <c r="M80" s="350"/>
      <c r="N80" s="350"/>
      <c r="O80" s="696" t="s">
        <v>100</v>
      </c>
      <c r="P80" s="133"/>
      <c r="Q80" s="131"/>
      <c r="R80" s="132"/>
    </row>
    <row r="81" spans="1:18" ht="18.75" customHeight="1">
      <c r="A81" s="480"/>
      <c r="B81" s="426"/>
      <c r="C81" s="432"/>
      <c r="D81" s="694"/>
      <c r="E81" s="701"/>
      <c r="F81" s="435"/>
      <c r="G81" s="437"/>
      <c r="H81" s="505" t="s">
        <v>45</v>
      </c>
      <c r="I81" s="187">
        <f>J81+L81</f>
        <v>497.4</v>
      </c>
      <c r="J81" s="188">
        <v>0</v>
      </c>
      <c r="K81" s="188"/>
      <c r="L81" s="189">
        <f>369.9+127.5</f>
        <v>497.4</v>
      </c>
      <c r="M81" s="342"/>
      <c r="N81" s="317"/>
      <c r="O81" s="697"/>
      <c r="P81" s="134">
        <v>100</v>
      </c>
      <c r="Q81" s="10"/>
      <c r="R81" s="79"/>
    </row>
    <row r="82" spans="1:18" ht="18.75" customHeight="1">
      <c r="A82" s="480"/>
      <c r="B82" s="470"/>
      <c r="C82" s="474"/>
      <c r="D82" s="694"/>
      <c r="E82" s="701"/>
      <c r="F82" s="475"/>
      <c r="G82" s="476"/>
      <c r="H82" s="505" t="s">
        <v>44</v>
      </c>
      <c r="I82" s="187">
        <f>L82</f>
        <v>91.5</v>
      </c>
      <c r="J82" s="188"/>
      <c r="K82" s="188"/>
      <c r="L82" s="189">
        <f>11.5+80</f>
        <v>91.5</v>
      </c>
      <c r="M82" s="342"/>
      <c r="N82" s="317"/>
      <c r="O82" s="477"/>
      <c r="P82" s="134"/>
      <c r="Q82" s="10"/>
      <c r="R82" s="79"/>
    </row>
    <row r="83" spans="1:18" ht="14.25" customHeight="1">
      <c r="A83" s="555"/>
      <c r="B83" s="556"/>
      <c r="C83" s="553"/>
      <c r="D83" s="694"/>
      <c r="E83" s="701"/>
      <c r="F83" s="554"/>
      <c r="G83" s="558"/>
      <c r="H83" s="157" t="s">
        <v>33</v>
      </c>
      <c r="I83" s="187">
        <f>L83</f>
        <v>961.9</v>
      </c>
      <c r="J83" s="188"/>
      <c r="K83" s="188"/>
      <c r="L83" s="189">
        <v>961.9</v>
      </c>
      <c r="M83" s="342"/>
      <c r="N83" s="317"/>
      <c r="O83" s="557"/>
      <c r="P83" s="134"/>
      <c r="Q83" s="10"/>
      <c r="R83" s="79"/>
    </row>
    <row r="84" spans="1:18" ht="12.75" customHeight="1">
      <c r="A84" s="507"/>
      <c r="B84" s="452"/>
      <c r="C84" s="454"/>
      <c r="D84" s="695"/>
      <c r="E84" s="702"/>
      <c r="F84" s="455"/>
      <c r="G84" s="456"/>
      <c r="H84" s="156" t="s">
        <v>68</v>
      </c>
      <c r="I84" s="187">
        <f>J84+L84</f>
        <v>3380.7</v>
      </c>
      <c r="J84" s="188">
        <v>0</v>
      </c>
      <c r="K84" s="188"/>
      <c r="L84" s="189">
        <v>3380.7</v>
      </c>
      <c r="M84" s="319"/>
      <c r="N84" s="350"/>
      <c r="O84" s="450"/>
      <c r="P84" s="124"/>
      <c r="Q84" s="130"/>
      <c r="R84" s="66"/>
    </row>
    <row r="85" spans="1:18">
      <c r="A85" s="641"/>
      <c r="B85" s="643"/>
      <c r="C85" s="645"/>
      <c r="D85" s="694" t="s">
        <v>75</v>
      </c>
      <c r="E85" s="393"/>
      <c r="F85" s="435"/>
      <c r="G85" s="437"/>
      <c r="H85" s="394" t="s">
        <v>44</v>
      </c>
      <c r="I85" s="187">
        <f>J85+L85</f>
        <v>196.3</v>
      </c>
      <c r="J85" s="188"/>
      <c r="K85" s="188"/>
      <c r="L85" s="189">
        <v>196.3</v>
      </c>
      <c r="M85" s="343">
        <v>0</v>
      </c>
      <c r="N85" s="343"/>
      <c r="O85" s="710" t="s">
        <v>101</v>
      </c>
      <c r="P85" s="386">
        <v>360</v>
      </c>
      <c r="Q85" s="386"/>
      <c r="R85" s="395"/>
    </row>
    <row r="86" spans="1:18" ht="42" customHeight="1">
      <c r="A86" s="641"/>
      <c r="B86" s="643"/>
      <c r="C86" s="645"/>
      <c r="D86" s="695"/>
      <c r="E86" s="381"/>
      <c r="F86" s="435"/>
      <c r="G86" s="437"/>
      <c r="H86" s="159"/>
      <c r="I86" s="187"/>
      <c r="J86" s="188"/>
      <c r="K86" s="188"/>
      <c r="L86" s="189"/>
      <c r="M86" s="312"/>
      <c r="N86" s="343"/>
      <c r="O86" s="711"/>
      <c r="P86" s="124"/>
      <c r="Q86" s="130"/>
      <c r="R86" s="66"/>
    </row>
    <row r="87" spans="1:18" ht="14.25" customHeight="1">
      <c r="A87" s="480"/>
      <c r="B87" s="426"/>
      <c r="C87" s="432"/>
      <c r="D87" s="712" t="s">
        <v>107</v>
      </c>
      <c r="E87" s="56" t="s">
        <v>78</v>
      </c>
      <c r="F87" s="435"/>
      <c r="G87" s="444"/>
      <c r="H87" s="160" t="s">
        <v>44</v>
      </c>
      <c r="I87" s="187"/>
      <c r="J87" s="188"/>
      <c r="K87" s="188"/>
      <c r="L87" s="189"/>
      <c r="M87" s="336">
        <v>125.9</v>
      </c>
      <c r="N87" s="333">
        <v>125.9</v>
      </c>
      <c r="O87" s="138" t="s">
        <v>129</v>
      </c>
      <c r="P87" s="139"/>
      <c r="Q87" s="139">
        <v>967</v>
      </c>
      <c r="R87" s="135">
        <v>968</v>
      </c>
    </row>
    <row r="88" spans="1:18">
      <c r="A88" s="641"/>
      <c r="B88" s="643"/>
      <c r="C88" s="735"/>
      <c r="D88" s="712"/>
      <c r="E88" s="56"/>
      <c r="F88" s="683"/>
      <c r="G88" s="678"/>
      <c r="H88" s="16" t="s">
        <v>68</v>
      </c>
      <c r="I88" s="187"/>
      <c r="J88" s="188">
        <v>0</v>
      </c>
      <c r="K88" s="188"/>
      <c r="L88" s="189"/>
      <c r="M88" s="309">
        <v>713.1</v>
      </c>
      <c r="N88" s="309">
        <v>713.1</v>
      </c>
      <c r="O88" s="21"/>
      <c r="P88" s="8"/>
      <c r="Q88" s="8"/>
      <c r="R88" s="79"/>
    </row>
    <row r="89" spans="1:18" ht="13.5" thickBot="1">
      <c r="A89" s="642"/>
      <c r="B89" s="644"/>
      <c r="C89" s="729"/>
      <c r="D89" s="713"/>
      <c r="E89" s="129"/>
      <c r="F89" s="698"/>
      <c r="G89" s="699"/>
      <c r="H89" s="92" t="s">
        <v>10</v>
      </c>
      <c r="I89" s="205">
        <f>SUM(I80:I88)</f>
        <v>5747.0999999999995</v>
      </c>
      <c r="J89" s="205">
        <f t="shared" ref="J89:L89" si="21">SUM(J80:J88)</f>
        <v>0</v>
      </c>
      <c r="K89" s="205">
        <f t="shared" si="21"/>
        <v>0</v>
      </c>
      <c r="L89" s="205">
        <f t="shared" si="21"/>
        <v>5747.0999999999995</v>
      </c>
      <c r="M89" s="280">
        <f>M88+M87+M86+M84+M81+M80</f>
        <v>839</v>
      </c>
      <c r="N89" s="224">
        <f>N88+N87+N86+N84+N81+N80</f>
        <v>839</v>
      </c>
      <c r="O89" s="7"/>
      <c r="P89" s="61"/>
      <c r="Q89" s="61"/>
      <c r="R89" s="63"/>
    </row>
    <row r="90" spans="1:18" ht="18.75" customHeight="1">
      <c r="A90" s="823" t="s">
        <v>9</v>
      </c>
      <c r="B90" s="825" t="s">
        <v>40</v>
      </c>
      <c r="C90" s="645" t="s">
        <v>34</v>
      </c>
      <c r="D90" s="647" t="s">
        <v>115</v>
      </c>
      <c r="E90" s="11"/>
      <c r="F90" s="651" t="s">
        <v>39</v>
      </c>
      <c r="G90" s="855" t="s">
        <v>46</v>
      </c>
      <c r="H90" s="106" t="s">
        <v>45</v>
      </c>
      <c r="I90" s="198">
        <f>J90+L90</f>
        <v>150</v>
      </c>
      <c r="J90" s="199"/>
      <c r="K90" s="199"/>
      <c r="L90" s="200">
        <v>150</v>
      </c>
      <c r="M90" s="343">
        <v>0</v>
      </c>
      <c r="N90" s="343">
        <v>0</v>
      </c>
      <c r="O90" s="59" t="s">
        <v>120</v>
      </c>
      <c r="P90" s="351">
        <v>1</v>
      </c>
      <c r="Q90" s="351"/>
      <c r="R90" s="352"/>
    </row>
    <row r="91" spans="1:18" ht="15.75" customHeight="1">
      <c r="A91" s="823"/>
      <c r="B91" s="825"/>
      <c r="C91" s="645"/>
      <c r="D91" s="647"/>
      <c r="E91" s="11"/>
      <c r="F91" s="651"/>
      <c r="G91" s="855"/>
      <c r="H91" s="67"/>
      <c r="I91" s="193"/>
      <c r="J91" s="194"/>
      <c r="K91" s="194"/>
      <c r="L91" s="195"/>
      <c r="M91" s="318"/>
      <c r="N91" s="318"/>
      <c r="O91" s="854" t="s">
        <v>122</v>
      </c>
      <c r="P91" s="353">
        <v>300</v>
      </c>
      <c r="Q91" s="353"/>
      <c r="R91" s="354"/>
    </row>
    <row r="92" spans="1:18" ht="15" customHeight="1" thickBot="1">
      <c r="A92" s="824"/>
      <c r="B92" s="826"/>
      <c r="C92" s="646"/>
      <c r="D92" s="648"/>
      <c r="E92" s="12"/>
      <c r="F92" s="652"/>
      <c r="G92" s="856"/>
      <c r="H92" s="94" t="s">
        <v>10</v>
      </c>
      <c r="I92" s="296">
        <f t="shared" ref="I92:L92" si="22">I91+I90</f>
        <v>150</v>
      </c>
      <c r="J92" s="278">
        <f t="shared" si="22"/>
        <v>0</v>
      </c>
      <c r="K92" s="278">
        <f t="shared" si="22"/>
        <v>0</v>
      </c>
      <c r="L92" s="297">
        <f t="shared" si="22"/>
        <v>150</v>
      </c>
      <c r="M92" s="316">
        <f t="shared" ref="M92:N92" si="23">M91+M90</f>
        <v>0</v>
      </c>
      <c r="N92" s="316">
        <f t="shared" si="23"/>
        <v>0</v>
      </c>
      <c r="O92" s="800"/>
      <c r="P92" s="355"/>
      <c r="Q92" s="355"/>
      <c r="R92" s="356"/>
    </row>
    <row r="93" spans="1:18">
      <c r="A93" s="864" t="s">
        <v>9</v>
      </c>
      <c r="B93" s="868" t="s">
        <v>40</v>
      </c>
      <c r="C93" s="872" t="s">
        <v>40</v>
      </c>
      <c r="D93" s="876" t="s">
        <v>131</v>
      </c>
      <c r="E93" s="880" t="s">
        <v>130</v>
      </c>
      <c r="F93" s="884" t="s">
        <v>102</v>
      </c>
      <c r="G93" s="888" t="s">
        <v>46</v>
      </c>
      <c r="H93" s="86" t="s">
        <v>68</v>
      </c>
      <c r="I93" s="111"/>
      <c r="J93" s="88"/>
      <c r="K93" s="88"/>
      <c r="L93" s="89"/>
      <c r="M93" s="107">
        <v>1994.7</v>
      </c>
      <c r="N93" s="70"/>
      <c r="O93" s="58"/>
      <c r="P93" s="357"/>
      <c r="Q93" s="71"/>
      <c r="R93" s="72"/>
    </row>
    <row r="94" spans="1:18">
      <c r="A94" s="865"/>
      <c r="B94" s="869"/>
      <c r="C94" s="873"/>
      <c r="D94" s="877"/>
      <c r="E94" s="881"/>
      <c r="F94" s="885"/>
      <c r="G94" s="889"/>
      <c r="H94" s="87" t="s">
        <v>45</v>
      </c>
      <c r="I94" s="112">
        <f>L94</f>
        <v>0</v>
      </c>
      <c r="J94" s="90"/>
      <c r="K94" s="90"/>
      <c r="L94" s="91">
        <v>0</v>
      </c>
      <c r="M94" s="108"/>
      <c r="N94" s="73"/>
      <c r="O94" s="697" t="s">
        <v>119</v>
      </c>
      <c r="P94" s="358">
        <v>1</v>
      </c>
      <c r="Q94" s="75"/>
      <c r="R94" s="76"/>
    </row>
    <row r="95" spans="1:18">
      <c r="A95" s="866"/>
      <c r="B95" s="870"/>
      <c r="C95" s="874"/>
      <c r="D95" s="878"/>
      <c r="E95" s="882"/>
      <c r="F95" s="886"/>
      <c r="G95" s="890"/>
      <c r="H95" s="87" t="s">
        <v>71</v>
      </c>
      <c r="I95" s="112"/>
      <c r="J95" s="90"/>
      <c r="K95" s="90"/>
      <c r="L95" s="91"/>
      <c r="M95" s="109">
        <v>352</v>
      </c>
      <c r="N95" s="85"/>
      <c r="O95" s="697"/>
      <c r="P95" s="74"/>
      <c r="Q95" s="75"/>
      <c r="R95" s="76"/>
    </row>
    <row r="96" spans="1:18">
      <c r="A96" s="866"/>
      <c r="B96" s="870"/>
      <c r="C96" s="874"/>
      <c r="D96" s="878"/>
      <c r="E96" s="882"/>
      <c r="F96" s="886"/>
      <c r="G96" s="890"/>
      <c r="H96" s="87" t="s">
        <v>33</v>
      </c>
      <c r="I96" s="112"/>
      <c r="J96" s="90"/>
      <c r="K96" s="90"/>
      <c r="L96" s="91"/>
      <c r="M96" s="109">
        <v>30</v>
      </c>
      <c r="N96" s="85"/>
      <c r="O96" s="77"/>
      <c r="P96" s="74"/>
      <c r="Q96" s="75"/>
      <c r="R96" s="76"/>
    </row>
    <row r="97" spans="1:43" ht="13.5" thickBot="1">
      <c r="A97" s="867"/>
      <c r="B97" s="871"/>
      <c r="C97" s="875"/>
      <c r="D97" s="879"/>
      <c r="E97" s="883"/>
      <c r="F97" s="887"/>
      <c r="G97" s="891"/>
      <c r="H97" s="98" t="s">
        <v>10</v>
      </c>
      <c r="I97" s="99">
        <f t="shared" ref="I97:L97" si="24">I94</f>
        <v>0</v>
      </c>
      <c r="J97" s="100">
        <f t="shared" si="24"/>
        <v>0</v>
      </c>
      <c r="K97" s="100">
        <f t="shared" si="24"/>
        <v>0</v>
      </c>
      <c r="L97" s="101">
        <f t="shared" si="24"/>
        <v>0</v>
      </c>
      <c r="M97" s="110">
        <f>SUM(M93:M96)</f>
        <v>2376.6999999999998</v>
      </c>
      <c r="N97" s="102">
        <f>SUM(N93:N94)</f>
        <v>0</v>
      </c>
      <c r="O97" s="143"/>
      <c r="P97" s="144"/>
      <c r="Q97" s="145"/>
      <c r="R97" s="146"/>
    </row>
    <row r="98" spans="1:43" ht="15" customHeight="1">
      <c r="A98" s="409" t="s">
        <v>9</v>
      </c>
      <c r="B98" s="367" t="s">
        <v>40</v>
      </c>
      <c r="C98" s="369" t="s">
        <v>39</v>
      </c>
      <c r="D98" s="892" t="s">
        <v>142</v>
      </c>
      <c r="E98" s="11"/>
      <c r="F98" s="435"/>
      <c r="G98" s="359"/>
      <c r="H98" s="549" t="s">
        <v>69</v>
      </c>
      <c r="I98" s="550">
        <f>J98</f>
        <v>100</v>
      </c>
      <c r="J98" s="551">
        <v>100</v>
      </c>
      <c r="K98" s="551"/>
      <c r="L98" s="552"/>
      <c r="M98" s="309"/>
      <c r="N98" s="309"/>
      <c r="O98" s="853" t="s">
        <v>144</v>
      </c>
      <c r="P98" s="365">
        <v>2</v>
      </c>
      <c r="Q98" s="353"/>
      <c r="R98" s="366"/>
    </row>
    <row r="99" spans="1:43" ht="15" customHeight="1">
      <c r="A99" s="409"/>
      <c r="B99" s="367"/>
      <c r="C99" s="369"/>
      <c r="D99" s="892"/>
      <c r="E99" s="11"/>
      <c r="F99" s="435"/>
      <c r="G99" s="359"/>
      <c r="H99" s="400" t="s">
        <v>44</v>
      </c>
      <c r="I99" s="514">
        <f>J99</f>
        <v>42.9</v>
      </c>
      <c r="J99" s="465">
        <v>42.9</v>
      </c>
      <c r="K99" s="465"/>
      <c r="L99" s="466"/>
      <c r="M99" s="318"/>
      <c r="N99" s="318"/>
      <c r="O99" s="711"/>
      <c r="P99" s="445"/>
      <c r="Q99" s="358"/>
      <c r="R99" s="446"/>
    </row>
    <row r="100" spans="1:43" ht="28.5" customHeight="1" thickBot="1">
      <c r="A100" s="410"/>
      <c r="B100" s="368"/>
      <c r="C100" s="370"/>
      <c r="D100" s="704"/>
      <c r="E100" s="12"/>
      <c r="F100" s="436"/>
      <c r="G100" s="360"/>
      <c r="H100" s="92" t="s">
        <v>10</v>
      </c>
      <c r="I100" s="521">
        <f>J100+L100</f>
        <v>142.9</v>
      </c>
      <c r="J100" s="467">
        <f>SUM(J97:J99)</f>
        <v>142.9</v>
      </c>
      <c r="K100" s="467"/>
      <c r="L100" s="468"/>
      <c r="M100" s="316">
        <f>SUM(M98:M99)</f>
        <v>0</v>
      </c>
      <c r="N100" s="316">
        <f>SUM(N97:N99)</f>
        <v>0</v>
      </c>
      <c r="O100" s="401" t="s">
        <v>143</v>
      </c>
      <c r="P100" s="402">
        <v>8.4</v>
      </c>
      <c r="Q100" s="415"/>
      <c r="R100" s="363"/>
    </row>
    <row r="101" spans="1:43" ht="13.5" thickBot="1">
      <c r="A101" s="479" t="s">
        <v>11</v>
      </c>
      <c r="B101" s="421" t="s">
        <v>40</v>
      </c>
      <c r="C101" s="857" t="s">
        <v>12</v>
      </c>
      <c r="D101" s="792"/>
      <c r="E101" s="792"/>
      <c r="F101" s="792"/>
      <c r="G101" s="792"/>
      <c r="H101" s="793"/>
      <c r="I101" s="528">
        <f>I100+I97+I92+I89+I78</f>
        <v>6136.4999999999991</v>
      </c>
      <c r="J101" s="284">
        <f>J97+J92+J89+J78+J100</f>
        <v>239.4</v>
      </c>
      <c r="K101" s="284">
        <f t="shared" ref="K101:L101" si="25">K97+K92+K89+K78+K100</f>
        <v>0</v>
      </c>
      <c r="L101" s="284">
        <f t="shared" si="25"/>
        <v>5897.0999999999995</v>
      </c>
      <c r="M101" s="380">
        <f>M97+M92+M89+M78+M100</f>
        <v>3312.2</v>
      </c>
      <c r="N101" s="284">
        <f>N97+N92+N89+N78+N100</f>
        <v>935.5</v>
      </c>
      <c r="O101" s="801"/>
      <c r="P101" s="802"/>
      <c r="Q101" s="802"/>
      <c r="R101" s="803"/>
    </row>
    <row r="102" spans="1:43" ht="13.5" thickBot="1">
      <c r="A102" s="26" t="s">
        <v>9</v>
      </c>
      <c r="B102" s="858" t="s">
        <v>13</v>
      </c>
      <c r="C102" s="859"/>
      <c r="D102" s="859"/>
      <c r="E102" s="859"/>
      <c r="F102" s="859"/>
      <c r="G102" s="859"/>
      <c r="H102" s="860"/>
      <c r="I102" s="298">
        <f>SUM(I101,I75,I44,I36)</f>
        <v>41363</v>
      </c>
      <c r="J102" s="299">
        <f t="shared" ref="J102:N102" si="26">SUM(J101,J75,J44,J36)</f>
        <v>22713.699999999997</v>
      </c>
      <c r="K102" s="299">
        <f t="shared" si="26"/>
        <v>0</v>
      </c>
      <c r="L102" s="372">
        <f t="shared" si="26"/>
        <v>18649.300000000003</v>
      </c>
      <c r="M102" s="503">
        <f t="shared" si="26"/>
        <v>27155</v>
      </c>
      <c r="N102" s="299">
        <f t="shared" si="26"/>
        <v>24354.5</v>
      </c>
      <c r="O102" s="847"/>
      <c r="P102" s="848"/>
      <c r="Q102" s="848"/>
      <c r="R102" s="849"/>
    </row>
    <row r="103" spans="1:43" ht="13.5" thickBot="1">
      <c r="A103" s="28" t="s">
        <v>39</v>
      </c>
      <c r="B103" s="861" t="s">
        <v>92</v>
      </c>
      <c r="C103" s="862"/>
      <c r="D103" s="862"/>
      <c r="E103" s="862"/>
      <c r="F103" s="862"/>
      <c r="G103" s="862"/>
      <c r="H103" s="863"/>
      <c r="I103" s="300">
        <f t="shared" ref="I103:N103" si="27">I102</f>
        <v>41363</v>
      </c>
      <c r="J103" s="301">
        <f t="shared" si="27"/>
        <v>22713.699999999997</v>
      </c>
      <c r="K103" s="301">
        <f t="shared" si="27"/>
        <v>0</v>
      </c>
      <c r="L103" s="373">
        <f t="shared" si="27"/>
        <v>18649.300000000003</v>
      </c>
      <c r="M103" s="344">
        <f t="shared" si="27"/>
        <v>27155</v>
      </c>
      <c r="N103" s="302">
        <f t="shared" si="27"/>
        <v>24354.5</v>
      </c>
      <c r="O103" s="850"/>
      <c r="P103" s="851"/>
      <c r="Q103" s="851"/>
      <c r="R103" s="852"/>
      <c r="S103" s="117"/>
      <c r="T103" s="117"/>
      <c r="U103" s="117"/>
      <c r="V103" s="117"/>
      <c r="W103" s="117"/>
      <c r="X103" s="117"/>
      <c r="Y103" s="117"/>
      <c r="Z103" s="117"/>
      <c r="AA103" s="117"/>
      <c r="AB103" s="117"/>
      <c r="AC103" s="117"/>
      <c r="AD103" s="117"/>
      <c r="AE103" s="117"/>
      <c r="AF103" s="117"/>
      <c r="AG103" s="117"/>
      <c r="AH103" s="117"/>
      <c r="AI103" s="117"/>
      <c r="AJ103" s="117"/>
      <c r="AK103" s="117"/>
      <c r="AL103" s="117"/>
      <c r="AM103" s="117"/>
      <c r="AN103" s="117"/>
      <c r="AO103" s="117"/>
      <c r="AP103" s="117"/>
      <c r="AQ103" s="117"/>
    </row>
    <row r="104" spans="1:43" s="34" customFormat="1">
      <c r="A104" s="165"/>
      <c r="B104" s="165"/>
      <c r="C104" s="165"/>
      <c r="D104" s="165"/>
      <c r="E104" s="165"/>
      <c r="F104" s="303"/>
      <c r="G104" s="303"/>
      <c r="H104" s="165"/>
      <c r="I104" s="303"/>
      <c r="J104" s="303"/>
      <c r="K104" s="303"/>
      <c r="L104" s="303"/>
      <c r="M104" s="303"/>
      <c r="N104" s="303"/>
      <c r="O104" s="165"/>
      <c r="P104" s="303"/>
      <c r="Q104" s="303"/>
      <c r="R104" s="303"/>
      <c r="S104" s="117"/>
      <c r="T104" s="117"/>
      <c r="U104" s="117"/>
      <c r="V104" s="117"/>
      <c r="W104" s="117"/>
      <c r="X104" s="117"/>
      <c r="Y104" s="117"/>
      <c r="Z104" s="117"/>
      <c r="AA104" s="117"/>
      <c r="AB104" s="117"/>
      <c r="AC104" s="117"/>
      <c r="AD104" s="117"/>
      <c r="AE104" s="117"/>
      <c r="AF104" s="117"/>
      <c r="AG104" s="117"/>
      <c r="AH104" s="117"/>
      <c r="AI104" s="117"/>
      <c r="AJ104" s="117"/>
      <c r="AK104" s="117"/>
      <c r="AL104" s="117"/>
      <c r="AM104" s="117"/>
      <c r="AN104" s="117"/>
      <c r="AO104" s="117"/>
      <c r="AP104" s="117"/>
      <c r="AQ104" s="117"/>
    </row>
    <row r="105" spans="1:43" s="34" customFormat="1" ht="13.5" thickBot="1">
      <c r="A105" s="932" t="s">
        <v>18</v>
      </c>
      <c r="B105" s="932"/>
      <c r="C105" s="932"/>
      <c r="D105" s="932"/>
      <c r="E105" s="932"/>
      <c r="F105" s="932"/>
      <c r="G105" s="932"/>
      <c r="H105" s="932"/>
      <c r="I105" s="932"/>
      <c r="J105" s="932"/>
      <c r="K105" s="932"/>
      <c r="L105" s="932"/>
      <c r="M105" s="932"/>
      <c r="N105" s="932"/>
      <c r="O105" s="1"/>
      <c r="P105" s="1"/>
      <c r="Q105" s="1"/>
      <c r="R105" s="1"/>
      <c r="S105" s="117"/>
      <c r="T105" s="117"/>
      <c r="U105" s="117"/>
      <c r="V105" s="117"/>
      <c r="W105" s="117"/>
      <c r="X105" s="117"/>
      <c r="Y105" s="117"/>
      <c r="Z105" s="117"/>
      <c r="AA105" s="117"/>
      <c r="AB105" s="117"/>
      <c r="AC105" s="117"/>
      <c r="AD105" s="117"/>
      <c r="AE105" s="117"/>
      <c r="AF105" s="117"/>
      <c r="AG105" s="117"/>
      <c r="AH105" s="117"/>
      <c r="AI105" s="117"/>
      <c r="AJ105" s="117"/>
      <c r="AK105" s="117"/>
      <c r="AL105" s="117"/>
      <c r="AM105" s="117"/>
      <c r="AN105" s="117"/>
      <c r="AO105" s="117"/>
      <c r="AP105" s="117"/>
      <c r="AQ105" s="117"/>
    </row>
    <row r="106" spans="1:43" ht="36.75" customHeight="1" thickBot="1">
      <c r="A106" s="933" t="s">
        <v>14</v>
      </c>
      <c r="B106" s="934"/>
      <c r="C106" s="934"/>
      <c r="D106" s="934"/>
      <c r="E106" s="934"/>
      <c r="F106" s="934"/>
      <c r="G106" s="934"/>
      <c r="H106" s="935"/>
      <c r="I106" s="933" t="s">
        <v>82</v>
      </c>
      <c r="J106" s="934"/>
      <c r="K106" s="934"/>
      <c r="L106" s="935"/>
      <c r="M106" s="170" t="s">
        <v>137</v>
      </c>
      <c r="N106" s="170" t="s">
        <v>138</v>
      </c>
      <c r="S106" s="117"/>
      <c r="T106" s="117"/>
      <c r="U106" s="117"/>
      <c r="V106" s="117"/>
      <c r="W106" s="117"/>
      <c r="X106" s="117"/>
      <c r="Y106" s="117"/>
      <c r="Z106" s="117"/>
      <c r="AA106" s="117"/>
      <c r="AB106" s="117"/>
      <c r="AC106" s="117"/>
      <c r="AD106" s="117"/>
      <c r="AE106" s="117"/>
      <c r="AF106" s="117"/>
      <c r="AG106" s="117"/>
      <c r="AH106" s="117"/>
      <c r="AI106" s="117"/>
      <c r="AJ106" s="117"/>
      <c r="AK106" s="117"/>
      <c r="AL106" s="117"/>
      <c r="AM106" s="117"/>
      <c r="AN106" s="117"/>
      <c r="AO106" s="117"/>
      <c r="AP106" s="117"/>
      <c r="AQ106" s="117"/>
    </row>
    <row r="107" spans="1:43">
      <c r="A107" s="841" t="s">
        <v>19</v>
      </c>
      <c r="B107" s="842"/>
      <c r="C107" s="842"/>
      <c r="D107" s="842"/>
      <c r="E107" s="842"/>
      <c r="F107" s="842"/>
      <c r="G107" s="842"/>
      <c r="H107" s="843"/>
      <c r="I107" s="844">
        <f>SUM(I108:L114)</f>
        <v>29422.300000000003</v>
      </c>
      <c r="J107" s="845"/>
      <c r="K107" s="845"/>
      <c r="L107" s="846"/>
      <c r="M107" s="345">
        <f>SUM(M108:M114)</f>
        <v>21104.9</v>
      </c>
      <c r="N107" s="345">
        <f>SUM(N108:N114)</f>
        <v>23641.4</v>
      </c>
      <c r="O107" s="22"/>
    </row>
    <row r="108" spans="1:43">
      <c r="A108" s="929" t="s">
        <v>25</v>
      </c>
      <c r="B108" s="930"/>
      <c r="C108" s="930"/>
      <c r="D108" s="930"/>
      <c r="E108" s="930"/>
      <c r="F108" s="930"/>
      <c r="G108" s="930"/>
      <c r="H108" s="931"/>
      <c r="I108" s="902">
        <f>SUMIF(H12:H103,"SB",I12:I103)</f>
        <v>1149.0999999999999</v>
      </c>
      <c r="J108" s="903"/>
      <c r="K108" s="903"/>
      <c r="L108" s="904"/>
      <c r="M108" s="346">
        <f>SUMIF(H12:H103,"SB",M12:M103)</f>
        <v>30</v>
      </c>
      <c r="N108" s="346">
        <f>SUMIF(H12:H103,"SB",N12:N103)</f>
        <v>0</v>
      </c>
    </row>
    <row r="109" spans="1:43" ht="16.5" customHeight="1">
      <c r="A109" s="921" t="s">
        <v>26</v>
      </c>
      <c r="B109" s="924"/>
      <c r="C109" s="924"/>
      <c r="D109" s="924"/>
      <c r="E109" s="924"/>
      <c r="F109" s="924"/>
      <c r="G109" s="924"/>
      <c r="H109" s="925"/>
      <c r="I109" s="926">
        <f>SUMIF(H12:H103,"SB(AA)",I12:I103)</f>
        <v>1604.1000000000001</v>
      </c>
      <c r="J109" s="927"/>
      <c r="K109" s="927"/>
      <c r="L109" s="928"/>
      <c r="M109" s="346">
        <f>SUMIF(H12:H103,"SB(AA)",M12:M103)</f>
        <v>1419.9</v>
      </c>
      <c r="N109" s="346">
        <f>SUMIF(H12:H103,"SB(AA)",N12:N103)</f>
        <v>1188.4000000000001</v>
      </c>
      <c r="O109" s="22"/>
    </row>
    <row r="110" spans="1:43" ht="28.5" customHeight="1">
      <c r="A110" s="921" t="s">
        <v>27</v>
      </c>
      <c r="B110" s="924"/>
      <c r="C110" s="924"/>
      <c r="D110" s="924"/>
      <c r="E110" s="924"/>
      <c r="F110" s="924"/>
      <c r="G110" s="924"/>
      <c r="H110" s="925"/>
      <c r="I110" s="926">
        <f>SUMIF(H12:H103,"SB(AAL)",I12:I103)</f>
        <v>818.2</v>
      </c>
      <c r="J110" s="927"/>
      <c r="K110" s="927"/>
      <c r="L110" s="928"/>
      <c r="M110" s="346">
        <f>SUMIF(H12:H103,"SB(AAL)",M12:M103)</f>
        <v>0</v>
      </c>
      <c r="N110" s="346">
        <f>SUMIF(H12:H103,"SB(AAL)",N12:N103)</f>
        <v>0</v>
      </c>
      <c r="O110" s="35"/>
    </row>
    <row r="111" spans="1:43" ht="16.5" customHeight="1">
      <c r="A111" s="921" t="s">
        <v>112</v>
      </c>
      <c r="B111" s="924"/>
      <c r="C111" s="924"/>
      <c r="D111" s="924"/>
      <c r="E111" s="924"/>
      <c r="F111" s="924"/>
      <c r="G111" s="924"/>
      <c r="H111" s="925"/>
      <c r="I111" s="902">
        <f>SUMIF(H12:H103,"SB(VRL)",I12:I103)</f>
        <v>4191</v>
      </c>
      <c r="J111" s="903"/>
      <c r="K111" s="903"/>
      <c r="L111" s="904"/>
      <c r="M111" s="346">
        <f>SUMIF(H12:H104,"SB(VRL)",M12:M104)</f>
        <v>1750</v>
      </c>
      <c r="N111" s="346">
        <f>SUMIF(H12:H104,"SB(VRL)",N12:N104)</f>
        <v>5000</v>
      </c>
    </row>
    <row r="112" spans="1:43">
      <c r="A112" s="921" t="s">
        <v>110</v>
      </c>
      <c r="B112" s="924"/>
      <c r="C112" s="924"/>
      <c r="D112" s="924"/>
      <c r="E112" s="924"/>
      <c r="F112" s="924"/>
      <c r="G112" s="924"/>
      <c r="H112" s="925"/>
      <c r="I112" s="902">
        <f>SUMIF(H12:H103,"SB(VR)",I12:I103)</f>
        <v>17500</v>
      </c>
      <c r="J112" s="903"/>
      <c r="K112" s="903"/>
      <c r="L112" s="904"/>
      <c r="M112" s="346">
        <f>SUMIF(H12:H86,"SB(VR)",M12:M86)</f>
        <v>17553</v>
      </c>
      <c r="N112" s="346">
        <f>SUMIF(H12:H86,"SB(VR)",N12:N86)</f>
        <v>17453</v>
      </c>
    </row>
    <row r="113" spans="1:18">
      <c r="A113" s="921" t="s">
        <v>103</v>
      </c>
      <c r="B113" s="922"/>
      <c r="C113" s="922"/>
      <c r="D113" s="922"/>
      <c r="E113" s="922"/>
      <c r="F113" s="922"/>
      <c r="G113" s="922"/>
      <c r="H113" s="923"/>
      <c r="I113" s="902">
        <f>SUMIF(H12:H103,"SB(VB)",I12:I103)</f>
        <v>0</v>
      </c>
      <c r="J113" s="903"/>
      <c r="K113" s="903"/>
      <c r="L113" s="904"/>
      <c r="M113" s="346"/>
      <c r="N113" s="346"/>
    </row>
    <row r="114" spans="1:18">
      <c r="A114" s="921" t="s">
        <v>28</v>
      </c>
      <c r="B114" s="924"/>
      <c r="C114" s="924"/>
      <c r="D114" s="924"/>
      <c r="E114" s="924"/>
      <c r="F114" s="924"/>
      <c r="G114" s="924"/>
      <c r="H114" s="925"/>
      <c r="I114" s="902">
        <f>SUMIF(H12:H103,"SB(P)",I12:I103)</f>
        <v>4159.8999999999996</v>
      </c>
      <c r="J114" s="903"/>
      <c r="K114" s="903"/>
      <c r="L114" s="904"/>
      <c r="M114" s="346">
        <f>SUMIF(H12:H103,"SB(P)",M12:M103)</f>
        <v>352</v>
      </c>
      <c r="N114" s="346">
        <f>SUMIF(H12:H103,"SB(P)",N12:N103)</f>
        <v>0</v>
      </c>
      <c r="O114" s="22"/>
    </row>
    <row r="115" spans="1:18">
      <c r="A115" s="905" t="s">
        <v>20</v>
      </c>
      <c r="B115" s="906"/>
      <c r="C115" s="906"/>
      <c r="D115" s="906"/>
      <c r="E115" s="906"/>
      <c r="F115" s="906"/>
      <c r="G115" s="906"/>
      <c r="H115" s="907"/>
      <c r="I115" s="908">
        <f ca="1">SUM(I116:L118)</f>
        <v>11940.7</v>
      </c>
      <c r="J115" s="909"/>
      <c r="K115" s="909"/>
      <c r="L115" s="910"/>
      <c r="M115" s="347">
        <f>SUM(M116:M118)</f>
        <v>6050.1</v>
      </c>
      <c r="N115" s="347">
        <f>SUM(N116:N117)</f>
        <v>713.1</v>
      </c>
      <c r="O115" s="35"/>
    </row>
    <row r="116" spans="1:18">
      <c r="A116" s="911" t="s">
        <v>29</v>
      </c>
      <c r="B116" s="912"/>
      <c r="C116" s="912"/>
      <c r="D116" s="912"/>
      <c r="E116" s="912"/>
      <c r="F116" s="912"/>
      <c r="G116" s="912"/>
      <c r="H116" s="913"/>
      <c r="I116" s="902">
        <f ca="1">SUMIF(H12:H103,"ES",I12:I86)</f>
        <v>11242.2</v>
      </c>
      <c r="J116" s="903"/>
      <c r="K116" s="903"/>
      <c r="L116" s="904"/>
      <c r="M116" s="348">
        <f>SUMIF(H12:H103,"ES",M12:M103)</f>
        <v>5885.3</v>
      </c>
      <c r="N116" s="348">
        <f>SUMIF(H12:H103,"ES",N12:N103)</f>
        <v>713.1</v>
      </c>
    </row>
    <row r="117" spans="1:18">
      <c r="A117" s="899" t="s">
        <v>30</v>
      </c>
      <c r="B117" s="900"/>
      <c r="C117" s="900"/>
      <c r="D117" s="900"/>
      <c r="E117" s="900"/>
      <c r="F117" s="900"/>
      <c r="G117" s="900"/>
      <c r="H117" s="901"/>
      <c r="I117" s="902">
        <f>SUMIF(H14:H103,"LRVB",I14:I103)</f>
        <v>225.5</v>
      </c>
      <c r="J117" s="903"/>
      <c r="K117" s="903"/>
      <c r="L117" s="904"/>
      <c r="M117" s="348">
        <f>SUMIF(H12:H103,"LRVB",M12:M103)</f>
        <v>164.8</v>
      </c>
      <c r="N117" s="348">
        <f>SUMIF(H12:H103,"LRVB",N12:N103)</f>
        <v>0</v>
      </c>
    </row>
    <row r="118" spans="1:18">
      <c r="A118" s="899" t="s">
        <v>93</v>
      </c>
      <c r="B118" s="900"/>
      <c r="C118" s="900"/>
      <c r="D118" s="900"/>
      <c r="E118" s="900"/>
      <c r="F118" s="900"/>
      <c r="G118" s="900"/>
      <c r="H118" s="901"/>
      <c r="I118" s="902">
        <f>SUMIF(H12:H103,"Kt",I12:I103)</f>
        <v>473</v>
      </c>
      <c r="J118" s="903"/>
      <c r="K118" s="903"/>
      <c r="L118" s="904"/>
      <c r="M118" s="348">
        <f>SUMIF(H15:H104,"Kt",M15:M104)</f>
        <v>0</v>
      </c>
      <c r="N118" s="348"/>
    </row>
    <row r="119" spans="1:18" ht="13.5" thickBot="1">
      <c r="A119" s="893" t="s">
        <v>21</v>
      </c>
      <c r="B119" s="894"/>
      <c r="C119" s="894"/>
      <c r="D119" s="894"/>
      <c r="E119" s="894"/>
      <c r="F119" s="894"/>
      <c r="G119" s="894"/>
      <c r="H119" s="895"/>
      <c r="I119" s="896">
        <f ca="1">SUM(I107,I115)</f>
        <v>41363</v>
      </c>
      <c r="J119" s="897"/>
      <c r="K119" s="897"/>
      <c r="L119" s="898"/>
      <c r="M119" s="349">
        <f>SUM(M107,M115)</f>
        <v>27155</v>
      </c>
      <c r="N119" s="349">
        <f>SUM(N107,N115)</f>
        <v>24354.5</v>
      </c>
      <c r="O119" s="2"/>
      <c r="P119" s="40"/>
      <c r="Q119" s="40"/>
      <c r="R119" s="40"/>
    </row>
    <row r="121" spans="1:18">
      <c r="A121" s="2"/>
      <c r="B121" s="2"/>
      <c r="C121" s="2"/>
      <c r="D121" s="2"/>
      <c r="E121" s="2"/>
      <c r="F121" s="40"/>
      <c r="G121" s="40"/>
      <c r="H121" s="2"/>
      <c r="I121" s="40"/>
      <c r="J121" s="305"/>
      <c r="M121" s="305"/>
      <c r="N121" s="40"/>
      <c r="O121" s="2"/>
      <c r="P121" s="40"/>
      <c r="Q121" s="40"/>
      <c r="R121" s="40"/>
    </row>
    <row r="122" spans="1:18">
      <c r="J122" s="305"/>
    </row>
    <row r="123" spans="1:18">
      <c r="J123" s="305"/>
      <c r="M123" s="305"/>
    </row>
  </sheetData>
  <mergeCells count="227">
    <mergeCell ref="D12:D13"/>
    <mergeCell ref="O13:O14"/>
    <mergeCell ref="P13:P14"/>
    <mergeCell ref="Q13:Q14"/>
    <mergeCell ref="R13:R14"/>
    <mergeCell ref="A113:H113"/>
    <mergeCell ref="I113:L113"/>
    <mergeCell ref="A114:H114"/>
    <mergeCell ref="I114:L114"/>
    <mergeCell ref="A111:H111"/>
    <mergeCell ref="I111:L111"/>
    <mergeCell ref="A112:H112"/>
    <mergeCell ref="I112:L112"/>
    <mergeCell ref="A109:H109"/>
    <mergeCell ref="I109:L109"/>
    <mergeCell ref="A110:H110"/>
    <mergeCell ref="I110:L110"/>
    <mergeCell ref="A108:H108"/>
    <mergeCell ref="I108:L108"/>
    <mergeCell ref="A105:N105"/>
    <mergeCell ref="A106:H106"/>
    <mergeCell ref="I106:L106"/>
    <mergeCell ref="A90:A92"/>
    <mergeCell ref="B90:B92"/>
    <mergeCell ref="G93:G97"/>
    <mergeCell ref="D98:D100"/>
    <mergeCell ref="A119:H119"/>
    <mergeCell ref="I119:L119"/>
    <mergeCell ref="A117:H117"/>
    <mergeCell ref="I117:L117"/>
    <mergeCell ref="A118:H118"/>
    <mergeCell ref="I118:L118"/>
    <mergeCell ref="A115:H115"/>
    <mergeCell ref="I115:L115"/>
    <mergeCell ref="A116:H116"/>
    <mergeCell ref="I116:L116"/>
    <mergeCell ref="A88:A89"/>
    <mergeCell ref="B88:B89"/>
    <mergeCell ref="C88:C89"/>
    <mergeCell ref="A107:H107"/>
    <mergeCell ref="I107:L107"/>
    <mergeCell ref="O94:O95"/>
    <mergeCell ref="O101:R101"/>
    <mergeCell ref="O102:R102"/>
    <mergeCell ref="O103:R103"/>
    <mergeCell ref="O98:O99"/>
    <mergeCell ref="O91:O92"/>
    <mergeCell ref="C90:C92"/>
    <mergeCell ref="D90:D92"/>
    <mergeCell ref="F90:F92"/>
    <mergeCell ref="G90:G92"/>
    <mergeCell ref="C101:H101"/>
    <mergeCell ref="B102:H102"/>
    <mergeCell ref="B103:H103"/>
    <mergeCell ref="A93:A97"/>
    <mergeCell ref="B93:B97"/>
    <mergeCell ref="C93:C97"/>
    <mergeCell ref="D93:D97"/>
    <mergeCell ref="E93:E97"/>
    <mergeCell ref="F93:F97"/>
    <mergeCell ref="O60:O64"/>
    <mergeCell ref="P60:P63"/>
    <mergeCell ref="Q60:Q63"/>
    <mergeCell ref="R60:R63"/>
    <mergeCell ref="E68:E71"/>
    <mergeCell ref="A60:A64"/>
    <mergeCell ref="B60:B64"/>
    <mergeCell ref="C60:C64"/>
    <mergeCell ref="D60:D64"/>
    <mergeCell ref="E60:E64"/>
    <mergeCell ref="F60:F64"/>
    <mergeCell ref="G60:G64"/>
    <mergeCell ref="D70:D71"/>
    <mergeCell ref="A65:A67"/>
    <mergeCell ref="B65:B67"/>
    <mergeCell ref="C65:C67"/>
    <mergeCell ref="D65:D67"/>
    <mergeCell ref="E65:E67"/>
    <mergeCell ref="F65:F67"/>
    <mergeCell ref="G65:G67"/>
    <mergeCell ref="O65:O67"/>
    <mergeCell ref="O54:O55"/>
    <mergeCell ref="F56:F59"/>
    <mergeCell ref="D52:D53"/>
    <mergeCell ref="F52:F53"/>
    <mergeCell ref="G52:G53"/>
    <mergeCell ref="D54:D55"/>
    <mergeCell ref="F54:F55"/>
    <mergeCell ref="G54:G55"/>
    <mergeCell ref="O56:O58"/>
    <mergeCell ref="D56:D57"/>
    <mergeCell ref="A42:A43"/>
    <mergeCell ref="B42:B43"/>
    <mergeCell ref="C42:C43"/>
    <mergeCell ref="D42:D43"/>
    <mergeCell ref="E42:E43"/>
    <mergeCell ref="F42:F43"/>
    <mergeCell ref="G42:G43"/>
    <mergeCell ref="A38:A41"/>
    <mergeCell ref="B38:B41"/>
    <mergeCell ref="C38:C41"/>
    <mergeCell ref="D38:D41"/>
    <mergeCell ref="E38:E41"/>
    <mergeCell ref="F38:F41"/>
    <mergeCell ref="G38:G41"/>
    <mergeCell ref="F18:F19"/>
    <mergeCell ref="G18:G19"/>
    <mergeCell ref="O30:O32"/>
    <mergeCell ref="C36:H36"/>
    <mergeCell ref="C37:R37"/>
    <mergeCell ref="C45:R45"/>
    <mergeCell ref="D47:D48"/>
    <mergeCell ref="F47:F48"/>
    <mergeCell ref="O38:O40"/>
    <mergeCell ref="O42:O43"/>
    <mergeCell ref="C44:H44"/>
    <mergeCell ref="O44:R44"/>
    <mergeCell ref="O27:O29"/>
    <mergeCell ref="O24:O26"/>
    <mergeCell ref="A30:A32"/>
    <mergeCell ref="B30:B32"/>
    <mergeCell ref="C30:C32"/>
    <mergeCell ref="D30:D32"/>
    <mergeCell ref="E30:E32"/>
    <mergeCell ref="F30:F32"/>
    <mergeCell ref="G30:G32"/>
    <mergeCell ref="E25:E26"/>
    <mergeCell ref="A27:A29"/>
    <mergeCell ref="B27:B29"/>
    <mergeCell ref="C27:C29"/>
    <mergeCell ref="D27:D29"/>
    <mergeCell ref="E27:E29"/>
    <mergeCell ref="F27:F29"/>
    <mergeCell ref="G27:G29"/>
    <mergeCell ref="A24:A26"/>
    <mergeCell ref="B24:B26"/>
    <mergeCell ref="C24:C26"/>
    <mergeCell ref="D24:D26"/>
    <mergeCell ref="F24:F26"/>
    <mergeCell ref="G24:G26"/>
    <mergeCell ref="A8:R8"/>
    <mergeCell ref="A1:R1"/>
    <mergeCell ref="A2:R2"/>
    <mergeCell ref="A3:R3"/>
    <mergeCell ref="P4:R4"/>
    <mergeCell ref="A5:A7"/>
    <mergeCell ref="B5:B7"/>
    <mergeCell ref="C5:C7"/>
    <mergeCell ref="D5:D7"/>
    <mergeCell ref="E5:E7"/>
    <mergeCell ref="I6:I7"/>
    <mergeCell ref="J6:K6"/>
    <mergeCell ref="L6:L7"/>
    <mergeCell ref="O6:O7"/>
    <mergeCell ref="P6:R6"/>
    <mergeCell ref="I5:L5"/>
    <mergeCell ref="M5:M7"/>
    <mergeCell ref="N5:N7"/>
    <mergeCell ref="O5:R5"/>
    <mergeCell ref="F5:F7"/>
    <mergeCell ref="G5:G7"/>
    <mergeCell ref="H5:H7"/>
    <mergeCell ref="A85:A86"/>
    <mergeCell ref="B85:B86"/>
    <mergeCell ref="A9:R9"/>
    <mergeCell ref="B10:R10"/>
    <mergeCell ref="C11:R11"/>
    <mergeCell ref="E12:E16"/>
    <mergeCell ref="F12:F16"/>
    <mergeCell ref="G12:G16"/>
    <mergeCell ref="D15:D16"/>
    <mergeCell ref="O15:O16"/>
    <mergeCell ref="A22:A23"/>
    <mergeCell ref="B22:B23"/>
    <mergeCell ref="C22:C23"/>
    <mergeCell ref="D22:D23"/>
    <mergeCell ref="E22:E23"/>
    <mergeCell ref="F22:F23"/>
    <mergeCell ref="D17:D18"/>
    <mergeCell ref="A18:A19"/>
    <mergeCell ref="B18:B19"/>
    <mergeCell ref="C18:C19"/>
    <mergeCell ref="G22:G23"/>
    <mergeCell ref="O22:O23"/>
    <mergeCell ref="O18:O19"/>
    <mergeCell ref="E18:E19"/>
    <mergeCell ref="C75:H75"/>
    <mergeCell ref="O75:R75"/>
    <mergeCell ref="C76:R76"/>
    <mergeCell ref="D80:D84"/>
    <mergeCell ref="O80:O81"/>
    <mergeCell ref="F88:F89"/>
    <mergeCell ref="G88:G89"/>
    <mergeCell ref="E80:E84"/>
    <mergeCell ref="D77:D78"/>
    <mergeCell ref="O77:O78"/>
    <mergeCell ref="P77:P78"/>
    <mergeCell ref="Q77:Q78"/>
    <mergeCell ref="R77:R78"/>
    <mergeCell ref="C85:C86"/>
    <mergeCell ref="D85:D86"/>
    <mergeCell ref="O85:O86"/>
    <mergeCell ref="D87:D89"/>
    <mergeCell ref="A33:A35"/>
    <mergeCell ref="B33:B35"/>
    <mergeCell ref="C33:C35"/>
    <mergeCell ref="D33:D35"/>
    <mergeCell ref="E33:E35"/>
    <mergeCell ref="F33:F35"/>
    <mergeCell ref="G33:G35"/>
    <mergeCell ref="O33:O34"/>
    <mergeCell ref="A72:A74"/>
    <mergeCell ref="B72:B74"/>
    <mergeCell ref="C72:C74"/>
    <mergeCell ref="D72:D74"/>
    <mergeCell ref="E72:E74"/>
    <mergeCell ref="F72:F74"/>
    <mergeCell ref="G72:G74"/>
    <mergeCell ref="O72:O74"/>
    <mergeCell ref="O49:O50"/>
    <mergeCell ref="G47:G48"/>
    <mergeCell ref="O47:O48"/>
    <mergeCell ref="D49:D51"/>
    <mergeCell ref="F49:F51"/>
    <mergeCell ref="G49:G51"/>
    <mergeCell ref="E49:E51"/>
    <mergeCell ref="E47:E48"/>
  </mergeCells>
  <printOptions horizontalCentered="1"/>
  <pageMargins left="0.23622047244094491" right="0.23622047244094491" top="0.74803149606299213" bottom="0.35433070866141736" header="0.31496062992125984" footer="0.31496062992125984"/>
  <pageSetup paperSize="9" scale="95" orientation="landscape" r:id="rId1"/>
  <rowBreaks count="4" manualBreakCount="4">
    <brk id="29" max="17" man="1"/>
    <brk id="59" max="17" man="1"/>
    <brk id="84" max="17" man="1"/>
    <brk id="104" max="17"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124"/>
  <sheetViews>
    <sheetView view="pageBreakPreview" zoomScaleNormal="100" zoomScaleSheetLayoutView="100" workbookViewId="0">
      <selection activeCell="Z17" sqref="Z17"/>
    </sheetView>
  </sheetViews>
  <sheetFormatPr defaultRowHeight="12.75"/>
  <cols>
    <col min="1" max="3" width="2.7109375" style="5" customWidth="1"/>
    <col min="4" max="4" width="30.7109375" style="5" customWidth="1"/>
    <col min="5" max="5" width="3.5703125" style="46" customWidth="1"/>
    <col min="6" max="6" width="3.85546875" style="46" customWidth="1"/>
    <col min="7" max="7" width="3.85546875" style="184" customWidth="1"/>
    <col min="8" max="8" width="7.5703125" style="13" customWidth="1"/>
    <col min="9" max="9" width="7.85546875" style="46" customWidth="1"/>
    <col min="10" max="10" width="7.7109375" style="46" customWidth="1"/>
    <col min="11" max="11" width="6.85546875" style="46" customWidth="1"/>
    <col min="12" max="13" width="7.85546875" style="46" customWidth="1"/>
    <col min="14" max="14" width="7.7109375" style="46" customWidth="1"/>
    <col min="15" max="15" width="6.85546875" style="46" customWidth="1"/>
    <col min="16" max="17" width="7.85546875" style="46" customWidth="1"/>
    <col min="18" max="18" width="7.7109375" style="46" customWidth="1"/>
    <col min="19" max="19" width="6.85546875" style="46" customWidth="1"/>
    <col min="20" max="20" width="7.85546875" style="46" customWidth="1"/>
    <col min="21" max="16384" width="9.140625" style="2"/>
  </cols>
  <sheetData>
    <row r="1" spans="1:20" ht="15.75">
      <c r="S1" s="185" t="s">
        <v>141</v>
      </c>
      <c r="T1" s="186"/>
    </row>
    <row r="2" spans="1:20" ht="15.75">
      <c r="A2" s="743" t="s">
        <v>128</v>
      </c>
      <c r="B2" s="743"/>
      <c r="C2" s="743"/>
      <c r="D2" s="743"/>
      <c r="E2" s="743"/>
      <c r="F2" s="743"/>
      <c r="G2" s="743"/>
      <c r="H2" s="743"/>
      <c r="I2" s="743"/>
      <c r="J2" s="743"/>
      <c r="K2" s="743"/>
      <c r="L2" s="743"/>
      <c r="M2" s="743"/>
      <c r="N2" s="743"/>
      <c r="O2" s="743"/>
      <c r="P2" s="743"/>
      <c r="Q2" s="743"/>
      <c r="R2" s="743"/>
      <c r="S2" s="743"/>
      <c r="T2" s="743"/>
    </row>
    <row r="3" spans="1:20" ht="15.75">
      <c r="A3" s="744" t="s">
        <v>37</v>
      </c>
      <c r="B3" s="744"/>
      <c r="C3" s="744"/>
      <c r="D3" s="744"/>
      <c r="E3" s="744"/>
      <c r="F3" s="744"/>
      <c r="G3" s="744"/>
      <c r="H3" s="744"/>
      <c r="I3" s="744"/>
      <c r="J3" s="744"/>
      <c r="K3" s="744"/>
      <c r="L3" s="744"/>
      <c r="M3" s="744"/>
      <c r="N3" s="744"/>
      <c r="O3" s="744"/>
      <c r="P3" s="744"/>
      <c r="Q3" s="744"/>
      <c r="R3" s="744"/>
      <c r="S3" s="744"/>
      <c r="T3" s="744"/>
    </row>
    <row r="4" spans="1:20" ht="15.75">
      <c r="A4" s="745" t="s">
        <v>23</v>
      </c>
      <c r="B4" s="745"/>
      <c r="C4" s="745"/>
      <c r="D4" s="745"/>
      <c r="E4" s="745"/>
      <c r="F4" s="745"/>
      <c r="G4" s="745"/>
      <c r="H4" s="745"/>
      <c r="I4" s="745"/>
      <c r="J4" s="745"/>
      <c r="K4" s="745"/>
      <c r="L4" s="745"/>
      <c r="M4" s="745"/>
      <c r="N4" s="745"/>
      <c r="O4" s="745"/>
      <c r="P4" s="745"/>
      <c r="Q4" s="745"/>
      <c r="R4" s="745"/>
      <c r="S4" s="745"/>
      <c r="T4" s="745"/>
    </row>
    <row r="5" spans="1:20" ht="15.75" customHeight="1" thickBot="1">
      <c r="T5" s="526" t="s">
        <v>0</v>
      </c>
    </row>
    <row r="6" spans="1:20" ht="33" customHeight="1">
      <c r="A6" s="747" t="s">
        <v>24</v>
      </c>
      <c r="B6" s="750" t="s">
        <v>1</v>
      </c>
      <c r="C6" s="750" t="s">
        <v>2</v>
      </c>
      <c r="D6" s="753" t="s">
        <v>16</v>
      </c>
      <c r="E6" s="756" t="s">
        <v>3</v>
      </c>
      <c r="F6" s="777" t="s">
        <v>121</v>
      </c>
      <c r="G6" s="780" t="s">
        <v>4</v>
      </c>
      <c r="H6" s="783" t="s">
        <v>5</v>
      </c>
      <c r="I6" s="768" t="s">
        <v>82</v>
      </c>
      <c r="J6" s="769"/>
      <c r="K6" s="769"/>
      <c r="L6" s="770"/>
      <c r="M6" s="768" t="s">
        <v>139</v>
      </c>
      <c r="N6" s="769"/>
      <c r="O6" s="769"/>
      <c r="P6" s="770"/>
      <c r="Q6" s="768" t="s">
        <v>140</v>
      </c>
      <c r="R6" s="769"/>
      <c r="S6" s="769"/>
      <c r="T6" s="770"/>
    </row>
    <row r="7" spans="1:20" ht="20.25" customHeight="1">
      <c r="A7" s="748"/>
      <c r="B7" s="751"/>
      <c r="C7" s="751"/>
      <c r="D7" s="754"/>
      <c r="E7" s="757"/>
      <c r="F7" s="778"/>
      <c r="G7" s="781"/>
      <c r="H7" s="784"/>
      <c r="I7" s="759" t="s">
        <v>6</v>
      </c>
      <c r="J7" s="760" t="s">
        <v>7</v>
      </c>
      <c r="K7" s="761"/>
      <c r="L7" s="762" t="s">
        <v>22</v>
      </c>
      <c r="M7" s="759" t="s">
        <v>6</v>
      </c>
      <c r="N7" s="760" t="s">
        <v>7</v>
      </c>
      <c r="O7" s="761"/>
      <c r="P7" s="992" t="s">
        <v>22</v>
      </c>
      <c r="Q7" s="759" t="s">
        <v>6</v>
      </c>
      <c r="R7" s="760" t="s">
        <v>7</v>
      </c>
      <c r="S7" s="761"/>
      <c r="T7" s="992" t="s">
        <v>22</v>
      </c>
    </row>
    <row r="8" spans="1:20" ht="110.25" customHeight="1" thickBot="1">
      <c r="A8" s="749"/>
      <c r="B8" s="752"/>
      <c r="C8" s="752"/>
      <c r="D8" s="755"/>
      <c r="E8" s="758"/>
      <c r="F8" s="779"/>
      <c r="G8" s="782"/>
      <c r="H8" s="785"/>
      <c r="I8" s="749"/>
      <c r="J8" s="4" t="s">
        <v>6</v>
      </c>
      <c r="K8" s="3" t="s">
        <v>17</v>
      </c>
      <c r="L8" s="763"/>
      <c r="M8" s="749"/>
      <c r="N8" s="4" t="s">
        <v>6</v>
      </c>
      <c r="O8" s="3" t="s">
        <v>17</v>
      </c>
      <c r="P8" s="993"/>
      <c r="Q8" s="749"/>
      <c r="R8" s="4" t="s">
        <v>6</v>
      </c>
      <c r="S8" s="3" t="s">
        <v>17</v>
      </c>
      <c r="T8" s="993"/>
    </row>
    <row r="9" spans="1:20" s="29" customFormat="1">
      <c r="A9" s="740" t="s">
        <v>83</v>
      </c>
      <c r="B9" s="741"/>
      <c r="C9" s="741"/>
      <c r="D9" s="741"/>
      <c r="E9" s="741"/>
      <c r="F9" s="741"/>
      <c r="G9" s="741"/>
      <c r="H9" s="741"/>
      <c r="I9" s="741"/>
      <c r="J9" s="741"/>
      <c r="K9" s="741"/>
      <c r="L9" s="741"/>
      <c r="M9" s="741"/>
      <c r="N9" s="741"/>
      <c r="O9" s="741"/>
      <c r="P9" s="741"/>
      <c r="Q9" s="741"/>
      <c r="R9" s="741"/>
      <c r="S9" s="741"/>
      <c r="T9" s="742"/>
    </row>
    <row r="10" spans="1:20" s="29" customFormat="1">
      <c r="A10" s="714" t="s">
        <v>64</v>
      </c>
      <c r="B10" s="715"/>
      <c r="C10" s="715"/>
      <c r="D10" s="715"/>
      <c r="E10" s="715"/>
      <c r="F10" s="715"/>
      <c r="G10" s="715"/>
      <c r="H10" s="715"/>
      <c r="I10" s="715"/>
      <c r="J10" s="715"/>
      <c r="K10" s="715"/>
      <c r="L10" s="715"/>
      <c r="M10" s="715"/>
      <c r="N10" s="715"/>
      <c r="O10" s="715"/>
      <c r="P10" s="715"/>
      <c r="Q10" s="715"/>
      <c r="R10" s="715"/>
      <c r="S10" s="715"/>
      <c r="T10" s="716"/>
    </row>
    <row r="11" spans="1:20" ht="15.75" customHeight="1">
      <c r="A11" s="27" t="s">
        <v>9</v>
      </c>
      <c r="B11" s="717" t="s">
        <v>59</v>
      </c>
      <c r="C11" s="718"/>
      <c r="D11" s="718"/>
      <c r="E11" s="718"/>
      <c r="F11" s="718"/>
      <c r="G11" s="718"/>
      <c r="H11" s="718"/>
      <c r="I11" s="718"/>
      <c r="J11" s="718"/>
      <c r="K11" s="718"/>
      <c r="L11" s="718"/>
      <c r="M11" s="718"/>
      <c r="N11" s="718"/>
      <c r="O11" s="718"/>
      <c r="P11" s="718"/>
      <c r="Q11" s="718"/>
      <c r="R11" s="718"/>
      <c r="S11" s="718"/>
      <c r="T11" s="719"/>
    </row>
    <row r="12" spans="1:20">
      <c r="A12" s="68" t="s">
        <v>9</v>
      </c>
      <c r="B12" s="69" t="s">
        <v>9</v>
      </c>
      <c r="C12" s="720" t="s">
        <v>52</v>
      </c>
      <c r="D12" s="721"/>
      <c r="E12" s="721"/>
      <c r="F12" s="721"/>
      <c r="G12" s="721"/>
      <c r="H12" s="721"/>
      <c r="I12" s="721"/>
      <c r="J12" s="721"/>
      <c r="K12" s="721"/>
      <c r="L12" s="721"/>
      <c r="M12" s="721"/>
      <c r="N12" s="721"/>
      <c r="O12" s="721"/>
      <c r="P12" s="721"/>
      <c r="Q12" s="721"/>
      <c r="R12" s="721"/>
      <c r="S12" s="721"/>
      <c r="T12" s="991"/>
    </row>
    <row r="13" spans="1:20">
      <c r="A13" s="24" t="s">
        <v>9</v>
      </c>
      <c r="B13" s="17" t="s">
        <v>9</v>
      </c>
      <c r="C13" s="103" t="s">
        <v>9</v>
      </c>
      <c r="D13" s="914" t="s">
        <v>80</v>
      </c>
      <c r="E13" s="724" t="s">
        <v>84</v>
      </c>
      <c r="F13" s="683" t="s">
        <v>39</v>
      </c>
      <c r="G13" s="653" t="s">
        <v>35</v>
      </c>
      <c r="H13" s="137" t="s">
        <v>109</v>
      </c>
      <c r="I13" s="187">
        <f>J13</f>
        <v>17200</v>
      </c>
      <c r="J13" s="188">
        <v>17200</v>
      </c>
      <c r="K13" s="188"/>
      <c r="L13" s="189"/>
      <c r="M13" s="190">
        <f>N13</f>
        <v>17200</v>
      </c>
      <c r="N13" s="191">
        <v>17200</v>
      </c>
      <c r="O13" s="191"/>
      <c r="P13" s="192"/>
      <c r="Q13" s="190"/>
      <c r="R13" s="191"/>
      <c r="S13" s="191"/>
      <c r="T13" s="192"/>
    </row>
    <row r="14" spans="1:20">
      <c r="A14" s="24"/>
      <c r="B14" s="17"/>
      <c r="C14" s="103"/>
      <c r="D14" s="915"/>
      <c r="E14" s="724"/>
      <c r="F14" s="683"/>
      <c r="G14" s="653"/>
      <c r="H14" s="603" t="s">
        <v>111</v>
      </c>
      <c r="I14" s="187"/>
      <c r="J14" s="188"/>
      <c r="K14" s="188"/>
      <c r="L14" s="189"/>
      <c r="M14" s="190">
        <f>N14</f>
        <v>1031</v>
      </c>
      <c r="N14" s="191">
        <v>1031</v>
      </c>
      <c r="O14" s="191"/>
      <c r="P14" s="192"/>
      <c r="Q14" s="559">
        <f>M14-I14</f>
        <v>1031</v>
      </c>
      <c r="R14" s="560">
        <f>N14-J14</f>
        <v>1031</v>
      </c>
      <c r="S14" s="191"/>
      <c r="T14" s="485"/>
    </row>
    <row r="15" spans="1:20" ht="25.5" customHeight="1">
      <c r="A15" s="24"/>
      <c r="B15" s="17"/>
      <c r="C15" s="103"/>
      <c r="D15" s="637" t="s">
        <v>38</v>
      </c>
      <c r="E15" s="724"/>
      <c r="F15" s="683"/>
      <c r="G15" s="653"/>
      <c r="H15" s="128"/>
      <c r="I15" s="193"/>
      <c r="J15" s="194"/>
      <c r="K15" s="194"/>
      <c r="L15" s="195"/>
      <c r="M15" s="217"/>
      <c r="N15" s="218"/>
      <c r="O15" s="218"/>
      <c r="P15" s="219"/>
      <c r="Q15" s="571"/>
      <c r="R15" s="196"/>
      <c r="S15" s="218"/>
      <c r="T15" s="511"/>
    </row>
    <row r="16" spans="1:20" ht="12.75" customHeight="1">
      <c r="A16" s="24"/>
      <c r="B16" s="17"/>
      <c r="C16" s="103"/>
      <c r="D16" s="647" t="s">
        <v>81</v>
      </c>
      <c r="E16" s="724"/>
      <c r="F16" s="683"/>
      <c r="G16" s="653"/>
      <c r="H16" s="78"/>
      <c r="I16" s="198"/>
      <c r="J16" s="199"/>
      <c r="K16" s="199"/>
      <c r="L16" s="200"/>
      <c r="M16" s="201"/>
      <c r="N16" s="202"/>
      <c r="O16" s="202"/>
      <c r="P16" s="203"/>
      <c r="Q16" s="561"/>
      <c r="R16" s="588"/>
      <c r="S16" s="202"/>
      <c r="T16" s="203"/>
    </row>
    <row r="17" spans="1:20" ht="17.25" customHeight="1" thickBot="1">
      <c r="A17" s="25"/>
      <c r="B17" s="18"/>
      <c r="C17" s="104"/>
      <c r="D17" s="648"/>
      <c r="E17" s="725"/>
      <c r="F17" s="698"/>
      <c r="G17" s="654"/>
      <c r="H17" s="92" t="s">
        <v>10</v>
      </c>
      <c r="I17" s="205">
        <f t="shared" ref="I17:L17" si="0">SUM(I13:I16)</f>
        <v>17200</v>
      </c>
      <c r="J17" s="206">
        <f t="shared" si="0"/>
        <v>17200</v>
      </c>
      <c r="K17" s="206">
        <f t="shared" si="0"/>
        <v>0</v>
      </c>
      <c r="L17" s="207">
        <f t="shared" si="0"/>
        <v>0</v>
      </c>
      <c r="M17" s="205">
        <f>SUM(M13:M16)</f>
        <v>18231</v>
      </c>
      <c r="N17" s="205">
        <f t="shared" ref="N17:R17" si="1">SUM(N13:N16)</f>
        <v>18231</v>
      </c>
      <c r="O17" s="205">
        <f t="shared" si="1"/>
        <v>0</v>
      </c>
      <c r="P17" s="205">
        <f t="shared" si="1"/>
        <v>0</v>
      </c>
      <c r="Q17" s="564">
        <f t="shared" si="1"/>
        <v>1031</v>
      </c>
      <c r="R17" s="564">
        <f t="shared" si="1"/>
        <v>1031</v>
      </c>
      <c r="S17" s="206"/>
      <c r="T17" s="225"/>
    </row>
    <row r="18" spans="1:20" ht="12.75" customHeight="1">
      <c r="A18" s="24" t="s">
        <v>9</v>
      </c>
      <c r="B18" s="17" t="s">
        <v>9</v>
      </c>
      <c r="C18" s="105" t="s">
        <v>11</v>
      </c>
      <c r="D18" s="733" t="s">
        <v>85</v>
      </c>
      <c r="E18" s="47" t="s">
        <v>84</v>
      </c>
      <c r="F18" s="39" t="s">
        <v>39</v>
      </c>
      <c r="G18" s="126" t="s">
        <v>35</v>
      </c>
      <c r="H18" s="136"/>
      <c r="I18" s="208"/>
      <c r="J18" s="209"/>
      <c r="K18" s="209"/>
      <c r="L18" s="210"/>
      <c r="M18" s="211"/>
      <c r="N18" s="212"/>
      <c r="O18" s="212"/>
      <c r="P18" s="213"/>
      <c r="Q18" s="214"/>
      <c r="R18" s="215"/>
      <c r="S18" s="212"/>
      <c r="T18" s="216"/>
    </row>
    <row r="19" spans="1:20" ht="27.75" customHeight="1">
      <c r="A19" s="641"/>
      <c r="B19" s="643"/>
      <c r="C19" s="735"/>
      <c r="D19" s="734"/>
      <c r="E19" s="739"/>
      <c r="F19" s="790"/>
      <c r="G19" s="791"/>
      <c r="H19" s="489" t="s">
        <v>69</v>
      </c>
      <c r="I19" s="187">
        <f>J19</f>
        <v>14.7</v>
      </c>
      <c r="J19" s="188">
        <v>14.7</v>
      </c>
      <c r="K19" s="490"/>
      <c r="L19" s="491"/>
      <c r="M19" s="190">
        <f>N19</f>
        <v>14.7</v>
      </c>
      <c r="N19" s="191">
        <v>14.7</v>
      </c>
      <c r="O19" s="492"/>
      <c r="P19" s="493"/>
      <c r="Q19" s="533"/>
      <c r="R19" s="258"/>
      <c r="S19" s="492"/>
      <c r="T19" s="494"/>
    </row>
    <row r="20" spans="1:20" ht="25.5">
      <c r="A20" s="641"/>
      <c r="B20" s="643"/>
      <c r="C20" s="735"/>
      <c r="D20" s="167" t="s">
        <v>125</v>
      </c>
      <c r="E20" s="739"/>
      <c r="F20" s="790"/>
      <c r="G20" s="791"/>
      <c r="H20" s="489" t="s">
        <v>44</v>
      </c>
      <c r="I20" s="187">
        <f>J20</f>
        <v>260</v>
      </c>
      <c r="J20" s="188">
        <v>260</v>
      </c>
      <c r="K20" s="188"/>
      <c r="L20" s="189"/>
      <c r="M20" s="190">
        <f>N20</f>
        <v>260</v>
      </c>
      <c r="N20" s="191">
        <v>260</v>
      </c>
      <c r="O20" s="191"/>
      <c r="P20" s="192"/>
      <c r="Q20" s="533"/>
      <c r="R20" s="191"/>
      <c r="S20" s="191"/>
      <c r="T20" s="485"/>
    </row>
    <row r="21" spans="1:20" ht="17.25" customHeight="1">
      <c r="A21" s="641"/>
      <c r="B21" s="643"/>
      <c r="C21" s="735"/>
      <c r="D21" s="171" t="s">
        <v>49</v>
      </c>
      <c r="E21" s="739"/>
      <c r="F21" s="790"/>
      <c r="G21" s="791"/>
      <c r="H21" s="489" t="s">
        <v>44</v>
      </c>
      <c r="I21" s="187">
        <f>J21</f>
        <v>45.5</v>
      </c>
      <c r="J21" s="188">
        <v>45.5</v>
      </c>
      <c r="K21" s="259"/>
      <c r="L21" s="527"/>
      <c r="M21" s="217">
        <f>N21</f>
        <v>45.5</v>
      </c>
      <c r="N21" s="218">
        <v>45.5</v>
      </c>
      <c r="O21" s="222"/>
      <c r="P21" s="223"/>
      <c r="Q21" s="247"/>
      <c r="R21" s="218"/>
      <c r="S21" s="222"/>
      <c r="T21" s="223"/>
    </row>
    <row r="22" spans="1:20" ht="13.5" customHeight="1" thickBot="1">
      <c r="A22" s="610"/>
      <c r="B22" s="612"/>
      <c r="C22" s="627"/>
      <c r="D22" s="57"/>
      <c r="E22" s="625"/>
      <c r="F22" s="623"/>
      <c r="G22" s="624"/>
      <c r="H22" s="127" t="s">
        <v>10</v>
      </c>
      <c r="I22" s="253">
        <f>SUM(I18:I21)</f>
        <v>320.2</v>
      </c>
      <c r="J22" s="495">
        <f t="shared" ref="J22:L22" si="2">SUM(J18:J21)</f>
        <v>320.2</v>
      </c>
      <c r="K22" s="495">
        <f t="shared" si="2"/>
        <v>0</v>
      </c>
      <c r="L22" s="306">
        <f t="shared" si="2"/>
        <v>0</v>
      </c>
      <c r="M22" s="224">
        <f>SUM(M18:M21)</f>
        <v>320.2</v>
      </c>
      <c r="N22" s="224">
        <f t="shared" ref="N22:P22" si="3">SUM(N18:N21)</f>
        <v>320.2</v>
      </c>
      <c r="O22" s="224">
        <f t="shared" si="3"/>
        <v>0</v>
      </c>
      <c r="P22" s="224">
        <f t="shared" si="3"/>
        <v>0</v>
      </c>
      <c r="Q22" s="224"/>
      <c r="R22" s="206"/>
      <c r="S22" s="206"/>
      <c r="T22" s="225"/>
    </row>
    <row r="23" spans="1:20" ht="12.75" customHeight="1">
      <c r="A23" s="657" t="s">
        <v>9</v>
      </c>
      <c r="B23" s="658" t="s">
        <v>9</v>
      </c>
      <c r="C23" s="728" t="s">
        <v>34</v>
      </c>
      <c r="D23" s="730" t="s">
        <v>73</v>
      </c>
      <c r="E23" s="731" t="s">
        <v>84</v>
      </c>
      <c r="F23" s="732" t="s">
        <v>39</v>
      </c>
      <c r="G23" s="736" t="s">
        <v>35</v>
      </c>
      <c r="H23" s="14" t="s">
        <v>109</v>
      </c>
      <c r="I23" s="208">
        <f>J23+L23</f>
        <v>300</v>
      </c>
      <c r="J23" s="209">
        <v>300</v>
      </c>
      <c r="K23" s="209"/>
      <c r="L23" s="210"/>
      <c r="M23" s="211">
        <f>N23+P23</f>
        <v>300</v>
      </c>
      <c r="N23" s="212">
        <v>300</v>
      </c>
      <c r="O23" s="212"/>
      <c r="P23" s="213"/>
      <c r="Q23" s="214"/>
      <c r="R23" s="212"/>
      <c r="S23" s="212"/>
      <c r="T23" s="213"/>
    </row>
    <row r="24" spans="1:20" ht="13.5" customHeight="1" thickBot="1">
      <c r="A24" s="642"/>
      <c r="B24" s="644"/>
      <c r="C24" s="729"/>
      <c r="D24" s="648"/>
      <c r="E24" s="725"/>
      <c r="F24" s="698"/>
      <c r="G24" s="699"/>
      <c r="H24" s="94" t="s">
        <v>10</v>
      </c>
      <c r="I24" s="205">
        <f t="shared" ref="I24:P24" si="4">SUM(I23:I23)</f>
        <v>300</v>
      </c>
      <c r="J24" s="206">
        <f t="shared" si="4"/>
        <v>300</v>
      </c>
      <c r="K24" s="206">
        <f t="shared" si="4"/>
        <v>0</v>
      </c>
      <c r="L24" s="207">
        <f t="shared" si="4"/>
        <v>0</v>
      </c>
      <c r="M24" s="205">
        <f t="shared" si="4"/>
        <v>300</v>
      </c>
      <c r="N24" s="206">
        <f t="shared" si="4"/>
        <v>300</v>
      </c>
      <c r="O24" s="206">
        <f t="shared" si="4"/>
        <v>0</v>
      </c>
      <c r="P24" s="207">
        <f t="shared" si="4"/>
        <v>0</v>
      </c>
      <c r="Q24" s="276"/>
      <c r="R24" s="307"/>
      <c r="S24" s="307"/>
      <c r="T24" s="383"/>
    </row>
    <row r="25" spans="1:20" ht="12.75" customHeight="1">
      <c r="A25" s="657" t="s">
        <v>9</v>
      </c>
      <c r="B25" s="658" t="s">
        <v>9</v>
      </c>
      <c r="C25" s="728" t="s">
        <v>40</v>
      </c>
      <c r="D25" s="788" t="s">
        <v>79</v>
      </c>
      <c r="E25" s="632" t="s">
        <v>78</v>
      </c>
      <c r="F25" s="732" t="s">
        <v>39</v>
      </c>
      <c r="G25" s="736" t="s">
        <v>35</v>
      </c>
      <c r="H25" s="15" t="s">
        <v>111</v>
      </c>
      <c r="I25" s="208">
        <f>J25+L25</f>
        <v>3160</v>
      </c>
      <c r="J25" s="209">
        <f>60+40</f>
        <v>100</v>
      </c>
      <c r="K25" s="209"/>
      <c r="L25" s="210">
        <f>1800+1260</f>
        <v>3060</v>
      </c>
      <c r="M25" s="211">
        <f>N25+P25</f>
        <v>3160</v>
      </c>
      <c r="N25" s="212">
        <f>60+40</f>
        <v>100</v>
      </c>
      <c r="O25" s="212"/>
      <c r="P25" s="215">
        <f>1800+1260</f>
        <v>3060</v>
      </c>
      <c r="Q25" s="214"/>
      <c r="R25" s="212"/>
      <c r="S25" s="212"/>
      <c r="T25" s="213"/>
    </row>
    <row r="26" spans="1:20">
      <c r="A26" s="641"/>
      <c r="B26" s="643"/>
      <c r="C26" s="735"/>
      <c r="D26" s="789"/>
      <c r="E26" s="988" t="s">
        <v>114</v>
      </c>
      <c r="F26" s="683"/>
      <c r="G26" s="678"/>
      <c r="H26" s="128"/>
      <c r="I26" s="187">
        <f>J26+L26</f>
        <v>0</v>
      </c>
      <c r="J26" s="194"/>
      <c r="K26" s="194"/>
      <c r="L26" s="195"/>
      <c r="M26" s="190">
        <f>N26+P26</f>
        <v>0</v>
      </c>
      <c r="N26" s="218"/>
      <c r="O26" s="218"/>
      <c r="P26" s="248"/>
      <c r="Q26" s="533"/>
      <c r="R26" s="191"/>
      <c r="S26" s="191"/>
      <c r="T26" s="192"/>
    </row>
    <row r="27" spans="1:20" ht="13.5" customHeight="1" thickBot="1">
      <c r="A27" s="642"/>
      <c r="B27" s="644"/>
      <c r="C27" s="729"/>
      <c r="D27" s="990"/>
      <c r="E27" s="989"/>
      <c r="F27" s="698"/>
      <c r="G27" s="699"/>
      <c r="H27" s="94" t="s">
        <v>10</v>
      </c>
      <c r="I27" s="205">
        <f t="shared" ref="I27:P27" si="5">SUM(I25:I26)</f>
        <v>3160</v>
      </c>
      <c r="J27" s="206">
        <f t="shared" si="5"/>
        <v>100</v>
      </c>
      <c r="K27" s="206">
        <f t="shared" si="5"/>
        <v>0</v>
      </c>
      <c r="L27" s="207">
        <f t="shared" si="5"/>
        <v>3060</v>
      </c>
      <c r="M27" s="205">
        <f t="shared" si="5"/>
        <v>3160</v>
      </c>
      <c r="N27" s="206">
        <f t="shared" si="5"/>
        <v>100</v>
      </c>
      <c r="O27" s="206">
        <f t="shared" si="5"/>
        <v>0</v>
      </c>
      <c r="P27" s="277">
        <f t="shared" si="5"/>
        <v>3060</v>
      </c>
      <c r="Q27" s="224"/>
      <c r="R27" s="206"/>
      <c r="S27" s="206"/>
      <c r="T27" s="207"/>
    </row>
    <row r="28" spans="1:20" ht="12.75" customHeight="1">
      <c r="A28" s="641" t="s">
        <v>9</v>
      </c>
      <c r="B28" s="936" t="s">
        <v>9</v>
      </c>
      <c r="C28" s="728" t="s">
        <v>39</v>
      </c>
      <c r="D28" s="730" t="s">
        <v>41</v>
      </c>
      <c r="E28" s="731"/>
      <c r="F28" s="732" t="s">
        <v>39</v>
      </c>
      <c r="G28" s="736" t="s">
        <v>35</v>
      </c>
      <c r="H28" s="14" t="s">
        <v>44</v>
      </c>
      <c r="I28" s="208">
        <f>J28</f>
        <v>0</v>
      </c>
      <c r="J28" s="209">
        <v>0</v>
      </c>
      <c r="K28" s="209"/>
      <c r="L28" s="210"/>
      <c r="M28" s="211">
        <f>N28</f>
        <v>0</v>
      </c>
      <c r="N28" s="212">
        <v>0</v>
      </c>
      <c r="O28" s="212"/>
      <c r="P28" s="213"/>
      <c r="Q28" s="251"/>
      <c r="R28" s="212"/>
      <c r="S28" s="202"/>
      <c r="T28" s="203"/>
    </row>
    <row r="29" spans="1:20">
      <c r="A29" s="641"/>
      <c r="B29" s="937"/>
      <c r="C29" s="735"/>
      <c r="D29" s="647"/>
      <c r="E29" s="724"/>
      <c r="F29" s="683"/>
      <c r="G29" s="678"/>
      <c r="H29" s="55" t="s">
        <v>69</v>
      </c>
      <c r="I29" s="187">
        <f>J29</f>
        <v>23.1</v>
      </c>
      <c r="J29" s="188">
        <v>23.1</v>
      </c>
      <c r="K29" s="188"/>
      <c r="L29" s="189"/>
      <c r="M29" s="190">
        <f>N29</f>
        <v>23.1</v>
      </c>
      <c r="N29" s="191">
        <v>23.1</v>
      </c>
      <c r="O29" s="191"/>
      <c r="P29" s="192"/>
      <c r="Q29" s="533"/>
      <c r="R29" s="191"/>
      <c r="S29" s="191"/>
      <c r="T29" s="192"/>
    </row>
    <row r="30" spans="1:20" ht="13.5" customHeight="1" thickBot="1">
      <c r="A30" s="642"/>
      <c r="B30" s="938"/>
      <c r="C30" s="729"/>
      <c r="D30" s="648"/>
      <c r="E30" s="725"/>
      <c r="F30" s="698"/>
      <c r="G30" s="699"/>
      <c r="H30" s="94" t="s">
        <v>10</v>
      </c>
      <c r="I30" s="205">
        <f t="shared" ref="I30:P30" si="6">SUM(I28:I29)</f>
        <v>23.1</v>
      </c>
      <c r="J30" s="206">
        <f t="shared" si="6"/>
        <v>23.1</v>
      </c>
      <c r="K30" s="206">
        <f t="shared" si="6"/>
        <v>0</v>
      </c>
      <c r="L30" s="207">
        <f t="shared" si="6"/>
        <v>0</v>
      </c>
      <c r="M30" s="205">
        <f t="shared" si="6"/>
        <v>23.1</v>
      </c>
      <c r="N30" s="206">
        <f t="shared" si="6"/>
        <v>23.1</v>
      </c>
      <c r="O30" s="206">
        <f t="shared" si="6"/>
        <v>0</v>
      </c>
      <c r="P30" s="207">
        <f t="shared" si="6"/>
        <v>0</v>
      </c>
      <c r="Q30" s="224"/>
      <c r="R30" s="206"/>
      <c r="S30" s="206"/>
      <c r="T30" s="207"/>
    </row>
    <row r="31" spans="1:20" ht="12.75" customHeight="1">
      <c r="A31" s="657" t="s">
        <v>9</v>
      </c>
      <c r="B31" s="936" t="s">
        <v>9</v>
      </c>
      <c r="C31" s="659" t="s">
        <v>36</v>
      </c>
      <c r="D31" s="987" t="s">
        <v>86</v>
      </c>
      <c r="E31" s="836" t="s">
        <v>78</v>
      </c>
      <c r="F31" s="837" t="s">
        <v>39</v>
      </c>
      <c r="G31" s="808" t="s">
        <v>46</v>
      </c>
      <c r="H31" s="30" t="s">
        <v>87</v>
      </c>
      <c r="I31" s="227">
        <f>J31+L31</f>
        <v>473</v>
      </c>
      <c r="J31" s="188"/>
      <c r="K31" s="188"/>
      <c r="L31" s="189">
        <v>473</v>
      </c>
      <c r="M31" s="228">
        <f>N31+P31</f>
        <v>473</v>
      </c>
      <c r="N31" s="191"/>
      <c r="O31" s="191"/>
      <c r="P31" s="192">
        <v>473</v>
      </c>
      <c r="Q31" s="533"/>
      <c r="R31" s="191"/>
      <c r="S31" s="191"/>
      <c r="T31" s="192"/>
    </row>
    <row r="32" spans="1:20">
      <c r="A32" s="641"/>
      <c r="B32" s="937"/>
      <c r="C32" s="645"/>
      <c r="D32" s="712"/>
      <c r="E32" s="649"/>
      <c r="F32" s="651"/>
      <c r="G32" s="653"/>
      <c r="H32" s="31" t="s">
        <v>68</v>
      </c>
      <c r="I32" s="229">
        <f>J32+L32</f>
        <v>4257.6000000000004</v>
      </c>
      <c r="J32" s="194"/>
      <c r="K32" s="194"/>
      <c r="L32" s="195">
        <v>4257.6000000000004</v>
      </c>
      <c r="M32" s="230">
        <f>N32+P32</f>
        <v>4257.6000000000004</v>
      </c>
      <c r="N32" s="218"/>
      <c r="O32" s="218"/>
      <c r="P32" s="219">
        <v>4257.6000000000004</v>
      </c>
      <c r="Q32" s="201"/>
      <c r="R32" s="218"/>
      <c r="S32" s="218"/>
      <c r="T32" s="219"/>
    </row>
    <row r="33" spans="1:20" ht="13.5" thickBot="1">
      <c r="A33" s="642"/>
      <c r="B33" s="938"/>
      <c r="C33" s="646"/>
      <c r="D33" s="713"/>
      <c r="E33" s="650"/>
      <c r="F33" s="652"/>
      <c r="G33" s="654"/>
      <c r="H33" s="95" t="s">
        <v>10</v>
      </c>
      <c r="I33" s="231">
        <f t="shared" ref="I33:P33" si="7">SUM(I31:I32)</f>
        <v>4730.6000000000004</v>
      </c>
      <c r="J33" s="206">
        <f t="shared" si="7"/>
        <v>0</v>
      </c>
      <c r="K33" s="206">
        <f t="shared" si="7"/>
        <v>0</v>
      </c>
      <c r="L33" s="207">
        <f t="shared" si="7"/>
        <v>4730.6000000000004</v>
      </c>
      <c r="M33" s="232">
        <f t="shared" si="7"/>
        <v>4730.6000000000004</v>
      </c>
      <c r="N33" s="233">
        <f t="shared" si="7"/>
        <v>0</v>
      </c>
      <c r="O33" s="233">
        <f t="shared" si="7"/>
        <v>0</v>
      </c>
      <c r="P33" s="234">
        <f t="shared" si="7"/>
        <v>4730.6000000000004</v>
      </c>
      <c r="Q33" s="547"/>
      <c r="R33" s="233"/>
      <c r="S33" s="233"/>
      <c r="T33" s="234"/>
    </row>
    <row r="34" spans="1:20" ht="12.75" customHeight="1">
      <c r="A34" s="657" t="s">
        <v>9</v>
      </c>
      <c r="B34" s="936" t="s">
        <v>9</v>
      </c>
      <c r="C34" s="659" t="s">
        <v>147</v>
      </c>
      <c r="D34" s="939" t="s">
        <v>148</v>
      </c>
      <c r="E34" s="836"/>
      <c r="F34" s="837" t="s">
        <v>39</v>
      </c>
      <c r="G34" s="808" t="s">
        <v>35</v>
      </c>
      <c r="H34" s="489" t="s">
        <v>69</v>
      </c>
      <c r="I34" s="227">
        <f>J34+L34</f>
        <v>0</v>
      </c>
      <c r="J34" s="188"/>
      <c r="K34" s="188"/>
      <c r="L34" s="189"/>
      <c r="M34" s="228">
        <f>N34+P34</f>
        <v>0</v>
      </c>
      <c r="N34" s="191"/>
      <c r="O34" s="191"/>
      <c r="P34" s="192">
        <v>0</v>
      </c>
      <c r="Q34" s="548"/>
      <c r="R34" s="204"/>
      <c r="S34" s="204"/>
      <c r="T34" s="570"/>
    </row>
    <row r="35" spans="1:20">
      <c r="A35" s="641"/>
      <c r="B35" s="937"/>
      <c r="C35" s="645"/>
      <c r="D35" s="940"/>
      <c r="E35" s="649"/>
      <c r="F35" s="651"/>
      <c r="G35" s="653"/>
      <c r="H35" s="31"/>
      <c r="I35" s="229">
        <f>J35+L35</f>
        <v>0</v>
      </c>
      <c r="J35" s="194"/>
      <c r="K35" s="194"/>
      <c r="L35" s="195"/>
      <c r="M35" s="230"/>
      <c r="N35" s="218"/>
      <c r="O35" s="218"/>
      <c r="P35" s="219"/>
      <c r="Q35" s="548"/>
      <c r="R35" s="587"/>
      <c r="S35" s="587"/>
      <c r="T35" s="572"/>
    </row>
    <row r="36" spans="1:20" ht="13.5" thickBot="1">
      <c r="A36" s="642"/>
      <c r="B36" s="938"/>
      <c r="C36" s="646"/>
      <c r="D36" s="941"/>
      <c r="E36" s="650"/>
      <c r="F36" s="652"/>
      <c r="G36" s="654"/>
      <c r="H36" s="95" t="s">
        <v>10</v>
      </c>
      <c r="I36" s="231">
        <f t="shared" ref="I36:P36" si="8">SUM(I34:I35)</f>
        <v>0</v>
      </c>
      <c r="J36" s="206">
        <f t="shared" si="8"/>
        <v>0</v>
      </c>
      <c r="K36" s="206">
        <f t="shared" si="8"/>
        <v>0</v>
      </c>
      <c r="L36" s="207">
        <f t="shared" si="8"/>
        <v>0</v>
      </c>
      <c r="M36" s="232">
        <f t="shared" si="8"/>
        <v>0</v>
      </c>
      <c r="N36" s="233">
        <f t="shared" si="8"/>
        <v>0</v>
      </c>
      <c r="O36" s="233">
        <f t="shared" si="8"/>
        <v>0</v>
      </c>
      <c r="P36" s="234">
        <f t="shared" si="8"/>
        <v>0</v>
      </c>
      <c r="Q36" s="591"/>
      <c r="R36" s="594"/>
      <c r="S36" s="594"/>
      <c r="T36" s="593"/>
    </row>
    <row r="37" spans="1:20" ht="13.5" thickBot="1">
      <c r="A37" s="23" t="s">
        <v>9</v>
      </c>
      <c r="B37" s="181" t="s">
        <v>9</v>
      </c>
      <c r="C37" s="857" t="s">
        <v>12</v>
      </c>
      <c r="D37" s="792"/>
      <c r="E37" s="792"/>
      <c r="F37" s="792"/>
      <c r="G37" s="792"/>
      <c r="H37" s="793"/>
      <c r="I37" s="235">
        <f>I33+I30+I27+I24+I22+I17</f>
        <v>25733.9</v>
      </c>
      <c r="J37" s="235">
        <f>J33+J30+J27+J24+J22+J17</f>
        <v>17943.3</v>
      </c>
      <c r="K37" s="235">
        <f>K33+K30+K27+K24+K22+K17</f>
        <v>0</v>
      </c>
      <c r="L37" s="236">
        <f>L33+L30+L27+L24+L22+L17</f>
        <v>7790.6</v>
      </c>
      <c r="M37" s="237">
        <f>M33+M30+M27+M24+M22+M17+M36</f>
        <v>26764.9</v>
      </c>
      <c r="N37" s="237">
        <f t="shared" ref="N37:P37" si="9">N33+N30+N27+N24+N22+N17+N36</f>
        <v>18974.3</v>
      </c>
      <c r="O37" s="237">
        <f t="shared" si="9"/>
        <v>0</v>
      </c>
      <c r="P37" s="237">
        <f t="shared" si="9"/>
        <v>7790.6</v>
      </c>
      <c r="Q37" s="592">
        <f>Q36+Q17</f>
        <v>1031</v>
      </c>
      <c r="R37" s="595">
        <f>R36+R17</f>
        <v>1031</v>
      </c>
      <c r="S37" s="595">
        <f t="shared" ref="S37:T37" si="10">S36</f>
        <v>0</v>
      </c>
      <c r="T37" s="638">
        <f t="shared" si="10"/>
        <v>0</v>
      </c>
    </row>
    <row r="38" spans="1:20" ht="13.5" customHeight="1" thickBot="1">
      <c r="A38" s="23" t="s">
        <v>9</v>
      </c>
      <c r="B38" s="181" t="s">
        <v>11</v>
      </c>
      <c r="C38" s="794" t="s">
        <v>60</v>
      </c>
      <c r="D38" s="795"/>
      <c r="E38" s="795"/>
      <c r="F38" s="795"/>
      <c r="G38" s="795"/>
      <c r="H38" s="795"/>
      <c r="I38" s="795"/>
      <c r="J38" s="795"/>
      <c r="K38" s="795"/>
      <c r="L38" s="795"/>
      <c r="M38" s="795"/>
      <c r="N38" s="795"/>
      <c r="O38" s="795"/>
      <c r="P38" s="795"/>
      <c r="Q38" s="795"/>
      <c r="R38" s="795"/>
      <c r="S38" s="795"/>
      <c r="T38" s="796"/>
    </row>
    <row r="39" spans="1:20" ht="12.75" customHeight="1">
      <c r="A39" s="657" t="s">
        <v>9</v>
      </c>
      <c r="B39" s="936" t="s">
        <v>11</v>
      </c>
      <c r="C39" s="728" t="s">
        <v>9</v>
      </c>
      <c r="D39" s="804" t="s">
        <v>42</v>
      </c>
      <c r="E39" s="806" t="s">
        <v>106</v>
      </c>
      <c r="F39" s="732" t="s">
        <v>39</v>
      </c>
      <c r="G39" s="808" t="s">
        <v>35</v>
      </c>
      <c r="H39" s="32" t="s">
        <v>44</v>
      </c>
      <c r="I39" s="239">
        <f>J39+L39</f>
        <v>140</v>
      </c>
      <c r="J39" s="240">
        <v>140</v>
      </c>
      <c r="K39" s="240"/>
      <c r="L39" s="241"/>
      <c r="M39" s="242">
        <f>N39+P39</f>
        <v>140</v>
      </c>
      <c r="N39" s="243">
        <v>140</v>
      </c>
      <c r="O39" s="243"/>
      <c r="P39" s="244"/>
      <c r="Q39" s="242"/>
      <c r="R39" s="243"/>
      <c r="S39" s="243"/>
      <c r="T39" s="244"/>
    </row>
    <row r="40" spans="1:20">
      <c r="A40" s="641"/>
      <c r="B40" s="937"/>
      <c r="C40" s="735"/>
      <c r="D40" s="681"/>
      <c r="E40" s="809"/>
      <c r="F40" s="683"/>
      <c r="G40" s="653"/>
      <c r="H40" s="33"/>
      <c r="I40" s="245"/>
      <c r="J40" s="246"/>
      <c r="K40" s="246"/>
      <c r="L40" s="195"/>
      <c r="M40" s="247"/>
      <c r="N40" s="248"/>
      <c r="O40" s="248"/>
      <c r="P40" s="219"/>
      <c r="Q40" s="247"/>
      <c r="R40" s="248"/>
      <c r="S40" s="248"/>
      <c r="T40" s="219"/>
    </row>
    <row r="41" spans="1:20">
      <c r="A41" s="641"/>
      <c r="B41" s="937"/>
      <c r="C41" s="735"/>
      <c r="D41" s="681"/>
      <c r="E41" s="809"/>
      <c r="F41" s="683"/>
      <c r="G41" s="653"/>
      <c r="H41" s="33"/>
      <c r="I41" s="249"/>
      <c r="J41" s="250"/>
      <c r="K41" s="250"/>
      <c r="L41" s="200"/>
      <c r="M41" s="251"/>
      <c r="N41" s="252"/>
      <c r="O41" s="252"/>
      <c r="P41" s="203"/>
      <c r="Q41" s="251"/>
      <c r="R41" s="252"/>
      <c r="S41" s="252"/>
      <c r="T41" s="203"/>
    </row>
    <row r="42" spans="1:20" ht="13.5" customHeight="1" thickBot="1">
      <c r="A42" s="642"/>
      <c r="B42" s="938"/>
      <c r="C42" s="729"/>
      <c r="D42" s="805"/>
      <c r="E42" s="807"/>
      <c r="F42" s="698"/>
      <c r="G42" s="654"/>
      <c r="H42" s="92" t="s">
        <v>10</v>
      </c>
      <c r="I42" s="253">
        <f t="shared" ref="I42:P42" si="11">SUM(I39:I41)</f>
        <v>140</v>
      </c>
      <c r="J42" s="254">
        <f t="shared" si="11"/>
        <v>140</v>
      </c>
      <c r="K42" s="254">
        <f t="shared" si="11"/>
        <v>0</v>
      </c>
      <c r="L42" s="255">
        <f t="shared" si="11"/>
        <v>0</v>
      </c>
      <c r="M42" s="253">
        <f t="shared" si="11"/>
        <v>140</v>
      </c>
      <c r="N42" s="254">
        <f t="shared" si="11"/>
        <v>140</v>
      </c>
      <c r="O42" s="254">
        <f t="shared" si="11"/>
        <v>0</v>
      </c>
      <c r="P42" s="255">
        <f t="shared" si="11"/>
        <v>0</v>
      </c>
      <c r="Q42" s="253"/>
      <c r="R42" s="254"/>
      <c r="S42" s="254"/>
      <c r="T42" s="255"/>
    </row>
    <row r="43" spans="1:20" ht="25.5" customHeight="1">
      <c r="A43" s="657" t="s">
        <v>9</v>
      </c>
      <c r="B43" s="936" t="s">
        <v>11</v>
      </c>
      <c r="C43" s="728" t="s">
        <v>11</v>
      </c>
      <c r="D43" s="804" t="s">
        <v>43</v>
      </c>
      <c r="E43" s="806" t="s">
        <v>105</v>
      </c>
      <c r="F43" s="732" t="s">
        <v>39</v>
      </c>
      <c r="G43" s="808" t="s">
        <v>35</v>
      </c>
      <c r="H43" s="83" t="s">
        <v>44</v>
      </c>
      <c r="I43" s="198">
        <f>J43+L43</f>
        <v>7.5</v>
      </c>
      <c r="J43" s="199">
        <v>7.5</v>
      </c>
      <c r="K43" s="199"/>
      <c r="L43" s="200"/>
      <c r="M43" s="201">
        <f>N43+P43</f>
        <v>7.5</v>
      </c>
      <c r="N43" s="202">
        <v>7.5</v>
      </c>
      <c r="O43" s="202"/>
      <c r="P43" s="203"/>
      <c r="Q43" s="201"/>
      <c r="R43" s="202"/>
      <c r="S43" s="202"/>
      <c r="T43" s="203"/>
    </row>
    <row r="44" spans="1:20" ht="13.5" thickBot="1">
      <c r="A44" s="642"/>
      <c r="B44" s="938"/>
      <c r="C44" s="729"/>
      <c r="D44" s="805"/>
      <c r="E44" s="807"/>
      <c r="F44" s="698"/>
      <c r="G44" s="654"/>
      <c r="H44" s="92" t="s">
        <v>10</v>
      </c>
      <c r="I44" s="205">
        <f t="shared" ref="I44:P44" si="12">SUM(I43:I43)</f>
        <v>7.5</v>
      </c>
      <c r="J44" s="206">
        <f t="shared" si="12"/>
        <v>7.5</v>
      </c>
      <c r="K44" s="206">
        <f t="shared" si="12"/>
        <v>0</v>
      </c>
      <c r="L44" s="207">
        <f t="shared" si="12"/>
        <v>0</v>
      </c>
      <c r="M44" s="205">
        <f t="shared" si="12"/>
        <v>7.5</v>
      </c>
      <c r="N44" s="206">
        <f t="shared" si="12"/>
        <v>7.5</v>
      </c>
      <c r="O44" s="206">
        <f t="shared" si="12"/>
        <v>0</v>
      </c>
      <c r="P44" s="207">
        <f t="shared" si="12"/>
        <v>0</v>
      </c>
      <c r="Q44" s="205"/>
      <c r="R44" s="206"/>
      <c r="S44" s="206"/>
      <c r="T44" s="207"/>
    </row>
    <row r="45" spans="1:20" ht="13.5" thickBot="1">
      <c r="A45" s="26" t="s">
        <v>9</v>
      </c>
      <c r="B45" s="181" t="s">
        <v>11</v>
      </c>
      <c r="C45" s="857" t="s">
        <v>12</v>
      </c>
      <c r="D45" s="792"/>
      <c r="E45" s="792"/>
      <c r="F45" s="792"/>
      <c r="G45" s="792"/>
      <c r="H45" s="793"/>
      <c r="I45" s="235">
        <f>I44+I42</f>
        <v>147.5</v>
      </c>
      <c r="J45" s="235">
        <f>J44+J42</f>
        <v>147.5</v>
      </c>
      <c r="K45" s="235">
        <f>K44+K42</f>
        <v>0</v>
      </c>
      <c r="L45" s="235">
        <f>L44+L42</f>
        <v>0</v>
      </c>
      <c r="M45" s="235">
        <f>M44+M42</f>
        <v>147.5</v>
      </c>
      <c r="N45" s="235">
        <f t="shared" ref="N45:S45" si="13">N44+N42</f>
        <v>147.5</v>
      </c>
      <c r="O45" s="235">
        <f t="shared" si="13"/>
        <v>0</v>
      </c>
      <c r="P45" s="235">
        <f t="shared" si="13"/>
        <v>0</v>
      </c>
      <c r="Q45" s="235">
        <f t="shared" si="13"/>
        <v>0</v>
      </c>
      <c r="R45" s="235">
        <f t="shared" si="13"/>
        <v>0</v>
      </c>
      <c r="S45" s="235">
        <f t="shared" si="13"/>
        <v>0</v>
      </c>
      <c r="T45" s="238">
        <f t="shared" ref="T45" si="14">T44+T42</f>
        <v>0</v>
      </c>
    </row>
    <row r="46" spans="1:20" ht="13.5" thickBot="1">
      <c r="A46" s="23" t="s">
        <v>9</v>
      </c>
      <c r="B46" s="181" t="s">
        <v>34</v>
      </c>
      <c r="C46" s="794" t="s">
        <v>61</v>
      </c>
      <c r="D46" s="795"/>
      <c r="E46" s="795"/>
      <c r="F46" s="795"/>
      <c r="G46" s="795"/>
      <c r="H46" s="795"/>
      <c r="I46" s="795"/>
      <c r="J46" s="795"/>
      <c r="K46" s="795"/>
      <c r="L46" s="795"/>
      <c r="M46" s="795"/>
      <c r="N46" s="795"/>
      <c r="O46" s="795"/>
      <c r="P46" s="795"/>
      <c r="Q46" s="797"/>
      <c r="R46" s="797"/>
      <c r="S46" s="797"/>
      <c r="T46" s="956"/>
    </row>
    <row r="47" spans="1:20" ht="15" customHeight="1">
      <c r="A47" s="616" t="s">
        <v>9</v>
      </c>
      <c r="B47" s="617" t="s">
        <v>34</v>
      </c>
      <c r="C47" s="626" t="s">
        <v>9</v>
      </c>
      <c r="D47" s="54" t="s">
        <v>88</v>
      </c>
      <c r="E47" s="628"/>
      <c r="F47" s="629" t="s">
        <v>39</v>
      </c>
      <c r="G47" s="631" t="s">
        <v>35</v>
      </c>
      <c r="H47" s="15"/>
      <c r="I47" s="208"/>
      <c r="J47" s="209"/>
      <c r="K47" s="209"/>
      <c r="L47" s="256"/>
      <c r="M47" s="211"/>
      <c r="N47" s="212"/>
      <c r="O47" s="212"/>
      <c r="P47" s="215"/>
      <c r="Q47" s="214"/>
      <c r="R47" s="212"/>
      <c r="S47" s="212"/>
      <c r="T47" s="213"/>
    </row>
    <row r="48" spans="1:20" ht="11.25" customHeight="1">
      <c r="A48" s="609"/>
      <c r="B48" s="611"/>
      <c r="C48" s="630"/>
      <c r="D48" s="680" t="s">
        <v>53</v>
      </c>
      <c r="E48" s="684" t="s">
        <v>104</v>
      </c>
      <c r="F48" s="682"/>
      <c r="G48" s="677"/>
      <c r="H48" s="483" t="s">
        <v>44</v>
      </c>
      <c r="I48" s="266">
        <f>J48</f>
        <v>30</v>
      </c>
      <c r="J48" s="267">
        <v>30</v>
      </c>
      <c r="K48" s="267"/>
      <c r="L48" s="268"/>
      <c r="M48" s="269">
        <f>N48</f>
        <v>30</v>
      </c>
      <c r="N48" s="226">
        <v>30</v>
      </c>
      <c r="O48" s="226"/>
      <c r="P48" s="458"/>
      <c r="Q48" s="534"/>
      <c r="R48" s="226"/>
      <c r="S48" s="226"/>
      <c r="T48" s="270"/>
    </row>
    <row r="49" spans="1:22" ht="12" customHeight="1">
      <c r="A49" s="609"/>
      <c r="B49" s="611"/>
      <c r="C49" s="630"/>
      <c r="D49" s="681"/>
      <c r="E49" s="686"/>
      <c r="F49" s="683"/>
      <c r="G49" s="678"/>
      <c r="H49" s="481"/>
      <c r="I49" s="271"/>
      <c r="J49" s="272"/>
      <c r="K49" s="272"/>
      <c r="L49" s="273"/>
      <c r="M49" s="274"/>
      <c r="N49" s="275"/>
      <c r="O49" s="275"/>
      <c r="P49" s="459"/>
      <c r="Q49" s="482"/>
      <c r="R49" s="275"/>
      <c r="S49" s="275"/>
      <c r="T49" s="469"/>
    </row>
    <row r="50" spans="1:22" ht="12.75" customHeight="1">
      <c r="A50" s="609"/>
      <c r="B50" s="611"/>
      <c r="C50" s="630"/>
      <c r="D50" s="680" t="s">
        <v>54</v>
      </c>
      <c r="E50" s="684" t="s">
        <v>104</v>
      </c>
      <c r="F50" s="682"/>
      <c r="G50" s="677"/>
      <c r="H50" s="153" t="s">
        <v>45</v>
      </c>
      <c r="I50" s="187">
        <f>J50</f>
        <v>54.5</v>
      </c>
      <c r="J50" s="188">
        <v>54.5</v>
      </c>
      <c r="K50" s="188"/>
      <c r="L50" s="257"/>
      <c r="M50" s="190">
        <f>N50</f>
        <v>54.5</v>
      </c>
      <c r="N50" s="191">
        <v>54.5</v>
      </c>
      <c r="O50" s="191"/>
      <c r="P50" s="258"/>
      <c r="Q50" s="533"/>
      <c r="R50" s="191"/>
      <c r="S50" s="191"/>
      <c r="T50" s="192"/>
    </row>
    <row r="51" spans="1:22" ht="14.25" customHeight="1">
      <c r="A51" s="609"/>
      <c r="B51" s="611"/>
      <c r="C51" s="630"/>
      <c r="D51" s="681"/>
      <c r="E51" s="685"/>
      <c r="F51" s="683"/>
      <c r="G51" s="678"/>
      <c r="H51" s="153" t="s">
        <v>68</v>
      </c>
      <c r="I51" s="187">
        <f>J51</f>
        <v>329</v>
      </c>
      <c r="J51" s="188">
        <v>329</v>
      </c>
      <c r="K51" s="188"/>
      <c r="L51" s="257"/>
      <c r="M51" s="190">
        <f>N51</f>
        <v>329</v>
      </c>
      <c r="N51" s="191">
        <v>329</v>
      </c>
      <c r="O51" s="191"/>
      <c r="P51" s="258"/>
      <c r="Q51" s="533"/>
      <c r="R51" s="191"/>
      <c r="S51" s="191"/>
      <c r="T51" s="192"/>
    </row>
    <row r="52" spans="1:22">
      <c r="A52" s="609"/>
      <c r="B52" s="611"/>
      <c r="C52" s="630"/>
      <c r="D52" s="945" t="s">
        <v>77</v>
      </c>
      <c r="E52" s="375"/>
      <c r="F52" s="682"/>
      <c r="G52" s="947"/>
      <c r="H52" s="535" t="s">
        <v>68</v>
      </c>
      <c r="I52" s="536">
        <v>417.4</v>
      </c>
      <c r="J52" s="188">
        <v>417.4</v>
      </c>
      <c r="K52" s="188"/>
      <c r="L52" s="257"/>
      <c r="M52" s="537">
        <v>417.4</v>
      </c>
      <c r="N52" s="191">
        <v>417.4</v>
      </c>
      <c r="O52" s="191"/>
      <c r="P52" s="258"/>
      <c r="Q52" s="533"/>
      <c r="R52" s="191"/>
      <c r="S52" s="191"/>
      <c r="T52" s="192"/>
    </row>
    <row r="53" spans="1:22" ht="12.75" customHeight="1">
      <c r="A53" s="609"/>
      <c r="B53" s="611"/>
      <c r="C53" s="630"/>
      <c r="D53" s="946"/>
      <c r="E53" s="151"/>
      <c r="F53" s="812"/>
      <c r="G53" s="948"/>
      <c r="H53" s="153" t="s">
        <v>69</v>
      </c>
      <c r="I53" s="187">
        <f>J53+L53</f>
        <v>87.7</v>
      </c>
      <c r="J53" s="188">
        <v>87.7</v>
      </c>
      <c r="K53" s="188"/>
      <c r="L53" s="265"/>
      <c r="M53" s="190">
        <f>N53+P53</f>
        <v>87.7</v>
      </c>
      <c r="N53" s="191">
        <v>87.7</v>
      </c>
      <c r="O53" s="191"/>
      <c r="P53" s="510"/>
      <c r="Q53" s="533"/>
      <c r="R53" s="191"/>
      <c r="S53" s="191"/>
      <c r="T53" s="192"/>
    </row>
    <row r="54" spans="1:22" ht="12.75" customHeight="1">
      <c r="A54" s="609"/>
      <c r="B54" s="611"/>
      <c r="C54" s="630"/>
      <c r="D54" s="949" t="s">
        <v>126</v>
      </c>
      <c r="E54" s="622"/>
      <c r="F54" s="815"/>
      <c r="G54" s="678"/>
      <c r="H54" s="147" t="s">
        <v>44</v>
      </c>
      <c r="I54" s="266">
        <f>J54</f>
        <v>50</v>
      </c>
      <c r="J54" s="267">
        <v>50</v>
      </c>
      <c r="K54" s="267"/>
      <c r="L54" s="268"/>
      <c r="M54" s="269">
        <f>N54</f>
        <v>50</v>
      </c>
      <c r="N54" s="226">
        <v>50</v>
      </c>
      <c r="O54" s="226"/>
      <c r="P54" s="458"/>
      <c r="Q54" s="534"/>
      <c r="R54" s="226"/>
      <c r="S54" s="226"/>
      <c r="T54" s="270"/>
    </row>
    <row r="55" spans="1:22" ht="12.75" customHeight="1">
      <c r="A55" s="609"/>
      <c r="B55" s="611"/>
      <c r="C55" s="630"/>
      <c r="D55" s="814"/>
      <c r="E55" s="151"/>
      <c r="F55" s="816"/>
      <c r="G55" s="813"/>
      <c r="H55" s="152"/>
      <c r="I55" s="271"/>
      <c r="J55" s="272"/>
      <c r="K55" s="272"/>
      <c r="L55" s="273"/>
      <c r="M55" s="274"/>
      <c r="N55" s="275"/>
      <c r="O55" s="275"/>
      <c r="P55" s="459"/>
      <c r="Q55" s="482"/>
      <c r="R55" s="275"/>
      <c r="S55" s="275"/>
      <c r="T55" s="469"/>
      <c r="V55" s="163"/>
    </row>
    <row r="56" spans="1:22" ht="12.75" customHeight="1">
      <c r="A56" s="609"/>
      <c r="B56" s="611"/>
      <c r="C56" s="630"/>
      <c r="D56" s="694" t="s">
        <v>123</v>
      </c>
      <c r="E56" s="649" t="s">
        <v>78</v>
      </c>
      <c r="F56" s="651"/>
      <c r="G56" s="678"/>
      <c r="H56" s="83" t="s">
        <v>44</v>
      </c>
      <c r="I56" s="198">
        <f>J56</f>
        <v>318.5</v>
      </c>
      <c r="J56" s="199">
        <v>318.5</v>
      </c>
      <c r="K56" s="199"/>
      <c r="L56" s="250"/>
      <c r="M56" s="201">
        <f>N56</f>
        <v>318.5</v>
      </c>
      <c r="N56" s="202">
        <v>318.5</v>
      </c>
      <c r="O56" s="202"/>
      <c r="P56" s="252"/>
      <c r="Q56" s="533"/>
      <c r="R56" s="191"/>
      <c r="S56" s="191"/>
      <c r="T56" s="192"/>
    </row>
    <row r="57" spans="1:22">
      <c r="A57" s="609"/>
      <c r="B57" s="611"/>
      <c r="C57" s="630"/>
      <c r="D57" s="694"/>
      <c r="E57" s="649"/>
      <c r="F57" s="651"/>
      <c r="G57" s="678"/>
      <c r="H57" s="83" t="s">
        <v>45</v>
      </c>
      <c r="I57" s="187">
        <f>J57+L57</f>
        <v>48.6</v>
      </c>
      <c r="J57" s="188">
        <v>48.6</v>
      </c>
      <c r="K57" s="188"/>
      <c r="L57" s="257"/>
      <c r="M57" s="190">
        <f>N57+P57</f>
        <v>48.6</v>
      </c>
      <c r="N57" s="191">
        <v>48.6</v>
      </c>
      <c r="O57" s="191"/>
      <c r="P57" s="258"/>
      <c r="Q57" s="533"/>
      <c r="R57" s="191"/>
      <c r="S57" s="191"/>
      <c r="T57" s="192"/>
    </row>
    <row r="58" spans="1:22">
      <c r="A58" s="609"/>
      <c r="B58" s="611"/>
      <c r="C58" s="630"/>
      <c r="D58" s="694"/>
      <c r="E58" s="649"/>
      <c r="F58" s="651"/>
      <c r="G58" s="678"/>
      <c r="H58" s="148" t="s">
        <v>68</v>
      </c>
      <c r="I58" s="187">
        <f>J58</f>
        <v>1567.1</v>
      </c>
      <c r="J58" s="188">
        <v>1567.1</v>
      </c>
      <c r="K58" s="188"/>
      <c r="L58" s="257"/>
      <c r="M58" s="190">
        <f>N58</f>
        <v>1567.1</v>
      </c>
      <c r="N58" s="191">
        <v>1567.1</v>
      </c>
      <c r="O58" s="191"/>
      <c r="P58" s="258"/>
      <c r="Q58" s="533"/>
      <c r="R58" s="191"/>
      <c r="S58" s="191"/>
      <c r="T58" s="192"/>
    </row>
    <row r="59" spans="1:22" ht="13.5" customHeight="1" thickBot="1">
      <c r="A59" s="610"/>
      <c r="B59" s="612"/>
      <c r="C59" s="627"/>
      <c r="D59" s="979"/>
      <c r="E59" s="650"/>
      <c r="F59" s="652"/>
      <c r="G59" s="699"/>
      <c r="H59" s="93" t="s">
        <v>10</v>
      </c>
      <c r="I59" s="224">
        <f t="shared" ref="I59:P59" si="15">SUM(I47:I58)</f>
        <v>2902.7999999999997</v>
      </c>
      <c r="J59" s="277">
        <f t="shared" si="15"/>
        <v>2902.7999999999997</v>
      </c>
      <c r="K59" s="277">
        <f t="shared" si="15"/>
        <v>0</v>
      </c>
      <c r="L59" s="277">
        <f t="shared" si="15"/>
        <v>0</v>
      </c>
      <c r="M59" s="224">
        <f t="shared" si="15"/>
        <v>2902.7999999999997</v>
      </c>
      <c r="N59" s="277">
        <f t="shared" si="15"/>
        <v>2902.7999999999997</v>
      </c>
      <c r="O59" s="277">
        <f t="shared" si="15"/>
        <v>0</v>
      </c>
      <c r="P59" s="277">
        <f t="shared" si="15"/>
        <v>0</v>
      </c>
      <c r="Q59" s="224"/>
      <c r="R59" s="277"/>
      <c r="S59" s="206"/>
      <c r="T59" s="207"/>
    </row>
    <row r="60" spans="1:22" ht="12.75" customHeight="1">
      <c r="A60" s="823" t="s">
        <v>9</v>
      </c>
      <c r="B60" s="825" t="s">
        <v>34</v>
      </c>
      <c r="C60" s="645" t="s">
        <v>11</v>
      </c>
      <c r="D60" s="712" t="s">
        <v>89</v>
      </c>
      <c r="E60" s="827" t="s">
        <v>78</v>
      </c>
      <c r="F60" s="683" t="s">
        <v>39</v>
      </c>
      <c r="G60" s="829" t="s">
        <v>46</v>
      </c>
      <c r="H60" s="140" t="s">
        <v>71</v>
      </c>
      <c r="I60" s="208">
        <f>J60+L60</f>
        <v>3540.6</v>
      </c>
      <c r="J60" s="209"/>
      <c r="K60" s="209"/>
      <c r="L60" s="256">
        <v>3540.6</v>
      </c>
      <c r="M60" s="211">
        <f>N60+P60</f>
        <v>3540.6</v>
      </c>
      <c r="N60" s="212"/>
      <c r="O60" s="212"/>
      <c r="P60" s="215">
        <v>3540.6</v>
      </c>
      <c r="Q60" s="251"/>
      <c r="R60" s="212"/>
      <c r="S60" s="202"/>
      <c r="T60" s="203"/>
    </row>
    <row r="61" spans="1:22" ht="12.75" customHeight="1">
      <c r="A61" s="823"/>
      <c r="B61" s="825"/>
      <c r="C61" s="645"/>
      <c r="D61" s="712"/>
      <c r="E61" s="827"/>
      <c r="F61" s="683"/>
      <c r="G61" s="829"/>
      <c r="H61" s="484" t="s">
        <v>44</v>
      </c>
      <c r="I61" s="198">
        <f>J61</f>
        <v>1.1000000000000001</v>
      </c>
      <c r="J61" s="199">
        <v>1.1000000000000001</v>
      </c>
      <c r="K61" s="199"/>
      <c r="L61" s="250"/>
      <c r="M61" s="201">
        <f>N61</f>
        <v>1.1000000000000001</v>
      </c>
      <c r="N61" s="202">
        <v>1.1000000000000001</v>
      </c>
      <c r="O61" s="202"/>
      <c r="P61" s="252"/>
      <c r="Q61" s="251"/>
      <c r="R61" s="202"/>
      <c r="S61" s="202"/>
      <c r="T61" s="203"/>
    </row>
    <row r="62" spans="1:22">
      <c r="A62" s="823"/>
      <c r="B62" s="825"/>
      <c r="C62" s="645"/>
      <c r="D62" s="712"/>
      <c r="E62" s="827"/>
      <c r="F62" s="683"/>
      <c r="G62" s="829"/>
      <c r="H62" s="141" t="s">
        <v>33</v>
      </c>
      <c r="I62" s="187">
        <f>J62+L62</f>
        <v>55.3</v>
      </c>
      <c r="J62" s="188">
        <f>55.3</f>
        <v>55.3</v>
      </c>
      <c r="K62" s="188"/>
      <c r="L62" s="257"/>
      <c r="M62" s="190">
        <f>N62+P62</f>
        <v>55.3</v>
      </c>
      <c r="N62" s="191">
        <f>55.3</f>
        <v>55.3</v>
      </c>
      <c r="O62" s="191"/>
      <c r="P62" s="258"/>
      <c r="Q62" s="533"/>
      <c r="R62" s="191"/>
      <c r="S62" s="191"/>
      <c r="T62" s="192"/>
      <c r="U62" s="163"/>
    </row>
    <row r="63" spans="1:22">
      <c r="A63" s="823"/>
      <c r="B63" s="825"/>
      <c r="C63" s="645"/>
      <c r="D63" s="712"/>
      <c r="E63" s="827"/>
      <c r="F63" s="683"/>
      <c r="G63" s="829"/>
      <c r="H63" s="142" t="s">
        <v>68</v>
      </c>
      <c r="I63" s="187">
        <f>J63+L63</f>
        <v>1290.4000000000001</v>
      </c>
      <c r="J63" s="188"/>
      <c r="K63" s="188"/>
      <c r="L63" s="257">
        <v>1290.4000000000001</v>
      </c>
      <c r="M63" s="190">
        <f>N63+P63</f>
        <v>1290.4000000000001</v>
      </c>
      <c r="N63" s="191"/>
      <c r="O63" s="191"/>
      <c r="P63" s="258">
        <v>1290.4000000000001</v>
      </c>
      <c r="Q63" s="533"/>
      <c r="R63" s="191"/>
      <c r="S63" s="191"/>
      <c r="T63" s="192"/>
    </row>
    <row r="64" spans="1:22" ht="13.5" customHeight="1" thickBot="1">
      <c r="A64" s="824"/>
      <c r="B64" s="826"/>
      <c r="C64" s="646"/>
      <c r="D64" s="713"/>
      <c r="E64" s="828"/>
      <c r="F64" s="698"/>
      <c r="G64" s="830"/>
      <c r="H64" s="94" t="s">
        <v>10</v>
      </c>
      <c r="I64" s="205">
        <f>I63+I62+I60+I61</f>
        <v>4887.4000000000005</v>
      </c>
      <c r="J64" s="205">
        <f>J63+J62+J60+J61</f>
        <v>56.4</v>
      </c>
      <c r="K64" s="205">
        <f t="shared" ref="K64:L64" si="16">K63+K62+K60+K61</f>
        <v>0</v>
      </c>
      <c r="L64" s="205">
        <f t="shared" si="16"/>
        <v>4831</v>
      </c>
      <c r="M64" s="205">
        <f>M63+M62+M60+M61</f>
        <v>4887.4000000000005</v>
      </c>
      <c r="N64" s="205">
        <f>N63+N62+N60+N61</f>
        <v>56.4</v>
      </c>
      <c r="O64" s="205">
        <f t="shared" ref="O64:P64" si="17">O63+O62+O60+O61</f>
        <v>0</v>
      </c>
      <c r="P64" s="205">
        <f t="shared" si="17"/>
        <v>4831</v>
      </c>
      <c r="Q64" s="224"/>
      <c r="R64" s="206"/>
      <c r="S64" s="206"/>
      <c r="T64" s="207"/>
    </row>
    <row r="65" spans="1:20" ht="20.25" customHeight="1">
      <c r="A65" s="657" t="s">
        <v>9</v>
      </c>
      <c r="B65" s="936" t="s">
        <v>34</v>
      </c>
      <c r="C65" s="659" t="s">
        <v>34</v>
      </c>
      <c r="D65" s="833" t="s">
        <v>132</v>
      </c>
      <c r="E65" s="836" t="s">
        <v>78</v>
      </c>
      <c r="F65" s="837" t="s">
        <v>39</v>
      </c>
      <c r="G65" s="838" t="s">
        <v>46</v>
      </c>
      <c r="H65" s="605" t="s">
        <v>45</v>
      </c>
      <c r="I65" s="261">
        <f>L65</f>
        <v>127.8</v>
      </c>
      <c r="J65" s="262"/>
      <c r="K65" s="262"/>
      <c r="L65" s="241">
        <v>127.8</v>
      </c>
      <c r="M65" s="263">
        <f>P65</f>
        <v>5.5</v>
      </c>
      <c r="N65" s="264"/>
      <c r="O65" s="264"/>
      <c r="P65" s="244">
        <v>5.5</v>
      </c>
      <c r="Q65" s="582">
        <f>M65-I65</f>
        <v>-122.3</v>
      </c>
      <c r="R65" s="583"/>
      <c r="S65" s="584"/>
      <c r="T65" s="606">
        <f>P65-L65</f>
        <v>-122.3</v>
      </c>
    </row>
    <row r="66" spans="1:20" ht="13.5" customHeight="1">
      <c r="A66" s="641"/>
      <c r="B66" s="937"/>
      <c r="C66" s="645"/>
      <c r="D66" s="834"/>
      <c r="E66" s="649"/>
      <c r="F66" s="651"/>
      <c r="G66" s="839"/>
      <c r="H66" s="31"/>
      <c r="I66" s="198"/>
      <c r="J66" s="194"/>
      <c r="K66" s="194"/>
      <c r="L66" s="195"/>
      <c r="M66" s="201"/>
      <c r="N66" s="218"/>
      <c r="O66" s="218"/>
      <c r="P66" s="219"/>
      <c r="Q66" s="563"/>
      <c r="R66" s="585"/>
      <c r="S66" s="196"/>
      <c r="T66" s="572"/>
    </row>
    <row r="67" spans="1:20" ht="13.5" thickBot="1">
      <c r="A67" s="642"/>
      <c r="B67" s="938"/>
      <c r="C67" s="646"/>
      <c r="D67" s="835"/>
      <c r="E67" s="650"/>
      <c r="F67" s="652"/>
      <c r="G67" s="840"/>
      <c r="H67" s="279" t="s">
        <v>10</v>
      </c>
      <c r="I67" s="205">
        <f>I65</f>
        <v>127.8</v>
      </c>
      <c r="J67" s="231"/>
      <c r="K67" s="231"/>
      <c r="L67" s="225">
        <f>L65</f>
        <v>127.8</v>
      </c>
      <c r="M67" s="205">
        <f>M65</f>
        <v>5.5</v>
      </c>
      <c r="N67" s="231"/>
      <c r="O67" s="231"/>
      <c r="P67" s="225">
        <f>P65</f>
        <v>5.5</v>
      </c>
      <c r="Q67" s="567">
        <f>Q65</f>
        <v>-122.3</v>
      </c>
      <c r="R67" s="586"/>
      <c r="S67" s="568"/>
      <c r="T67" s="607">
        <f>T65</f>
        <v>-122.3</v>
      </c>
    </row>
    <row r="68" spans="1:20" ht="25.5">
      <c r="A68" s="616" t="s">
        <v>9</v>
      </c>
      <c r="B68" s="634" t="s">
        <v>34</v>
      </c>
      <c r="C68" s="626" t="s">
        <v>40</v>
      </c>
      <c r="D68" s="84" t="s">
        <v>90</v>
      </c>
      <c r="E68" s="820" t="s">
        <v>118</v>
      </c>
      <c r="F68" s="629" t="s">
        <v>39</v>
      </c>
      <c r="G68" s="631" t="s">
        <v>35</v>
      </c>
      <c r="H68" s="161"/>
      <c r="I68" s="281"/>
      <c r="J68" s="194"/>
      <c r="K68" s="194"/>
      <c r="L68" s="246"/>
      <c r="M68" s="217"/>
      <c r="N68" s="218"/>
      <c r="O68" s="218"/>
      <c r="P68" s="219"/>
      <c r="Q68" s="509"/>
      <c r="R68" s="248"/>
      <c r="S68" s="218"/>
      <c r="T68" s="511"/>
    </row>
    <row r="69" spans="1:20" ht="25.5">
      <c r="A69" s="609"/>
      <c r="B69" s="635"/>
      <c r="C69" s="630"/>
      <c r="D69" s="164" t="s">
        <v>116</v>
      </c>
      <c r="E69" s="821"/>
      <c r="F69" s="621"/>
      <c r="G69" s="620"/>
      <c r="H69" s="16" t="s">
        <v>44</v>
      </c>
      <c r="I69" s="227">
        <f>J69+L69</f>
        <v>263.29999999999995</v>
      </c>
      <c r="J69" s="188">
        <v>162.69999999999999</v>
      </c>
      <c r="K69" s="188"/>
      <c r="L69" s="257">
        <v>100.6</v>
      </c>
      <c r="M69" s="190">
        <f>N69+P69</f>
        <v>263.29999999999995</v>
      </c>
      <c r="N69" s="191">
        <v>162.69999999999999</v>
      </c>
      <c r="O69" s="191"/>
      <c r="P69" s="192">
        <v>100.6</v>
      </c>
      <c r="Q69" s="510"/>
      <c r="R69" s="258"/>
      <c r="S69" s="191"/>
      <c r="T69" s="485"/>
    </row>
    <row r="70" spans="1:20" ht="21.75" customHeight="1">
      <c r="A70" s="609"/>
      <c r="B70" s="635"/>
      <c r="C70" s="630"/>
      <c r="D70" s="831" t="s">
        <v>57</v>
      </c>
      <c r="E70" s="821"/>
      <c r="F70" s="621"/>
      <c r="G70" s="620"/>
      <c r="H70" s="16" t="s">
        <v>45</v>
      </c>
      <c r="I70" s="187">
        <f>J70</f>
        <v>62.2</v>
      </c>
      <c r="J70" s="188">
        <f>44.7+17.5</f>
        <v>62.2</v>
      </c>
      <c r="K70" s="188"/>
      <c r="L70" s="257"/>
      <c r="M70" s="190">
        <f>N70</f>
        <v>62.2</v>
      </c>
      <c r="N70" s="191">
        <f>44.7+17.5</f>
        <v>62.2</v>
      </c>
      <c r="O70" s="191"/>
      <c r="P70" s="192"/>
      <c r="Q70" s="510"/>
      <c r="R70" s="258"/>
      <c r="S70" s="191"/>
      <c r="T70" s="485"/>
    </row>
    <row r="71" spans="1:20" ht="33" customHeight="1" thickBot="1">
      <c r="A71" s="610"/>
      <c r="B71" s="636"/>
      <c r="C71" s="627"/>
      <c r="D71" s="832"/>
      <c r="E71" s="822"/>
      <c r="F71" s="623"/>
      <c r="G71" s="624"/>
      <c r="H71" s="127" t="s">
        <v>10</v>
      </c>
      <c r="I71" s="282">
        <f t="shared" ref="I71:P71" si="18">SUM(I69:I70)</f>
        <v>325.49999999999994</v>
      </c>
      <c r="J71" s="282">
        <f t="shared" si="18"/>
        <v>224.89999999999998</v>
      </c>
      <c r="K71" s="282">
        <f t="shared" si="18"/>
        <v>0</v>
      </c>
      <c r="L71" s="283">
        <f t="shared" si="18"/>
        <v>100.6</v>
      </c>
      <c r="M71" s="260">
        <f t="shared" si="18"/>
        <v>325.49999999999994</v>
      </c>
      <c r="N71" s="282">
        <f t="shared" si="18"/>
        <v>224.89999999999998</v>
      </c>
      <c r="O71" s="282">
        <f t="shared" si="18"/>
        <v>0</v>
      </c>
      <c r="P71" s="306">
        <f t="shared" si="18"/>
        <v>100.6</v>
      </c>
      <c r="Q71" s="283"/>
      <c r="R71" s="254"/>
      <c r="S71" s="495"/>
      <c r="T71" s="306"/>
    </row>
    <row r="72" spans="1:20" ht="13.5" customHeight="1">
      <c r="A72" s="657" t="s">
        <v>9</v>
      </c>
      <c r="B72" s="936" t="s">
        <v>34</v>
      </c>
      <c r="C72" s="659" t="s">
        <v>39</v>
      </c>
      <c r="D72" s="953" t="s">
        <v>146</v>
      </c>
      <c r="E72" s="836"/>
      <c r="F72" s="837" t="s">
        <v>39</v>
      </c>
      <c r="G72" s="838" t="s">
        <v>35</v>
      </c>
      <c r="H72" s="308" t="s">
        <v>44</v>
      </c>
      <c r="I72" s="261">
        <f>J72+L72</f>
        <v>61</v>
      </c>
      <c r="J72" s="262">
        <v>43</v>
      </c>
      <c r="K72" s="262"/>
      <c r="L72" s="241">
        <v>18</v>
      </c>
      <c r="M72" s="263">
        <f>N72+P72</f>
        <v>61</v>
      </c>
      <c r="N72" s="264">
        <v>43</v>
      </c>
      <c r="O72" s="264"/>
      <c r="P72" s="244">
        <v>18</v>
      </c>
      <c r="Q72" s="242"/>
      <c r="R72" s="264"/>
      <c r="S72" s="264"/>
      <c r="T72" s="324"/>
    </row>
    <row r="73" spans="1:20" ht="13.5" customHeight="1">
      <c r="A73" s="641"/>
      <c r="B73" s="937"/>
      <c r="C73" s="645"/>
      <c r="D73" s="954"/>
      <c r="E73" s="649"/>
      <c r="F73" s="651"/>
      <c r="G73" s="839"/>
      <c r="H73" s="562" t="s">
        <v>33</v>
      </c>
      <c r="I73" s="198"/>
      <c r="J73" s="194"/>
      <c r="K73" s="194"/>
      <c r="L73" s="246"/>
      <c r="M73" s="561">
        <f>N73+P73</f>
        <v>131.9</v>
      </c>
      <c r="N73" s="196">
        <v>125.4</v>
      </c>
      <c r="O73" s="196"/>
      <c r="P73" s="197">
        <v>6.5</v>
      </c>
      <c r="Q73" s="563">
        <f>M73-I73</f>
        <v>131.9</v>
      </c>
      <c r="R73" s="204">
        <f t="shared" ref="R73:T73" si="19">N73-J73</f>
        <v>125.4</v>
      </c>
      <c r="S73" s="204">
        <f t="shared" si="19"/>
        <v>0</v>
      </c>
      <c r="T73" s="570">
        <f t="shared" si="19"/>
        <v>6.5</v>
      </c>
    </row>
    <row r="74" spans="1:20" ht="13.5" thickBot="1">
      <c r="A74" s="642"/>
      <c r="B74" s="938"/>
      <c r="C74" s="646"/>
      <c r="D74" s="955"/>
      <c r="E74" s="650"/>
      <c r="F74" s="652"/>
      <c r="G74" s="840"/>
      <c r="H74" s="279" t="s">
        <v>10</v>
      </c>
      <c r="I74" s="205">
        <f>I72</f>
        <v>61</v>
      </c>
      <c r="J74" s="231"/>
      <c r="K74" s="231"/>
      <c r="L74" s="280">
        <f>L72</f>
        <v>18</v>
      </c>
      <c r="M74" s="205">
        <f>M73+M72</f>
        <v>192.9</v>
      </c>
      <c r="N74" s="205">
        <f t="shared" ref="N74:P74" si="20">N73+N72</f>
        <v>168.4</v>
      </c>
      <c r="O74" s="205">
        <f t="shared" si="20"/>
        <v>0</v>
      </c>
      <c r="P74" s="205">
        <f t="shared" si="20"/>
        <v>24.5</v>
      </c>
      <c r="Q74" s="567">
        <f>Q73</f>
        <v>131.9</v>
      </c>
      <c r="R74" s="568">
        <f t="shared" ref="R74:T74" si="21">R73</f>
        <v>125.4</v>
      </c>
      <c r="S74" s="568">
        <f t="shared" si="21"/>
        <v>0</v>
      </c>
      <c r="T74" s="607">
        <f t="shared" si="21"/>
        <v>6.5</v>
      </c>
    </row>
    <row r="75" spans="1:20" ht="13.5" thickBot="1">
      <c r="A75" s="125" t="s">
        <v>9</v>
      </c>
      <c r="B75" s="636" t="s">
        <v>34</v>
      </c>
      <c r="C75" s="957" t="s">
        <v>12</v>
      </c>
      <c r="D75" s="687"/>
      <c r="E75" s="687"/>
      <c r="F75" s="687"/>
      <c r="G75" s="687"/>
      <c r="H75" s="688"/>
      <c r="I75" s="284">
        <f>I71+I64+I59+I67+I74</f>
        <v>8304.5</v>
      </c>
      <c r="J75" s="284">
        <f t="shared" ref="J75:P75" si="22">J71+J64+J59+J67+J74</f>
        <v>3184.0999999999995</v>
      </c>
      <c r="K75" s="284">
        <f t="shared" si="22"/>
        <v>0</v>
      </c>
      <c r="L75" s="284">
        <f t="shared" si="22"/>
        <v>5077.4000000000005</v>
      </c>
      <c r="M75" s="284">
        <f t="shared" si="22"/>
        <v>8314.1</v>
      </c>
      <c r="N75" s="284">
        <f t="shared" si="22"/>
        <v>3352.4999999999995</v>
      </c>
      <c r="O75" s="284">
        <f t="shared" si="22"/>
        <v>0</v>
      </c>
      <c r="P75" s="284">
        <f t="shared" si="22"/>
        <v>4961.6000000000004</v>
      </c>
      <c r="Q75" s="286">
        <f t="shared" ref="Q75:R75" si="23">Q71+Q64+Q59+Q67+Q74</f>
        <v>9.6000000000000085</v>
      </c>
      <c r="R75" s="286">
        <f t="shared" si="23"/>
        <v>125.4</v>
      </c>
      <c r="S75" s="286"/>
      <c r="T75" s="508">
        <f>T71+T64+T59+T67+T74</f>
        <v>-115.8</v>
      </c>
    </row>
    <row r="76" spans="1:20" ht="13.5" customHeight="1" thickBot="1">
      <c r="A76" s="23" t="s">
        <v>9</v>
      </c>
      <c r="B76" s="181" t="s">
        <v>40</v>
      </c>
      <c r="C76" s="691" t="s">
        <v>62</v>
      </c>
      <c r="D76" s="692"/>
      <c r="E76" s="692"/>
      <c r="F76" s="692"/>
      <c r="G76" s="692"/>
      <c r="H76" s="692"/>
      <c r="I76" s="692"/>
      <c r="J76" s="692"/>
      <c r="K76" s="692"/>
      <c r="L76" s="692"/>
      <c r="M76" s="692"/>
      <c r="N76" s="692"/>
      <c r="O76" s="692"/>
      <c r="P76" s="692"/>
      <c r="Q76" s="692"/>
      <c r="R76" s="692"/>
      <c r="S76" s="692"/>
      <c r="T76" s="693"/>
    </row>
    <row r="77" spans="1:20" ht="16.5" customHeight="1">
      <c r="A77" s="409" t="s">
        <v>9</v>
      </c>
      <c r="B77" s="367" t="s">
        <v>40</v>
      </c>
      <c r="C77" s="369" t="s">
        <v>9</v>
      </c>
      <c r="D77" s="703" t="s">
        <v>58</v>
      </c>
      <c r="E77" s="287"/>
      <c r="F77" s="615" t="s">
        <v>40</v>
      </c>
      <c r="G77" s="359" t="s">
        <v>35</v>
      </c>
      <c r="H77" s="361" t="s">
        <v>44</v>
      </c>
      <c r="I77" s="227">
        <f>J77+L77</f>
        <v>96.5</v>
      </c>
      <c r="J77" s="188">
        <v>96.5</v>
      </c>
      <c r="K77" s="188"/>
      <c r="L77" s="189"/>
      <c r="M77" s="228">
        <f>N77+P77</f>
        <v>96.5</v>
      </c>
      <c r="N77" s="191">
        <v>96.5</v>
      </c>
      <c r="O77" s="191"/>
      <c r="P77" s="192"/>
      <c r="Q77" s="190"/>
      <c r="R77" s="228"/>
      <c r="S77" s="191"/>
      <c r="T77" s="192"/>
    </row>
    <row r="78" spans="1:20" ht="16.5" customHeight="1" thickBot="1">
      <c r="A78" s="410"/>
      <c r="B78" s="368"/>
      <c r="C78" s="370"/>
      <c r="D78" s="704"/>
      <c r="E78" s="288"/>
      <c r="F78" s="411"/>
      <c r="G78" s="412"/>
      <c r="H78" s="94" t="s">
        <v>10</v>
      </c>
      <c r="I78" s="231">
        <f>J78+L78</f>
        <v>96.5</v>
      </c>
      <c r="J78" s="206">
        <f>SUM(J77:J77)</f>
        <v>96.5</v>
      </c>
      <c r="K78" s="206"/>
      <c r="L78" s="207"/>
      <c r="M78" s="231">
        <f>N78+P78</f>
        <v>96.5</v>
      </c>
      <c r="N78" s="206">
        <f>SUM(N77:N77)</f>
        <v>96.5</v>
      </c>
      <c r="O78" s="206"/>
      <c r="P78" s="207"/>
      <c r="Q78" s="224"/>
      <c r="R78" s="206"/>
      <c r="S78" s="206"/>
      <c r="T78" s="207"/>
    </row>
    <row r="79" spans="1:20" ht="15" customHeight="1">
      <c r="A79" s="182" t="s">
        <v>9</v>
      </c>
      <c r="B79" s="183" t="s">
        <v>40</v>
      </c>
      <c r="C79" s="618" t="s">
        <v>11</v>
      </c>
      <c r="D79" s="81" t="s">
        <v>91</v>
      </c>
      <c r="E79" s="632" t="s">
        <v>78</v>
      </c>
      <c r="F79" s="633" t="s">
        <v>40</v>
      </c>
      <c r="G79" s="631" t="s">
        <v>46</v>
      </c>
      <c r="H79" s="155"/>
      <c r="I79" s="289"/>
      <c r="J79" s="290"/>
      <c r="K79" s="290"/>
      <c r="L79" s="291"/>
      <c r="M79" s="292"/>
      <c r="N79" s="293"/>
      <c r="O79" s="293"/>
      <c r="P79" s="294"/>
      <c r="Q79" s="292"/>
      <c r="R79" s="293"/>
      <c r="S79" s="293"/>
      <c r="T79" s="294"/>
    </row>
    <row r="80" spans="1:20" ht="12.75" customHeight="1">
      <c r="A80" s="609"/>
      <c r="B80" s="611"/>
      <c r="C80" s="613"/>
      <c r="D80" s="985" t="s">
        <v>124</v>
      </c>
      <c r="E80" s="983" t="s">
        <v>113</v>
      </c>
      <c r="F80" s="41"/>
      <c r="G80" s="295"/>
      <c r="H80" s="156" t="s">
        <v>71</v>
      </c>
      <c r="I80" s="187">
        <f>J80+L80</f>
        <v>1197.5999999999999</v>
      </c>
      <c r="J80" s="188">
        <v>0</v>
      </c>
      <c r="K80" s="188"/>
      <c r="L80" s="189">
        <v>1197.5999999999999</v>
      </c>
      <c r="M80" s="190">
        <f>N80+P80</f>
        <v>619.29999999999995</v>
      </c>
      <c r="N80" s="191">
        <v>0</v>
      </c>
      <c r="O80" s="191"/>
      <c r="P80" s="192">
        <f>1197.6-578.3</f>
        <v>619.29999999999995</v>
      </c>
      <c r="Q80" s="559">
        <f>M80-I80</f>
        <v>-578.29999999999995</v>
      </c>
      <c r="R80" s="560"/>
      <c r="S80" s="560"/>
      <c r="T80" s="597">
        <f t="shared" ref="T80" si="24">P80-L80</f>
        <v>-578.29999999999995</v>
      </c>
    </row>
    <row r="81" spans="1:20" ht="17.25" customHeight="1">
      <c r="A81" s="609"/>
      <c r="B81" s="611"/>
      <c r="C81" s="613"/>
      <c r="D81" s="694"/>
      <c r="E81" s="984"/>
      <c r="F81" s="615"/>
      <c r="G81" s="620"/>
      <c r="H81" s="505" t="s">
        <v>45</v>
      </c>
      <c r="I81" s="187">
        <f>J81+L81</f>
        <v>369.9</v>
      </c>
      <c r="J81" s="188">
        <v>0</v>
      </c>
      <c r="K81" s="188"/>
      <c r="L81" s="189">
        <v>369.9</v>
      </c>
      <c r="M81" s="190">
        <f>N81+P81</f>
        <v>497.4</v>
      </c>
      <c r="N81" s="191">
        <v>0</v>
      </c>
      <c r="O81" s="191"/>
      <c r="P81" s="192">
        <v>497.4</v>
      </c>
      <c r="Q81" s="559">
        <f>M81-I81</f>
        <v>127.5</v>
      </c>
      <c r="R81" s="560"/>
      <c r="S81" s="560"/>
      <c r="T81" s="597">
        <f t="shared" ref="T81" si="25">P81-L81</f>
        <v>127.5</v>
      </c>
    </row>
    <row r="82" spans="1:20">
      <c r="A82" s="609"/>
      <c r="B82" s="611"/>
      <c r="C82" s="613"/>
      <c r="D82" s="694"/>
      <c r="E82" s="984"/>
      <c r="F82" s="615"/>
      <c r="G82" s="620"/>
      <c r="H82" s="157" t="s">
        <v>44</v>
      </c>
      <c r="I82" s="187">
        <f>L82</f>
        <v>11.5</v>
      </c>
      <c r="J82" s="188"/>
      <c r="K82" s="188"/>
      <c r="L82" s="189">
        <v>11.5</v>
      </c>
      <c r="M82" s="190">
        <f>P82</f>
        <v>91.5</v>
      </c>
      <c r="N82" s="191"/>
      <c r="O82" s="191"/>
      <c r="P82" s="192">
        <f>11.5+80</f>
        <v>91.5</v>
      </c>
      <c r="Q82" s="559">
        <f>M82-I82</f>
        <v>80</v>
      </c>
      <c r="R82" s="560"/>
      <c r="S82" s="560"/>
      <c r="T82" s="597">
        <f>P82-L82</f>
        <v>80</v>
      </c>
    </row>
    <row r="83" spans="1:20">
      <c r="A83" s="609"/>
      <c r="B83" s="611"/>
      <c r="C83" s="613"/>
      <c r="D83" s="694"/>
      <c r="E83" s="984"/>
      <c r="F83" s="615"/>
      <c r="G83" s="620"/>
      <c r="H83" s="156" t="s">
        <v>68</v>
      </c>
      <c r="I83" s="187">
        <f>J83+L83</f>
        <v>3380.7</v>
      </c>
      <c r="J83" s="188">
        <v>0</v>
      </c>
      <c r="K83" s="188"/>
      <c r="L83" s="189">
        <v>3380.7</v>
      </c>
      <c r="M83" s="190">
        <f>N83+P83</f>
        <v>3380.7</v>
      </c>
      <c r="N83" s="191">
        <v>0</v>
      </c>
      <c r="O83" s="191"/>
      <c r="P83" s="192">
        <v>3380.7</v>
      </c>
      <c r="Q83" s="533"/>
      <c r="R83" s="191"/>
      <c r="S83" s="191"/>
      <c r="T83" s="485"/>
    </row>
    <row r="84" spans="1:20">
      <c r="A84" s="609"/>
      <c r="B84" s="611"/>
      <c r="C84" s="613"/>
      <c r="D84" s="986"/>
      <c r="E84" s="984"/>
      <c r="F84" s="615"/>
      <c r="G84" s="620"/>
      <c r="H84" s="158" t="s">
        <v>33</v>
      </c>
      <c r="I84" s="187"/>
      <c r="J84" s="188"/>
      <c r="K84" s="188"/>
      <c r="L84" s="189"/>
      <c r="M84" s="190">
        <f>P84</f>
        <v>961.9</v>
      </c>
      <c r="N84" s="191"/>
      <c r="O84" s="191"/>
      <c r="P84" s="192">
        <v>961.9</v>
      </c>
      <c r="Q84" s="559">
        <f>M84-I84</f>
        <v>961.9</v>
      </c>
      <c r="R84" s="560"/>
      <c r="S84" s="560"/>
      <c r="T84" s="597">
        <f t="shared" ref="T84" si="26">P84-L84</f>
        <v>961.9</v>
      </c>
    </row>
    <row r="85" spans="1:20" ht="27.75" customHeight="1">
      <c r="A85" s="641"/>
      <c r="B85" s="643"/>
      <c r="C85" s="645"/>
      <c r="D85" s="985" t="s">
        <v>75</v>
      </c>
      <c r="E85" s="984"/>
      <c r="F85" s="615"/>
      <c r="G85" s="620"/>
      <c r="H85" s="158" t="s">
        <v>44</v>
      </c>
      <c r="I85" s="187">
        <f>J85+L85</f>
        <v>196.3</v>
      </c>
      <c r="J85" s="188"/>
      <c r="K85" s="188"/>
      <c r="L85" s="189">
        <v>196.3</v>
      </c>
      <c r="M85" s="190">
        <f>N85+P85</f>
        <v>196.3</v>
      </c>
      <c r="N85" s="191"/>
      <c r="O85" s="191"/>
      <c r="P85" s="192">
        <v>196.3</v>
      </c>
      <c r="Q85" s="251"/>
      <c r="R85" s="202"/>
      <c r="S85" s="202"/>
      <c r="T85" s="598"/>
    </row>
    <row r="86" spans="1:20" ht="35.25" customHeight="1">
      <c r="A86" s="641"/>
      <c r="B86" s="643"/>
      <c r="C86" s="645"/>
      <c r="D86" s="695"/>
      <c r="E86" s="614"/>
      <c r="F86" s="615"/>
      <c r="G86" s="620"/>
      <c r="H86" s="159"/>
      <c r="I86" s="187"/>
      <c r="J86" s="188"/>
      <c r="K86" s="188"/>
      <c r="L86" s="189"/>
      <c r="M86" s="190"/>
      <c r="N86" s="191"/>
      <c r="O86" s="191"/>
      <c r="P86" s="192"/>
      <c r="Q86" s="190"/>
      <c r="R86" s="191"/>
      <c r="S86" s="191"/>
      <c r="T86" s="192"/>
    </row>
    <row r="87" spans="1:20">
      <c r="A87" s="609"/>
      <c r="B87" s="611"/>
      <c r="C87" s="613"/>
      <c r="D87" s="712" t="s">
        <v>107</v>
      </c>
      <c r="E87" s="56" t="s">
        <v>78</v>
      </c>
      <c r="F87" s="615" t="s">
        <v>40</v>
      </c>
      <c r="G87" s="619" t="s">
        <v>46</v>
      </c>
      <c r="H87" s="160" t="s">
        <v>44</v>
      </c>
      <c r="I87" s="187"/>
      <c r="J87" s="188"/>
      <c r="K87" s="188"/>
      <c r="L87" s="189"/>
      <c r="M87" s="190"/>
      <c r="N87" s="191"/>
      <c r="O87" s="191"/>
      <c r="P87" s="192"/>
      <c r="Q87" s="190"/>
      <c r="R87" s="191"/>
      <c r="S87" s="191"/>
      <c r="T87" s="192"/>
    </row>
    <row r="88" spans="1:20" ht="12.75" customHeight="1">
      <c r="A88" s="641"/>
      <c r="B88" s="643"/>
      <c r="C88" s="735"/>
      <c r="D88" s="712"/>
      <c r="E88" s="56"/>
      <c r="F88" s="683"/>
      <c r="G88" s="678"/>
      <c r="H88" s="83" t="s">
        <v>68</v>
      </c>
      <c r="I88" s="187"/>
      <c r="J88" s="188">
        <v>0</v>
      </c>
      <c r="K88" s="188"/>
      <c r="L88" s="189"/>
      <c r="M88" s="190"/>
      <c r="N88" s="191">
        <v>0</v>
      </c>
      <c r="O88" s="191"/>
      <c r="P88" s="192"/>
      <c r="Q88" s="190"/>
      <c r="R88" s="191"/>
      <c r="S88" s="191"/>
      <c r="T88" s="192"/>
    </row>
    <row r="89" spans="1:20" ht="13.5" thickBot="1">
      <c r="A89" s="642"/>
      <c r="B89" s="644"/>
      <c r="C89" s="729"/>
      <c r="D89" s="713"/>
      <c r="E89" s="129"/>
      <c r="F89" s="698"/>
      <c r="G89" s="699"/>
      <c r="H89" s="92" t="s">
        <v>10</v>
      </c>
      <c r="I89" s="205">
        <f>SUM(I80:I88)</f>
        <v>5156</v>
      </c>
      <c r="J89" s="205">
        <f t="shared" ref="J89:O89" si="27">SUM(J80:J88)</f>
        <v>0</v>
      </c>
      <c r="K89" s="205">
        <f t="shared" si="27"/>
        <v>0</v>
      </c>
      <c r="L89" s="205">
        <f t="shared" si="27"/>
        <v>5156</v>
      </c>
      <c r="M89" s="205">
        <f t="shared" si="27"/>
        <v>5747.0999999999995</v>
      </c>
      <c r="N89" s="205">
        <f t="shared" si="27"/>
        <v>0</v>
      </c>
      <c r="O89" s="205">
        <f t="shared" si="27"/>
        <v>0</v>
      </c>
      <c r="P89" s="205">
        <f>SUM(P80:P88)</f>
        <v>5747.0999999999995</v>
      </c>
      <c r="Q89" s="564">
        <f t="shared" ref="Q89:T89" si="28">SUM(Q80:Q88)</f>
        <v>591.1</v>
      </c>
      <c r="R89" s="564">
        <f t="shared" si="28"/>
        <v>0</v>
      </c>
      <c r="S89" s="564">
        <f t="shared" si="28"/>
        <v>0</v>
      </c>
      <c r="T89" s="608">
        <f t="shared" si="28"/>
        <v>591.1</v>
      </c>
    </row>
    <row r="90" spans="1:20" ht="27" customHeight="1">
      <c r="A90" s="823" t="s">
        <v>9</v>
      </c>
      <c r="B90" s="825" t="s">
        <v>40</v>
      </c>
      <c r="C90" s="645" t="s">
        <v>34</v>
      </c>
      <c r="D90" s="647" t="s">
        <v>115</v>
      </c>
      <c r="E90" s="287"/>
      <c r="F90" s="651" t="s">
        <v>39</v>
      </c>
      <c r="G90" s="855" t="s">
        <v>46</v>
      </c>
      <c r="H90" s="106" t="s">
        <v>45</v>
      </c>
      <c r="I90" s="198">
        <f>J90+L90</f>
        <v>163.69999999999999</v>
      </c>
      <c r="J90" s="199"/>
      <c r="K90" s="199"/>
      <c r="L90" s="200">
        <f>180-16.3</f>
        <v>163.69999999999999</v>
      </c>
      <c r="M90" s="201">
        <f>N90+P90</f>
        <v>150</v>
      </c>
      <c r="N90" s="202"/>
      <c r="O90" s="202"/>
      <c r="P90" s="203">
        <v>150</v>
      </c>
      <c r="Q90" s="563">
        <f>M90-I90</f>
        <v>-13.699999999999989</v>
      </c>
      <c r="R90" s="569"/>
      <c r="S90" s="569"/>
      <c r="T90" s="570">
        <f>P90-L90</f>
        <v>-13.699999999999989</v>
      </c>
    </row>
    <row r="91" spans="1:20" ht="15.75" customHeight="1">
      <c r="A91" s="823"/>
      <c r="B91" s="825"/>
      <c r="C91" s="645"/>
      <c r="D91" s="647"/>
      <c r="E91" s="287"/>
      <c r="F91" s="651"/>
      <c r="G91" s="855"/>
      <c r="H91" s="67" t="s">
        <v>33</v>
      </c>
      <c r="I91" s="193"/>
      <c r="J91" s="194"/>
      <c r="K91" s="194"/>
      <c r="L91" s="195"/>
      <c r="M91" s="217"/>
      <c r="N91" s="218"/>
      <c r="O91" s="218"/>
      <c r="P91" s="219"/>
      <c r="Q91" s="571"/>
      <c r="R91" s="196"/>
      <c r="S91" s="196"/>
      <c r="T91" s="572"/>
    </row>
    <row r="92" spans="1:20" ht="15" customHeight="1" thickBot="1">
      <c r="A92" s="824"/>
      <c r="B92" s="826"/>
      <c r="C92" s="646"/>
      <c r="D92" s="648"/>
      <c r="E92" s="288"/>
      <c r="F92" s="652"/>
      <c r="G92" s="856"/>
      <c r="H92" s="94" t="s">
        <v>10</v>
      </c>
      <c r="I92" s="296">
        <f t="shared" ref="I92:P92" si="29">I91+I90</f>
        <v>163.69999999999999</v>
      </c>
      <c r="J92" s="278">
        <f t="shared" si="29"/>
        <v>0</v>
      </c>
      <c r="K92" s="278">
        <f t="shared" si="29"/>
        <v>0</v>
      </c>
      <c r="L92" s="297">
        <f t="shared" si="29"/>
        <v>163.69999999999999</v>
      </c>
      <c r="M92" s="296">
        <f t="shared" si="29"/>
        <v>150</v>
      </c>
      <c r="N92" s="278">
        <f t="shared" si="29"/>
        <v>0</v>
      </c>
      <c r="O92" s="278">
        <f t="shared" si="29"/>
        <v>0</v>
      </c>
      <c r="P92" s="297">
        <f t="shared" si="29"/>
        <v>150</v>
      </c>
      <c r="Q92" s="573">
        <f>Q90</f>
        <v>-13.699999999999989</v>
      </c>
      <c r="R92" s="574"/>
      <c r="S92" s="574"/>
      <c r="T92" s="575">
        <f>T90</f>
        <v>-13.699999999999989</v>
      </c>
    </row>
    <row r="93" spans="1:20">
      <c r="A93" s="864" t="s">
        <v>9</v>
      </c>
      <c r="B93" s="868" t="s">
        <v>40</v>
      </c>
      <c r="C93" s="872" t="s">
        <v>40</v>
      </c>
      <c r="D93" s="876" t="s">
        <v>131</v>
      </c>
      <c r="E93" s="880" t="s">
        <v>130</v>
      </c>
      <c r="F93" s="884" t="s">
        <v>102</v>
      </c>
      <c r="G93" s="888" t="s">
        <v>46</v>
      </c>
      <c r="H93" s="86" t="s">
        <v>68</v>
      </c>
      <c r="I93" s="111"/>
      <c r="J93" s="88"/>
      <c r="K93" s="88"/>
      <c r="L93" s="89"/>
      <c r="M93" s="172"/>
      <c r="N93" s="173"/>
      <c r="O93" s="173"/>
      <c r="P93" s="174"/>
      <c r="Q93" s="178"/>
      <c r="R93" s="173"/>
      <c r="S93" s="173"/>
      <c r="T93" s="179"/>
    </row>
    <row r="94" spans="1:20" ht="12.75" customHeight="1">
      <c r="A94" s="865"/>
      <c r="B94" s="869"/>
      <c r="C94" s="873"/>
      <c r="D94" s="877"/>
      <c r="E94" s="881"/>
      <c r="F94" s="885"/>
      <c r="G94" s="889"/>
      <c r="H94" s="87" t="s">
        <v>45</v>
      </c>
      <c r="I94" s="112">
        <f>L94</f>
        <v>20</v>
      </c>
      <c r="J94" s="90"/>
      <c r="K94" s="90"/>
      <c r="L94" s="91">
        <v>20</v>
      </c>
      <c r="M94" s="175">
        <f>P94</f>
        <v>0</v>
      </c>
      <c r="N94" s="176"/>
      <c r="O94" s="176"/>
      <c r="P94" s="177"/>
      <c r="Q94" s="576">
        <f>M94-I94</f>
        <v>-20</v>
      </c>
      <c r="R94" s="577"/>
      <c r="S94" s="577"/>
      <c r="T94" s="578">
        <f>P94-L94</f>
        <v>-20</v>
      </c>
    </row>
    <row r="95" spans="1:20">
      <c r="A95" s="866"/>
      <c r="B95" s="870"/>
      <c r="C95" s="874"/>
      <c r="D95" s="878"/>
      <c r="E95" s="882"/>
      <c r="F95" s="886"/>
      <c r="G95" s="890"/>
      <c r="H95" s="87" t="s">
        <v>71</v>
      </c>
      <c r="I95" s="112"/>
      <c r="J95" s="90"/>
      <c r="K95" s="90"/>
      <c r="L95" s="91"/>
      <c r="M95" s="175"/>
      <c r="N95" s="176"/>
      <c r="O95" s="176"/>
      <c r="P95" s="177"/>
      <c r="Q95" s="576"/>
      <c r="R95" s="577"/>
      <c r="S95" s="577"/>
      <c r="T95" s="578"/>
    </row>
    <row r="96" spans="1:20">
      <c r="A96" s="866"/>
      <c r="B96" s="870"/>
      <c r="C96" s="874"/>
      <c r="D96" s="878"/>
      <c r="E96" s="882"/>
      <c r="F96" s="886"/>
      <c r="G96" s="890"/>
      <c r="H96" s="87" t="s">
        <v>33</v>
      </c>
      <c r="I96" s="112"/>
      <c r="J96" s="90"/>
      <c r="K96" s="90"/>
      <c r="L96" s="91"/>
      <c r="M96" s="175"/>
      <c r="N96" s="176"/>
      <c r="O96" s="176"/>
      <c r="P96" s="177"/>
      <c r="Q96" s="576"/>
      <c r="R96" s="577"/>
      <c r="S96" s="577"/>
      <c r="T96" s="578"/>
    </row>
    <row r="97" spans="1:37" ht="13.5" thickBot="1">
      <c r="A97" s="867"/>
      <c r="B97" s="871"/>
      <c r="C97" s="875"/>
      <c r="D97" s="879"/>
      <c r="E97" s="883"/>
      <c r="F97" s="887"/>
      <c r="G97" s="891"/>
      <c r="H97" s="279" t="s">
        <v>10</v>
      </c>
      <c r="I97" s="99">
        <f t="shared" ref="I97:P97" si="30">I94</f>
        <v>20</v>
      </c>
      <c r="J97" s="100">
        <f t="shared" si="30"/>
        <v>0</v>
      </c>
      <c r="K97" s="100">
        <f t="shared" si="30"/>
        <v>0</v>
      </c>
      <c r="L97" s="101">
        <f t="shared" si="30"/>
        <v>20</v>
      </c>
      <c r="M97" s="99">
        <f t="shared" si="30"/>
        <v>0</v>
      </c>
      <c r="N97" s="100">
        <f t="shared" si="30"/>
        <v>0</v>
      </c>
      <c r="O97" s="100">
        <f t="shared" si="30"/>
        <v>0</v>
      </c>
      <c r="P97" s="101">
        <f t="shared" si="30"/>
        <v>0</v>
      </c>
      <c r="Q97" s="579">
        <f>Q94</f>
        <v>-20</v>
      </c>
      <c r="R97" s="580"/>
      <c r="S97" s="580"/>
      <c r="T97" s="581">
        <f>T94</f>
        <v>-20</v>
      </c>
    </row>
    <row r="98" spans="1:37" ht="18.75" customHeight="1">
      <c r="A98" s="403" t="s">
        <v>9</v>
      </c>
      <c r="B98" s="404" t="s">
        <v>40</v>
      </c>
      <c r="C98" s="405" t="s">
        <v>39</v>
      </c>
      <c r="D98" s="831" t="s">
        <v>142</v>
      </c>
      <c r="E98" s="287"/>
      <c r="F98" s="538"/>
      <c r="G98" s="539" t="s">
        <v>35</v>
      </c>
      <c r="H98" s="361" t="s">
        <v>69</v>
      </c>
      <c r="I98" s="227">
        <f>J98</f>
        <v>100</v>
      </c>
      <c r="J98" s="188">
        <v>100</v>
      </c>
      <c r="K98" s="188"/>
      <c r="L98" s="189"/>
      <c r="M98" s="228">
        <f>N98+P98</f>
        <v>100</v>
      </c>
      <c r="N98" s="191">
        <v>100</v>
      </c>
      <c r="O98" s="191"/>
      <c r="P98" s="258"/>
      <c r="Q98" s="211"/>
      <c r="R98" s="212"/>
      <c r="S98" s="213"/>
      <c r="T98" s="513"/>
    </row>
    <row r="99" spans="1:37" ht="18.75" customHeight="1">
      <c r="A99" s="407"/>
      <c r="B99" s="398"/>
      <c r="C99" s="406"/>
      <c r="D99" s="892"/>
      <c r="E99" s="287"/>
      <c r="F99" s="540"/>
      <c r="G99" s="541"/>
      <c r="H99" s="542" t="s">
        <v>44</v>
      </c>
      <c r="I99" s="543">
        <f>J99</f>
        <v>42.9</v>
      </c>
      <c r="J99" s="267">
        <v>42.9</v>
      </c>
      <c r="K99" s="267"/>
      <c r="L99" s="335"/>
      <c r="M99" s="544">
        <f>N99</f>
        <v>42.9</v>
      </c>
      <c r="N99" s="226">
        <v>42.9</v>
      </c>
      <c r="O99" s="226"/>
      <c r="P99" s="458"/>
      <c r="Q99" s="190"/>
      <c r="R99" s="191"/>
      <c r="S99" s="192"/>
      <c r="T99" s="513"/>
    </row>
    <row r="100" spans="1:37" ht="18.75" customHeight="1" thickBot="1">
      <c r="A100" s="408"/>
      <c r="B100" s="396"/>
      <c r="C100" s="397"/>
      <c r="D100" s="704"/>
      <c r="E100" s="288"/>
      <c r="F100" s="545"/>
      <c r="G100" s="546"/>
      <c r="H100" s="94" t="s">
        <v>10</v>
      </c>
      <c r="I100" s="231">
        <f>J100+L100</f>
        <v>142.9</v>
      </c>
      <c r="J100" s="206">
        <f>SUM(J97:J99)</f>
        <v>142.9</v>
      </c>
      <c r="K100" s="206"/>
      <c r="L100" s="207"/>
      <c r="M100" s="231">
        <f>N100+P100</f>
        <v>142.9</v>
      </c>
      <c r="N100" s="206">
        <f>SUM(N97:N99)</f>
        <v>142.9</v>
      </c>
      <c r="O100" s="206"/>
      <c r="P100" s="277"/>
      <c r="Q100" s="205"/>
      <c r="R100" s="206"/>
      <c r="S100" s="207"/>
      <c r="T100" s="225"/>
    </row>
    <row r="101" spans="1:37" ht="13.5" thickBot="1">
      <c r="A101" s="610" t="s">
        <v>11</v>
      </c>
      <c r="B101" s="612" t="s">
        <v>40</v>
      </c>
      <c r="C101" s="857" t="s">
        <v>12</v>
      </c>
      <c r="D101" s="792"/>
      <c r="E101" s="792"/>
      <c r="F101" s="792"/>
      <c r="G101" s="792"/>
      <c r="H101" s="793"/>
      <c r="I101" s="284">
        <f>I97+I92+I89+I78+I100</f>
        <v>5579.0999999999995</v>
      </c>
      <c r="J101" s="284">
        <f t="shared" ref="J101:L101" si="31">J97+J92+J89+J78+J100</f>
        <v>239.4</v>
      </c>
      <c r="K101" s="284">
        <f t="shared" si="31"/>
        <v>0</v>
      </c>
      <c r="L101" s="284">
        <f t="shared" si="31"/>
        <v>5339.7</v>
      </c>
      <c r="M101" s="237">
        <f t="shared" ref="M101:T101" si="32">M97+M92+M89+M78+M100</f>
        <v>6136.4999999999991</v>
      </c>
      <c r="N101" s="237">
        <f t="shared" si="32"/>
        <v>239.4</v>
      </c>
      <c r="O101" s="237">
        <f t="shared" si="32"/>
        <v>0</v>
      </c>
      <c r="P101" s="237">
        <f t="shared" si="32"/>
        <v>5897.0999999999995</v>
      </c>
      <c r="Q101" s="565">
        <f t="shared" si="32"/>
        <v>557.40000000000009</v>
      </c>
      <c r="R101" s="565">
        <f t="shared" si="32"/>
        <v>0</v>
      </c>
      <c r="S101" s="565"/>
      <c r="T101" s="639">
        <f t="shared" si="32"/>
        <v>557.40000000000009</v>
      </c>
    </row>
    <row r="102" spans="1:37" ht="13.5" thickBot="1">
      <c r="A102" s="26" t="s">
        <v>9</v>
      </c>
      <c r="B102" s="858" t="s">
        <v>13</v>
      </c>
      <c r="C102" s="859"/>
      <c r="D102" s="859"/>
      <c r="E102" s="859"/>
      <c r="F102" s="859"/>
      <c r="G102" s="859"/>
      <c r="H102" s="860"/>
      <c r="I102" s="298">
        <f t="shared" ref="I102:R102" si="33">SUM(I101,I75,I45,I37)</f>
        <v>39765</v>
      </c>
      <c r="J102" s="299">
        <f t="shared" si="33"/>
        <v>21514.3</v>
      </c>
      <c r="K102" s="299">
        <f t="shared" si="33"/>
        <v>0</v>
      </c>
      <c r="L102" s="372">
        <f t="shared" si="33"/>
        <v>18207.7</v>
      </c>
      <c r="M102" s="298">
        <f t="shared" si="33"/>
        <v>41363</v>
      </c>
      <c r="N102" s="298">
        <f t="shared" si="33"/>
        <v>22713.699999999997</v>
      </c>
      <c r="O102" s="298">
        <f t="shared" si="33"/>
        <v>0</v>
      </c>
      <c r="P102" s="298">
        <f t="shared" si="33"/>
        <v>18649.300000000003</v>
      </c>
      <c r="Q102" s="566">
        <f t="shared" si="33"/>
        <v>1598</v>
      </c>
      <c r="R102" s="566">
        <f t="shared" si="33"/>
        <v>1156.4000000000001</v>
      </c>
      <c r="S102" s="566"/>
      <c r="T102" s="640">
        <f>SUM(T101,T75,T45,T37)</f>
        <v>441.60000000000008</v>
      </c>
    </row>
    <row r="103" spans="1:37" ht="13.5" thickBot="1">
      <c r="A103" s="28" t="s">
        <v>39</v>
      </c>
      <c r="B103" s="861" t="s">
        <v>92</v>
      </c>
      <c r="C103" s="862"/>
      <c r="D103" s="862"/>
      <c r="E103" s="862"/>
      <c r="F103" s="862"/>
      <c r="G103" s="862"/>
      <c r="H103" s="863"/>
      <c r="I103" s="300">
        <f>I102</f>
        <v>39765</v>
      </c>
      <c r="J103" s="301">
        <f>J102</f>
        <v>21514.3</v>
      </c>
      <c r="K103" s="301">
        <f>K102</f>
        <v>0</v>
      </c>
      <c r="L103" s="373">
        <f>L102</f>
        <v>18207.7</v>
      </c>
      <c r="M103" s="300">
        <f>M102</f>
        <v>41363</v>
      </c>
      <c r="N103" s="300">
        <f t="shared" ref="N103:R103" si="34">N102</f>
        <v>22713.699999999997</v>
      </c>
      <c r="O103" s="300">
        <f t="shared" si="34"/>
        <v>0</v>
      </c>
      <c r="P103" s="300">
        <f t="shared" si="34"/>
        <v>18649.300000000003</v>
      </c>
      <c r="Q103" s="589">
        <f t="shared" si="34"/>
        <v>1598</v>
      </c>
      <c r="R103" s="589">
        <f t="shared" si="34"/>
        <v>1156.4000000000001</v>
      </c>
      <c r="S103" s="589"/>
      <c r="T103" s="590">
        <f t="shared" ref="T103" si="35">T102</f>
        <v>441.60000000000008</v>
      </c>
      <c r="U103" s="117"/>
      <c r="V103" s="117"/>
      <c r="W103" s="117"/>
      <c r="X103" s="117"/>
      <c r="Y103" s="117"/>
      <c r="Z103" s="117"/>
      <c r="AA103" s="117"/>
      <c r="AB103" s="117"/>
      <c r="AC103" s="117"/>
      <c r="AD103" s="117"/>
      <c r="AE103" s="117"/>
      <c r="AF103" s="117"/>
      <c r="AG103" s="117"/>
      <c r="AH103" s="117"/>
      <c r="AI103" s="117"/>
      <c r="AJ103" s="117"/>
      <c r="AK103" s="117"/>
    </row>
    <row r="104" spans="1:37" s="34" customFormat="1">
      <c r="A104" s="165"/>
      <c r="B104" s="165"/>
      <c r="C104" s="165"/>
      <c r="D104" s="165"/>
      <c r="E104" s="303"/>
      <c r="F104" s="303"/>
      <c r="G104" s="303"/>
      <c r="H104" s="303"/>
      <c r="I104" s="303"/>
      <c r="J104" s="303"/>
      <c r="K104" s="303"/>
      <c r="L104" s="303"/>
      <c r="M104" s="303"/>
      <c r="N104" s="303"/>
      <c r="O104" s="303"/>
      <c r="P104" s="303"/>
      <c r="Q104" s="303"/>
      <c r="R104" s="303"/>
      <c r="S104" s="303"/>
      <c r="T104" s="303"/>
      <c r="U104" s="117"/>
      <c r="V104" s="117"/>
      <c r="W104" s="117"/>
      <c r="X104" s="117"/>
      <c r="Y104" s="117"/>
      <c r="Z104" s="117"/>
      <c r="AA104" s="117"/>
      <c r="AB104" s="117"/>
      <c r="AC104" s="117"/>
      <c r="AD104" s="117"/>
      <c r="AE104" s="117"/>
      <c r="AF104" s="117"/>
      <c r="AG104" s="117"/>
      <c r="AH104" s="117"/>
      <c r="AI104" s="117"/>
      <c r="AJ104" s="117"/>
      <c r="AK104" s="117"/>
    </row>
    <row r="105" spans="1:37" s="34" customFormat="1">
      <c r="A105" s="180"/>
      <c r="B105" s="180"/>
      <c r="C105" s="180"/>
      <c r="D105" s="180"/>
      <c r="E105" s="304"/>
      <c r="F105" s="304"/>
      <c r="G105" s="304"/>
      <c r="H105" s="304"/>
      <c r="I105" s="304"/>
      <c r="J105" s="304"/>
      <c r="K105" s="304"/>
      <c r="L105" s="304"/>
      <c r="M105" s="304"/>
      <c r="N105" s="304"/>
      <c r="O105" s="304"/>
      <c r="P105" s="304"/>
      <c r="Q105" s="304"/>
      <c r="R105" s="304"/>
      <c r="S105" s="304"/>
      <c r="T105" s="304"/>
      <c r="U105" s="117"/>
      <c r="V105" s="117"/>
      <c r="W105" s="117"/>
      <c r="X105" s="117"/>
      <c r="Y105" s="117"/>
      <c r="Z105" s="117"/>
      <c r="AA105" s="117"/>
      <c r="AB105" s="117"/>
      <c r="AC105" s="117"/>
      <c r="AD105" s="117"/>
      <c r="AE105" s="117"/>
      <c r="AF105" s="117"/>
      <c r="AG105" s="117"/>
      <c r="AH105" s="117"/>
      <c r="AI105" s="117"/>
      <c r="AJ105" s="117"/>
      <c r="AK105" s="117"/>
    </row>
    <row r="106" spans="1:37" s="34" customFormat="1" ht="13.5" thickBot="1">
      <c r="A106" s="932" t="s">
        <v>18</v>
      </c>
      <c r="B106" s="932"/>
      <c r="C106" s="932"/>
      <c r="D106" s="932"/>
      <c r="E106" s="932"/>
      <c r="F106" s="932"/>
      <c r="G106" s="932"/>
      <c r="H106" s="932"/>
      <c r="I106" s="932"/>
      <c r="J106" s="932"/>
      <c r="K106" s="932"/>
      <c r="L106" s="932"/>
      <c r="M106" s="932"/>
      <c r="N106" s="932"/>
      <c r="O106" s="932"/>
      <c r="P106" s="932"/>
      <c r="Q106" s="932"/>
      <c r="R106" s="932"/>
      <c r="S106" s="932"/>
      <c r="T106" s="932"/>
      <c r="U106" s="117"/>
      <c r="V106" s="117"/>
      <c r="W106" s="117"/>
      <c r="X106" s="117"/>
      <c r="Y106" s="117"/>
      <c r="Z106" s="117"/>
      <c r="AA106" s="117"/>
      <c r="AB106" s="117"/>
      <c r="AC106" s="117"/>
      <c r="AD106" s="117"/>
      <c r="AE106" s="117"/>
      <c r="AF106" s="117"/>
      <c r="AG106" s="117"/>
      <c r="AH106" s="117"/>
      <c r="AI106" s="117"/>
      <c r="AJ106" s="117"/>
      <c r="AK106" s="117"/>
    </row>
    <row r="107" spans="1:37" ht="33" customHeight="1" thickBot="1">
      <c r="A107" s="933" t="s">
        <v>14</v>
      </c>
      <c r="B107" s="934"/>
      <c r="C107" s="934"/>
      <c r="D107" s="934"/>
      <c r="E107" s="934"/>
      <c r="F107" s="934"/>
      <c r="G107" s="934"/>
      <c r="H107" s="935"/>
      <c r="I107" s="768" t="s">
        <v>82</v>
      </c>
      <c r="J107" s="769"/>
      <c r="K107" s="769"/>
      <c r="L107" s="770"/>
      <c r="M107" s="768" t="s">
        <v>139</v>
      </c>
      <c r="N107" s="769"/>
      <c r="O107" s="769"/>
      <c r="P107" s="770"/>
      <c r="Q107" s="768" t="s">
        <v>140</v>
      </c>
      <c r="R107" s="769"/>
      <c r="S107" s="769"/>
      <c r="T107" s="770"/>
      <c r="U107" s="117"/>
      <c r="V107" s="117"/>
      <c r="W107" s="117"/>
      <c r="X107" s="117"/>
      <c r="Y107" s="117"/>
      <c r="Z107" s="117"/>
      <c r="AA107" s="117"/>
      <c r="AB107" s="117"/>
      <c r="AC107" s="117"/>
      <c r="AD107" s="117"/>
      <c r="AE107" s="117"/>
      <c r="AF107" s="117"/>
      <c r="AG107" s="117"/>
      <c r="AH107" s="117"/>
      <c r="AI107" s="117"/>
      <c r="AJ107" s="117"/>
      <c r="AK107" s="117"/>
    </row>
    <row r="108" spans="1:37">
      <c r="A108" s="841" t="s">
        <v>19</v>
      </c>
      <c r="B108" s="842"/>
      <c r="C108" s="842"/>
      <c r="D108" s="842"/>
      <c r="E108" s="842"/>
      <c r="F108" s="842"/>
      <c r="G108" s="842"/>
      <c r="H108" s="843"/>
      <c r="I108" s="980">
        <f>SUM(I109:L115)</f>
        <v>27824.3</v>
      </c>
      <c r="J108" s="981"/>
      <c r="K108" s="981"/>
      <c r="L108" s="982"/>
      <c r="M108" s="980">
        <f>SUM(M109:P115)</f>
        <v>29422.300000000003</v>
      </c>
      <c r="N108" s="981"/>
      <c r="O108" s="981"/>
      <c r="P108" s="982"/>
      <c r="Q108" s="961">
        <f>SUM(Q109:T115)</f>
        <v>1598</v>
      </c>
      <c r="R108" s="962"/>
      <c r="S108" s="962"/>
      <c r="T108" s="963"/>
    </row>
    <row r="109" spans="1:37">
      <c r="A109" s="929" t="s">
        <v>25</v>
      </c>
      <c r="B109" s="930"/>
      <c r="C109" s="930"/>
      <c r="D109" s="930"/>
      <c r="E109" s="930"/>
      <c r="F109" s="930"/>
      <c r="G109" s="930"/>
      <c r="H109" s="931"/>
      <c r="I109" s="942">
        <f>SUMIF(H13:H103,"SB",I13:I103)</f>
        <v>55.3</v>
      </c>
      <c r="J109" s="943"/>
      <c r="K109" s="943"/>
      <c r="L109" s="944"/>
      <c r="M109" s="942">
        <f>SUMIF(H13:H103,"SB",M13:M103)</f>
        <v>1149.0999999999999</v>
      </c>
      <c r="N109" s="943"/>
      <c r="O109" s="943"/>
      <c r="P109" s="944"/>
      <c r="Q109" s="958">
        <f>M109-I109</f>
        <v>1093.8</v>
      </c>
      <c r="R109" s="959"/>
      <c r="S109" s="959"/>
      <c r="T109" s="960"/>
    </row>
    <row r="110" spans="1:37" ht="27" customHeight="1">
      <c r="A110" s="921" t="s">
        <v>26</v>
      </c>
      <c r="B110" s="924"/>
      <c r="C110" s="924"/>
      <c r="D110" s="924"/>
      <c r="E110" s="924"/>
      <c r="F110" s="924"/>
      <c r="G110" s="924"/>
      <c r="H110" s="925"/>
      <c r="I110" s="950">
        <f>SUMIF(H13:H103,"SB(AA)",I13:I103)</f>
        <v>1524.1000000000001</v>
      </c>
      <c r="J110" s="951"/>
      <c r="K110" s="951"/>
      <c r="L110" s="952"/>
      <c r="M110" s="950">
        <f>SUMIF(H13:H103,"SB(AA)",M13:M103)</f>
        <v>1604.1000000000001</v>
      </c>
      <c r="N110" s="951"/>
      <c r="O110" s="951"/>
      <c r="P110" s="952"/>
      <c r="Q110" s="970">
        <f>SUMIF(H13:H103,"SB(AA)",Q13:Q103)</f>
        <v>80</v>
      </c>
      <c r="R110" s="971"/>
      <c r="S110" s="971"/>
      <c r="T110" s="972"/>
    </row>
    <row r="111" spans="1:37" ht="27.75" customHeight="1">
      <c r="A111" s="921" t="s">
        <v>27</v>
      </c>
      <c r="B111" s="924"/>
      <c r="C111" s="924"/>
      <c r="D111" s="924"/>
      <c r="E111" s="924"/>
      <c r="F111" s="924"/>
      <c r="G111" s="924"/>
      <c r="H111" s="925"/>
      <c r="I111" s="950">
        <f>SUMIF(H13:H103,"SB(AAL)",I13:I103)</f>
        <v>846.7</v>
      </c>
      <c r="J111" s="951"/>
      <c r="K111" s="951"/>
      <c r="L111" s="952"/>
      <c r="M111" s="950">
        <f>SUMIF(H13:H103,"SB(AAL)",M13:M103)</f>
        <v>818.2</v>
      </c>
      <c r="N111" s="951"/>
      <c r="O111" s="951"/>
      <c r="P111" s="952"/>
      <c r="Q111" s="970">
        <f>SUMIF(H13:H103,"SB(AAL)",Q13:Q103)</f>
        <v>-28.499999999999986</v>
      </c>
      <c r="R111" s="971"/>
      <c r="S111" s="971"/>
      <c r="T111" s="972"/>
    </row>
    <row r="112" spans="1:37" ht="15.75" customHeight="1">
      <c r="A112" s="921" t="s">
        <v>112</v>
      </c>
      <c r="B112" s="924"/>
      <c r="C112" s="924"/>
      <c r="D112" s="924"/>
      <c r="E112" s="924"/>
      <c r="F112" s="924"/>
      <c r="G112" s="924"/>
      <c r="H112" s="925"/>
      <c r="I112" s="942">
        <f>SUMIF(H13:H103,"SB(VRL)",I13:I103)</f>
        <v>3160</v>
      </c>
      <c r="J112" s="943"/>
      <c r="K112" s="943"/>
      <c r="L112" s="944"/>
      <c r="M112" s="942">
        <f>SUMIF(H13:H103,"SB(VRL)",M13:M103)</f>
        <v>4191</v>
      </c>
      <c r="N112" s="943"/>
      <c r="O112" s="943"/>
      <c r="P112" s="944"/>
      <c r="Q112" s="970">
        <f t="shared" ref="Q112:Q115" si="36">M112-I112</f>
        <v>1031</v>
      </c>
      <c r="R112" s="971"/>
      <c r="S112" s="971"/>
      <c r="T112" s="972"/>
      <c r="W112" s="504"/>
    </row>
    <row r="113" spans="1:20">
      <c r="A113" s="921" t="s">
        <v>110</v>
      </c>
      <c r="B113" s="924"/>
      <c r="C113" s="924"/>
      <c r="D113" s="924"/>
      <c r="E113" s="924"/>
      <c r="F113" s="924"/>
      <c r="G113" s="924"/>
      <c r="H113" s="925"/>
      <c r="I113" s="942">
        <f>SUMIF(H13:H103,"SB(VR)",I13:I103)</f>
        <v>17500</v>
      </c>
      <c r="J113" s="943"/>
      <c r="K113" s="943"/>
      <c r="L113" s="944"/>
      <c r="M113" s="942">
        <f>SUMIF(H13:H103,"SB(VR)",M13:M103)</f>
        <v>17500</v>
      </c>
      <c r="N113" s="943"/>
      <c r="O113" s="943"/>
      <c r="P113" s="944"/>
      <c r="Q113" s="970">
        <f t="shared" si="36"/>
        <v>0</v>
      </c>
      <c r="R113" s="971"/>
      <c r="S113" s="971"/>
      <c r="T113" s="972"/>
    </row>
    <row r="114" spans="1:20">
      <c r="A114" s="921" t="s">
        <v>103</v>
      </c>
      <c r="B114" s="922"/>
      <c r="C114" s="922"/>
      <c r="D114" s="922"/>
      <c r="E114" s="922"/>
      <c r="F114" s="922"/>
      <c r="G114" s="922"/>
      <c r="H114" s="923"/>
      <c r="I114" s="942">
        <f>SUMIF(H13:H103,"SB(VB)",I13:I103)</f>
        <v>0</v>
      </c>
      <c r="J114" s="943"/>
      <c r="K114" s="943"/>
      <c r="L114" s="944"/>
      <c r="M114" s="942">
        <f>SUMIF(H12:H102,"SB(VB)",M13:M103)</f>
        <v>0</v>
      </c>
      <c r="N114" s="943"/>
      <c r="O114" s="943"/>
      <c r="P114" s="944"/>
      <c r="Q114" s="970">
        <f t="shared" si="36"/>
        <v>0</v>
      </c>
      <c r="R114" s="971"/>
      <c r="S114" s="971"/>
      <c r="T114" s="972"/>
    </row>
    <row r="115" spans="1:20">
      <c r="A115" s="921" t="s">
        <v>28</v>
      </c>
      <c r="B115" s="924"/>
      <c r="C115" s="924"/>
      <c r="D115" s="924"/>
      <c r="E115" s="924"/>
      <c r="F115" s="924"/>
      <c r="G115" s="924"/>
      <c r="H115" s="925"/>
      <c r="I115" s="942">
        <f>SUMIF(H13:H103,"SB(P)",I13:I103)</f>
        <v>4738.2</v>
      </c>
      <c r="J115" s="943"/>
      <c r="K115" s="943"/>
      <c r="L115" s="944"/>
      <c r="M115" s="942">
        <f>SUMIF(H13:H102,"SB(P)",M13:M103)</f>
        <v>4159.8999999999996</v>
      </c>
      <c r="N115" s="943"/>
      <c r="O115" s="943"/>
      <c r="P115" s="944"/>
      <c r="Q115" s="970">
        <f t="shared" si="36"/>
        <v>-578.30000000000018</v>
      </c>
      <c r="R115" s="971"/>
      <c r="S115" s="971"/>
      <c r="T115" s="972"/>
    </row>
    <row r="116" spans="1:20">
      <c r="A116" s="905" t="s">
        <v>20</v>
      </c>
      <c r="B116" s="906"/>
      <c r="C116" s="906"/>
      <c r="D116" s="906"/>
      <c r="E116" s="906"/>
      <c r="F116" s="906"/>
      <c r="G116" s="906"/>
      <c r="H116" s="907"/>
      <c r="I116" s="964">
        <f ca="1">SUM(I117:L119)</f>
        <v>11940.7</v>
      </c>
      <c r="J116" s="965"/>
      <c r="K116" s="965"/>
      <c r="L116" s="966"/>
      <c r="M116" s="964">
        <f ca="1">SUM(M117:P119)</f>
        <v>11940.7</v>
      </c>
      <c r="N116" s="965"/>
      <c r="O116" s="965"/>
      <c r="P116" s="966"/>
      <c r="Q116" s="976">
        <f ca="1">SUM(Q117:T119)</f>
        <v>0</v>
      </c>
      <c r="R116" s="977"/>
      <c r="S116" s="977"/>
      <c r="T116" s="978"/>
    </row>
    <row r="117" spans="1:20">
      <c r="A117" s="911" t="s">
        <v>29</v>
      </c>
      <c r="B117" s="912"/>
      <c r="C117" s="912"/>
      <c r="D117" s="912"/>
      <c r="E117" s="912"/>
      <c r="F117" s="912"/>
      <c r="G117" s="912"/>
      <c r="H117" s="913"/>
      <c r="I117" s="942">
        <f ca="1">SUMIF(H13:H103,"ES",I13:I86)</f>
        <v>11242.2</v>
      </c>
      <c r="J117" s="943"/>
      <c r="K117" s="943"/>
      <c r="L117" s="944"/>
      <c r="M117" s="942">
        <f ca="1">SUMIF(H13:H103,"ES",M13:M86)</f>
        <v>11242.2</v>
      </c>
      <c r="N117" s="943"/>
      <c r="O117" s="943"/>
      <c r="P117" s="944"/>
      <c r="Q117" s="958">
        <f ca="1">SUMIF(H13:H103,"ES",Q13:Q86)</f>
        <v>0</v>
      </c>
      <c r="R117" s="959"/>
      <c r="S117" s="959"/>
      <c r="T117" s="960"/>
    </row>
    <row r="118" spans="1:20">
      <c r="A118" s="899" t="s">
        <v>30</v>
      </c>
      <c r="B118" s="900"/>
      <c r="C118" s="900"/>
      <c r="D118" s="900"/>
      <c r="E118" s="900"/>
      <c r="F118" s="900"/>
      <c r="G118" s="900"/>
      <c r="H118" s="901"/>
      <c r="I118" s="942">
        <f>SUMIF(H15:H103,"LRVB",I15:I103)</f>
        <v>225.5</v>
      </c>
      <c r="J118" s="943"/>
      <c r="K118" s="943"/>
      <c r="L118" s="944"/>
      <c r="M118" s="942">
        <f>SUMIF(H13:H102,"LRVB",M13:M103)</f>
        <v>225.5</v>
      </c>
      <c r="N118" s="943"/>
      <c r="O118" s="943"/>
      <c r="P118" s="944"/>
      <c r="Q118" s="958">
        <f>SUMIF(H15:H103,"LRVB",Q15:Q103)</f>
        <v>0</v>
      </c>
      <c r="R118" s="959"/>
      <c r="S118" s="959"/>
      <c r="T118" s="960"/>
    </row>
    <row r="119" spans="1:20">
      <c r="A119" s="899" t="s">
        <v>93</v>
      </c>
      <c r="B119" s="900"/>
      <c r="C119" s="900"/>
      <c r="D119" s="900"/>
      <c r="E119" s="900"/>
      <c r="F119" s="900"/>
      <c r="G119" s="900"/>
      <c r="H119" s="901"/>
      <c r="I119" s="942">
        <f>SUMIF(H13:H103,"Kt",I13:I103)</f>
        <v>473</v>
      </c>
      <c r="J119" s="943"/>
      <c r="K119" s="943"/>
      <c r="L119" s="944"/>
      <c r="M119" s="942">
        <f>SUMIF(H13:H102,"Kt",M13:M103)</f>
        <v>473</v>
      </c>
      <c r="N119" s="943"/>
      <c r="O119" s="943"/>
      <c r="P119" s="944"/>
      <c r="Q119" s="958">
        <f>SUMIF(P13:P103,"Kt",Q13:Q103)</f>
        <v>0</v>
      </c>
      <c r="R119" s="959"/>
      <c r="S119" s="959"/>
      <c r="T119" s="960"/>
    </row>
    <row r="120" spans="1:20" ht="13.5" thickBot="1">
      <c r="A120" s="893" t="s">
        <v>21</v>
      </c>
      <c r="B120" s="894"/>
      <c r="C120" s="894"/>
      <c r="D120" s="894"/>
      <c r="E120" s="894"/>
      <c r="F120" s="894"/>
      <c r="G120" s="894"/>
      <c r="H120" s="895"/>
      <c r="I120" s="973">
        <f ca="1">SUM(I108,I116)</f>
        <v>39765</v>
      </c>
      <c r="J120" s="974"/>
      <c r="K120" s="974"/>
      <c r="L120" s="975"/>
      <c r="M120" s="973">
        <f ca="1">SUM(M108,M116)</f>
        <v>41363</v>
      </c>
      <c r="N120" s="974"/>
      <c r="O120" s="974"/>
      <c r="P120" s="975"/>
      <c r="Q120" s="967">
        <f ca="1">SUM(Q108,Q116)</f>
        <v>1598</v>
      </c>
      <c r="R120" s="968"/>
      <c r="S120" s="968"/>
      <c r="T120" s="969"/>
    </row>
    <row r="122" spans="1:20">
      <c r="A122" s="2"/>
      <c r="B122" s="2"/>
      <c r="C122" s="2"/>
      <c r="D122" s="2"/>
      <c r="E122" s="40"/>
      <c r="F122" s="40"/>
      <c r="G122" s="40"/>
      <c r="H122" s="40"/>
      <c r="I122" s="40"/>
      <c r="J122" s="305"/>
      <c r="M122" s="40"/>
      <c r="N122" s="305"/>
      <c r="Q122" s="40"/>
      <c r="R122" s="305"/>
    </row>
    <row r="123" spans="1:20">
      <c r="D123" s="604"/>
      <c r="O123" s="506"/>
    </row>
    <row r="124" spans="1:20">
      <c r="N124" s="506"/>
    </row>
  </sheetData>
  <mergeCells count="222">
    <mergeCell ref="A9:T9"/>
    <mergeCell ref="A2:T2"/>
    <mergeCell ref="A3:T3"/>
    <mergeCell ref="A4:T4"/>
    <mergeCell ref="A6:A8"/>
    <mergeCell ref="B6:B8"/>
    <mergeCell ref="C6:C8"/>
    <mergeCell ref="D6:D8"/>
    <mergeCell ref="E6:E8"/>
    <mergeCell ref="F6:F8"/>
    <mergeCell ref="G6:G8"/>
    <mergeCell ref="H6:H8"/>
    <mergeCell ref="I6:L6"/>
    <mergeCell ref="I7:I8"/>
    <mergeCell ref="J7:K7"/>
    <mergeCell ref="L7:L8"/>
    <mergeCell ref="M6:P6"/>
    <mergeCell ref="M7:M8"/>
    <mergeCell ref="N7:O7"/>
    <mergeCell ref="P7:P8"/>
    <mergeCell ref="Q6:T6"/>
    <mergeCell ref="Q7:Q8"/>
    <mergeCell ref="R7:S7"/>
    <mergeCell ref="T7:T8"/>
    <mergeCell ref="A10:T10"/>
    <mergeCell ref="B11:T11"/>
    <mergeCell ref="C12:T12"/>
    <mergeCell ref="E13:E17"/>
    <mergeCell ref="F13:F17"/>
    <mergeCell ref="G13:G17"/>
    <mergeCell ref="D16:D17"/>
    <mergeCell ref="G19:G21"/>
    <mergeCell ref="A23:A24"/>
    <mergeCell ref="B23:B24"/>
    <mergeCell ref="C23:C24"/>
    <mergeCell ref="D23:D24"/>
    <mergeCell ref="E23:E24"/>
    <mergeCell ref="F23:F24"/>
    <mergeCell ref="G23:G24"/>
    <mergeCell ref="D18:D19"/>
    <mergeCell ref="A19:A21"/>
    <mergeCell ref="B19:B21"/>
    <mergeCell ref="C19:C21"/>
    <mergeCell ref="E19:E21"/>
    <mergeCell ref="F19:F21"/>
    <mergeCell ref="D13:D14"/>
    <mergeCell ref="E26:E27"/>
    <mergeCell ref="A28:A30"/>
    <mergeCell ref="B28:B30"/>
    <mergeCell ref="C28:C30"/>
    <mergeCell ref="D28:D30"/>
    <mergeCell ref="E28:E30"/>
    <mergeCell ref="F28:F30"/>
    <mergeCell ref="G28:G30"/>
    <mergeCell ref="A25:A27"/>
    <mergeCell ref="B25:B27"/>
    <mergeCell ref="C25:C27"/>
    <mergeCell ref="D25:D27"/>
    <mergeCell ref="F25:F27"/>
    <mergeCell ref="G25:G27"/>
    <mergeCell ref="A43:A44"/>
    <mergeCell ref="B43:B44"/>
    <mergeCell ref="C43:C44"/>
    <mergeCell ref="D43:D44"/>
    <mergeCell ref="E43:E44"/>
    <mergeCell ref="F43:F44"/>
    <mergeCell ref="G43:G44"/>
    <mergeCell ref="G31:G33"/>
    <mergeCell ref="C37:H37"/>
    <mergeCell ref="C38:T38"/>
    <mergeCell ref="A39:A42"/>
    <mergeCell ref="B39:B42"/>
    <mergeCell ref="C39:C42"/>
    <mergeCell ref="D39:D42"/>
    <mergeCell ref="E39:E42"/>
    <mergeCell ref="F39:F42"/>
    <mergeCell ref="A31:A33"/>
    <mergeCell ref="B31:B33"/>
    <mergeCell ref="C31:C33"/>
    <mergeCell ref="D31:D33"/>
    <mergeCell ref="E31:E33"/>
    <mergeCell ref="F31:F33"/>
    <mergeCell ref="G39:G42"/>
    <mergeCell ref="A34:A36"/>
    <mergeCell ref="C76:T76"/>
    <mergeCell ref="E93:E97"/>
    <mergeCell ref="F93:F97"/>
    <mergeCell ref="G93:G97"/>
    <mergeCell ref="F88:F89"/>
    <mergeCell ref="G88:G89"/>
    <mergeCell ref="E80:E85"/>
    <mergeCell ref="C90:C92"/>
    <mergeCell ref="C85:C86"/>
    <mergeCell ref="D85:D86"/>
    <mergeCell ref="D77:D78"/>
    <mergeCell ref="D93:D97"/>
    <mergeCell ref="D87:D89"/>
    <mergeCell ref="D80:D84"/>
    <mergeCell ref="I112:L112"/>
    <mergeCell ref="A113:H113"/>
    <mergeCell ref="M109:P109"/>
    <mergeCell ref="G65:G67"/>
    <mergeCell ref="D56:D59"/>
    <mergeCell ref="E56:E59"/>
    <mergeCell ref="F56:F59"/>
    <mergeCell ref="G56:G59"/>
    <mergeCell ref="A112:H112"/>
    <mergeCell ref="M107:P107"/>
    <mergeCell ref="M108:P108"/>
    <mergeCell ref="A85:A86"/>
    <mergeCell ref="A88:A89"/>
    <mergeCell ref="B85:B86"/>
    <mergeCell ref="A108:H108"/>
    <mergeCell ref="I108:L108"/>
    <mergeCell ref="C101:H101"/>
    <mergeCell ref="M110:P110"/>
    <mergeCell ref="A93:A97"/>
    <mergeCell ref="B93:B97"/>
    <mergeCell ref="C93:C97"/>
    <mergeCell ref="B88:B89"/>
    <mergeCell ref="C88:C89"/>
    <mergeCell ref="A90:A92"/>
    <mergeCell ref="Q120:T120"/>
    <mergeCell ref="Q109:T109"/>
    <mergeCell ref="Q110:T110"/>
    <mergeCell ref="Q111:T111"/>
    <mergeCell ref="Q112:T112"/>
    <mergeCell ref="Q113:T113"/>
    <mergeCell ref="Q114:T114"/>
    <mergeCell ref="M120:P120"/>
    <mergeCell ref="A118:H118"/>
    <mergeCell ref="I118:L118"/>
    <mergeCell ref="A120:H120"/>
    <mergeCell ref="I120:L120"/>
    <mergeCell ref="A115:H115"/>
    <mergeCell ref="I115:L115"/>
    <mergeCell ref="A116:H116"/>
    <mergeCell ref="I116:L116"/>
    <mergeCell ref="A117:H117"/>
    <mergeCell ref="I117:L117"/>
    <mergeCell ref="Q116:T116"/>
    <mergeCell ref="Q117:T117"/>
    <mergeCell ref="M114:P114"/>
    <mergeCell ref="Q118:T118"/>
    <mergeCell ref="M117:P117"/>
    <mergeCell ref="Q115:T115"/>
    <mergeCell ref="B90:B92"/>
    <mergeCell ref="I119:L119"/>
    <mergeCell ref="A109:H109"/>
    <mergeCell ref="I109:L109"/>
    <mergeCell ref="A110:H110"/>
    <mergeCell ref="I113:L113"/>
    <mergeCell ref="A106:T106"/>
    <mergeCell ref="A107:H107"/>
    <mergeCell ref="I107:L107"/>
    <mergeCell ref="D98:D100"/>
    <mergeCell ref="M119:P119"/>
    <mergeCell ref="M115:P115"/>
    <mergeCell ref="A114:H114"/>
    <mergeCell ref="I114:L114"/>
    <mergeCell ref="Q119:T119"/>
    <mergeCell ref="B102:H102"/>
    <mergeCell ref="B103:H103"/>
    <mergeCell ref="Q107:T107"/>
    <mergeCell ref="Q108:T108"/>
    <mergeCell ref="A119:H119"/>
    <mergeCell ref="M118:P118"/>
    <mergeCell ref="M116:P116"/>
    <mergeCell ref="M111:P111"/>
    <mergeCell ref="M112:P112"/>
    <mergeCell ref="C75:H75"/>
    <mergeCell ref="E68:E71"/>
    <mergeCell ref="G60:G64"/>
    <mergeCell ref="F72:F74"/>
    <mergeCell ref="G72:G74"/>
    <mergeCell ref="F60:F64"/>
    <mergeCell ref="F65:F67"/>
    <mergeCell ref="C60:C64"/>
    <mergeCell ref="D60:D64"/>
    <mergeCell ref="E60:E64"/>
    <mergeCell ref="B60:B64"/>
    <mergeCell ref="A72:A74"/>
    <mergeCell ref="B72:B74"/>
    <mergeCell ref="C72:C74"/>
    <mergeCell ref="D72:D74"/>
    <mergeCell ref="E72:E74"/>
    <mergeCell ref="G54:G55"/>
    <mergeCell ref="C45:H45"/>
    <mergeCell ref="C46:T46"/>
    <mergeCell ref="D48:D49"/>
    <mergeCell ref="E48:E49"/>
    <mergeCell ref="F48:F49"/>
    <mergeCell ref="G48:G49"/>
    <mergeCell ref="D50:D51"/>
    <mergeCell ref="E50:E51"/>
    <mergeCell ref="F50:F51"/>
    <mergeCell ref="G50:G51"/>
    <mergeCell ref="D70:D71"/>
    <mergeCell ref="B34:B36"/>
    <mergeCell ref="C34:C36"/>
    <mergeCell ref="D34:D36"/>
    <mergeCell ref="E34:E36"/>
    <mergeCell ref="F34:F36"/>
    <mergeCell ref="G34:G36"/>
    <mergeCell ref="M113:P113"/>
    <mergeCell ref="D90:D92"/>
    <mergeCell ref="F90:F92"/>
    <mergeCell ref="G90:G92"/>
    <mergeCell ref="D52:D53"/>
    <mergeCell ref="F52:F53"/>
    <mergeCell ref="G52:G53"/>
    <mergeCell ref="D54:D55"/>
    <mergeCell ref="F54:F55"/>
    <mergeCell ref="I110:L110"/>
    <mergeCell ref="A111:H111"/>
    <mergeCell ref="I111:L111"/>
    <mergeCell ref="A65:A67"/>
    <mergeCell ref="B65:B67"/>
    <mergeCell ref="C65:C67"/>
    <mergeCell ref="D65:D67"/>
    <mergeCell ref="E65:E67"/>
    <mergeCell ref="A60:A64"/>
  </mergeCells>
  <printOptions horizontalCentered="1"/>
  <pageMargins left="0.31496062992125984" right="0.31496062992125984" top="0.74803149606299213" bottom="0.35433070866141736" header="0.31496062992125984" footer="0.31496062992125984"/>
  <pageSetup paperSize="9" scale="90" orientation="landscape" r:id="rId1"/>
  <rowBreaks count="4" manualBreakCount="4">
    <brk id="30" max="20" man="1"/>
    <brk id="59" max="19" man="1"/>
    <brk id="84" max="19" man="1"/>
    <brk id="105" max="19"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Įvardinti diapazonai</vt:lpstr>
      </vt:variant>
      <vt:variant>
        <vt:i4>4</vt:i4>
      </vt:variant>
    </vt:vector>
  </HeadingPairs>
  <TitlesOfParts>
    <vt:vector size="6" baseType="lpstr">
      <vt:lpstr>2014-2016 SVP</vt:lpstr>
      <vt:lpstr>Rengimo medžiaga </vt:lpstr>
      <vt:lpstr>'2014-2016 SVP'!Print_Area</vt:lpstr>
      <vt:lpstr>'Rengimo medžiaga '!Print_Area</vt:lpstr>
      <vt:lpstr>'2014-2016 SVP'!Print_Titles</vt:lpstr>
      <vt:lpstr>'Rengimo medžiaga '!Print_Titles</vt:lpstr>
    </vt:vector>
  </TitlesOfParts>
  <Company>valdyba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A.Cepiene</dc:creator>
  <cp:lastModifiedBy>Virginija Palaimiene</cp:lastModifiedBy>
  <cp:lastPrinted>2014-11-26T09:18:40Z</cp:lastPrinted>
  <dcterms:created xsi:type="dcterms:W3CDTF">2007-07-27T10:32:34Z</dcterms:created>
  <dcterms:modified xsi:type="dcterms:W3CDTF">2014-12-12T08:32:16Z</dcterms:modified>
</cp:coreProperties>
</file>