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65" windowWidth="19200" windowHeight="11520"/>
  </bookViews>
  <sheets>
    <sheet name="2014-2016 SVP" sheetId="1" r:id="rId1"/>
    <sheet name="Aiškinamoji lentele" sheetId="7" state="hidden" r:id="rId2"/>
    <sheet name="Asignavimų valdydojai" sheetId="6" state="hidden" r:id="rId3"/>
    <sheet name="Rengimo medžiaga" sheetId="8" state="hidden" r:id="rId4"/>
  </sheets>
  <definedNames>
    <definedName name="_xlnm.Print_Area" localSheetId="0">'2014-2016 SVP'!$A$1:$Q$38</definedName>
    <definedName name="_xlnm.Print_Area" localSheetId="1">'Aiškinamoji lentele'!$A$1:$AA$46</definedName>
    <definedName name="_xlnm.Print_Area" localSheetId="3">'Rengimo medžiaga'!$A$1:$S$37</definedName>
    <definedName name="_xlnm.Print_Titles" localSheetId="0">'2014-2016 SVP'!$5:$7</definedName>
    <definedName name="_xlnm.Print_Titles" localSheetId="1">'Aiškinamoji lentele'!$5:$7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J22" i="1" l="1"/>
  <c r="H22" i="1"/>
  <c r="P21" i="8"/>
  <c r="S21" i="8"/>
  <c r="Q21" i="8"/>
  <c r="L21" i="8"/>
  <c r="K21" i="8" l="1"/>
  <c r="H21" i="8" s="1"/>
  <c r="J21" i="8"/>
  <c r="I21" i="8"/>
  <c r="Q25" i="8" l="1"/>
  <c r="S25" i="8"/>
  <c r="N21" i="8"/>
  <c r="H22" i="8"/>
  <c r="R22" i="8" l="1"/>
  <c r="S22" i="8"/>
  <c r="Q22" i="8"/>
  <c r="P22" i="8" l="1"/>
  <c r="Q18" i="8"/>
  <c r="Q16" i="8"/>
  <c r="P16" i="8" s="1"/>
  <c r="Q14" i="8"/>
  <c r="P14" i="8" s="1"/>
  <c r="O25" i="8"/>
  <c r="O26" i="8" s="1"/>
  <c r="O27" i="8" s="1"/>
  <c r="O28" i="8" s="1"/>
  <c r="N25" i="8"/>
  <c r="N26" i="8" s="1"/>
  <c r="N27" i="8" s="1"/>
  <c r="N28" i="8" s="1"/>
  <c r="L22" i="8"/>
  <c r="L36" i="8" s="1"/>
  <c r="M18" i="8"/>
  <c r="L17" i="8"/>
  <c r="M16" i="8"/>
  <c r="L16" i="8" s="1"/>
  <c r="L15" i="8"/>
  <c r="M14" i="8"/>
  <c r="L14" i="8" s="1"/>
  <c r="L13" i="8"/>
  <c r="K25" i="8"/>
  <c r="J25" i="8"/>
  <c r="J26" i="8" s="1"/>
  <c r="J27" i="8" s="1"/>
  <c r="J28" i="8" s="1"/>
  <c r="I25" i="8"/>
  <c r="I26" i="8" s="1"/>
  <c r="H36" i="8"/>
  <c r="I18" i="8"/>
  <c r="H18" i="8" s="1"/>
  <c r="H17" i="8"/>
  <c r="I16" i="8"/>
  <c r="H16" i="8" s="1"/>
  <c r="H15" i="8"/>
  <c r="I14" i="8"/>
  <c r="H14" i="8"/>
  <c r="H13" i="8"/>
  <c r="H35" i="8" l="1"/>
  <c r="P36" i="8"/>
  <c r="P35" i="8" s="1"/>
  <c r="R25" i="8"/>
  <c r="R26" i="8" s="1"/>
  <c r="R27" i="8" s="1"/>
  <c r="R28" i="8" s="1"/>
  <c r="S26" i="8"/>
  <c r="S27" i="8" s="1"/>
  <c r="S28" i="8" s="1"/>
  <c r="L18" i="8"/>
  <c r="M19" i="8"/>
  <c r="L19" i="8" s="1"/>
  <c r="M25" i="8"/>
  <c r="M26" i="8" s="1"/>
  <c r="H34" i="8"/>
  <c r="H33" i="8" s="1"/>
  <c r="H25" i="8"/>
  <c r="H26" i="8" s="1"/>
  <c r="I19" i="8"/>
  <c r="L34" i="8"/>
  <c r="L33" i="8" s="1"/>
  <c r="Q19" i="8"/>
  <c r="P19" i="8" s="1"/>
  <c r="K26" i="8"/>
  <c r="K27" i="8" s="1"/>
  <c r="K28" i="8" s="1"/>
  <c r="P18" i="8"/>
  <c r="H19" i="8"/>
  <c r="W45" i="7"/>
  <c r="W44" i="7" s="1"/>
  <c r="V45" i="7"/>
  <c r="V44" i="7" s="1"/>
  <c r="W43" i="7"/>
  <c r="W42" i="7" s="1"/>
  <c r="V43" i="7"/>
  <c r="V42" i="7" s="1"/>
  <c r="V46" i="7" s="1"/>
  <c r="K33" i="7"/>
  <c r="J30" i="7"/>
  <c r="J29" i="7"/>
  <c r="K28" i="7"/>
  <c r="J28" i="7" s="1"/>
  <c r="J27" i="7"/>
  <c r="W26" i="7"/>
  <c r="W34" i="7" s="1"/>
  <c r="V26" i="7"/>
  <c r="V34" i="7" s="1"/>
  <c r="U26" i="7"/>
  <c r="U34" i="7" s="1"/>
  <c r="U35" i="7" s="1"/>
  <c r="U36" i="7" s="1"/>
  <c r="T26" i="7"/>
  <c r="T34" i="7" s="1"/>
  <c r="T35" i="7" s="1"/>
  <c r="T36" i="7" s="1"/>
  <c r="S26" i="7"/>
  <c r="S34" i="7" s="1"/>
  <c r="Q26" i="7"/>
  <c r="Q34" i="7" s="1"/>
  <c r="Q35" i="7" s="1"/>
  <c r="Q36" i="7" s="1"/>
  <c r="P26" i="7"/>
  <c r="P34" i="7" s="1"/>
  <c r="O26" i="7"/>
  <c r="O34" i="7" s="1"/>
  <c r="M26" i="7"/>
  <c r="M34" i="7" s="1"/>
  <c r="M35" i="7" s="1"/>
  <c r="M36" i="7" s="1"/>
  <c r="L26" i="7"/>
  <c r="L34" i="7" s="1"/>
  <c r="L35" i="7" s="1"/>
  <c r="L36" i="7" s="1"/>
  <c r="R23" i="7"/>
  <c r="R45" i="7" s="1"/>
  <c r="R44" i="7" s="1"/>
  <c r="N23" i="7"/>
  <c r="N45" i="7" s="1"/>
  <c r="N44" i="7" s="1"/>
  <c r="K23" i="7"/>
  <c r="K26" i="7" s="1"/>
  <c r="J23" i="7"/>
  <c r="J26" i="7" s="1"/>
  <c r="R22" i="7"/>
  <c r="R26" i="7" s="1"/>
  <c r="R34" i="7" s="1"/>
  <c r="N22" i="7"/>
  <c r="J22" i="7"/>
  <c r="W19" i="7"/>
  <c r="V19" i="7"/>
  <c r="O19" i="7"/>
  <c r="N18" i="7"/>
  <c r="N19" i="7" s="1"/>
  <c r="W17" i="7"/>
  <c r="V17" i="7"/>
  <c r="S17" i="7"/>
  <c r="R17" i="7" s="1"/>
  <c r="O17" i="7"/>
  <c r="K17" i="7"/>
  <c r="J17" i="7"/>
  <c r="R16" i="7"/>
  <c r="N16" i="7"/>
  <c r="N17" i="7" s="1"/>
  <c r="J16" i="7"/>
  <c r="W15" i="7"/>
  <c r="V15" i="7"/>
  <c r="S15" i="7"/>
  <c r="R15" i="7" s="1"/>
  <c r="O15" i="7"/>
  <c r="K15" i="7"/>
  <c r="J15" i="7" s="1"/>
  <c r="R14" i="7"/>
  <c r="N14" i="7"/>
  <c r="N15" i="7" s="1"/>
  <c r="J14" i="7"/>
  <c r="W13" i="7"/>
  <c r="V13" i="7"/>
  <c r="S13" i="7"/>
  <c r="R13" i="7"/>
  <c r="O13" i="7"/>
  <c r="K13" i="7"/>
  <c r="J13" i="7"/>
  <c r="R12" i="7"/>
  <c r="R43" i="7" s="1"/>
  <c r="R42" i="7" s="1"/>
  <c r="N12" i="7"/>
  <c r="N13" i="7" s="1"/>
  <c r="J12" i="7"/>
  <c r="H27" i="8" l="1"/>
  <c r="H28" i="8" s="1"/>
  <c r="H37" i="8"/>
  <c r="Q26" i="8"/>
  <c r="Q27" i="8" s="1"/>
  <c r="Q28" i="8" s="1"/>
  <c r="L25" i="8"/>
  <c r="L26" i="8" s="1"/>
  <c r="L27" i="8" s="1"/>
  <c r="L28" i="8" s="1"/>
  <c r="P25" i="8"/>
  <c r="L35" i="8"/>
  <c r="L37" i="8" s="1"/>
  <c r="I27" i="8"/>
  <c r="I28" i="8" s="1"/>
  <c r="M27" i="8"/>
  <c r="M28" i="8" s="1"/>
  <c r="O20" i="7"/>
  <c r="N20" i="7" s="1"/>
  <c r="V20" i="7"/>
  <c r="V35" i="7" s="1"/>
  <c r="V36" i="7" s="1"/>
  <c r="W20" i="7"/>
  <c r="W35" i="7" s="1"/>
  <c r="W36" i="7" s="1"/>
  <c r="K34" i="7"/>
  <c r="J43" i="7"/>
  <c r="J42" i="7" s="1"/>
  <c r="N26" i="7"/>
  <c r="N34" i="7" s="1"/>
  <c r="N35" i="7" s="1"/>
  <c r="N36" i="7" s="1"/>
  <c r="J33" i="7"/>
  <c r="W46" i="7"/>
  <c r="R46" i="7"/>
  <c r="K35" i="7"/>
  <c r="K36" i="7" s="1"/>
  <c r="J34" i="7"/>
  <c r="J35" i="7" s="1"/>
  <c r="J36" i="7" s="1"/>
  <c r="O35" i="7"/>
  <c r="O36" i="7" s="1"/>
  <c r="K20" i="7"/>
  <c r="J20" i="7" s="1"/>
  <c r="S20" i="7"/>
  <c r="R20" i="7" s="1"/>
  <c r="R35" i="7" s="1"/>
  <c r="R36" i="7" s="1"/>
  <c r="N43" i="7"/>
  <c r="N42" i="7" s="1"/>
  <c r="N46" i="7" s="1"/>
  <c r="J45" i="7"/>
  <c r="J44" i="7" s="1"/>
  <c r="H23" i="1"/>
  <c r="I13" i="1"/>
  <c r="P34" i="8" l="1"/>
  <c r="P33" i="8" s="1"/>
  <c r="P37" i="8" s="1"/>
  <c r="P26" i="8"/>
  <c r="P27" i="8" s="1"/>
  <c r="P28" i="8" s="1"/>
  <c r="J46" i="7"/>
  <c r="S35" i="7"/>
  <c r="S36" i="7" s="1"/>
  <c r="M37" i="1" l="1"/>
  <c r="M36" i="1" s="1"/>
  <c r="M35" i="1"/>
  <c r="M34" i="1" s="1"/>
  <c r="L37" i="1"/>
  <c r="L36" i="1" s="1"/>
  <c r="L35" i="1"/>
  <c r="L34" i="1" s="1"/>
  <c r="J26" i="1"/>
  <c r="L19" i="1"/>
  <c r="K26" i="1"/>
  <c r="I26" i="1"/>
  <c r="I27" i="1" s="1"/>
  <c r="H12" i="1"/>
  <c r="H14" i="1"/>
  <c r="H16" i="1"/>
  <c r="H26" i="1"/>
  <c r="H27" i="1" s="1"/>
  <c r="I17" i="1"/>
  <c r="H17" i="1" s="1"/>
  <c r="I15" i="1"/>
  <c r="H15" i="1" s="1"/>
  <c r="L26" i="1"/>
  <c r="L27" i="1" s="1"/>
  <c r="M26" i="1"/>
  <c r="M27" i="1" s="1"/>
  <c r="M19" i="1"/>
  <c r="M17" i="1"/>
  <c r="M15" i="1"/>
  <c r="M13" i="1"/>
  <c r="L17" i="1"/>
  <c r="L15" i="1"/>
  <c r="L13" i="1"/>
  <c r="H13" i="1"/>
  <c r="H37" i="1"/>
  <c r="H36" i="1" s="1"/>
  <c r="K27" i="1" l="1"/>
  <c r="K28" i="1" s="1"/>
  <c r="K29" i="1" s="1"/>
  <c r="M20" i="1"/>
  <c r="M28" i="1" s="1"/>
  <c r="M29" i="1" s="1"/>
  <c r="J27" i="1"/>
  <c r="J28" i="1" s="1"/>
  <c r="J29" i="1" s="1"/>
  <c r="H35" i="1"/>
  <c r="H34" i="1" s="1"/>
  <c r="H38" i="1" s="1"/>
  <c r="M38" i="1"/>
  <c r="L38" i="1"/>
  <c r="L20" i="1"/>
  <c r="L28" i="1" s="1"/>
  <c r="L29" i="1" s="1"/>
  <c r="I20" i="1"/>
  <c r="H20" i="1" s="1"/>
  <c r="H28" i="1" s="1"/>
  <c r="H29" i="1" s="1"/>
  <c r="I28" i="1" l="1"/>
  <c r="I29" i="1" s="1"/>
</calcChain>
</file>

<file path=xl/sharedStrings.xml><?xml version="1.0" encoding="utf-8"?>
<sst xmlns="http://schemas.openxmlformats.org/spreadsheetml/2006/main" count="359" uniqueCount="104">
  <si>
    <t>tūkst. Lt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</si>
  <si>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</si>
  <si>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</si>
  <si>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</si>
  <si>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</si>
  <si>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</si>
  <si>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</si>
  <si>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</si>
  <si>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Iš viso</t>
  </si>
  <si>
    <t>Išlaidoms</t>
  </si>
  <si>
    <t>Darbo užmokesčiui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</si>
  <si>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</si>
  <si>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</si>
  <si>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</si>
  <si>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</si>
  <si>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</si>
  <si>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</si>
  <si>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</si>
  <si>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</si>
  <si>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</si>
  <si>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</si>
  <si>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</si>
  <si>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</si>
  <si>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04</t>
  </si>
  <si>
    <t>1</t>
  </si>
  <si>
    <t>ES</t>
  </si>
  <si>
    <t>Pavadinimas</t>
  </si>
  <si>
    <t>Turtui įsigyti ir finansiniams įsipareigojimams vykdyti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</si>
  <si>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</si>
  <si>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</si>
  <si>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 xml:space="preserve">Informacijos apie jaunimo veiklą sklaida </t>
  </si>
  <si>
    <t>Aktyvinti  jaunimo ir su jaunimu dirbančių organizacijų veiklą</t>
  </si>
  <si>
    <t>KITI ŠALTINIAI: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</si>
  <si>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</si>
  <si>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</si>
  <si>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JAUNIMO POLITIKOS PLĖTROS PROGRAMOS NR. 09</t>
  </si>
  <si>
    <t>09. Jaunimo politikos plėtros programa</t>
  </si>
  <si>
    <t>Garso įrašų studijos įrengimas Atviros erdvės jaunimo centre (I. Simonaitytės g. 24)</t>
  </si>
  <si>
    <t>Atviros erdvės jaunimo centro (I. Simonaitytės g. 24) patalpų išlaikymas</t>
  </si>
  <si>
    <t>Jaunimo užimtumo veiklų (šokių, muzikos pamokų, mokymų) organizavimas</t>
  </si>
  <si>
    <t>Tarptautinio kvalifikacijos kėlimo seminaro projekte dirbantiems darbuotojams organizavimas</t>
  </si>
  <si>
    <t>Projektą įgyvendinančių darbuotojų (Atviros erdvės jaunimo centre) išlaikymas</t>
  </si>
  <si>
    <t xml:space="preserve">Grafinio dizaino ir vaizdo studijos įrengimas Atviros erdvės jaunimo centre </t>
  </si>
  <si>
    <t>Jaunimo forumų, renginių organizavimas</t>
  </si>
  <si>
    <t>Plėtoti integruotą jaunimo politiką, užtikrinant bendradarbiavimo tarp žinybų ir sektorių plėtrą</t>
  </si>
  <si>
    <t>Jaunimo renginių (kino kūrybos, muzikos kūrybos vakarų, fotografijos parodų) organizavimas</t>
  </si>
  <si>
    <t>Atviros erdvės jaunimo centro (I. Simonaitytės g. 24) veiklos tęstinumo užtikrinimas</t>
  </si>
  <si>
    <t>2015-ųjų metų lėšų poreikis</t>
  </si>
  <si>
    <t>2014 m.</t>
  </si>
  <si>
    <t>2015 m.</t>
  </si>
  <si>
    <t>Funkcinės klasifikacijos kodas*</t>
  </si>
  <si>
    <t>Išleista informacinių leidinių, pojektų sk./tiražas</t>
  </si>
  <si>
    <t>Surengta forumų, renginių, sk.</t>
  </si>
  <si>
    <t>Atliktas tyrimas</t>
  </si>
  <si>
    <t>2015 m. poreikis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</si>
  <si>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</si>
  <si>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</si>
  <si>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</si>
  <si>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</si>
  <si>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</si>
  <si>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</si>
  <si>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</si>
  <si>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</si>
  <si>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</si>
  <si>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</si>
  <si>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Jaunimo projektų dalinis finansavimas</t>
  </si>
  <si>
    <t>Asignavimai 2013-iesiems metams**</t>
  </si>
  <si>
    <t>Lėšų poreikis biudžetiniams 2014-iesiems metams</t>
  </si>
  <si>
    <t>2014-ųjų metų  asignavimų planas</t>
  </si>
  <si>
    <t>2016-ųjų metų lėšų poreikis</t>
  </si>
  <si>
    <t>2016 m.</t>
  </si>
  <si>
    <t>Klaipėdos jaunimo situacijos tyrimas, įvertinant atskirų jaunimo grupių poreikiu</t>
  </si>
  <si>
    <t>Asignavimai 2013-iesiems metams</t>
  </si>
  <si>
    <t>Asignavimų poreikis biudžetiniams 2014 metams</t>
  </si>
  <si>
    <t>2016 m. poreikis</t>
  </si>
  <si>
    <t>** pagal Klaipėdos miesto savivaldybės tarybos 2013-02-28 sprendimą Nr. T2-33</t>
  </si>
  <si>
    <r>
      <t>Lietuvos ir Latvijos bendradarbiavimo tarp sienų programos projekto „Jaunas žmogus – tobulėjančios visuomenės garantas“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įgyvendinimas bendradarbiaujant su Liepojos jaunimo centru</t>
    </r>
    <r>
      <rPr>
        <sz val="10"/>
        <rFont val="Times New Roman"/>
        <family val="1"/>
        <charset val="186"/>
      </rPr>
      <t>:</t>
    </r>
  </si>
  <si>
    <r>
      <t xml:space="preserve">ES projekto </t>
    </r>
    <r>
      <rPr>
        <b/>
        <sz val="10"/>
        <rFont val="Times New Roman"/>
        <family val="1"/>
        <charset val="186"/>
      </rPr>
      <t>„Integruotos jaunimo politikos plėtra“</t>
    </r>
    <r>
      <rPr>
        <sz val="10"/>
        <rFont val="Times New Roman"/>
        <family val="1"/>
        <charset val="186"/>
      </rPr>
      <t xml:space="preserve"> (nuo 2012-04-02 iki 2013-05-01) įgyvendinimas </t>
    </r>
  </si>
  <si>
    <t>Vykdytojas (skyrius / asmuo)</t>
  </si>
  <si>
    <t>Jaunimo reikalų koordinatorius</t>
  </si>
  <si>
    <t xml:space="preserve">Suorganizuota renginių, sk. </t>
  </si>
  <si>
    <t>Funkcinės klasifikacijos kodas</t>
  </si>
  <si>
    <t>Suorganizuota įvairaus profilio veiklų, sk.</t>
  </si>
  <si>
    <t>Išleista informacinių leidinių, vnt.</t>
  </si>
  <si>
    <t>Atliktas tyrimas, vnt.</t>
  </si>
  <si>
    <t>Įrengta garso įrašų studija, vnt.</t>
  </si>
  <si>
    <t>Įrengta grafinio dizaino ir vaizdo studija, vnt.</t>
  </si>
  <si>
    <t>Sudaryti sąlygas kokybiškai jaunimo saviraiškai</t>
  </si>
  <si>
    <t>Iš dalies finansuotų projektų skaičius</t>
  </si>
  <si>
    <t>Iš dalies finansuota projektų, sk.</t>
  </si>
  <si>
    <t>Klaipėdos jaunimo situacijos tyrimas, įvertinant atskirų jaunimo grupių poreikius</t>
  </si>
  <si>
    <r>
      <t>2014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2016 M. KLAIPĖDOS MIESTO SAVIVALDYBĖS </t>
    </r>
  </si>
  <si>
    <r>
      <t>2013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2016 M. KLAIPĖDOS MIESTO SAVIVALDYBĖS 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</si>
  <si>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</si>
  <si>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</si>
  <si>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</si>
  <si>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</si>
  <si>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</si>
  <si>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</si>
  <si>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Siūlomas keisti 2014-ųjų metų maksimalių asignavimų planas</t>
  </si>
  <si>
    <t>Skirtumas</t>
  </si>
  <si>
    <t>2014-ųjų metų asignavimų planas*</t>
  </si>
  <si>
    <t>Lyginamasis variantas</t>
  </si>
  <si>
    <t>* pagal KMT 2014 m. rugsėjo 15 d. sprendimą Nr. T2-177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</si>
</sst>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color theme="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6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right" vertical="top"/>
    </xf>
    <xf numFmtId="0" fontId="5" fillId="0" borderId="0" xfId="0" applyFont="1" applyBorder="1"/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/>
    <xf numFmtId="0" fontId="1" fillId="0" borderId="48" xfId="0" applyFont="1" applyBorder="1" applyAlignment="1">
      <alignment vertical="top"/>
    </xf>
    <xf numFmtId="0" fontId="1" fillId="0" borderId="39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2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0" fontId="4" fillId="0" borderId="0" xfId="0" applyFont="1"/>
    <xf numFmtId="0" fontId="4" fillId="0" borderId="55" xfId="0" applyFont="1" applyBorder="1" applyAlignment="1">
      <alignment horizontal="center" vertical="top" wrapText="1"/>
    </xf>
    <xf numFmtId="0" fontId="4" fillId="0" borderId="55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43" xfId="0" applyFont="1" applyBorder="1" applyAlignment="1">
      <alignment vertical="center" textRotation="90" wrapText="1"/>
    </xf>
    <xf numFmtId="0" fontId="1" fillId="0" borderId="43" xfId="0" applyFont="1" applyFill="1" applyBorder="1" applyAlignment="1">
      <alignment horizontal="center" vertical="center" textRotation="90" wrapText="1"/>
    </xf>
    <xf numFmtId="49" fontId="2" fillId="6" borderId="40" xfId="0" applyNumberFormat="1" applyFont="1" applyFill="1" applyBorder="1" applyAlignment="1">
      <alignment vertical="top"/>
    </xf>
    <xf numFmtId="49" fontId="2" fillId="6" borderId="41" xfId="0" applyNumberFormat="1" applyFont="1" applyFill="1" applyBorder="1" applyAlignment="1">
      <alignment vertical="top"/>
    </xf>
    <xf numFmtId="49" fontId="2" fillId="6" borderId="38" xfId="0" applyNumberFormat="1" applyFont="1" applyFill="1" applyBorder="1" applyAlignment="1">
      <alignment vertical="top"/>
    </xf>
    <xf numFmtId="49" fontId="2" fillId="6" borderId="41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164" fontId="7" fillId="4" borderId="19" xfId="0" applyNumberFormat="1" applyFont="1" applyFill="1" applyBorder="1" applyAlignment="1">
      <alignment horizontal="center" vertical="top"/>
    </xf>
    <xf numFmtId="164" fontId="7" fillId="4" borderId="4" xfId="0" applyNumberFormat="1" applyFont="1" applyFill="1" applyBorder="1" applyAlignment="1">
      <alignment horizontal="center" vertical="top"/>
    </xf>
    <xf numFmtId="164" fontId="7" fillId="0" borderId="4" xfId="0" applyNumberFormat="1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7" fillId="4" borderId="3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4" borderId="20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19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164" fontId="1" fillId="4" borderId="30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164" fontId="1" fillId="0" borderId="27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7" fillId="4" borderId="5" xfId="0" applyNumberFormat="1" applyFont="1" applyFill="1" applyBorder="1" applyAlignment="1">
      <alignment horizontal="center" vertical="top"/>
    </xf>
    <xf numFmtId="164" fontId="7" fillId="4" borderId="6" xfId="0" applyNumberFormat="1" applyFont="1" applyFill="1" applyBorder="1" applyAlignment="1">
      <alignment horizontal="center" vertical="top"/>
    </xf>
    <xf numFmtId="164" fontId="1" fillId="4" borderId="28" xfId="0" applyNumberFormat="1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164" fontId="1" fillId="0" borderId="33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164" fontId="7" fillId="7" borderId="5" xfId="0" applyNumberFormat="1" applyFont="1" applyFill="1" applyBorder="1" applyAlignment="1">
      <alignment horizontal="center" vertical="top"/>
    </xf>
    <xf numFmtId="164" fontId="7" fillId="7" borderId="6" xfId="0" applyNumberFormat="1" applyFont="1" applyFill="1" applyBorder="1" applyAlignment="1">
      <alignment horizontal="center" vertical="top"/>
    </xf>
    <xf numFmtId="164" fontId="9" fillId="7" borderId="6" xfId="0" applyNumberFormat="1" applyFont="1" applyFill="1" applyBorder="1" applyAlignment="1">
      <alignment horizontal="center" vertical="top"/>
    </xf>
    <xf numFmtId="164" fontId="9" fillId="7" borderId="34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5" xfId="0" applyNumberFormat="1" applyFont="1" applyFill="1" applyBorder="1" applyAlignment="1">
      <alignment horizontal="center" vertical="top"/>
    </xf>
    <xf numFmtId="164" fontId="2" fillId="3" borderId="36" xfId="0" applyNumberFormat="1" applyFont="1" applyFill="1" applyBorder="1" applyAlignment="1">
      <alignment horizontal="center" vertical="top"/>
    </xf>
    <xf numFmtId="164" fontId="2" fillId="3" borderId="37" xfId="0" applyNumberFormat="1" applyFont="1" applyFill="1" applyBorder="1" applyAlignment="1">
      <alignment horizontal="center" vertical="top"/>
    </xf>
    <xf numFmtId="164" fontId="2" fillId="3" borderId="38" xfId="0" applyNumberFormat="1" applyFont="1" applyFill="1" applyBorder="1" applyAlignment="1">
      <alignment horizontal="center" vertical="top"/>
    </xf>
    <xf numFmtId="164" fontId="2" fillId="3" borderId="40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164" fontId="7" fillId="4" borderId="18" xfId="0" applyNumberFormat="1" applyFont="1" applyFill="1" applyBorder="1" applyAlignment="1">
      <alignment horizontal="center" vertical="top"/>
    </xf>
    <xf numFmtId="164" fontId="7" fillId="0" borderId="19" xfId="0" applyNumberFormat="1" applyFont="1" applyBorder="1" applyAlignment="1">
      <alignment horizontal="center" vertical="top"/>
    </xf>
    <xf numFmtId="164" fontId="7" fillId="0" borderId="20" xfId="0" applyNumberFormat="1" applyFont="1" applyBorder="1" applyAlignment="1">
      <alignment horizontal="center" vertical="top"/>
    </xf>
    <xf numFmtId="164" fontId="7" fillId="4" borderId="17" xfId="0" applyNumberFormat="1" applyFont="1" applyFill="1" applyBorder="1" applyAlignment="1">
      <alignment horizontal="center" vertical="top" wrapText="1"/>
    </xf>
    <xf numFmtId="164" fontId="7" fillId="4" borderId="19" xfId="0" applyNumberFormat="1" applyFont="1" applyFill="1" applyBorder="1" applyAlignment="1">
      <alignment horizontal="center" vertical="top" wrapText="1"/>
    </xf>
    <xf numFmtId="49" fontId="6" fillId="3" borderId="10" xfId="0" applyNumberFormat="1" applyFont="1" applyFill="1" applyBorder="1" applyAlignment="1">
      <alignment horizontal="center" vertical="top"/>
    </xf>
    <xf numFmtId="49" fontId="6" fillId="0" borderId="6" xfId="0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49" fontId="7" fillId="0" borderId="25" xfId="0" applyNumberFormat="1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164" fontId="7" fillId="7" borderId="7" xfId="0" applyNumberFormat="1" applyFont="1" applyFill="1" applyBorder="1" applyAlignment="1">
      <alignment horizontal="center" vertical="top"/>
    </xf>
    <xf numFmtId="164" fontId="7" fillId="7" borderId="8" xfId="0" applyNumberFormat="1" applyFont="1" applyFill="1" applyBorder="1" applyAlignment="1">
      <alignment horizontal="center" vertical="top"/>
    </xf>
    <xf numFmtId="164" fontId="7" fillId="4" borderId="34" xfId="0" applyNumberFormat="1" applyFont="1" applyFill="1" applyBorder="1" applyAlignment="1">
      <alignment horizontal="center" vertical="top"/>
    </xf>
    <xf numFmtId="164" fontId="7" fillId="4" borderId="26" xfId="0" applyNumberFormat="1" applyFont="1" applyFill="1" applyBorder="1" applyAlignment="1">
      <alignment horizontal="center" vertical="top" wrapText="1"/>
    </xf>
    <xf numFmtId="164" fontId="7" fillId="4" borderId="7" xfId="0" applyNumberFormat="1" applyFont="1" applyFill="1" applyBorder="1" applyAlignment="1">
      <alignment horizontal="center" vertical="top" wrapText="1"/>
    </xf>
    <xf numFmtId="49" fontId="6" fillId="3" borderId="4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49" fontId="6" fillId="0" borderId="17" xfId="0" applyNumberFormat="1" applyFont="1" applyBorder="1" applyAlignment="1">
      <alignment vertical="top"/>
    </xf>
    <xf numFmtId="0" fontId="7" fillId="0" borderId="39" xfId="0" applyFont="1" applyBorder="1" applyAlignment="1">
      <alignment horizontal="center" vertical="top"/>
    </xf>
    <xf numFmtId="164" fontId="7" fillId="7" borderId="50" xfId="0" applyNumberFormat="1" applyFont="1" applyFill="1" applyBorder="1" applyAlignment="1">
      <alignment horizontal="center" vertical="top"/>
    </xf>
    <xf numFmtId="164" fontId="7" fillId="7" borderId="43" xfId="0" applyNumberFormat="1" applyFont="1" applyFill="1" applyBorder="1" applyAlignment="1">
      <alignment horizontal="center" vertical="top"/>
    </xf>
    <xf numFmtId="164" fontId="7" fillId="7" borderId="51" xfId="0" applyNumberFormat="1" applyFont="1" applyFill="1" applyBorder="1" applyAlignment="1">
      <alignment horizontal="center" vertical="top"/>
    </xf>
    <xf numFmtId="164" fontId="7" fillId="4" borderId="50" xfId="0" applyNumberFormat="1" applyFont="1" applyFill="1" applyBorder="1" applyAlignment="1">
      <alignment horizontal="center" vertical="top"/>
    </xf>
    <xf numFmtId="164" fontId="7" fillId="4" borderId="43" xfId="0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 wrapText="1"/>
    </xf>
    <xf numFmtId="164" fontId="7" fillId="4" borderId="47" xfId="0" applyNumberFormat="1" applyFont="1" applyFill="1" applyBorder="1" applyAlignment="1">
      <alignment horizontal="center" vertical="top" wrapText="1"/>
    </xf>
    <xf numFmtId="0" fontId="7" fillId="4" borderId="44" xfId="0" applyFont="1" applyFill="1" applyBorder="1" applyAlignment="1">
      <alignment horizontal="left" vertical="top" wrapText="1"/>
    </xf>
    <xf numFmtId="164" fontId="7" fillId="4" borderId="20" xfId="0" applyNumberFormat="1" applyFont="1" applyFill="1" applyBorder="1" applyAlignment="1">
      <alignment horizontal="center" vertical="top"/>
    </xf>
    <xf numFmtId="0" fontId="7" fillId="4" borderId="44" xfId="0" applyFont="1" applyFill="1" applyBorder="1" applyAlignment="1">
      <alignment vertical="top" wrapText="1"/>
    </xf>
    <xf numFmtId="0" fontId="5" fillId="0" borderId="10" xfId="0" applyFont="1" applyBorder="1" applyAlignment="1">
      <alignment vertical="top"/>
    </xf>
    <xf numFmtId="0" fontId="7" fillId="4" borderId="21" xfId="0" applyFont="1" applyFill="1" applyBorder="1" applyAlignment="1">
      <alignment vertical="top" wrapText="1"/>
    </xf>
    <xf numFmtId="0" fontId="5" fillId="0" borderId="9" xfId="0" applyFont="1" applyBorder="1" applyAlignment="1">
      <alignment vertical="top"/>
    </xf>
    <xf numFmtId="49" fontId="7" fillId="0" borderId="21" xfId="0" applyNumberFormat="1" applyFont="1" applyBorder="1" applyAlignment="1">
      <alignment vertical="top"/>
    </xf>
    <xf numFmtId="49" fontId="6" fillId="0" borderId="22" xfId="0" applyNumberFormat="1" applyFont="1" applyBorder="1" applyAlignment="1">
      <alignment vertical="top"/>
    </xf>
    <xf numFmtId="0" fontId="7" fillId="4" borderId="2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49" fontId="7" fillId="0" borderId="25" xfId="0" applyNumberFormat="1" applyFont="1" applyBorder="1" applyAlignment="1">
      <alignment vertical="top" wrapText="1"/>
    </xf>
    <xf numFmtId="164" fontId="7" fillId="4" borderId="7" xfId="0" applyNumberFormat="1" applyFont="1" applyFill="1" applyBorder="1" applyAlignment="1">
      <alignment horizontal="center" vertical="top"/>
    </xf>
    <xf numFmtId="164" fontId="7" fillId="4" borderId="8" xfId="0" applyNumberFormat="1" applyFont="1" applyFill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 vertical="top"/>
    </xf>
    <xf numFmtId="164" fontId="7" fillId="0" borderId="34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vertical="top"/>
    </xf>
    <xf numFmtId="0" fontId="7" fillId="4" borderId="24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49" fontId="7" fillId="0" borderId="21" xfId="0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center" vertical="top"/>
    </xf>
    <xf numFmtId="164" fontId="7" fillId="4" borderId="14" xfId="0" applyNumberFormat="1" applyFont="1" applyFill="1" applyBorder="1" applyAlignment="1">
      <alignment horizontal="center" vertical="top"/>
    </xf>
    <xf numFmtId="164" fontId="7" fillId="0" borderId="13" xfId="0" applyNumberFormat="1" applyFont="1" applyBorder="1" applyAlignment="1">
      <alignment horizontal="center" vertical="top"/>
    </xf>
    <xf numFmtId="164" fontId="7" fillId="0" borderId="62" xfId="0" applyNumberFormat="1" applyFont="1" applyBorder="1" applyAlignment="1">
      <alignment horizontal="center" vertical="top"/>
    </xf>
    <xf numFmtId="164" fontId="7" fillId="4" borderId="15" xfId="0" applyNumberFormat="1" applyFont="1" applyFill="1" applyBorder="1" applyAlignment="1">
      <alignment horizontal="center" vertical="top" wrapText="1"/>
    </xf>
    <xf numFmtId="164" fontId="7" fillId="4" borderId="11" xfId="0" applyNumberFormat="1" applyFont="1" applyFill="1" applyBorder="1" applyAlignment="1">
      <alignment horizontal="center" vertical="top" wrapText="1"/>
    </xf>
    <xf numFmtId="49" fontId="2" fillId="3" borderId="35" xfId="0" applyNumberFormat="1" applyFont="1" applyFill="1" applyBorder="1" applyAlignment="1">
      <alignment horizontal="center" vertical="top"/>
    </xf>
    <xf numFmtId="164" fontId="2" fillId="3" borderId="41" xfId="0" applyNumberFormat="1" applyFont="1" applyFill="1" applyBorder="1" applyAlignment="1">
      <alignment horizontal="center" vertical="top"/>
    </xf>
    <xf numFmtId="164" fontId="2" fillId="3" borderId="42" xfId="0" applyNumberFormat="1" applyFont="1" applyFill="1" applyBorder="1" applyAlignment="1">
      <alignment horizontal="center" vertical="top"/>
    </xf>
    <xf numFmtId="164" fontId="2" fillId="2" borderId="40" xfId="0" applyNumberFormat="1" applyFont="1" applyFill="1" applyBorder="1" applyAlignment="1">
      <alignment horizontal="center" vertical="top"/>
    </xf>
    <xf numFmtId="164" fontId="2" fillId="2" borderId="35" xfId="0" applyNumberFormat="1" applyFont="1" applyFill="1" applyBorder="1" applyAlignment="1">
      <alignment horizontal="center" vertical="top"/>
    </xf>
    <xf numFmtId="164" fontId="2" fillId="2" borderId="41" xfId="0" applyNumberFormat="1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/>
    </xf>
    <xf numFmtId="164" fontId="2" fillId="2" borderId="42" xfId="0" applyNumberFormat="1" applyFont="1" applyFill="1" applyBorder="1" applyAlignment="1">
      <alignment horizontal="center" vertical="top"/>
    </xf>
    <xf numFmtId="164" fontId="2" fillId="2" borderId="37" xfId="0" applyNumberFormat="1" applyFont="1" applyFill="1" applyBorder="1" applyAlignment="1">
      <alignment horizontal="center" vertical="top"/>
    </xf>
    <xf numFmtId="164" fontId="2" fillId="2" borderId="38" xfId="0" applyNumberFormat="1" applyFont="1" applyFill="1" applyBorder="1" applyAlignment="1">
      <alignment horizontal="center" vertical="top"/>
    </xf>
    <xf numFmtId="49" fontId="2" fillId="5" borderId="2" xfId="0" applyNumberFormat="1" applyFont="1" applyFill="1" applyBorder="1" applyAlignment="1">
      <alignment vertical="top"/>
    </xf>
    <xf numFmtId="164" fontId="2" fillId="5" borderId="40" xfId="0" applyNumberFormat="1" applyFont="1" applyFill="1" applyBorder="1" applyAlignment="1">
      <alignment horizontal="center" vertical="top"/>
    </xf>
    <xf numFmtId="164" fontId="2" fillId="5" borderId="35" xfId="0" applyNumberFormat="1" applyFont="1" applyFill="1" applyBorder="1" applyAlignment="1">
      <alignment horizontal="center" vertical="top"/>
    </xf>
    <xf numFmtId="164" fontId="2" fillId="5" borderId="41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/>
    </xf>
    <xf numFmtId="164" fontId="7" fillId="8" borderId="19" xfId="0" applyNumberFormat="1" applyFont="1" applyFill="1" applyBorder="1" applyAlignment="1">
      <alignment horizontal="center" vertical="top"/>
    </xf>
    <xf numFmtId="164" fontId="7" fillId="8" borderId="4" xfId="0" applyNumberFormat="1" applyFont="1" applyFill="1" applyBorder="1" applyAlignment="1">
      <alignment horizontal="center" vertical="top"/>
    </xf>
    <xf numFmtId="164" fontId="7" fillId="8" borderId="18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13" xfId="0" applyNumberFormat="1" applyFont="1" applyFill="1" applyBorder="1" applyAlignment="1">
      <alignment horizontal="center" vertical="top"/>
    </xf>
    <xf numFmtId="164" fontId="6" fillId="8" borderId="14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2" fillId="8" borderId="11" xfId="0" applyNumberFormat="1" applyFont="1" applyFill="1" applyBorder="1" applyAlignment="1">
      <alignment horizontal="center" vertical="top"/>
    </xf>
    <xf numFmtId="164" fontId="2" fillId="8" borderId="14" xfId="0" applyNumberFormat="1" applyFont="1" applyFill="1" applyBorder="1" applyAlignment="1">
      <alignment horizontal="center" vertical="top"/>
    </xf>
    <xf numFmtId="164" fontId="2" fillId="8" borderId="24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1" fillId="8" borderId="5" xfId="0" applyNumberFormat="1" applyFont="1" applyFill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/>
    </xf>
    <xf numFmtId="164" fontId="6" fillId="8" borderId="15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2" fillId="8" borderId="12" xfId="0" applyNumberFormat="1" applyFont="1" applyFill="1" applyBorder="1" applyAlignment="1">
      <alignment horizontal="center" vertical="top"/>
    </xf>
    <xf numFmtId="164" fontId="6" fillId="8" borderId="23" xfId="0" applyNumberFormat="1" applyFont="1" applyFill="1" applyBorder="1" applyAlignment="1">
      <alignment horizontal="center" vertical="top"/>
    </xf>
    <xf numFmtId="164" fontId="2" fillId="8" borderId="61" xfId="0" applyNumberFormat="1" applyFont="1" applyFill="1" applyBorder="1" applyAlignment="1">
      <alignment horizontal="center" vertical="top"/>
    </xf>
    <xf numFmtId="164" fontId="7" fillId="8" borderId="5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164" fontId="7" fillId="8" borderId="34" xfId="0" applyNumberFormat="1" applyFont="1" applyFill="1" applyBorder="1" applyAlignment="1">
      <alignment horizontal="center" vertical="top"/>
    </xf>
    <xf numFmtId="164" fontId="7" fillId="8" borderId="50" xfId="0" applyNumberFormat="1" applyFont="1" applyFill="1" applyBorder="1" applyAlignment="1">
      <alignment horizontal="center" vertical="top"/>
    </xf>
    <xf numFmtId="164" fontId="7" fillId="8" borderId="43" xfId="0" applyNumberFormat="1" applyFont="1" applyFill="1" applyBorder="1" applyAlignment="1">
      <alignment horizontal="center" vertical="top"/>
    </xf>
    <xf numFmtId="164" fontId="7" fillId="8" borderId="51" xfId="0" applyNumberFormat="1" applyFont="1" applyFill="1" applyBorder="1" applyAlignment="1">
      <alignment horizontal="center" vertical="top"/>
    </xf>
    <xf numFmtId="164" fontId="7" fillId="8" borderId="7" xfId="0" applyNumberFormat="1" applyFont="1" applyFill="1" applyBorder="1" applyAlignment="1">
      <alignment horizontal="center" vertical="top"/>
    </xf>
    <xf numFmtId="164" fontId="7" fillId="8" borderId="8" xfId="0" applyNumberFormat="1" applyFont="1" applyFill="1" applyBorder="1" applyAlignment="1">
      <alignment horizontal="center" vertical="top"/>
    </xf>
    <xf numFmtId="164" fontId="7" fillId="8" borderId="11" xfId="0" applyNumberFormat="1" applyFont="1" applyFill="1" applyBorder="1" applyAlignment="1">
      <alignment horizontal="center" vertical="top"/>
    </xf>
    <xf numFmtId="164" fontId="7" fillId="8" borderId="13" xfId="0" applyNumberFormat="1" applyFont="1" applyFill="1" applyBorder="1" applyAlignment="1">
      <alignment horizontal="center" vertical="top"/>
    </xf>
    <xf numFmtId="164" fontId="7" fillId="8" borderId="14" xfId="0" applyNumberFormat="1" applyFont="1" applyFill="1" applyBorder="1" applyAlignment="1">
      <alignment horizontal="center" vertical="top"/>
    </xf>
    <xf numFmtId="0" fontId="6" fillId="8" borderId="15" xfId="0" applyFont="1" applyFill="1" applyBorder="1" applyAlignment="1">
      <alignment horizontal="center" vertical="top" wrapText="1"/>
    </xf>
    <xf numFmtId="164" fontId="6" fillId="8" borderId="2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/>
    </xf>
    <xf numFmtId="0" fontId="6" fillId="8" borderId="23" xfId="0" applyFont="1" applyFill="1" applyBorder="1" applyAlignment="1">
      <alignment horizontal="right" vertical="top" wrapText="1"/>
    </xf>
    <xf numFmtId="0" fontId="2" fillId="8" borderId="2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vertical="top"/>
    </xf>
    <xf numFmtId="0" fontId="6" fillId="8" borderId="22" xfId="0" applyFont="1" applyFill="1" applyBorder="1" applyAlignment="1">
      <alignment horizontal="center" vertical="top" wrapText="1"/>
    </xf>
    <xf numFmtId="164" fontId="6" fillId="8" borderId="70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65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6" fillId="8" borderId="22" xfId="0" applyNumberFormat="1" applyFont="1" applyFill="1" applyBorder="1" applyAlignment="1">
      <alignment horizontal="center" vertical="top"/>
    </xf>
    <xf numFmtId="0" fontId="7" fillId="4" borderId="25" xfId="0" applyFont="1" applyFill="1" applyBorder="1" applyAlignment="1">
      <alignment vertical="top" wrapText="1"/>
    </xf>
    <xf numFmtId="0" fontId="7" fillId="0" borderId="22" xfId="0" applyFont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top"/>
    </xf>
    <xf numFmtId="164" fontId="7" fillId="4" borderId="10" xfId="0" applyNumberFormat="1" applyFont="1" applyFill="1" applyBorder="1" applyAlignment="1">
      <alignment horizontal="center" vertical="top"/>
    </xf>
    <xf numFmtId="164" fontId="7" fillId="4" borderId="65" xfId="0" applyNumberFormat="1" applyFont="1" applyFill="1" applyBorder="1" applyAlignment="1">
      <alignment horizontal="center" vertical="top"/>
    </xf>
    <xf numFmtId="164" fontId="7" fillId="0" borderId="10" xfId="0" applyNumberFormat="1" applyFont="1" applyBorder="1" applyAlignment="1">
      <alignment horizontal="center" vertical="top"/>
    </xf>
    <xf numFmtId="164" fontId="7" fillId="0" borderId="71" xfId="0" applyNumberFormat="1" applyFont="1" applyBorder="1" applyAlignment="1">
      <alignment horizontal="center" vertical="top"/>
    </xf>
    <xf numFmtId="164" fontId="7" fillId="8" borderId="70" xfId="0" applyNumberFormat="1" applyFont="1" applyFill="1" applyBorder="1" applyAlignment="1">
      <alignment horizontal="center" vertical="top"/>
    </xf>
    <xf numFmtId="164" fontId="7" fillId="8" borderId="10" xfId="0" applyNumberFormat="1" applyFont="1" applyFill="1" applyBorder="1" applyAlignment="1">
      <alignment horizontal="center" vertical="top"/>
    </xf>
    <xf numFmtId="164" fontId="7" fillId="8" borderId="65" xfId="0" applyNumberFormat="1" applyFont="1" applyFill="1" applyBorder="1" applyAlignment="1">
      <alignment horizontal="center" vertical="top"/>
    </xf>
    <xf numFmtId="164" fontId="7" fillId="4" borderId="22" xfId="0" applyNumberFormat="1" applyFont="1" applyFill="1" applyBorder="1" applyAlignment="1">
      <alignment horizontal="center" vertical="top" wrapText="1"/>
    </xf>
    <xf numFmtId="164" fontId="7" fillId="4" borderId="70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49" fontId="1" fillId="0" borderId="17" xfId="0" applyNumberFormat="1" applyFont="1" applyBorder="1" applyAlignment="1">
      <alignment horizontal="center" vertical="top" wrapText="1"/>
    </xf>
    <xf numFmtId="0" fontId="7" fillId="4" borderId="16" xfId="0" applyFont="1" applyFill="1" applyBorder="1" applyAlignment="1">
      <alignment vertical="top" wrapText="1"/>
    </xf>
    <xf numFmtId="0" fontId="1" fillId="0" borderId="43" xfId="0" applyFont="1" applyBorder="1" applyAlignment="1">
      <alignment horizontal="center" vertical="center" textRotation="90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7" fillId="4" borderId="16" xfId="0" applyFont="1" applyFill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164" fontId="7" fillId="7" borderId="19" xfId="0" applyNumberFormat="1" applyFont="1" applyFill="1" applyBorder="1" applyAlignment="1">
      <alignment horizontal="center" vertical="top"/>
    </xf>
    <xf numFmtId="164" fontId="7" fillId="7" borderId="4" xfId="0" applyNumberFormat="1" applyFont="1" applyFill="1" applyBorder="1" applyAlignment="1">
      <alignment horizontal="center" vertical="top"/>
    </xf>
    <xf numFmtId="164" fontId="7" fillId="7" borderId="18" xfId="0" applyNumberFormat="1" applyFont="1" applyFill="1" applyBorder="1" applyAlignment="1">
      <alignment horizontal="center" vertical="top"/>
    </xf>
    <xf numFmtId="164" fontId="1" fillId="7" borderId="3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center" vertical="top"/>
    </xf>
    <xf numFmtId="164" fontId="1" fillId="7" borderId="30" xfId="0" applyNumberFormat="1" applyFont="1" applyFill="1" applyBorder="1" applyAlignment="1">
      <alignment horizontal="center" vertical="top"/>
    </xf>
    <xf numFmtId="164" fontId="1" fillId="7" borderId="31" xfId="0" applyNumberFormat="1" applyFont="1" applyFill="1" applyBorder="1" applyAlignment="1">
      <alignment horizontal="center" vertical="top"/>
    </xf>
    <xf numFmtId="164" fontId="1" fillId="7" borderId="32" xfId="0" applyNumberFormat="1" applyFont="1" applyFill="1" applyBorder="1" applyAlignment="1">
      <alignment horizontal="center" vertical="top"/>
    </xf>
    <xf numFmtId="49" fontId="2" fillId="6" borderId="59" xfId="0" applyNumberFormat="1" applyFont="1" applyFill="1" applyBorder="1" applyAlignment="1">
      <alignment vertical="top" wrapText="1"/>
    </xf>
    <xf numFmtId="164" fontId="7" fillId="7" borderId="16" xfId="0" applyNumberFormat="1" applyFont="1" applyFill="1" applyBorder="1" applyAlignment="1">
      <alignment horizontal="center" vertical="top"/>
    </xf>
    <xf numFmtId="164" fontId="1" fillId="7" borderId="16" xfId="0" applyNumberFormat="1" applyFont="1" applyFill="1" applyBorder="1" applyAlignment="1">
      <alignment horizontal="center" vertical="top"/>
    </xf>
    <xf numFmtId="164" fontId="1" fillId="7" borderId="72" xfId="0" applyNumberFormat="1" applyFont="1" applyFill="1" applyBorder="1" applyAlignment="1">
      <alignment horizontal="center" vertical="top"/>
    </xf>
    <xf numFmtId="164" fontId="10" fillId="7" borderId="7" xfId="0" applyNumberFormat="1" applyFont="1" applyFill="1" applyBorder="1" applyAlignment="1">
      <alignment horizontal="center" vertical="top"/>
    </xf>
    <xf numFmtId="164" fontId="10" fillId="7" borderId="28" xfId="0" applyNumberFormat="1" applyFont="1" applyFill="1" applyBorder="1" applyAlignment="1">
      <alignment horizontal="center" vertical="top"/>
    </xf>
    <xf numFmtId="164" fontId="6" fillId="8" borderId="9" xfId="0" applyNumberFormat="1" applyFont="1" applyFill="1" applyBorder="1" applyAlignment="1">
      <alignment horizontal="center" vertical="top"/>
    </xf>
    <xf numFmtId="49" fontId="2" fillId="2" borderId="30" xfId="0" applyNumberFormat="1" applyFont="1" applyFill="1" applyBorder="1" applyAlignment="1">
      <alignment horizontal="center" vertical="top"/>
    </xf>
    <xf numFmtId="49" fontId="6" fillId="3" borderId="31" xfId="0" applyNumberFormat="1" applyFont="1" applyFill="1" applyBorder="1" applyAlignment="1">
      <alignment horizontal="center" vertical="top"/>
    </xf>
    <xf numFmtId="49" fontId="6" fillId="0" borderId="31" xfId="0" applyNumberFormat="1" applyFont="1" applyBorder="1" applyAlignment="1">
      <alignment vertical="top"/>
    </xf>
    <xf numFmtId="0" fontId="7" fillId="4" borderId="72" xfId="0" applyFont="1" applyFill="1" applyBorder="1" applyAlignment="1">
      <alignment vertical="top" wrapText="1"/>
    </xf>
    <xf numFmtId="49" fontId="7" fillId="0" borderId="72" xfId="0" applyNumberFormat="1" applyFont="1" applyBorder="1" applyAlignment="1">
      <alignment vertical="top"/>
    </xf>
    <xf numFmtId="49" fontId="6" fillId="0" borderId="33" xfId="0" applyNumberFormat="1" applyFont="1" applyBorder="1" applyAlignment="1">
      <alignment vertical="top"/>
    </xf>
    <xf numFmtId="0" fontId="7" fillId="0" borderId="33" xfId="0" applyFont="1" applyBorder="1" applyAlignment="1">
      <alignment horizontal="center" vertical="top"/>
    </xf>
    <xf numFmtId="164" fontId="7" fillId="8" borderId="46" xfId="0" applyNumberFormat="1" applyFont="1" applyFill="1" applyBorder="1" applyAlignment="1">
      <alignment horizontal="center" vertical="top"/>
    </xf>
    <xf numFmtId="164" fontId="7" fillId="8" borderId="31" xfId="0" applyNumberFormat="1" applyFont="1" applyFill="1" applyBorder="1" applyAlignment="1">
      <alignment horizontal="center" vertical="top"/>
    </xf>
    <xf numFmtId="164" fontId="7" fillId="8" borderId="32" xfId="0" applyNumberFormat="1" applyFont="1" applyFill="1" applyBorder="1" applyAlignment="1">
      <alignment horizontal="center" vertical="top"/>
    </xf>
    <xf numFmtId="164" fontId="7" fillId="7" borderId="46" xfId="0" applyNumberFormat="1" applyFont="1" applyFill="1" applyBorder="1" applyAlignment="1">
      <alignment horizontal="center" vertical="top"/>
    </xf>
    <xf numFmtId="164" fontId="7" fillId="7" borderId="31" xfId="0" applyNumberFormat="1" applyFont="1" applyFill="1" applyBorder="1" applyAlignment="1">
      <alignment horizontal="center" vertical="top"/>
    </xf>
    <xf numFmtId="164" fontId="7" fillId="7" borderId="32" xfId="0" applyNumberFormat="1" applyFont="1" applyFill="1" applyBorder="1" applyAlignment="1">
      <alignment horizontal="center" vertical="top"/>
    </xf>
    <xf numFmtId="164" fontId="7" fillId="7" borderId="72" xfId="0" applyNumberFormat="1" applyFont="1" applyFill="1" applyBorder="1" applyAlignment="1">
      <alignment horizontal="center" vertical="top"/>
    </xf>
    <xf numFmtId="164" fontId="10" fillId="7" borderId="34" xfId="0" applyNumberFormat="1" applyFont="1" applyFill="1" applyBorder="1" applyAlignment="1">
      <alignment horizontal="center" vertical="top"/>
    </xf>
    <xf numFmtId="164" fontId="12" fillId="7" borderId="50" xfId="0" applyNumberFormat="1" applyFont="1" applyFill="1" applyBorder="1" applyAlignment="1">
      <alignment horizontal="center" vertical="top"/>
    </xf>
    <xf numFmtId="164" fontId="12" fillId="7" borderId="43" xfId="0" applyNumberFormat="1" applyFont="1" applyFill="1" applyBorder="1" applyAlignment="1">
      <alignment horizontal="center" vertical="top"/>
    </xf>
    <xf numFmtId="164" fontId="12" fillId="7" borderId="45" xfId="0" applyNumberFormat="1" applyFont="1" applyFill="1" applyBorder="1" applyAlignment="1">
      <alignment horizontal="center" vertical="top"/>
    </xf>
    <xf numFmtId="164" fontId="10" fillId="7" borderId="5" xfId="0" applyNumberFormat="1" applyFont="1" applyFill="1" applyBorder="1" applyAlignment="1">
      <alignment horizontal="center" vertical="top"/>
    </xf>
    <xf numFmtId="164" fontId="10" fillId="7" borderId="6" xfId="0" applyNumberFormat="1" applyFont="1" applyFill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7" fillId="4" borderId="16" xfId="0" applyFont="1" applyFill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55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left" vertical="center" textRotation="90" wrapText="1"/>
    </xf>
    <xf numFmtId="0" fontId="7" fillId="0" borderId="16" xfId="0" applyFont="1" applyFill="1" applyBorder="1" applyAlignment="1">
      <alignment horizontal="left" vertical="center" textRotation="90" wrapText="1"/>
    </xf>
    <xf numFmtId="0" fontId="1" fillId="0" borderId="64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49" fontId="7" fillId="0" borderId="26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 wrapText="1"/>
    </xf>
    <xf numFmtId="49" fontId="2" fillId="6" borderId="41" xfId="0" applyNumberFormat="1" applyFont="1" applyFill="1" applyBorder="1" applyAlignment="1">
      <alignment horizontal="center" vertical="top" wrapText="1"/>
    </xf>
    <xf numFmtId="49" fontId="2" fillId="6" borderId="59" xfId="0" applyNumberFormat="1" applyFont="1" applyFill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6" fillId="3" borderId="4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9" fontId="6" fillId="0" borderId="33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left" vertical="top" wrapText="1"/>
    </xf>
    <xf numFmtId="0" fontId="1" fillId="0" borderId="22" xfId="0" applyNumberFormat="1" applyFont="1" applyBorder="1" applyAlignment="1">
      <alignment horizontal="left" vertical="top" wrapText="1"/>
    </xf>
    <xf numFmtId="0" fontId="6" fillId="2" borderId="41" xfId="0" applyFont="1" applyFill="1" applyBorder="1" applyAlignment="1">
      <alignment horizontal="left" vertical="top" wrapText="1"/>
    </xf>
    <xf numFmtId="0" fontId="6" fillId="2" borderId="59" xfId="0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65" xfId="0" applyFont="1" applyFill="1" applyBorder="1" applyAlignment="1">
      <alignment horizontal="left" vertical="top" wrapText="1"/>
    </xf>
    <xf numFmtId="49" fontId="2" fillId="2" borderId="36" xfId="0" applyNumberFormat="1" applyFont="1" applyFill="1" applyBorder="1" applyAlignment="1">
      <alignment horizontal="right" vertical="top" wrapText="1"/>
    </xf>
    <xf numFmtId="49" fontId="2" fillId="2" borderId="41" xfId="0" applyNumberFormat="1" applyFont="1" applyFill="1" applyBorder="1" applyAlignment="1">
      <alignment horizontal="right" vertical="top" wrapText="1"/>
    </xf>
    <xf numFmtId="49" fontId="2" fillId="2" borderId="59" xfId="0" applyNumberFormat="1" applyFont="1" applyFill="1" applyBorder="1" applyAlignment="1">
      <alignment horizontal="right" vertical="top" wrapText="1"/>
    </xf>
    <xf numFmtId="49" fontId="2" fillId="5" borderId="36" xfId="0" applyNumberFormat="1" applyFont="1" applyFill="1" applyBorder="1" applyAlignment="1">
      <alignment horizontal="right" vertical="top"/>
    </xf>
    <xf numFmtId="49" fontId="2" fillId="5" borderId="41" xfId="0" applyNumberFormat="1" applyFont="1" applyFill="1" applyBorder="1" applyAlignment="1">
      <alignment horizontal="right" vertical="top"/>
    </xf>
    <xf numFmtId="49" fontId="2" fillId="5" borderId="59" xfId="0" applyNumberFormat="1" applyFont="1" applyFill="1" applyBorder="1" applyAlignment="1">
      <alignment horizontal="right" vertical="top"/>
    </xf>
    <xf numFmtId="0" fontId="6" fillId="4" borderId="25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49" fontId="6" fillId="3" borderId="40" xfId="0" applyNumberFormat="1" applyFont="1" applyFill="1" applyBorder="1" applyAlignment="1">
      <alignment horizontal="left" vertical="top" wrapText="1"/>
    </xf>
    <xf numFmtId="49" fontId="6" fillId="3" borderId="41" xfId="0" applyNumberFormat="1" applyFont="1" applyFill="1" applyBorder="1" applyAlignment="1">
      <alignment horizontal="left" vertical="top" wrapText="1"/>
    </xf>
    <xf numFmtId="49" fontId="6" fillId="3" borderId="59" xfId="0" applyNumberFormat="1" applyFont="1" applyFill="1" applyBorder="1" applyAlignment="1">
      <alignment horizontal="left" vertical="top" wrapText="1"/>
    </xf>
    <xf numFmtId="49" fontId="2" fillId="3" borderId="36" xfId="0" applyNumberFormat="1" applyFont="1" applyFill="1" applyBorder="1" applyAlignment="1">
      <alignment horizontal="right" vertical="top" wrapText="1"/>
    </xf>
    <xf numFmtId="0" fontId="5" fillId="0" borderId="41" xfId="0" applyFont="1" applyBorder="1" applyAlignment="1">
      <alignment horizontal="right" vertical="top" wrapText="1"/>
    </xf>
    <xf numFmtId="0" fontId="1" fillId="9" borderId="40" xfId="0" applyFont="1" applyFill="1" applyBorder="1" applyAlignment="1">
      <alignment horizontal="center" vertical="top"/>
    </xf>
    <xf numFmtId="0" fontId="1" fillId="9" borderId="41" xfId="0" applyFont="1" applyFill="1" applyBorder="1" applyAlignment="1">
      <alignment horizontal="center" vertical="top"/>
    </xf>
    <xf numFmtId="0" fontId="1" fillId="9" borderId="59" xfId="0" applyFont="1" applyFill="1" applyBorder="1" applyAlignment="1">
      <alignment horizontal="center" vertical="top"/>
    </xf>
    <xf numFmtId="49" fontId="6" fillId="0" borderId="48" xfId="0" applyNumberFormat="1" applyFont="1" applyBorder="1" applyAlignment="1">
      <alignment horizontal="center" vertical="top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7" fillId="0" borderId="18" xfId="0" applyFont="1" applyFill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vertical="center" textRotation="90" wrapText="1"/>
    </xf>
    <xf numFmtId="0" fontId="1" fillId="0" borderId="55" xfId="0" applyFont="1" applyBorder="1" applyAlignment="1">
      <alignment vertical="center" textRotation="90" wrapText="1"/>
    </xf>
    <xf numFmtId="0" fontId="1" fillId="0" borderId="43" xfId="0" applyFont="1" applyBorder="1" applyAlignment="1">
      <alignment vertical="center" textRotation="90" wrapText="1"/>
    </xf>
    <xf numFmtId="0" fontId="7" fillId="0" borderId="44" xfId="0" applyNumberFormat="1" applyFont="1" applyBorder="1" applyAlignment="1">
      <alignment horizontal="center" vertical="center" textRotation="90"/>
    </xf>
    <xf numFmtId="0" fontId="7" fillId="0" borderId="45" xfId="0" applyNumberFormat="1" applyFont="1" applyBorder="1" applyAlignment="1">
      <alignment horizontal="center" vertical="center" textRotation="90"/>
    </xf>
    <xf numFmtId="0" fontId="8" fillId="5" borderId="40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59" xfId="0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3" borderId="40" xfId="0" applyFont="1" applyFill="1" applyBorder="1" applyAlignment="1">
      <alignment horizontal="center" vertical="top"/>
    </xf>
    <xf numFmtId="0" fontId="1" fillId="3" borderId="41" xfId="0" applyFont="1" applyFill="1" applyBorder="1" applyAlignment="1">
      <alignment horizontal="center" vertical="top"/>
    </xf>
    <xf numFmtId="0" fontId="1" fillId="3" borderId="59" xfId="0" applyFont="1" applyFill="1" applyBorder="1" applyAlignment="1">
      <alignment horizontal="center" vertical="top"/>
    </xf>
    <xf numFmtId="0" fontId="1" fillId="2" borderId="40" xfId="0" applyFont="1" applyFill="1" applyBorder="1" applyAlignment="1">
      <alignment horizontal="center" vertical="top"/>
    </xf>
    <xf numFmtId="0" fontId="1" fillId="2" borderId="41" xfId="0" applyFont="1" applyFill="1" applyBorder="1" applyAlignment="1">
      <alignment horizontal="center" vertical="top"/>
    </xf>
    <xf numFmtId="0" fontId="1" fillId="2" borderId="59" xfId="0" applyFont="1" applyFill="1" applyBorder="1" applyAlignment="1">
      <alignment horizontal="center" vertical="top"/>
    </xf>
    <xf numFmtId="0" fontId="1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right" vertical="top" wrapText="1"/>
    </xf>
    <xf numFmtId="49" fontId="2" fillId="3" borderId="59" xfId="0" applyNumberFormat="1" applyFont="1" applyFill="1" applyBorder="1" applyAlignment="1">
      <alignment horizontal="right" vertical="top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9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top"/>
    </xf>
    <xf numFmtId="0" fontId="1" fillId="5" borderId="41" xfId="0" applyFont="1" applyFill="1" applyBorder="1" applyAlignment="1">
      <alignment horizontal="center" vertical="top"/>
    </xf>
    <xf numFmtId="0" fontId="1" fillId="5" borderId="59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64" fontId="2" fillId="8" borderId="2" xfId="0" applyNumberFormat="1" applyFont="1" applyFill="1" applyBorder="1" applyAlignment="1">
      <alignment horizontal="center" vertical="top"/>
    </xf>
    <xf numFmtId="164" fontId="2" fillId="8" borderId="35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/>
    </xf>
    <xf numFmtId="0" fontId="2" fillId="8" borderId="40" xfId="0" applyFont="1" applyFill="1" applyBorder="1" applyAlignment="1">
      <alignment horizontal="right" vertical="top" wrapText="1"/>
    </xf>
    <xf numFmtId="0" fontId="2" fillId="8" borderId="41" xfId="0" applyFont="1" applyFill="1" applyBorder="1" applyAlignment="1">
      <alignment horizontal="right" vertical="top" wrapText="1"/>
    </xf>
    <xf numFmtId="0" fontId="2" fillId="8" borderId="59" xfId="0" applyFont="1" applyFill="1" applyBorder="1" applyAlignment="1">
      <alignment horizontal="right" vertical="top" wrapText="1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5" xfId="0" applyNumberFormat="1" applyFont="1" applyFill="1" applyBorder="1" applyAlignment="1">
      <alignment horizontal="center" vertical="top"/>
    </xf>
    <xf numFmtId="164" fontId="6" fillId="5" borderId="36" xfId="0" applyNumberFormat="1" applyFont="1" applyFill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8" xfId="0" applyNumberFormat="1" applyFont="1" applyBorder="1" applyAlignment="1">
      <alignment horizontal="center" vertical="top"/>
    </xf>
    <xf numFmtId="0" fontId="6" fillId="5" borderId="40" xfId="0" applyFont="1" applyFill="1" applyBorder="1" applyAlignment="1">
      <alignment horizontal="left" vertical="top" wrapText="1"/>
    </xf>
    <xf numFmtId="0" fontId="6" fillId="5" borderId="41" xfId="0" applyFont="1" applyFill="1" applyBorder="1" applyAlignment="1">
      <alignment horizontal="left" vertical="top" wrapText="1"/>
    </xf>
    <xf numFmtId="0" fontId="6" fillId="5" borderId="59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0" fontId="2" fillId="5" borderId="40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59" xfId="0" applyFont="1" applyFill="1" applyBorder="1" applyAlignment="1">
      <alignment horizontal="left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64" fontId="2" fillId="5" borderId="35" xfId="0" applyNumberFormat="1" applyFont="1" applyFill="1" applyBorder="1" applyAlignment="1">
      <alignment horizontal="center" vertical="top" wrapText="1"/>
    </xf>
    <xf numFmtId="164" fontId="2" fillId="5" borderId="36" xfId="0" applyNumberFormat="1" applyFont="1" applyFill="1" applyBorder="1" applyAlignment="1">
      <alignment horizontal="center" vertical="top" wrapText="1"/>
    </xf>
    <xf numFmtId="164" fontId="1" fillId="0" borderId="63" xfId="0" applyNumberFormat="1" applyFont="1" applyFill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7" fillId="0" borderId="16" xfId="0" applyNumberFormat="1" applyFont="1" applyBorder="1" applyAlignment="1">
      <alignment horizontal="center" vertical="top"/>
    </xf>
    <xf numFmtId="164" fontId="7" fillId="0" borderId="27" xfId="0" applyNumberFormat="1" applyFont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164" fontId="6" fillId="5" borderId="4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6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5" borderId="37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49" fontId="6" fillId="0" borderId="46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 vertical="top" wrapText="1"/>
    </xf>
    <xf numFmtId="164" fontId="2" fillId="5" borderId="42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49" fontId="7" fillId="0" borderId="17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49" fontId="1" fillId="0" borderId="25" xfId="0" applyNumberFormat="1" applyFont="1" applyBorder="1" applyAlignment="1">
      <alignment horizontal="center" vertical="top" wrapText="1"/>
    </xf>
    <xf numFmtId="49" fontId="1" fillId="0" borderId="21" xfId="0" applyNumberFormat="1" applyFont="1" applyBorder="1" applyAlignment="1">
      <alignment horizontal="center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textRotation="90" wrapText="1"/>
    </xf>
    <xf numFmtId="49" fontId="7" fillId="0" borderId="21" xfId="0" applyNumberFormat="1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1" fillId="0" borderId="53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164" fontId="7" fillId="0" borderId="16" xfId="0" applyNumberFormat="1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39"/>
  <sheetViews>
    <sheetView tabSelected="1" zoomScaleNormal="100" zoomScaleSheetLayoutView="90" workbookViewId="0">
      <selection activeCell="H13" sqref="H13"/>
    </sheetView>
  </sheetViews>
  <sheetFormatPr defaultRowHeight="12.75" x14ac:dyDescent="0.2"/>
  <cols>
    <col min="1" max="2" width="2.5703125" style="3" customWidth="1"/>
    <col min="3" max="3" width="2.7109375" style="3" customWidth="1"/>
    <col min="4" max="4" width="36.85546875" style="3" customWidth="1"/>
    <col min="5" max="5" width="3.7109375" style="3" customWidth="1"/>
    <col min="6" max="6" width="3.28515625" style="4" customWidth="1"/>
    <col min="7" max="7" width="6.5703125" style="330" customWidth="1"/>
    <col min="8" max="9" width="6.85546875" style="3" customWidth="1"/>
    <col min="10" max="10" width="5.42578125" style="3" customWidth="1"/>
    <col min="11" max="11" width="5.140625" style="3" customWidth="1"/>
    <col min="12" max="12" width="7.42578125" style="3" customWidth="1"/>
    <col min="13" max="13" width="7" style="3" customWidth="1"/>
    <col min="14" max="14" width="29" style="2" customWidth="1"/>
    <col min="15" max="17" width="3.5703125" style="21" customWidth="1"/>
    <col min="18" max="16384" width="9.140625" style="2"/>
  </cols>
  <sheetData>
    <row r="1" spans="1:17" s="3" customFormat="1" x14ac:dyDescent="0.2">
      <c r="A1" s="398" t="s">
        <v>91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</row>
    <row r="2" spans="1:17" s="3" customFormat="1" ht="15" customHeight="1" x14ac:dyDescent="0.2">
      <c r="A2" s="399" t="s">
        <v>35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</row>
    <row r="3" spans="1:17" s="3" customFormat="1" ht="15" customHeight="1" x14ac:dyDescent="0.2">
      <c r="A3" s="400" t="s">
        <v>93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4" spans="1:17" s="3" customFormat="1" ht="15" customHeight="1" thickBot="1" x14ac:dyDescent="0.25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O4" s="405" t="s">
        <v>0</v>
      </c>
      <c r="P4" s="405"/>
      <c r="Q4" s="405"/>
    </row>
    <row r="5" spans="1:17" s="3" customFormat="1" ht="27.75" customHeight="1" x14ac:dyDescent="0.2">
      <c r="A5" s="420" t="s">
        <v>1</v>
      </c>
      <c r="B5" s="344" t="s">
        <v>2</v>
      </c>
      <c r="C5" s="344" t="s">
        <v>3</v>
      </c>
      <c r="D5" s="373" t="s">
        <v>4</v>
      </c>
      <c r="E5" s="411" t="s">
        <v>81</v>
      </c>
      <c r="F5" s="352" t="s">
        <v>6</v>
      </c>
      <c r="G5" s="433" t="s">
        <v>7</v>
      </c>
      <c r="H5" s="428" t="s">
        <v>68</v>
      </c>
      <c r="I5" s="429"/>
      <c r="J5" s="429"/>
      <c r="K5" s="430"/>
      <c r="L5" s="408" t="s">
        <v>95</v>
      </c>
      <c r="M5" s="347" t="s">
        <v>96</v>
      </c>
      <c r="N5" s="372" t="s">
        <v>94</v>
      </c>
      <c r="O5" s="373"/>
      <c r="P5" s="373"/>
      <c r="Q5" s="374"/>
    </row>
    <row r="6" spans="1:17" s="3" customFormat="1" ht="18.75" customHeight="1" x14ac:dyDescent="0.2">
      <c r="A6" s="359"/>
      <c r="B6" s="342"/>
      <c r="C6" s="342"/>
      <c r="D6" s="436"/>
      <c r="E6" s="412"/>
      <c r="F6" s="353"/>
      <c r="G6" s="434"/>
      <c r="H6" s="359" t="s">
        <v>8</v>
      </c>
      <c r="I6" s="427" t="s">
        <v>9</v>
      </c>
      <c r="J6" s="427"/>
      <c r="K6" s="350" t="s">
        <v>27</v>
      </c>
      <c r="L6" s="409"/>
      <c r="M6" s="348"/>
      <c r="N6" s="442" t="s">
        <v>26</v>
      </c>
      <c r="O6" s="342" t="s">
        <v>48</v>
      </c>
      <c r="P6" s="342" t="s">
        <v>49</v>
      </c>
      <c r="Q6" s="414" t="s">
        <v>70</v>
      </c>
    </row>
    <row r="7" spans="1:17" s="3" customFormat="1" ht="92.25" customHeight="1" thickBot="1" x14ac:dyDescent="0.25">
      <c r="A7" s="360"/>
      <c r="B7" s="343"/>
      <c r="C7" s="343"/>
      <c r="D7" s="437"/>
      <c r="E7" s="413"/>
      <c r="F7" s="354"/>
      <c r="G7" s="435"/>
      <c r="H7" s="360"/>
      <c r="I7" s="327" t="s">
        <v>8</v>
      </c>
      <c r="J7" s="58" t="s">
        <v>10</v>
      </c>
      <c r="K7" s="351"/>
      <c r="L7" s="410"/>
      <c r="M7" s="349"/>
      <c r="N7" s="443"/>
      <c r="O7" s="343"/>
      <c r="P7" s="343"/>
      <c r="Q7" s="415"/>
    </row>
    <row r="8" spans="1:17" ht="16.5" customHeight="1" thickBot="1" x14ac:dyDescent="0.25">
      <c r="A8" s="59" t="s">
        <v>28</v>
      </c>
      <c r="B8" s="60"/>
      <c r="C8" s="60"/>
      <c r="D8" s="61"/>
      <c r="E8" s="62"/>
      <c r="F8" s="62"/>
      <c r="G8" s="62"/>
      <c r="H8" s="62"/>
      <c r="I8" s="62"/>
      <c r="J8" s="62"/>
      <c r="K8" s="62"/>
      <c r="L8" s="357"/>
      <c r="M8" s="357"/>
      <c r="N8" s="357"/>
      <c r="O8" s="357"/>
      <c r="P8" s="357"/>
      <c r="Q8" s="358"/>
    </row>
    <row r="9" spans="1:17" ht="16.5" customHeight="1" thickBot="1" x14ac:dyDescent="0.25">
      <c r="A9" s="416" t="s">
        <v>36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8"/>
    </row>
    <row r="10" spans="1:17" ht="16.5" customHeight="1" thickBot="1" x14ac:dyDescent="0.25">
      <c r="A10" s="63" t="s">
        <v>11</v>
      </c>
      <c r="B10" s="370" t="s">
        <v>87</v>
      </c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1"/>
    </row>
    <row r="11" spans="1:17" ht="16.5" customHeight="1" thickBot="1" x14ac:dyDescent="0.25">
      <c r="A11" s="64" t="s">
        <v>11</v>
      </c>
      <c r="B11" s="65" t="s">
        <v>11</v>
      </c>
      <c r="C11" s="361" t="s">
        <v>31</v>
      </c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2"/>
      <c r="O11" s="362"/>
      <c r="P11" s="362"/>
      <c r="Q11" s="363"/>
    </row>
    <row r="12" spans="1:17" ht="18" customHeight="1" x14ac:dyDescent="0.2">
      <c r="A12" s="345" t="s">
        <v>11</v>
      </c>
      <c r="B12" s="440" t="s">
        <v>11</v>
      </c>
      <c r="C12" s="404" t="s">
        <v>11</v>
      </c>
      <c r="D12" s="403" t="s">
        <v>65</v>
      </c>
      <c r="E12" s="355" t="s">
        <v>20</v>
      </c>
      <c r="F12" s="366" t="s">
        <v>24</v>
      </c>
      <c r="G12" s="77" t="s">
        <v>12</v>
      </c>
      <c r="H12" s="197">
        <f t="shared" ref="H12:H17" si="0">I12+K12</f>
        <v>40</v>
      </c>
      <c r="I12" s="198">
        <v>40</v>
      </c>
      <c r="J12" s="198"/>
      <c r="K12" s="199"/>
      <c r="L12" s="71">
        <v>60</v>
      </c>
      <c r="M12" s="72">
        <v>75</v>
      </c>
      <c r="N12" s="368" t="s">
        <v>88</v>
      </c>
      <c r="O12" s="406">
        <v>17</v>
      </c>
      <c r="P12" s="364">
        <v>22</v>
      </c>
      <c r="Q12" s="401">
        <v>25</v>
      </c>
    </row>
    <row r="13" spans="1:17" ht="18" customHeight="1" thickBot="1" x14ac:dyDescent="0.25">
      <c r="A13" s="346"/>
      <c r="B13" s="441"/>
      <c r="C13" s="376"/>
      <c r="D13" s="378"/>
      <c r="E13" s="356"/>
      <c r="F13" s="367"/>
      <c r="G13" s="237" t="s">
        <v>13</v>
      </c>
      <c r="H13" s="200">
        <f t="shared" si="0"/>
        <v>40</v>
      </c>
      <c r="I13" s="201">
        <f>I12</f>
        <v>40</v>
      </c>
      <c r="J13" s="201"/>
      <c r="K13" s="202"/>
      <c r="L13" s="218">
        <f>+L12</f>
        <v>60</v>
      </c>
      <c r="M13" s="219">
        <f>+M12</f>
        <v>75</v>
      </c>
      <c r="N13" s="369"/>
      <c r="O13" s="407"/>
      <c r="P13" s="365"/>
      <c r="Q13" s="402"/>
    </row>
    <row r="14" spans="1:17" ht="18" customHeight="1" x14ac:dyDescent="0.2">
      <c r="A14" s="337" t="s">
        <v>11</v>
      </c>
      <c r="B14" s="74" t="s">
        <v>11</v>
      </c>
      <c r="C14" s="404" t="s">
        <v>14</v>
      </c>
      <c r="D14" s="403" t="s">
        <v>30</v>
      </c>
      <c r="E14" s="272" t="s">
        <v>20</v>
      </c>
      <c r="F14" s="76" t="s">
        <v>24</v>
      </c>
      <c r="G14" s="77" t="s">
        <v>12</v>
      </c>
      <c r="H14" s="203">
        <f t="shared" si="0"/>
        <v>5</v>
      </c>
      <c r="I14" s="204">
        <v>5</v>
      </c>
      <c r="J14" s="204"/>
      <c r="K14" s="205"/>
      <c r="L14" s="83">
        <v>10</v>
      </c>
      <c r="M14" s="84">
        <v>15</v>
      </c>
      <c r="N14" s="438" t="s">
        <v>83</v>
      </c>
      <c r="O14" s="406">
        <v>1</v>
      </c>
      <c r="P14" s="364">
        <v>1</v>
      </c>
      <c r="Q14" s="401">
        <v>1</v>
      </c>
    </row>
    <row r="15" spans="1:17" ht="18" customHeight="1" thickBot="1" x14ac:dyDescent="0.25">
      <c r="A15" s="338"/>
      <c r="B15" s="86"/>
      <c r="C15" s="376"/>
      <c r="D15" s="378"/>
      <c r="E15" s="336"/>
      <c r="F15" s="340"/>
      <c r="G15" s="238" t="s">
        <v>13</v>
      </c>
      <c r="H15" s="206">
        <f t="shared" si="0"/>
        <v>5</v>
      </c>
      <c r="I15" s="207">
        <f>I14</f>
        <v>5</v>
      </c>
      <c r="J15" s="207"/>
      <c r="K15" s="208"/>
      <c r="L15" s="206">
        <f>SUM(L14:L14)</f>
        <v>10</v>
      </c>
      <c r="M15" s="206">
        <f>SUM(M14:M14)</f>
        <v>15</v>
      </c>
      <c r="N15" s="439"/>
      <c r="O15" s="407"/>
      <c r="P15" s="365"/>
      <c r="Q15" s="402"/>
    </row>
    <row r="16" spans="1:17" ht="18" customHeight="1" x14ac:dyDescent="0.2">
      <c r="A16" s="337" t="s">
        <v>11</v>
      </c>
      <c r="B16" s="74" t="s">
        <v>11</v>
      </c>
      <c r="C16" s="375" t="s">
        <v>15</v>
      </c>
      <c r="D16" s="377" t="s">
        <v>43</v>
      </c>
      <c r="E16" s="335" t="s">
        <v>20</v>
      </c>
      <c r="F16" s="339" t="s">
        <v>24</v>
      </c>
      <c r="G16" s="77" t="s">
        <v>12</v>
      </c>
      <c r="H16" s="209">
        <f t="shared" si="0"/>
        <v>4.4000000000000004</v>
      </c>
      <c r="I16" s="210">
        <v>4.4000000000000004</v>
      </c>
      <c r="J16" s="210"/>
      <c r="K16" s="211"/>
      <c r="L16" s="97">
        <v>9</v>
      </c>
      <c r="M16" s="98">
        <v>5</v>
      </c>
      <c r="N16" s="29" t="s">
        <v>52</v>
      </c>
      <c r="O16" s="323">
        <v>2</v>
      </c>
      <c r="P16" s="325">
        <v>3</v>
      </c>
      <c r="Q16" s="332">
        <v>4</v>
      </c>
    </row>
    <row r="17" spans="1:206" ht="18" customHeight="1" thickBot="1" x14ac:dyDescent="0.25">
      <c r="A17" s="338"/>
      <c r="B17" s="86"/>
      <c r="C17" s="376"/>
      <c r="D17" s="378"/>
      <c r="E17" s="336"/>
      <c r="F17" s="340"/>
      <c r="G17" s="238" t="s">
        <v>13</v>
      </c>
      <c r="H17" s="206">
        <f t="shared" si="0"/>
        <v>4.4000000000000004</v>
      </c>
      <c r="I17" s="212">
        <f>SUM(I16)</f>
        <v>4.4000000000000004</v>
      </c>
      <c r="J17" s="212"/>
      <c r="K17" s="208"/>
      <c r="L17" s="220">
        <f>SUM(L16:L16)</f>
        <v>9</v>
      </c>
      <c r="M17" s="206">
        <f>SUM(M16:M16)</f>
        <v>5</v>
      </c>
      <c r="N17" s="28"/>
      <c r="O17" s="324"/>
      <c r="P17" s="326"/>
      <c r="Q17" s="333"/>
    </row>
    <row r="18" spans="1:206" ht="16.5" customHeight="1" x14ac:dyDescent="0.2">
      <c r="A18" s="337" t="s">
        <v>11</v>
      </c>
      <c r="B18" s="74" t="s">
        <v>11</v>
      </c>
      <c r="C18" s="375" t="s">
        <v>23</v>
      </c>
      <c r="D18" s="377" t="s">
        <v>71</v>
      </c>
      <c r="E18" s="396" t="s">
        <v>20</v>
      </c>
      <c r="F18" s="395" t="s">
        <v>24</v>
      </c>
      <c r="G18" s="239" t="s">
        <v>12</v>
      </c>
      <c r="H18" s="213"/>
      <c r="I18" s="214"/>
      <c r="J18" s="214"/>
      <c r="K18" s="215"/>
      <c r="L18" s="107">
        <v>15</v>
      </c>
      <c r="M18" s="108"/>
      <c r="N18" s="29" t="s">
        <v>84</v>
      </c>
      <c r="O18" s="323"/>
      <c r="P18" s="325">
        <v>1</v>
      </c>
      <c r="Q18" s="332"/>
    </row>
    <row r="19" spans="1:206" ht="16.5" customHeight="1" thickBot="1" x14ac:dyDescent="0.25">
      <c r="A19" s="338"/>
      <c r="B19" s="86"/>
      <c r="C19" s="376"/>
      <c r="D19" s="378"/>
      <c r="E19" s="397"/>
      <c r="F19" s="367"/>
      <c r="G19" s="238" t="s">
        <v>13</v>
      </c>
      <c r="H19" s="206"/>
      <c r="I19" s="212"/>
      <c r="J19" s="216"/>
      <c r="K19" s="208"/>
      <c r="L19" s="220">
        <f>L18</f>
        <v>15</v>
      </c>
      <c r="M19" s="206">
        <f>M18</f>
        <v>0</v>
      </c>
      <c r="N19" s="30"/>
      <c r="O19" s="31"/>
      <c r="P19" s="32"/>
      <c r="Q19" s="33"/>
    </row>
    <row r="20" spans="1:206" ht="16.5" customHeight="1" thickBot="1" x14ac:dyDescent="0.25">
      <c r="A20" s="63" t="s">
        <v>11</v>
      </c>
      <c r="B20" s="176" t="s">
        <v>11</v>
      </c>
      <c r="C20" s="390" t="s">
        <v>16</v>
      </c>
      <c r="D20" s="391"/>
      <c r="E20" s="391"/>
      <c r="F20" s="391"/>
      <c r="G20" s="391"/>
      <c r="H20" s="111">
        <f>I20+K20</f>
        <v>49.4</v>
      </c>
      <c r="I20" s="112">
        <f>I19+I17+I15+I13</f>
        <v>49.4</v>
      </c>
      <c r="J20" s="112"/>
      <c r="K20" s="113"/>
      <c r="L20" s="115">
        <f>L19+L17+L15+L13</f>
        <v>94</v>
      </c>
      <c r="M20" s="116">
        <f>M19+M17+M15+M13</f>
        <v>95</v>
      </c>
      <c r="N20" s="392"/>
      <c r="O20" s="393"/>
      <c r="P20" s="393"/>
      <c r="Q20" s="394"/>
    </row>
    <row r="21" spans="1:206" ht="16.5" customHeight="1" thickBot="1" x14ac:dyDescent="0.25">
      <c r="A21" s="63" t="s">
        <v>11</v>
      </c>
      <c r="B21" s="117" t="s">
        <v>14</v>
      </c>
      <c r="C21" s="387" t="s">
        <v>44</v>
      </c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9"/>
    </row>
    <row r="22" spans="1:206" ht="27" customHeight="1" x14ac:dyDescent="0.2">
      <c r="A22" s="337" t="s">
        <v>11</v>
      </c>
      <c r="B22" s="328" t="s">
        <v>14</v>
      </c>
      <c r="C22" s="126" t="s">
        <v>11</v>
      </c>
      <c r="D22" s="385" t="s">
        <v>76</v>
      </c>
      <c r="E22" s="128" t="s">
        <v>20</v>
      </c>
      <c r="F22" s="339" t="s">
        <v>24</v>
      </c>
      <c r="G22" s="129" t="s">
        <v>12</v>
      </c>
      <c r="H22" s="223">
        <f>I22+K22</f>
        <v>294.7</v>
      </c>
      <c r="I22" s="224">
        <v>146.19999999999999</v>
      </c>
      <c r="J22" s="224">
        <f>2.8+3</f>
        <v>5.8</v>
      </c>
      <c r="K22" s="225">
        <v>148.5</v>
      </c>
      <c r="L22" s="133"/>
      <c r="M22" s="134"/>
      <c r="N22" s="240" t="s">
        <v>80</v>
      </c>
      <c r="O22" s="22">
        <v>364</v>
      </c>
      <c r="P22" s="23"/>
      <c r="Q22" s="24"/>
    </row>
    <row r="23" spans="1:206" ht="38.25" customHeight="1" x14ac:dyDescent="0.2">
      <c r="A23" s="64"/>
      <c r="B23" s="135"/>
      <c r="C23" s="136"/>
      <c r="D23" s="386"/>
      <c r="E23" s="138"/>
      <c r="F23" s="139"/>
      <c r="G23" s="140" t="s">
        <v>25</v>
      </c>
      <c r="H23" s="226">
        <f>I23+K23</f>
        <v>0</v>
      </c>
      <c r="I23" s="227">
        <v>0</v>
      </c>
      <c r="J23" s="227">
        <v>0</v>
      </c>
      <c r="K23" s="228">
        <v>0</v>
      </c>
      <c r="L23" s="147"/>
      <c r="M23" s="148"/>
      <c r="N23" s="241" t="s">
        <v>82</v>
      </c>
      <c r="O23" s="25">
        <v>20</v>
      </c>
      <c r="P23" s="35"/>
      <c r="Q23" s="40"/>
    </row>
    <row r="24" spans="1:206" ht="27" customHeight="1" x14ac:dyDescent="0.2">
      <c r="A24" s="64"/>
      <c r="B24" s="135"/>
      <c r="C24" s="136"/>
      <c r="D24" s="334" t="s">
        <v>37</v>
      </c>
      <c r="E24" s="138"/>
      <c r="F24" s="139"/>
      <c r="G24" s="119"/>
      <c r="H24" s="197"/>
      <c r="I24" s="198"/>
      <c r="J24" s="198"/>
      <c r="K24" s="199"/>
      <c r="L24" s="123"/>
      <c r="M24" s="124"/>
      <c r="N24" s="30" t="s">
        <v>85</v>
      </c>
      <c r="O24" s="31">
        <v>1</v>
      </c>
      <c r="P24" s="32"/>
      <c r="Q24" s="33"/>
    </row>
    <row r="25" spans="1:206" ht="27.75" customHeight="1" x14ac:dyDescent="0.2">
      <c r="A25" s="64"/>
      <c r="B25" s="135"/>
      <c r="C25" s="136"/>
      <c r="D25" s="273" t="s">
        <v>42</v>
      </c>
      <c r="E25" s="138"/>
      <c r="F25" s="139"/>
      <c r="G25" s="119"/>
      <c r="H25" s="197"/>
      <c r="I25" s="198"/>
      <c r="J25" s="198"/>
      <c r="K25" s="199"/>
      <c r="L25" s="123"/>
      <c r="M25" s="124"/>
      <c r="N25" s="34" t="s">
        <v>86</v>
      </c>
      <c r="O25" s="31">
        <v>1</v>
      </c>
      <c r="P25" s="32"/>
      <c r="Q25" s="44"/>
    </row>
    <row r="26" spans="1:206" ht="41.25" customHeight="1" thickBot="1" x14ac:dyDescent="0.25">
      <c r="A26" s="338"/>
      <c r="B26" s="329"/>
      <c r="C26" s="152"/>
      <c r="D26" s="153" t="s">
        <v>45</v>
      </c>
      <c r="E26" s="155"/>
      <c r="F26" s="156"/>
      <c r="G26" s="234" t="s">
        <v>13</v>
      </c>
      <c r="H26" s="200">
        <f>SUM(H22:H23)</f>
        <v>294.7</v>
      </c>
      <c r="I26" s="201">
        <f>SUM(I22:I23)</f>
        <v>146.19999999999999</v>
      </c>
      <c r="J26" s="201">
        <f>J23+J22</f>
        <v>5.8</v>
      </c>
      <c r="K26" s="202">
        <f>K23+K22</f>
        <v>148.5</v>
      </c>
      <c r="L26" s="218">
        <f>SUM(L22:L23)</f>
        <v>0</v>
      </c>
      <c r="M26" s="218">
        <f>SUM(M22:M23)</f>
        <v>0</v>
      </c>
      <c r="N26" s="28"/>
      <c r="O26" s="41"/>
      <c r="P26" s="42"/>
      <c r="Q26" s="43"/>
    </row>
    <row r="27" spans="1:206" ht="15" customHeight="1" thickBot="1" x14ac:dyDescent="0.25">
      <c r="A27" s="63" t="s">
        <v>11</v>
      </c>
      <c r="B27" s="176" t="s">
        <v>14</v>
      </c>
      <c r="C27" s="390" t="s">
        <v>16</v>
      </c>
      <c r="D27" s="431"/>
      <c r="E27" s="431"/>
      <c r="F27" s="431"/>
      <c r="G27" s="432"/>
      <c r="H27" s="116">
        <f>H26</f>
        <v>294.7</v>
      </c>
      <c r="I27" s="112">
        <f t="shared" ref="I27:M27" si="1">I26</f>
        <v>146.19999999999999</v>
      </c>
      <c r="J27" s="177">
        <f t="shared" si="1"/>
        <v>5.8</v>
      </c>
      <c r="K27" s="114">
        <f t="shared" si="1"/>
        <v>148.5</v>
      </c>
      <c r="L27" s="116">
        <f t="shared" si="1"/>
        <v>0</v>
      </c>
      <c r="M27" s="116">
        <f t="shared" si="1"/>
        <v>0</v>
      </c>
      <c r="N27" s="421"/>
      <c r="O27" s="422"/>
      <c r="P27" s="422"/>
      <c r="Q27" s="423"/>
    </row>
    <row r="28" spans="1:206" ht="15" customHeight="1" thickBot="1" x14ac:dyDescent="0.25">
      <c r="A28" s="337" t="s">
        <v>11</v>
      </c>
      <c r="B28" s="379" t="s">
        <v>17</v>
      </c>
      <c r="C28" s="380"/>
      <c r="D28" s="380"/>
      <c r="E28" s="380"/>
      <c r="F28" s="380"/>
      <c r="G28" s="381"/>
      <c r="H28" s="179">
        <f>H27+H20</f>
        <v>344.09999999999997</v>
      </c>
      <c r="I28" s="180">
        <f>I27+I20</f>
        <v>195.6</v>
      </c>
      <c r="J28" s="181">
        <f>J27</f>
        <v>5.8</v>
      </c>
      <c r="K28" s="184">
        <f>K27</f>
        <v>148.5</v>
      </c>
      <c r="L28" s="185">
        <f>L27+L20</f>
        <v>94</v>
      </c>
      <c r="M28" s="179">
        <f>M27+M20</f>
        <v>95</v>
      </c>
      <c r="N28" s="424"/>
      <c r="O28" s="425"/>
      <c r="P28" s="425"/>
      <c r="Q28" s="426"/>
    </row>
    <row r="29" spans="1:206" s="5" customFormat="1" ht="16.5" customHeight="1" thickBot="1" x14ac:dyDescent="0.25">
      <c r="A29" s="186" t="s">
        <v>20</v>
      </c>
      <c r="B29" s="382" t="s">
        <v>18</v>
      </c>
      <c r="C29" s="383"/>
      <c r="D29" s="383"/>
      <c r="E29" s="383"/>
      <c r="F29" s="383"/>
      <c r="G29" s="384"/>
      <c r="H29" s="187">
        <f>H28</f>
        <v>344.09999999999997</v>
      </c>
      <c r="I29" s="188">
        <f>I28</f>
        <v>195.6</v>
      </c>
      <c r="J29" s="189">
        <f>J28+J27</f>
        <v>11.6</v>
      </c>
      <c r="K29" s="192">
        <f>K28</f>
        <v>148.5</v>
      </c>
      <c r="L29" s="193">
        <f>L28</f>
        <v>94</v>
      </c>
      <c r="M29" s="187">
        <f>M28</f>
        <v>95</v>
      </c>
      <c r="N29" s="444"/>
      <c r="O29" s="445"/>
      <c r="P29" s="445"/>
      <c r="Q29" s="446"/>
      <c r="R29" s="2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</row>
    <row r="30" spans="1:206" s="36" customFormat="1" ht="15.75" customHeight="1" x14ac:dyDescent="0.2">
      <c r="A30" s="419"/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</row>
    <row r="31" spans="1:206" s="10" customFormat="1" ht="12.75" customHeight="1" x14ac:dyDescent="0.2">
      <c r="A31" s="8"/>
      <c r="B31" s="9"/>
      <c r="C31" s="9"/>
      <c r="D31" s="447" t="s">
        <v>22</v>
      </c>
      <c r="E31" s="447"/>
      <c r="F31" s="447"/>
      <c r="G31" s="447"/>
      <c r="H31" s="447"/>
      <c r="I31" s="447"/>
      <c r="J31" s="447"/>
      <c r="K31" s="447"/>
      <c r="L31" s="447"/>
      <c r="M31" s="447"/>
      <c r="O31" s="26"/>
      <c r="P31" s="26"/>
      <c r="Q31" s="26"/>
    </row>
    <row r="32" spans="1:206" s="1" customFormat="1" ht="12" customHeight="1" thickBot="1" x14ac:dyDescent="0.25">
      <c r="A32" s="8"/>
      <c r="B32" s="9"/>
      <c r="C32" s="9"/>
      <c r="D32" s="9"/>
      <c r="E32" s="9"/>
      <c r="F32" s="9"/>
      <c r="G32" s="11"/>
      <c r="H32" s="478"/>
      <c r="I32" s="478"/>
      <c r="J32" s="478"/>
      <c r="K32" s="478"/>
      <c r="L32" s="17"/>
      <c r="O32" s="27"/>
      <c r="P32" s="27"/>
      <c r="Q32" s="27"/>
    </row>
    <row r="33" spans="1:17" ht="29.25" customHeight="1" thickBot="1" x14ac:dyDescent="0.25">
      <c r="A33" s="2"/>
      <c r="B33" s="12"/>
      <c r="C33" s="12"/>
      <c r="D33" s="466" t="s">
        <v>19</v>
      </c>
      <c r="E33" s="467"/>
      <c r="F33" s="467"/>
      <c r="G33" s="468"/>
      <c r="H33" s="479" t="s">
        <v>68</v>
      </c>
      <c r="I33" s="480"/>
      <c r="J33" s="480"/>
      <c r="K33" s="481"/>
      <c r="L33" s="194" t="s">
        <v>97</v>
      </c>
      <c r="M33" s="195" t="s">
        <v>98</v>
      </c>
    </row>
    <row r="34" spans="1:17" ht="12.75" customHeight="1" thickBot="1" x14ac:dyDescent="0.25">
      <c r="A34" s="2"/>
      <c r="B34" s="12"/>
      <c r="C34" s="12"/>
      <c r="D34" s="472" t="s">
        <v>21</v>
      </c>
      <c r="E34" s="473"/>
      <c r="F34" s="473"/>
      <c r="G34" s="474"/>
      <c r="H34" s="475">
        <f>H35</f>
        <v>344.09999999999997</v>
      </c>
      <c r="I34" s="476"/>
      <c r="J34" s="476"/>
      <c r="K34" s="477"/>
      <c r="L34" s="322">
        <f>L35</f>
        <v>94</v>
      </c>
      <c r="M34" s="341">
        <f>M35</f>
        <v>95</v>
      </c>
    </row>
    <row r="35" spans="1:17" ht="12" customHeight="1" thickBot="1" x14ac:dyDescent="0.25">
      <c r="A35" s="2"/>
      <c r="B35" s="13"/>
      <c r="C35" s="13"/>
      <c r="D35" s="448" t="s">
        <v>33</v>
      </c>
      <c r="E35" s="449"/>
      <c r="F35" s="449"/>
      <c r="G35" s="450"/>
      <c r="H35" s="469">
        <f>SUMIF(G12:G26,"SB",H12:H26)</f>
        <v>344.09999999999997</v>
      </c>
      <c r="I35" s="470"/>
      <c r="J35" s="470"/>
      <c r="K35" s="471"/>
      <c r="L35" s="196">
        <f>SUMIF(G12:G26,"sb",L12:L26)</f>
        <v>94</v>
      </c>
      <c r="M35" s="69">
        <f>SUMIF(G12:G26,"sb",M12:M26)</f>
        <v>95</v>
      </c>
    </row>
    <row r="36" spans="1:17" ht="15" customHeight="1" thickBot="1" x14ac:dyDescent="0.25">
      <c r="A36" s="2"/>
      <c r="B36" s="14"/>
      <c r="C36" s="14"/>
      <c r="D36" s="463" t="s">
        <v>32</v>
      </c>
      <c r="E36" s="464"/>
      <c r="F36" s="464"/>
      <c r="G36" s="465"/>
      <c r="H36" s="457">
        <f>SUM(H37:K37)</f>
        <v>0</v>
      </c>
      <c r="I36" s="458"/>
      <c r="J36" s="458"/>
      <c r="K36" s="459"/>
      <c r="L36" s="322">
        <f>L37</f>
        <v>0</v>
      </c>
      <c r="M36" s="341">
        <f>M37</f>
        <v>0</v>
      </c>
    </row>
    <row r="37" spans="1:17" ht="12.75" customHeight="1" thickBot="1" x14ac:dyDescent="0.25">
      <c r="A37" s="2"/>
      <c r="B37" s="13"/>
      <c r="C37" s="13"/>
      <c r="D37" s="448" t="s">
        <v>34</v>
      </c>
      <c r="E37" s="449"/>
      <c r="F37" s="449"/>
      <c r="G37" s="450"/>
      <c r="H37" s="460">
        <f>SUMIF(G12:G29,"ES",H12:H29)</f>
        <v>0</v>
      </c>
      <c r="I37" s="461"/>
      <c r="J37" s="461"/>
      <c r="K37" s="462"/>
      <c r="L37" s="196">
        <f>SUMIF(G12:G26,"es",L12:L26)</f>
        <v>0</v>
      </c>
      <c r="M37" s="69">
        <f>SUMIF(G12:G26,"es",M12:M26)</f>
        <v>0</v>
      </c>
      <c r="O37" s="2"/>
      <c r="P37" s="2"/>
      <c r="Q37" s="2"/>
    </row>
    <row r="38" spans="1:17" ht="13.5" customHeight="1" thickBot="1" x14ac:dyDescent="0.25">
      <c r="A38" s="2"/>
      <c r="B38" s="12"/>
      <c r="C38" s="12"/>
      <c r="D38" s="454" t="s">
        <v>13</v>
      </c>
      <c r="E38" s="455"/>
      <c r="F38" s="455"/>
      <c r="G38" s="456"/>
      <c r="H38" s="451">
        <f>H34+H36</f>
        <v>344.09999999999997</v>
      </c>
      <c r="I38" s="452"/>
      <c r="J38" s="452"/>
      <c r="K38" s="453"/>
      <c r="L38" s="235">
        <f>L34+L36</f>
        <v>94</v>
      </c>
      <c r="M38" s="236">
        <f>M36+M34</f>
        <v>95</v>
      </c>
      <c r="O38" s="2"/>
      <c r="P38" s="2"/>
      <c r="Q38" s="2"/>
    </row>
    <row r="39" spans="1:17" x14ac:dyDescent="0.2">
      <c r="C39" s="2"/>
      <c r="D39" s="15"/>
      <c r="E39" s="15"/>
      <c r="F39" s="15"/>
      <c r="G39" s="15"/>
      <c r="H39" s="16"/>
      <c r="I39" s="16"/>
      <c r="J39" s="6"/>
      <c r="K39" s="6"/>
      <c r="L39" s="7"/>
      <c r="M39" s="2"/>
      <c r="O39" s="2"/>
      <c r="P39" s="2"/>
      <c r="Q39" s="2"/>
    </row>
  </sheetData>
  <mergeCells count="73">
    <mergeCell ref="D31:M31"/>
    <mergeCell ref="D35:G35"/>
    <mergeCell ref="H38:K38"/>
    <mergeCell ref="D38:G38"/>
    <mergeCell ref="H36:K36"/>
    <mergeCell ref="D37:G37"/>
    <mergeCell ref="H37:K37"/>
    <mergeCell ref="D36:G36"/>
    <mergeCell ref="D33:G33"/>
    <mergeCell ref="H35:K35"/>
    <mergeCell ref="D34:G34"/>
    <mergeCell ref="H34:K34"/>
    <mergeCell ref="H32:K32"/>
    <mergeCell ref="H33:K33"/>
    <mergeCell ref="A30:Q30"/>
    <mergeCell ref="O14:O15"/>
    <mergeCell ref="P14:P15"/>
    <mergeCell ref="A5:A7"/>
    <mergeCell ref="N27:Q27"/>
    <mergeCell ref="N28:Q28"/>
    <mergeCell ref="I6:J6"/>
    <mergeCell ref="H5:K5"/>
    <mergeCell ref="C27:G27"/>
    <mergeCell ref="G5:G7"/>
    <mergeCell ref="C5:C7"/>
    <mergeCell ref="D5:D7"/>
    <mergeCell ref="N14:N15"/>
    <mergeCell ref="B12:B13"/>
    <mergeCell ref="N6:N7"/>
    <mergeCell ref="N29:Q29"/>
    <mergeCell ref="A1:Q1"/>
    <mergeCell ref="A2:Q2"/>
    <mergeCell ref="A3:Q3"/>
    <mergeCell ref="Q14:Q15"/>
    <mergeCell ref="C18:C19"/>
    <mergeCell ref="D14:D15"/>
    <mergeCell ref="C14:C15"/>
    <mergeCell ref="O4:Q4"/>
    <mergeCell ref="D12:D13"/>
    <mergeCell ref="Q12:Q13"/>
    <mergeCell ref="O12:O13"/>
    <mergeCell ref="C12:C13"/>
    <mergeCell ref="L5:L7"/>
    <mergeCell ref="E5:E7"/>
    <mergeCell ref="Q6:Q7"/>
    <mergeCell ref="A9:Q9"/>
    <mergeCell ref="C16:C17"/>
    <mergeCell ref="D16:D17"/>
    <mergeCell ref="B28:G28"/>
    <mergeCell ref="B29:G29"/>
    <mergeCell ref="D22:D23"/>
    <mergeCell ref="C21:Q21"/>
    <mergeCell ref="D18:D19"/>
    <mergeCell ref="C20:G20"/>
    <mergeCell ref="N20:Q20"/>
    <mergeCell ref="F18:F19"/>
    <mergeCell ref="E18:E19"/>
    <mergeCell ref="O6:O7"/>
    <mergeCell ref="B5:B7"/>
    <mergeCell ref="A12:A13"/>
    <mergeCell ref="M5:M7"/>
    <mergeCell ref="K6:K7"/>
    <mergeCell ref="F5:F7"/>
    <mergeCell ref="E12:E13"/>
    <mergeCell ref="L8:Q8"/>
    <mergeCell ref="P6:P7"/>
    <mergeCell ref="H6:H7"/>
    <mergeCell ref="C11:Q11"/>
    <mergeCell ref="P12:P13"/>
    <mergeCell ref="F12:F13"/>
    <mergeCell ref="N12:N13"/>
    <mergeCell ref="B10:Q10"/>
    <mergeCell ref="N5:Q5"/>
  </mergeCells>
  <phoneticPr fontId="3" type="noConversion"/>
  <printOptions horizontalCentered="1"/>
  <pageMargins left="0" right="0" top="0.59055118110236227" bottom="0.59055118110236227" header="0" footer="0"/>
  <pageSetup paperSize="9" orientation="landscape" r:id="rId1"/>
  <headerFooter alignWithMargins="0">
    <oddFooter>Puslapių &amp;P</oddFooter>
  </headerFooter>
  <rowBreaks count="1" manualBreakCount="1">
    <brk id="2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="110" zoomScaleNormal="110" zoomScaleSheetLayoutView="70" workbookViewId="0">
      <selection activeCell="X6" sqref="X6:X7"/>
    </sheetView>
  </sheetViews>
  <sheetFormatPr defaultRowHeight="12.75" x14ac:dyDescent="0.2"/>
  <cols>
    <col min="1" max="2" width="2.5703125" style="3" customWidth="1"/>
    <col min="3" max="3" width="2.7109375" style="3" customWidth="1"/>
    <col min="4" max="4" width="34.42578125" style="3" customWidth="1"/>
    <col min="5" max="5" width="5.140625" style="3" customWidth="1"/>
    <col min="6" max="6" width="3.7109375" style="3" customWidth="1"/>
    <col min="7" max="7" width="3.28515625" style="4" customWidth="1"/>
    <col min="8" max="8" width="12.42578125" style="4" customWidth="1"/>
    <col min="9" max="9" width="6.5703125" style="55" customWidth="1"/>
    <col min="10" max="10" width="6.28515625" style="3" customWidth="1"/>
    <col min="11" max="13" width="5.7109375" style="3" customWidth="1"/>
    <col min="14" max="14" width="6.85546875" style="3" customWidth="1"/>
    <col min="15" max="15" width="5.5703125" style="3" customWidth="1"/>
    <col min="16" max="16" width="4.85546875" style="3" customWidth="1"/>
    <col min="17" max="17" width="5.42578125" style="3" customWidth="1"/>
    <col min="18" max="19" width="6.85546875" style="3" customWidth="1"/>
    <col min="20" max="20" width="5.42578125" style="3" customWidth="1"/>
    <col min="21" max="21" width="4.7109375" style="3" customWidth="1"/>
    <col min="22" max="22" width="7.42578125" style="3" customWidth="1"/>
    <col min="23" max="23" width="7" style="3" customWidth="1"/>
    <col min="24" max="24" width="29" style="2" customWidth="1"/>
    <col min="25" max="27" width="3.5703125" style="21" customWidth="1"/>
    <col min="28" max="16384" width="9.140625" style="2"/>
  </cols>
  <sheetData>
    <row r="1" spans="1:27" s="3" customFormat="1" x14ac:dyDescent="0.2">
      <c r="A1" s="398" t="s">
        <v>92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27" s="3" customFormat="1" ht="15" customHeight="1" x14ac:dyDescent="0.2">
      <c r="A2" s="399" t="s">
        <v>35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</row>
    <row r="3" spans="1:27" s="3" customFormat="1" ht="15" customHeight="1" x14ac:dyDescent="0.2">
      <c r="A3" s="400" t="s">
        <v>93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</row>
    <row r="4" spans="1:27" s="3" customFormat="1" ht="15" customHeight="1" thickBo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Y4" s="405" t="s">
        <v>0</v>
      </c>
      <c r="Z4" s="405"/>
      <c r="AA4" s="405"/>
    </row>
    <row r="5" spans="1:27" s="3" customFormat="1" ht="36" customHeight="1" x14ac:dyDescent="0.2">
      <c r="A5" s="420" t="s">
        <v>1</v>
      </c>
      <c r="B5" s="344" t="s">
        <v>2</v>
      </c>
      <c r="C5" s="344" t="s">
        <v>3</v>
      </c>
      <c r="D5" s="373" t="s">
        <v>4</v>
      </c>
      <c r="E5" s="344" t="s">
        <v>5</v>
      </c>
      <c r="F5" s="411" t="s">
        <v>50</v>
      </c>
      <c r="G5" s="352" t="s">
        <v>6</v>
      </c>
      <c r="H5" s="519" t="s">
        <v>78</v>
      </c>
      <c r="I5" s="433" t="s">
        <v>7</v>
      </c>
      <c r="J5" s="522" t="s">
        <v>66</v>
      </c>
      <c r="K5" s="523"/>
      <c r="L5" s="523"/>
      <c r="M5" s="524"/>
      <c r="N5" s="522" t="s">
        <v>67</v>
      </c>
      <c r="O5" s="523"/>
      <c r="P5" s="523"/>
      <c r="Q5" s="525"/>
      <c r="R5" s="428" t="s">
        <v>68</v>
      </c>
      <c r="S5" s="429"/>
      <c r="T5" s="429"/>
      <c r="U5" s="430"/>
      <c r="V5" s="408" t="s">
        <v>47</v>
      </c>
      <c r="W5" s="347" t="s">
        <v>69</v>
      </c>
      <c r="X5" s="372" t="s">
        <v>94</v>
      </c>
      <c r="Y5" s="373"/>
      <c r="Z5" s="373"/>
      <c r="AA5" s="374"/>
    </row>
    <row r="6" spans="1:27" s="3" customFormat="1" ht="18.75" customHeight="1" x14ac:dyDescent="0.2">
      <c r="A6" s="359"/>
      <c r="B6" s="342"/>
      <c r="C6" s="342"/>
      <c r="D6" s="436"/>
      <c r="E6" s="342"/>
      <c r="F6" s="412"/>
      <c r="G6" s="353"/>
      <c r="H6" s="520"/>
      <c r="I6" s="434"/>
      <c r="J6" s="517" t="s">
        <v>8</v>
      </c>
      <c r="K6" s="427" t="s">
        <v>9</v>
      </c>
      <c r="L6" s="427"/>
      <c r="M6" s="350" t="s">
        <v>27</v>
      </c>
      <c r="N6" s="359" t="s">
        <v>8</v>
      </c>
      <c r="O6" s="427" t="s">
        <v>9</v>
      </c>
      <c r="P6" s="427"/>
      <c r="Q6" s="350" t="s">
        <v>27</v>
      </c>
      <c r="R6" s="359" t="s">
        <v>8</v>
      </c>
      <c r="S6" s="427" t="s">
        <v>9</v>
      </c>
      <c r="T6" s="427"/>
      <c r="U6" s="350" t="s">
        <v>27</v>
      </c>
      <c r="V6" s="409"/>
      <c r="W6" s="348"/>
      <c r="X6" s="442" t="s">
        <v>26</v>
      </c>
      <c r="Y6" s="342" t="s">
        <v>48</v>
      </c>
      <c r="Z6" s="342" t="s">
        <v>49</v>
      </c>
      <c r="AA6" s="414" t="s">
        <v>70</v>
      </c>
    </row>
    <row r="7" spans="1:27" s="3" customFormat="1" ht="92.25" customHeight="1" thickBot="1" x14ac:dyDescent="0.25">
      <c r="A7" s="360"/>
      <c r="B7" s="343"/>
      <c r="C7" s="343"/>
      <c r="D7" s="437"/>
      <c r="E7" s="343"/>
      <c r="F7" s="413"/>
      <c r="G7" s="354"/>
      <c r="H7" s="521"/>
      <c r="I7" s="435"/>
      <c r="J7" s="518"/>
      <c r="K7" s="57" t="s">
        <v>8</v>
      </c>
      <c r="L7" s="58" t="s">
        <v>10</v>
      </c>
      <c r="M7" s="351"/>
      <c r="N7" s="360"/>
      <c r="O7" s="45" t="s">
        <v>8</v>
      </c>
      <c r="P7" s="58" t="s">
        <v>10</v>
      </c>
      <c r="Q7" s="351"/>
      <c r="R7" s="360"/>
      <c r="S7" s="45" t="s">
        <v>8</v>
      </c>
      <c r="T7" s="58" t="s">
        <v>10</v>
      </c>
      <c r="U7" s="351"/>
      <c r="V7" s="410"/>
      <c r="W7" s="349"/>
      <c r="X7" s="443"/>
      <c r="Y7" s="343"/>
      <c r="Z7" s="343"/>
      <c r="AA7" s="415"/>
    </row>
    <row r="8" spans="1:27" ht="16.5" customHeight="1" thickBot="1" x14ac:dyDescent="0.25">
      <c r="A8" s="59" t="s">
        <v>28</v>
      </c>
      <c r="B8" s="60"/>
      <c r="C8" s="60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357"/>
      <c r="W8" s="357"/>
      <c r="X8" s="357"/>
      <c r="Y8" s="357"/>
      <c r="Z8" s="357"/>
      <c r="AA8" s="358"/>
    </row>
    <row r="9" spans="1:27" ht="16.5" customHeight="1" thickBot="1" x14ac:dyDescent="0.25">
      <c r="A9" s="416" t="s">
        <v>36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8"/>
    </row>
    <row r="10" spans="1:27" ht="16.5" customHeight="1" thickBot="1" x14ac:dyDescent="0.25">
      <c r="A10" s="63" t="s">
        <v>11</v>
      </c>
      <c r="B10" s="370" t="s">
        <v>29</v>
      </c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1"/>
    </row>
    <row r="11" spans="1:27" ht="16.5" customHeight="1" thickBot="1" x14ac:dyDescent="0.25">
      <c r="A11" s="64" t="s">
        <v>11</v>
      </c>
      <c r="B11" s="65" t="s">
        <v>11</v>
      </c>
      <c r="C11" s="361" t="s">
        <v>31</v>
      </c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2"/>
      <c r="Y11" s="362"/>
      <c r="Z11" s="362"/>
      <c r="AA11" s="363"/>
    </row>
    <row r="12" spans="1:27" ht="16.5" customHeight="1" x14ac:dyDescent="0.2">
      <c r="A12" s="345" t="s">
        <v>11</v>
      </c>
      <c r="B12" s="440" t="s">
        <v>11</v>
      </c>
      <c r="C12" s="404" t="s">
        <v>11</v>
      </c>
      <c r="D12" s="512" t="s">
        <v>65</v>
      </c>
      <c r="E12" s="514"/>
      <c r="F12" s="496" t="s">
        <v>20</v>
      </c>
      <c r="G12" s="366" t="s">
        <v>24</v>
      </c>
      <c r="H12" s="355" t="s">
        <v>79</v>
      </c>
      <c r="I12" s="77" t="s">
        <v>12</v>
      </c>
      <c r="J12" s="66">
        <f t="shared" ref="J12:J17" si="0">K12+M12</f>
        <v>40</v>
      </c>
      <c r="K12" s="67">
        <v>40</v>
      </c>
      <c r="L12" s="68"/>
      <c r="M12" s="69"/>
      <c r="N12" s="70">
        <f>O12+Q12</f>
        <v>50</v>
      </c>
      <c r="O12" s="67">
        <v>50</v>
      </c>
      <c r="P12" s="67"/>
      <c r="Q12" s="69"/>
      <c r="R12" s="197">
        <f t="shared" ref="R12:R17" si="1">S12+U12</f>
        <v>40</v>
      </c>
      <c r="S12" s="198">
        <v>40</v>
      </c>
      <c r="T12" s="198"/>
      <c r="U12" s="199"/>
      <c r="V12" s="71">
        <v>70</v>
      </c>
      <c r="W12" s="72">
        <v>75</v>
      </c>
      <c r="X12" s="368" t="s">
        <v>89</v>
      </c>
      <c r="Y12" s="406">
        <v>17</v>
      </c>
      <c r="Z12" s="364">
        <v>22</v>
      </c>
      <c r="AA12" s="401">
        <v>25</v>
      </c>
    </row>
    <row r="13" spans="1:27" ht="16.5" customHeight="1" thickBot="1" x14ac:dyDescent="0.25">
      <c r="A13" s="346"/>
      <c r="B13" s="441"/>
      <c r="C13" s="376"/>
      <c r="D13" s="513"/>
      <c r="E13" s="515"/>
      <c r="F13" s="516"/>
      <c r="G13" s="367"/>
      <c r="H13" s="356"/>
      <c r="I13" s="237" t="s">
        <v>13</v>
      </c>
      <c r="J13" s="200">
        <f t="shared" si="0"/>
        <v>40</v>
      </c>
      <c r="K13" s="201">
        <f>K12</f>
        <v>40</v>
      </c>
      <c r="L13" s="201"/>
      <c r="M13" s="217"/>
      <c r="N13" s="200">
        <f>N12</f>
        <v>50</v>
      </c>
      <c r="O13" s="201">
        <f>O12</f>
        <v>50</v>
      </c>
      <c r="P13" s="201"/>
      <c r="Q13" s="217"/>
      <c r="R13" s="200">
        <f t="shared" si="1"/>
        <v>40</v>
      </c>
      <c r="S13" s="201">
        <f>S12</f>
        <v>40</v>
      </c>
      <c r="T13" s="201"/>
      <c r="U13" s="202"/>
      <c r="V13" s="218">
        <f>+V12</f>
        <v>70</v>
      </c>
      <c r="W13" s="219">
        <f>+W12</f>
        <v>75</v>
      </c>
      <c r="X13" s="369"/>
      <c r="Y13" s="407"/>
      <c r="Z13" s="365"/>
      <c r="AA13" s="402"/>
    </row>
    <row r="14" spans="1:27" ht="16.5" customHeight="1" x14ac:dyDescent="0.2">
      <c r="A14" s="73" t="s">
        <v>11</v>
      </c>
      <c r="B14" s="74" t="s">
        <v>11</v>
      </c>
      <c r="C14" s="404" t="s">
        <v>14</v>
      </c>
      <c r="D14" s="403" t="s">
        <v>30</v>
      </c>
      <c r="E14" s="507"/>
      <c r="F14" s="75" t="s">
        <v>20</v>
      </c>
      <c r="G14" s="76" t="s">
        <v>24</v>
      </c>
      <c r="H14" s="355" t="s">
        <v>79</v>
      </c>
      <c r="I14" s="77" t="s">
        <v>12</v>
      </c>
      <c r="J14" s="78">
        <f t="shared" si="0"/>
        <v>5</v>
      </c>
      <c r="K14" s="79">
        <v>5</v>
      </c>
      <c r="L14" s="80"/>
      <c r="M14" s="81"/>
      <c r="N14" s="66">
        <f>O14+Q14</f>
        <v>5</v>
      </c>
      <c r="O14" s="67">
        <v>5</v>
      </c>
      <c r="P14" s="79"/>
      <c r="Q14" s="82"/>
      <c r="R14" s="203">
        <f t="shared" si="1"/>
        <v>5</v>
      </c>
      <c r="S14" s="204">
        <v>5</v>
      </c>
      <c r="T14" s="204"/>
      <c r="U14" s="205"/>
      <c r="V14" s="83">
        <v>10</v>
      </c>
      <c r="W14" s="84">
        <v>15</v>
      </c>
      <c r="X14" s="438" t="s">
        <v>51</v>
      </c>
      <c r="Y14" s="406">
        <v>1</v>
      </c>
      <c r="Z14" s="364">
        <v>1</v>
      </c>
      <c r="AA14" s="401">
        <v>1</v>
      </c>
    </row>
    <row r="15" spans="1:27" ht="16.5" customHeight="1" thickBot="1" x14ac:dyDescent="0.25">
      <c r="A15" s="85"/>
      <c r="B15" s="86"/>
      <c r="C15" s="376"/>
      <c r="D15" s="378"/>
      <c r="E15" s="505"/>
      <c r="F15" s="109"/>
      <c r="G15" s="87"/>
      <c r="H15" s="356"/>
      <c r="I15" s="238" t="s">
        <v>13</v>
      </c>
      <c r="J15" s="206">
        <f t="shared" si="0"/>
        <v>5</v>
      </c>
      <c r="K15" s="207">
        <f>K14</f>
        <v>5</v>
      </c>
      <c r="L15" s="216"/>
      <c r="M15" s="208"/>
      <c r="N15" s="219">
        <f>SUM(N14:N14)</f>
        <v>5</v>
      </c>
      <c r="O15" s="202">
        <f>SUM(O14:O14)</f>
        <v>5</v>
      </c>
      <c r="P15" s="207"/>
      <c r="Q15" s="208"/>
      <c r="R15" s="206">
        <f t="shared" si="1"/>
        <v>5</v>
      </c>
      <c r="S15" s="207">
        <f>S14</f>
        <v>5</v>
      </c>
      <c r="T15" s="207"/>
      <c r="U15" s="208"/>
      <c r="V15" s="206">
        <f>SUM(V14:V14)</f>
        <v>10</v>
      </c>
      <c r="W15" s="206">
        <f>SUM(W14:W14)</f>
        <v>15</v>
      </c>
      <c r="X15" s="439"/>
      <c r="Y15" s="407"/>
      <c r="Z15" s="365"/>
      <c r="AA15" s="402"/>
    </row>
    <row r="16" spans="1:27" ht="16.5" customHeight="1" x14ac:dyDescent="0.2">
      <c r="A16" s="73" t="s">
        <v>11</v>
      </c>
      <c r="B16" s="74" t="s">
        <v>11</v>
      </c>
      <c r="C16" s="375" t="s">
        <v>15</v>
      </c>
      <c r="D16" s="377" t="s">
        <v>43</v>
      </c>
      <c r="E16" s="504"/>
      <c r="F16" s="99" t="s">
        <v>20</v>
      </c>
      <c r="G16" s="88" t="s">
        <v>24</v>
      </c>
      <c r="H16" s="355" t="s">
        <v>79</v>
      </c>
      <c r="I16" s="77" t="s">
        <v>12</v>
      </c>
      <c r="J16" s="89">
        <f t="shared" si="0"/>
        <v>4.4000000000000004</v>
      </c>
      <c r="K16" s="90">
        <v>4.4000000000000004</v>
      </c>
      <c r="L16" s="91"/>
      <c r="M16" s="92"/>
      <c r="N16" s="93">
        <f>O16+Q16</f>
        <v>5</v>
      </c>
      <c r="O16" s="94">
        <v>5</v>
      </c>
      <c r="P16" s="95"/>
      <c r="Q16" s="96"/>
      <c r="R16" s="209">
        <f t="shared" si="1"/>
        <v>4.4000000000000004</v>
      </c>
      <c r="S16" s="210">
        <v>4.4000000000000004</v>
      </c>
      <c r="T16" s="210"/>
      <c r="U16" s="211"/>
      <c r="V16" s="97">
        <v>9</v>
      </c>
      <c r="W16" s="98">
        <v>5</v>
      </c>
      <c r="X16" s="29" t="s">
        <v>52</v>
      </c>
      <c r="Y16" s="50">
        <v>2</v>
      </c>
      <c r="Z16" s="46">
        <v>3</v>
      </c>
      <c r="AA16" s="48">
        <v>4</v>
      </c>
    </row>
    <row r="17" spans="1:27" ht="16.5" customHeight="1" thickBot="1" x14ac:dyDescent="0.25">
      <c r="A17" s="85"/>
      <c r="B17" s="86"/>
      <c r="C17" s="376"/>
      <c r="D17" s="378"/>
      <c r="E17" s="505"/>
      <c r="F17" s="109"/>
      <c r="G17" s="87"/>
      <c r="H17" s="356"/>
      <c r="I17" s="238" t="s">
        <v>13</v>
      </c>
      <c r="J17" s="206">
        <f t="shared" si="0"/>
        <v>4.4000000000000004</v>
      </c>
      <c r="K17" s="212">
        <f>SUM(K16)</f>
        <v>4.4000000000000004</v>
      </c>
      <c r="L17" s="212"/>
      <c r="M17" s="207"/>
      <c r="N17" s="219">
        <f>SUM(N16:N16)</f>
        <v>5</v>
      </c>
      <c r="O17" s="201">
        <f>SUM(O16:O16)</f>
        <v>5</v>
      </c>
      <c r="P17" s="212"/>
      <c r="Q17" s="208"/>
      <c r="R17" s="206">
        <f t="shared" si="1"/>
        <v>4.4000000000000004</v>
      </c>
      <c r="S17" s="212">
        <f>SUM(S16)</f>
        <v>4.4000000000000004</v>
      </c>
      <c r="T17" s="212"/>
      <c r="U17" s="208"/>
      <c r="V17" s="220">
        <f>SUM(V16:V16)</f>
        <v>9</v>
      </c>
      <c r="W17" s="206">
        <f>SUM(W16:W16)</f>
        <v>5</v>
      </c>
      <c r="X17" s="28"/>
      <c r="Y17" s="51"/>
      <c r="Z17" s="47"/>
      <c r="AA17" s="49"/>
    </row>
    <row r="18" spans="1:27" ht="16.5" customHeight="1" x14ac:dyDescent="0.2">
      <c r="A18" s="73" t="s">
        <v>11</v>
      </c>
      <c r="B18" s="74" t="s">
        <v>11</v>
      </c>
      <c r="C18" s="375" t="s">
        <v>23</v>
      </c>
      <c r="D18" s="377" t="s">
        <v>90</v>
      </c>
      <c r="E18" s="508"/>
      <c r="F18" s="510" t="s">
        <v>20</v>
      </c>
      <c r="G18" s="395" t="s">
        <v>24</v>
      </c>
      <c r="H18" s="355" t="s">
        <v>79</v>
      </c>
      <c r="I18" s="239" t="s">
        <v>12</v>
      </c>
      <c r="J18" s="100"/>
      <c r="K18" s="101"/>
      <c r="L18" s="101"/>
      <c r="M18" s="102"/>
      <c r="N18" s="103">
        <f>O18+Q18</f>
        <v>15</v>
      </c>
      <c r="O18" s="104">
        <v>15</v>
      </c>
      <c r="P18" s="105"/>
      <c r="Q18" s="106"/>
      <c r="R18" s="213"/>
      <c r="S18" s="214"/>
      <c r="T18" s="214"/>
      <c r="U18" s="215"/>
      <c r="V18" s="107">
        <v>15</v>
      </c>
      <c r="W18" s="108"/>
      <c r="X18" s="29" t="s">
        <v>53</v>
      </c>
      <c r="Y18" s="50"/>
      <c r="Z18" s="46">
        <v>1</v>
      </c>
      <c r="AA18" s="48"/>
    </row>
    <row r="19" spans="1:27" ht="16.5" customHeight="1" thickBot="1" x14ac:dyDescent="0.25">
      <c r="A19" s="85"/>
      <c r="B19" s="86"/>
      <c r="C19" s="376"/>
      <c r="D19" s="378"/>
      <c r="E19" s="509"/>
      <c r="F19" s="511"/>
      <c r="G19" s="367"/>
      <c r="H19" s="356"/>
      <c r="I19" s="238" t="s">
        <v>13</v>
      </c>
      <c r="J19" s="206"/>
      <c r="K19" s="212"/>
      <c r="L19" s="216"/>
      <c r="M19" s="208"/>
      <c r="N19" s="200">
        <f>N18</f>
        <v>15</v>
      </c>
      <c r="O19" s="221">
        <f>O18</f>
        <v>15</v>
      </c>
      <c r="P19" s="212"/>
      <c r="Q19" s="222"/>
      <c r="R19" s="206"/>
      <c r="S19" s="212"/>
      <c r="T19" s="216"/>
      <c r="U19" s="208"/>
      <c r="V19" s="220">
        <f>V18</f>
        <v>15</v>
      </c>
      <c r="W19" s="206">
        <f>W18</f>
        <v>0</v>
      </c>
      <c r="X19" s="30"/>
      <c r="Y19" s="31"/>
      <c r="Z19" s="32"/>
      <c r="AA19" s="33"/>
    </row>
    <row r="20" spans="1:27" ht="16.5" customHeight="1" thickBot="1" x14ac:dyDescent="0.25">
      <c r="A20" s="64" t="s">
        <v>11</v>
      </c>
      <c r="B20" s="110" t="s">
        <v>11</v>
      </c>
      <c r="C20" s="390" t="s">
        <v>16</v>
      </c>
      <c r="D20" s="391"/>
      <c r="E20" s="391"/>
      <c r="F20" s="391"/>
      <c r="G20" s="391"/>
      <c r="H20" s="391"/>
      <c r="I20" s="391"/>
      <c r="J20" s="111">
        <f>M20+K20</f>
        <v>49.4</v>
      </c>
      <c r="K20" s="112">
        <f>K19+K17+K15+K13</f>
        <v>49.4</v>
      </c>
      <c r="L20" s="112"/>
      <c r="M20" s="113"/>
      <c r="N20" s="111">
        <f>Q20+O20</f>
        <v>75</v>
      </c>
      <c r="O20" s="112">
        <f>O19+O17+O15+O13</f>
        <v>75</v>
      </c>
      <c r="P20" s="112"/>
      <c r="Q20" s="114"/>
      <c r="R20" s="111">
        <f>S20+U20</f>
        <v>49.4</v>
      </c>
      <c r="S20" s="112">
        <f>S19+S17+S15+S13</f>
        <v>49.4</v>
      </c>
      <c r="T20" s="112"/>
      <c r="U20" s="113"/>
      <c r="V20" s="115">
        <f>V19+V17+V15+V13</f>
        <v>104</v>
      </c>
      <c r="W20" s="116">
        <f>W19+W17+W15+W13</f>
        <v>95</v>
      </c>
      <c r="X20" s="28"/>
      <c r="Y20" s="51"/>
      <c r="Z20" s="47"/>
      <c r="AA20" s="49"/>
    </row>
    <row r="21" spans="1:27" ht="16.5" customHeight="1" thickBot="1" x14ac:dyDescent="0.25">
      <c r="A21" s="63" t="s">
        <v>11</v>
      </c>
      <c r="B21" s="117" t="s">
        <v>14</v>
      </c>
      <c r="C21" s="387" t="s">
        <v>44</v>
      </c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9"/>
    </row>
    <row r="22" spans="1:27" ht="27" customHeight="1" x14ac:dyDescent="0.2">
      <c r="A22" s="73" t="s">
        <v>11</v>
      </c>
      <c r="B22" s="118" t="s">
        <v>14</v>
      </c>
      <c r="C22" s="126" t="s">
        <v>11</v>
      </c>
      <c r="D22" s="385" t="s">
        <v>76</v>
      </c>
      <c r="E22" s="127"/>
      <c r="F22" s="128" t="s">
        <v>20</v>
      </c>
      <c r="G22" s="88" t="s">
        <v>24</v>
      </c>
      <c r="H22" s="355" t="s">
        <v>79</v>
      </c>
      <c r="I22" s="129" t="s">
        <v>12</v>
      </c>
      <c r="J22" s="130">
        <f>K22+M22</f>
        <v>39.900000000000006</v>
      </c>
      <c r="K22" s="104">
        <v>19.100000000000001</v>
      </c>
      <c r="L22" s="104">
        <v>6.1</v>
      </c>
      <c r="M22" s="131">
        <v>20.8</v>
      </c>
      <c r="N22" s="93">
        <f>O22+Q22</f>
        <v>42.599999999999994</v>
      </c>
      <c r="O22" s="94">
        <v>27.9</v>
      </c>
      <c r="P22" s="94">
        <v>3.8</v>
      </c>
      <c r="Q22" s="132">
        <v>14.7</v>
      </c>
      <c r="R22" s="223">
        <f>S22+U22</f>
        <v>42.599999999999994</v>
      </c>
      <c r="S22" s="224">
        <v>27.9</v>
      </c>
      <c r="T22" s="224">
        <v>2.8</v>
      </c>
      <c r="U22" s="225">
        <v>14.7</v>
      </c>
      <c r="V22" s="133"/>
      <c r="W22" s="134"/>
      <c r="X22" s="18"/>
      <c r="Y22" s="22"/>
      <c r="Z22" s="23"/>
      <c r="AA22" s="24"/>
    </row>
    <row r="23" spans="1:27" ht="41.25" customHeight="1" x14ac:dyDescent="0.2">
      <c r="A23" s="64"/>
      <c r="B23" s="135"/>
      <c r="C23" s="136"/>
      <c r="D23" s="386"/>
      <c r="E23" s="137"/>
      <c r="F23" s="138"/>
      <c r="G23" s="139"/>
      <c r="H23" s="506"/>
      <c r="I23" s="140" t="s">
        <v>25</v>
      </c>
      <c r="J23" s="141">
        <f>K23+M23</f>
        <v>225.29000000000002</v>
      </c>
      <c r="K23" s="142">
        <f>225.3-118.31</f>
        <v>106.99000000000001</v>
      </c>
      <c r="L23" s="142">
        <v>34.200000000000003</v>
      </c>
      <c r="M23" s="143">
        <v>118.3</v>
      </c>
      <c r="N23" s="144">
        <f>O23+Q23</f>
        <v>239.7</v>
      </c>
      <c r="O23" s="145">
        <v>156.6</v>
      </c>
      <c r="P23" s="145">
        <v>19.899999999999999</v>
      </c>
      <c r="Q23" s="146">
        <v>83.1</v>
      </c>
      <c r="R23" s="226">
        <f>S23+U23</f>
        <v>239.7</v>
      </c>
      <c r="S23" s="227">
        <v>156.6</v>
      </c>
      <c r="T23" s="227">
        <v>15.4</v>
      </c>
      <c r="U23" s="228">
        <v>83.1</v>
      </c>
      <c r="V23" s="147"/>
      <c r="W23" s="148"/>
      <c r="X23" s="19"/>
      <c r="Y23" s="25"/>
      <c r="Z23" s="35"/>
      <c r="AA23" s="40"/>
    </row>
    <row r="24" spans="1:27" ht="27" customHeight="1" x14ac:dyDescent="0.2">
      <c r="A24" s="64"/>
      <c r="B24" s="135"/>
      <c r="C24" s="136"/>
      <c r="D24" s="149" t="s">
        <v>37</v>
      </c>
      <c r="E24" s="137"/>
      <c r="F24" s="138"/>
      <c r="G24" s="139"/>
      <c r="H24" s="506"/>
      <c r="I24" s="119"/>
      <c r="J24" s="66"/>
      <c r="K24" s="67"/>
      <c r="L24" s="67"/>
      <c r="M24" s="120"/>
      <c r="N24" s="70"/>
      <c r="O24" s="67"/>
      <c r="P24" s="67"/>
      <c r="Q24" s="150"/>
      <c r="R24" s="197"/>
      <c r="S24" s="198"/>
      <c r="T24" s="198"/>
      <c r="U24" s="199"/>
      <c r="V24" s="123"/>
      <c r="W24" s="124"/>
      <c r="X24" s="30"/>
      <c r="Y24" s="31"/>
      <c r="Z24" s="32"/>
      <c r="AA24" s="33"/>
    </row>
    <row r="25" spans="1:27" ht="25.5" customHeight="1" x14ac:dyDescent="0.2">
      <c r="A25" s="64"/>
      <c r="B25" s="135"/>
      <c r="C25" s="136"/>
      <c r="D25" s="151" t="s">
        <v>42</v>
      </c>
      <c r="E25" s="137"/>
      <c r="F25" s="138"/>
      <c r="G25" s="139"/>
      <c r="H25" s="506"/>
      <c r="I25" s="119"/>
      <c r="J25" s="66"/>
      <c r="K25" s="67"/>
      <c r="L25" s="67"/>
      <c r="M25" s="120"/>
      <c r="N25" s="70"/>
      <c r="O25" s="67"/>
      <c r="P25" s="67"/>
      <c r="Q25" s="150"/>
      <c r="R25" s="197"/>
      <c r="S25" s="198"/>
      <c r="T25" s="198"/>
      <c r="U25" s="199"/>
      <c r="V25" s="123"/>
      <c r="W25" s="124"/>
      <c r="X25" s="34"/>
      <c r="Y25" s="31"/>
      <c r="Z25" s="32"/>
      <c r="AA25" s="44"/>
    </row>
    <row r="26" spans="1:27" ht="38.25" customHeight="1" thickBot="1" x14ac:dyDescent="0.25">
      <c r="A26" s="85"/>
      <c r="B26" s="125"/>
      <c r="C26" s="152"/>
      <c r="D26" s="153" t="s">
        <v>45</v>
      </c>
      <c r="E26" s="154"/>
      <c r="F26" s="155"/>
      <c r="G26" s="156"/>
      <c r="H26" s="356"/>
      <c r="I26" s="234" t="s">
        <v>13</v>
      </c>
      <c r="J26" s="200">
        <f>SUM(J22:J23)</f>
        <v>265.19000000000005</v>
      </c>
      <c r="K26" s="201">
        <f>SUM(K22:K23)</f>
        <v>126.09</v>
      </c>
      <c r="L26" s="201">
        <f>L23+L22</f>
        <v>40.300000000000004</v>
      </c>
      <c r="M26" s="202">
        <f>M23+M22</f>
        <v>139.1</v>
      </c>
      <c r="N26" s="200">
        <f>Q26+O26</f>
        <v>282.3</v>
      </c>
      <c r="O26" s="201">
        <f>SUM(O22:O23)</f>
        <v>184.5</v>
      </c>
      <c r="P26" s="201">
        <f>P23+P22</f>
        <v>23.7</v>
      </c>
      <c r="Q26" s="217">
        <f>Q23+Q22</f>
        <v>97.8</v>
      </c>
      <c r="R26" s="200">
        <f>SUM(R22:R23)</f>
        <v>282.29999999999995</v>
      </c>
      <c r="S26" s="201">
        <f>SUM(S22:S23)</f>
        <v>184.5</v>
      </c>
      <c r="T26" s="201">
        <f>T23+T22</f>
        <v>18.2</v>
      </c>
      <c r="U26" s="202">
        <f>U23+U22</f>
        <v>97.8</v>
      </c>
      <c r="V26" s="218">
        <f>SUM(V22:V23)</f>
        <v>0</v>
      </c>
      <c r="W26" s="219">
        <f>SUM(W22:W23)</f>
        <v>0</v>
      </c>
      <c r="X26" s="28"/>
      <c r="Y26" s="41"/>
      <c r="Z26" s="42"/>
      <c r="AA26" s="43"/>
    </row>
    <row r="27" spans="1:27" ht="14.25" customHeight="1" x14ac:dyDescent="0.2">
      <c r="A27" s="73" t="s">
        <v>11</v>
      </c>
      <c r="B27" s="118" t="s">
        <v>14</v>
      </c>
      <c r="C27" s="404" t="s">
        <v>14</v>
      </c>
      <c r="D27" s="403" t="s">
        <v>46</v>
      </c>
      <c r="E27" s="494"/>
      <c r="F27" s="496" t="s">
        <v>11</v>
      </c>
      <c r="G27" s="498" t="s">
        <v>24</v>
      </c>
      <c r="H27" s="500"/>
      <c r="I27" s="119" t="s">
        <v>12</v>
      </c>
      <c r="J27" s="66">
        <f>K27+M27</f>
        <v>62.9</v>
      </c>
      <c r="K27" s="67">
        <v>62.9</v>
      </c>
      <c r="L27" s="67"/>
      <c r="M27" s="120"/>
      <c r="N27" s="121"/>
      <c r="O27" s="52"/>
      <c r="P27" s="52"/>
      <c r="Q27" s="122"/>
      <c r="R27" s="197"/>
      <c r="S27" s="198"/>
      <c r="T27" s="198"/>
      <c r="U27" s="199"/>
      <c r="V27" s="123"/>
      <c r="W27" s="124"/>
      <c r="X27" s="29"/>
      <c r="Y27" s="50"/>
      <c r="Z27" s="46"/>
      <c r="AA27" s="48"/>
    </row>
    <row r="28" spans="1:27" ht="27" customHeight="1" thickBot="1" x14ac:dyDescent="0.25">
      <c r="A28" s="85"/>
      <c r="B28" s="125"/>
      <c r="C28" s="376"/>
      <c r="D28" s="378"/>
      <c r="E28" s="495"/>
      <c r="F28" s="497"/>
      <c r="G28" s="499"/>
      <c r="H28" s="501"/>
      <c r="I28" s="234" t="s">
        <v>13</v>
      </c>
      <c r="J28" s="200">
        <f>K28+M28</f>
        <v>62.9</v>
      </c>
      <c r="K28" s="201">
        <f>SUM(K27:K27)</f>
        <v>62.9</v>
      </c>
      <c r="L28" s="201"/>
      <c r="M28" s="202"/>
      <c r="N28" s="200"/>
      <c r="O28" s="201"/>
      <c r="P28" s="201"/>
      <c r="Q28" s="217"/>
      <c r="R28" s="200"/>
      <c r="S28" s="201"/>
      <c r="T28" s="201"/>
      <c r="U28" s="202"/>
      <c r="V28" s="218"/>
      <c r="W28" s="219"/>
      <c r="X28" s="28"/>
      <c r="Y28" s="51"/>
      <c r="Z28" s="47"/>
      <c r="AA28" s="49"/>
    </row>
    <row r="29" spans="1:27" ht="39" customHeight="1" x14ac:dyDescent="0.2">
      <c r="A29" s="73" t="s">
        <v>11</v>
      </c>
      <c r="B29" s="118" t="s">
        <v>14</v>
      </c>
      <c r="C29" s="126" t="s">
        <v>15</v>
      </c>
      <c r="D29" s="157" t="s">
        <v>77</v>
      </c>
      <c r="E29" s="158"/>
      <c r="F29" s="159" t="s">
        <v>20</v>
      </c>
      <c r="G29" s="88" t="s">
        <v>24</v>
      </c>
      <c r="H29" s="500"/>
      <c r="I29" s="129" t="s">
        <v>12</v>
      </c>
      <c r="J29" s="160">
        <f>K29+M29</f>
        <v>7.9</v>
      </c>
      <c r="K29" s="94">
        <v>7.9</v>
      </c>
      <c r="L29" s="94"/>
      <c r="M29" s="161"/>
      <c r="N29" s="93"/>
      <c r="O29" s="162"/>
      <c r="P29" s="162"/>
      <c r="Q29" s="163"/>
      <c r="R29" s="229"/>
      <c r="S29" s="224"/>
      <c r="T29" s="224"/>
      <c r="U29" s="230"/>
      <c r="V29" s="133"/>
      <c r="W29" s="134"/>
      <c r="X29" s="29"/>
      <c r="Y29" s="50"/>
      <c r="Z29" s="46"/>
      <c r="AA29" s="48"/>
    </row>
    <row r="30" spans="1:27" ht="27" customHeight="1" thickBot="1" x14ac:dyDescent="0.25">
      <c r="A30" s="85"/>
      <c r="B30" s="125"/>
      <c r="C30" s="164"/>
      <c r="D30" s="165" t="s">
        <v>41</v>
      </c>
      <c r="E30" s="166"/>
      <c r="F30" s="167"/>
      <c r="G30" s="156"/>
      <c r="H30" s="501"/>
      <c r="I30" s="168" t="s">
        <v>25</v>
      </c>
      <c r="J30" s="169">
        <f>K30+M30</f>
        <v>44</v>
      </c>
      <c r="K30" s="170">
        <v>44</v>
      </c>
      <c r="L30" s="170"/>
      <c r="M30" s="171"/>
      <c r="N30" s="169"/>
      <c r="O30" s="172"/>
      <c r="P30" s="172"/>
      <c r="Q30" s="173"/>
      <c r="R30" s="231"/>
      <c r="S30" s="232"/>
      <c r="T30" s="232"/>
      <c r="U30" s="233"/>
      <c r="V30" s="174"/>
      <c r="W30" s="175"/>
      <c r="X30" s="28"/>
      <c r="Y30" s="51"/>
      <c r="Z30" s="47"/>
      <c r="AA30" s="49"/>
    </row>
    <row r="31" spans="1:27" ht="27" customHeight="1" x14ac:dyDescent="0.2">
      <c r="A31" s="250"/>
      <c r="B31" s="246"/>
      <c r="C31" s="126"/>
      <c r="D31" s="259" t="s">
        <v>38</v>
      </c>
      <c r="E31" s="158"/>
      <c r="F31" s="159"/>
      <c r="G31" s="252"/>
      <c r="H31" s="252"/>
      <c r="I31" s="129"/>
      <c r="J31" s="160"/>
      <c r="K31" s="94"/>
      <c r="L31" s="94"/>
      <c r="M31" s="161"/>
      <c r="N31" s="160"/>
      <c r="O31" s="162"/>
      <c r="P31" s="162"/>
      <c r="Q31" s="163"/>
      <c r="R31" s="229"/>
      <c r="S31" s="224"/>
      <c r="T31" s="224"/>
      <c r="U31" s="230"/>
      <c r="V31" s="133"/>
      <c r="W31" s="134"/>
      <c r="X31" s="29"/>
      <c r="Y31" s="242"/>
      <c r="Z31" s="244"/>
      <c r="AA31" s="248"/>
    </row>
    <row r="32" spans="1:27" ht="40.5" customHeight="1" thickBot="1" x14ac:dyDescent="0.25">
      <c r="A32" s="251"/>
      <c r="B32" s="247"/>
      <c r="C32" s="164"/>
      <c r="D32" s="165" t="s">
        <v>40</v>
      </c>
      <c r="E32" s="166"/>
      <c r="F32" s="167"/>
      <c r="G32" s="156"/>
      <c r="H32" s="156"/>
      <c r="I32" s="260"/>
      <c r="J32" s="261"/>
      <c r="K32" s="262"/>
      <c r="L32" s="262"/>
      <c r="M32" s="263"/>
      <c r="N32" s="261"/>
      <c r="O32" s="264"/>
      <c r="P32" s="264"/>
      <c r="Q32" s="265"/>
      <c r="R32" s="266"/>
      <c r="S32" s="267"/>
      <c r="T32" s="267"/>
      <c r="U32" s="268"/>
      <c r="V32" s="269"/>
      <c r="W32" s="270"/>
      <c r="X32" s="271"/>
      <c r="Y32" s="243"/>
      <c r="Z32" s="245"/>
      <c r="AA32" s="249"/>
    </row>
    <row r="33" spans="1:27" ht="30" customHeight="1" thickBot="1" x14ac:dyDescent="0.25">
      <c r="A33" s="85"/>
      <c r="B33" s="125"/>
      <c r="C33" s="152"/>
      <c r="D33" s="153" t="s">
        <v>39</v>
      </c>
      <c r="E33" s="166"/>
      <c r="F33" s="167"/>
      <c r="G33" s="156"/>
      <c r="H33" s="156"/>
      <c r="I33" s="253" t="s">
        <v>13</v>
      </c>
      <c r="J33" s="254">
        <f>SUM(J29:J30)</f>
        <v>51.9</v>
      </c>
      <c r="K33" s="255">
        <f>SUM(K29:K30)</f>
        <v>51.9</v>
      </c>
      <c r="L33" s="255"/>
      <c r="M33" s="256"/>
      <c r="N33" s="254"/>
      <c r="O33" s="255"/>
      <c r="P33" s="255"/>
      <c r="Q33" s="257"/>
      <c r="R33" s="254"/>
      <c r="S33" s="255"/>
      <c r="T33" s="255"/>
      <c r="U33" s="256"/>
      <c r="V33" s="258"/>
      <c r="W33" s="254"/>
      <c r="X33" s="30"/>
      <c r="Y33" s="31"/>
      <c r="Z33" s="32"/>
      <c r="AA33" s="49"/>
    </row>
    <row r="34" spans="1:27" ht="12.75" customHeight="1" thickBot="1" x14ac:dyDescent="0.25">
      <c r="A34" s="63" t="s">
        <v>11</v>
      </c>
      <c r="B34" s="176" t="s">
        <v>14</v>
      </c>
      <c r="C34" s="390" t="s">
        <v>16</v>
      </c>
      <c r="D34" s="431"/>
      <c r="E34" s="431"/>
      <c r="F34" s="431"/>
      <c r="G34" s="431"/>
      <c r="H34" s="431"/>
      <c r="I34" s="432"/>
      <c r="J34" s="116">
        <f t="shared" ref="J34:W34" si="2">SUM(J33,J26,J28)</f>
        <v>379.99</v>
      </c>
      <c r="K34" s="112">
        <f t="shared" si="2"/>
        <v>240.89000000000001</v>
      </c>
      <c r="L34" s="177">
        <f t="shared" si="2"/>
        <v>40.300000000000004</v>
      </c>
      <c r="M34" s="112">
        <f t="shared" si="2"/>
        <v>139.1</v>
      </c>
      <c r="N34" s="111">
        <f t="shared" si="2"/>
        <v>282.3</v>
      </c>
      <c r="O34" s="177">
        <f t="shared" si="2"/>
        <v>184.5</v>
      </c>
      <c r="P34" s="112">
        <f t="shared" si="2"/>
        <v>23.7</v>
      </c>
      <c r="Q34" s="178">
        <f t="shared" si="2"/>
        <v>97.8</v>
      </c>
      <c r="R34" s="116">
        <f t="shared" si="2"/>
        <v>282.29999999999995</v>
      </c>
      <c r="S34" s="112">
        <f t="shared" si="2"/>
        <v>184.5</v>
      </c>
      <c r="T34" s="177">
        <f t="shared" si="2"/>
        <v>18.2</v>
      </c>
      <c r="U34" s="114">
        <f t="shared" si="2"/>
        <v>97.8</v>
      </c>
      <c r="V34" s="111">
        <f t="shared" si="2"/>
        <v>0</v>
      </c>
      <c r="W34" s="111">
        <f t="shared" si="2"/>
        <v>0</v>
      </c>
      <c r="X34" s="421"/>
      <c r="Y34" s="422"/>
      <c r="Z34" s="422"/>
      <c r="AA34" s="423"/>
    </row>
    <row r="35" spans="1:27" ht="12.75" customHeight="1" thickBot="1" x14ac:dyDescent="0.25">
      <c r="A35" s="73" t="s">
        <v>11</v>
      </c>
      <c r="B35" s="379" t="s">
        <v>17</v>
      </c>
      <c r="C35" s="380"/>
      <c r="D35" s="380"/>
      <c r="E35" s="380"/>
      <c r="F35" s="380"/>
      <c r="G35" s="380"/>
      <c r="H35" s="380"/>
      <c r="I35" s="381"/>
      <c r="J35" s="179">
        <f>J34+J20</f>
        <v>429.39</v>
      </c>
      <c r="K35" s="180">
        <f>K34+K20</f>
        <v>290.29000000000002</v>
      </c>
      <c r="L35" s="181">
        <f>L34</f>
        <v>40.300000000000004</v>
      </c>
      <c r="M35" s="180">
        <f>M34</f>
        <v>139.1</v>
      </c>
      <c r="N35" s="182">
        <f>N34+N20</f>
        <v>357.3</v>
      </c>
      <c r="O35" s="181">
        <f>O34+O20</f>
        <v>259.5</v>
      </c>
      <c r="P35" s="180"/>
      <c r="Q35" s="183">
        <f>Q34</f>
        <v>97.8</v>
      </c>
      <c r="R35" s="179">
        <f>R34+R20</f>
        <v>331.69999999999993</v>
      </c>
      <c r="S35" s="180">
        <f>S34+S20</f>
        <v>233.9</v>
      </c>
      <c r="T35" s="181">
        <f>T34</f>
        <v>18.2</v>
      </c>
      <c r="U35" s="184">
        <f>U34</f>
        <v>97.8</v>
      </c>
      <c r="V35" s="185">
        <f>V34+V20</f>
        <v>104</v>
      </c>
      <c r="W35" s="179">
        <f>W34+W20</f>
        <v>95</v>
      </c>
      <c r="X35" s="424"/>
      <c r="Y35" s="425"/>
      <c r="Z35" s="425"/>
      <c r="AA35" s="426"/>
    </row>
    <row r="36" spans="1:27" s="5" customFormat="1" ht="12.75" customHeight="1" thickBot="1" x14ac:dyDescent="0.25">
      <c r="A36" s="186" t="s">
        <v>20</v>
      </c>
      <c r="B36" s="382" t="s">
        <v>18</v>
      </c>
      <c r="C36" s="383"/>
      <c r="D36" s="383"/>
      <c r="E36" s="383"/>
      <c r="F36" s="383"/>
      <c r="G36" s="383"/>
      <c r="H36" s="383"/>
      <c r="I36" s="384"/>
      <c r="J36" s="187">
        <f>J35</f>
        <v>429.39</v>
      </c>
      <c r="K36" s="188">
        <f>K35</f>
        <v>290.29000000000002</v>
      </c>
      <c r="L36" s="189">
        <f>L35+L34</f>
        <v>80.600000000000009</v>
      </c>
      <c r="M36" s="190">
        <f>M35</f>
        <v>139.1</v>
      </c>
      <c r="N36" s="191">
        <f>N35</f>
        <v>357.3</v>
      </c>
      <c r="O36" s="189">
        <f>O35</f>
        <v>259.5</v>
      </c>
      <c r="P36" s="188"/>
      <c r="Q36" s="189">
        <f>Q35</f>
        <v>97.8</v>
      </c>
      <c r="R36" s="187">
        <f>R35</f>
        <v>331.69999999999993</v>
      </c>
      <c r="S36" s="188">
        <f>S35</f>
        <v>233.9</v>
      </c>
      <c r="T36" s="189">
        <f>T35+T34</f>
        <v>36.4</v>
      </c>
      <c r="U36" s="192">
        <f>U35</f>
        <v>97.8</v>
      </c>
      <c r="V36" s="193">
        <f>V35</f>
        <v>104</v>
      </c>
      <c r="W36" s="187">
        <f>W35</f>
        <v>95</v>
      </c>
      <c r="X36" s="444"/>
      <c r="Y36" s="445"/>
      <c r="Z36" s="445"/>
      <c r="AA36" s="446"/>
    </row>
    <row r="37" spans="1:27" s="36" customFormat="1" ht="25.5" customHeight="1" x14ac:dyDescent="0.2">
      <c r="A37" s="419" t="s">
        <v>55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</row>
    <row r="38" spans="1:27" s="7" customFormat="1" ht="15" customHeight="1" x14ac:dyDescent="0.2">
      <c r="A38" s="502" t="s">
        <v>75</v>
      </c>
      <c r="B38" s="502"/>
      <c r="C38" s="502"/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  <c r="X38" s="502"/>
      <c r="Y38" s="502"/>
      <c r="Z38" s="502"/>
      <c r="AA38" s="502"/>
    </row>
    <row r="39" spans="1:27" s="10" customFormat="1" ht="12.75" customHeight="1" x14ac:dyDescent="0.2">
      <c r="A39" s="8"/>
      <c r="B39" s="9"/>
      <c r="C39" s="9"/>
      <c r="D39" s="447" t="s">
        <v>22</v>
      </c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Y39" s="26"/>
      <c r="Z39" s="26"/>
      <c r="AA39" s="26"/>
    </row>
    <row r="40" spans="1:27" s="1" customFormat="1" ht="12" customHeight="1" thickBot="1" x14ac:dyDescent="0.25">
      <c r="A40" s="8"/>
      <c r="B40" s="9"/>
      <c r="C40" s="9"/>
      <c r="D40" s="9"/>
      <c r="E40" s="9"/>
      <c r="F40" s="9"/>
      <c r="G40" s="9"/>
      <c r="H40" s="9"/>
      <c r="I40" s="11"/>
      <c r="J40" s="6"/>
      <c r="K40" s="6"/>
      <c r="L40" s="6"/>
      <c r="M40" s="6"/>
      <c r="N40" s="478"/>
      <c r="O40" s="478"/>
      <c r="P40" s="478"/>
      <c r="Q40" s="478"/>
      <c r="R40" s="478"/>
      <c r="S40" s="478"/>
      <c r="T40" s="478"/>
      <c r="U40" s="478"/>
      <c r="V40" s="17"/>
      <c r="Y40" s="27"/>
      <c r="Z40" s="27"/>
      <c r="AA40" s="27"/>
    </row>
    <row r="41" spans="1:27" ht="24.75" customHeight="1" thickBot="1" x14ac:dyDescent="0.25">
      <c r="A41" s="2"/>
      <c r="B41" s="12"/>
      <c r="C41" s="12"/>
      <c r="D41" s="466" t="s">
        <v>19</v>
      </c>
      <c r="E41" s="467"/>
      <c r="F41" s="467"/>
      <c r="G41" s="467"/>
      <c r="H41" s="467"/>
      <c r="I41" s="468"/>
      <c r="J41" s="488" t="s">
        <v>72</v>
      </c>
      <c r="K41" s="489"/>
      <c r="L41" s="489"/>
      <c r="M41" s="490"/>
      <c r="N41" s="491" t="s">
        <v>73</v>
      </c>
      <c r="O41" s="489"/>
      <c r="P41" s="489"/>
      <c r="Q41" s="492"/>
      <c r="R41" s="479" t="s">
        <v>68</v>
      </c>
      <c r="S41" s="480"/>
      <c r="T41" s="480"/>
      <c r="U41" s="481"/>
      <c r="V41" s="194" t="s">
        <v>54</v>
      </c>
      <c r="W41" s="195" t="s">
        <v>74</v>
      </c>
    </row>
    <row r="42" spans="1:27" ht="12.75" customHeight="1" thickBot="1" x14ac:dyDescent="0.25">
      <c r="A42" s="2"/>
      <c r="B42" s="12"/>
      <c r="C42" s="12"/>
      <c r="D42" s="472" t="s">
        <v>21</v>
      </c>
      <c r="E42" s="473"/>
      <c r="F42" s="473"/>
      <c r="G42" s="473"/>
      <c r="H42" s="473"/>
      <c r="I42" s="474"/>
      <c r="J42" s="475">
        <f>J43</f>
        <v>160.10000000000002</v>
      </c>
      <c r="K42" s="476"/>
      <c r="L42" s="476"/>
      <c r="M42" s="493"/>
      <c r="N42" s="503">
        <f>N43</f>
        <v>117.6</v>
      </c>
      <c r="O42" s="476"/>
      <c r="P42" s="476"/>
      <c r="Q42" s="477"/>
      <c r="R42" s="475">
        <f>R43</f>
        <v>92</v>
      </c>
      <c r="S42" s="476"/>
      <c r="T42" s="476"/>
      <c r="U42" s="477"/>
      <c r="V42" s="53">
        <f>V43</f>
        <v>104</v>
      </c>
      <c r="W42" s="54">
        <f>W43</f>
        <v>95</v>
      </c>
    </row>
    <row r="43" spans="1:27" ht="12" customHeight="1" thickBot="1" x14ac:dyDescent="0.25">
      <c r="A43" s="2"/>
      <c r="B43" s="13"/>
      <c r="C43" s="13"/>
      <c r="D43" s="448" t="s">
        <v>33</v>
      </c>
      <c r="E43" s="449"/>
      <c r="F43" s="449"/>
      <c r="G43" s="449"/>
      <c r="H43" s="449"/>
      <c r="I43" s="450"/>
      <c r="J43" s="460">
        <f>SUMIF(I12:I33,"SB",J12:J33)</f>
        <v>160.10000000000002</v>
      </c>
      <c r="K43" s="461"/>
      <c r="L43" s="461"/>
      <c r="M43" s="484"/>
      <c r="N43" s="485">
        <f>SUMIF(I12:I33,"SB",N12:N33)</f>
        <v>117.6</v>
      </c>
      <c r="O43" s="461"/>
      <c r="P43" s="461"/>
      <c r="Q43" s="462"/>
      <c r="R43" s="469">
        <f>SUMIF(I12:I32,"SB",R12:R32)</f>
        <v>92</v>
      </c>
      <c r="S43" s="470"/>
      <c r="T43" s="470"/>
      <c r="U43" s="471"/>
      <c r="V43" s="196">
        <f>SUMIF(I12:I30,"sb",V12:V32)</f>
        <v>104</v>
      </c>
      <c r="W43" s="69">
        <f>SUMIF(I12:I30,"sb",W12:W32)</f>
        <v>95</v>
      </c>
    </row>
    <row r="44" spans="1:27" ht="15" customHeight="1" thickBot="1" x14ac:dyDescent="0.25">
      <c r="A44" s="2"/>
      <c r="B44" s="14"/>
      <c r="C44" s="14"/>
      <c r="D44" s="463" t="s">
        <v>32</v>
      </c>
      <c r="E44" s="464"/>
      <c r="F44" s="464"/>
      <c r="G44" s="464"/>
      <c r="H44" s="464"/>
      <c r="I44" s="465"/>
      <c r="J44" s="457">
        <f>J45</f>
        <v>269.29000000000002</v>
      </c>
      <c r="K44" s="458"/>
      <c r="L44" s="458"/>
      <c r="M44" s="486"/>
      <c r="N44" s="487">
        <f>SUM(N45:Q45)</f>
        <v>239.7</v>
      </c>
      <c r="O44" s="458"/>
      <c r="P44" s="458"/>
      <c r="Q44" s="459"/>
      <c r="R44" s="457">
        <f>SUM(R45:U45)</f>
        <v>239.7</v>
      </c>
      <c r="S44" s="458"/>
      <c r="T44" s="458"/>
      <c r="U44" s="459"/>
      <c r="V44" s="53">
        <f>V45</f>
        <v>0</v>
      </c>
      <c r="W44" s="54">
        <f>W45</f>
        <v>0</v>
      </c>
    </row>
    <row r="45" spans="1:27" ht="12.75" customHeight="1" thickBot="1" x14ac:dyDescent="0.25">
      <c r="A45" s="2"/>
      <c r="B45" s="13"/>
      <c r="C45" s="13"/>
      <c r="D45" s="448" t="s">
        <v>34</v>
      </c>
      <c r="E45" s="449"/>
      <c r="F45" s="449"/>
      <c r="G45" s="449"/>
      <c r="H45" s="449"/>
      <c r="I45" s="450"/>
      <c r="J45" s="460">
        <f>SUMIF(I12:I32,"ES",J12:J32)</f>
        <v>269.29000000000002</v>
      </c>
      <c r="K45" s="461"/>
      <c r="L45" s="461"/>
      <c r="M45" s="484"/>
      <c r="N45" s="460">
        <f>SUMIF(I12:I33,"ES",N12:N33)</f>
        <v>239.7</v>
      </c>
      <c r="O45" s="461"/>
      <c r="P45" s="461"/>
      <c r="Q45" s="484"/>
      <c r="R45" s="460">
        <f>SUMIF(I12:I36,"ES",R12:R36)</f>
        <v>239.7</v>
      </c>
      <c r="S45" s="461"/>
      <c r="T45" s="461"/>
      <c r="U45" s="462"/>
      <c r="V45" s="196">
        <f>SUMIF(I12:I30,"es",V12:V32)</f>
        <v>0</v>
      </c>
      <c r="W45" s="69">
        <f>SUMIF(I12:I30,"es",W12:W32)</f>
        <v>0</v>
      </c>
      <c r="Y45" s="2"/>
      <c r="Z45" s="2"/>
      <c r="AA45" s="2"/>
    </row>
    <row r="46" spans="1:27" ht="13.5" customHeight="1" thickBot="1" x14ac:dyDescent="0.25">
      <c r="A46" s="2"/>
      <c r="B46" s="12"/>
      <c r="C46" s="12"/>
      <c r="D46" s="454" t="s">
        <v>13</v>
      </c>
      <c r="E46" s="455"/>
      <c r="F46" s="455"/>
      <c r="G46" s="455"/>
      <c r="H46" s="455"/>
      <c r="I46" s="456"/>
      <c r="J46" s="451">
        <f>J42+J44</f>
        <v>429.39000000000004</v>
      </c>
      <c r="K46" s="452"/>
      <c r="L46" s="452"/>
      <c r="M46" s="482"/>
      <c r="N46" s="483">
        <f>N42+N44</f>
        <v>357.29999999999995</v>
      </c>
      <c r="O46" s="452"/>
      <c r="P46" s="452"/>
      <c r="Q46" s="453"/>
      <c r="R46" s="451">
        <f>R42+R44</f>
        <v>331.7</v>
      </c>
      <c r="S46" s="452"/>
      <c r="T46" s="452"/>
      <c r="U46" s="453"/>
      <c r="V46" s="235">
        <f>V42+V44</f>
        <v>104</v>
      </c>
      <c r="W46" s="236">
        <f>W44+W42</f>
        <v>95</v>
      </c>
      <c r="Y46" s="2"/>
      <c r="Z46" s="2"/>
      <c r="AA46" s="2"/>
    </row>
    <row r="47" spans="1:27" x14ac:dyDescent="0.2">
      <c r="C47" s="2"/>
      <c r="D47" s="15"/>
      <c r="E47" s="15"/>
      <c r="F47" s="15"/>
      <c r="G47" s="15"/>
      <c r="H47" s="15"/>
      <c r="I47" s="15"/>
      <c r="J47" s="15"/>
      <c r="K47" s="15"/>
      <c r="L47" s="6"/>
      <c r="M47" s="6"/>
      <c r="N47" s="6"/>
      <c r="O47" s="6"/>
      <c r="P47" s="16"/>
      <c r="Q47" s="16"/>
      <c r="R47" s="16"/>
      <c r="S47" s="16"/>
      <c r="T47" s="6"/>
      <c r="U47" s="6"/>
      <c r="V47" s="7"/>
      <c r="W47" s="2"/>
      <c r="Y47" s="2"/>
      <c r="Z47" s="2"/>
      <c r="AA47" s="2"/>
    </row>
  </sheetData>
  <mergeCells count="111">
    <mergeCell ref="A1:AA1"/>
    <mergeCell ref="A2:AA2"/>
    <mergeCell ref="A3:AA3"/>
    <mergeCell ref="Y4:AA4"/>
    <mergeCell ref="A5:A7"/>
    <mergeCell ref="B5:B7"/>
    <mergeCell ref="C5:C7"/>
    <mergeCell ref="D5:D7"/>
    <mergeCell ref="E5:E7"/>
    <mergeCell ref="F5:F7"/>
    <mergeCell ref="X6:X7"/>
    <mergeCell ref="Y6:Y7"/>
    <mergeCell ref="Z6:Z7"/>
    <mergeCell ref="AA6:AA7"/>
    <mergeCell ref="V8:AA8"/>
    <mergeCell ref="A9:AA9"/>
    <mergeCell ref="V5:V7"/>
    <mergeCell ref="W5:W7"/>
    <mergeCell ref="X5:AA5"/>
    <mergeCell ref="J6:J7"/>
    <mergeCell ref="K6:L6"/>
    <mergeCell ref="M6:M7"/>
    <mergeCell ref="N6:N7"/>
    <mergeCell ref="O6:P6"/>
    <mergeCell ref="Q6:Q7"/>
    <mergeCell ref="R6:R7"/>
    <mergeCell ref="G5:G7"/>
    <mergeCell ref="H5:H7"/>
    <mergeCell ref="I5:I7"/>
    <mergeCell ref="J5:M5"/>
    <mergeCell ref="N5:Q5"/>
    <mergeCell ref="R5:U5"/>
    <mergeCell ref="S6:T6"/>
    <mergeCell ref="U6:U7"/>
    <mergeCell ref="B10:AA10"/>
    <mergeCell ref="C11:AA11"/>
    <mergeCell ref="A12:A13"/>
    <mergeCell ref="B12:B13"/>
    <mergeCell ref="C12:C13"/>
    <mergeCell ref="D12:D13"/>
    <mergeCell ref="E12:E13"/>
    <mergeCell ref="F12:F13"/>
    <mergeCell ref="G12:G13"/>
    <mergeCell ref="H12:H13"/>
    <mergeCell ref="X12:X13"/>
    <mergeCell ref="Y12:Y13"/>
    <mergeCell ref="Z12:Z13"/>
    <mergeCell ref="AA12:AA13"/>
    <mergeCell ref="Z14:Z15"/>
    <mergeCell ref="AA14:AA15"/>
    <mergeCell ref="C16:C17"/>
    <mergeCell ref="D16:D17"/>
    <mergeCell ref="E16:E17"/>
    <mergeCell ref="H16:H17"/>
    <mergeCell ref="C20:I20"/>
    <mergeCell ref="C21:AA21"/>
    <mergeCell ref="D22:D23"/>
    <mergeCell ref="H22:H26"/>
    <mergeCell ref="C14:C15"/>
    <mergeCell ref="D14:D15"/>
    <mergeCell ref="E14:E15"/>
    <mergeCell ref="H14:H15"/>
    <mergeCell ref="X14:X15"/>
    <mergeCell ref="Y14:Y15"/>
    <mergeCell ref="C18:C19"/>
    <mergeCell ref="D18:D19"/>
    <mergeCell ref="E18:E19"/>
    <mergeCell ref="F18:F19"/>
    <mergeCell ref="G18:G19"/>
    <mergeCell ref="H18:H19"/>
    <mergeCell ref="X36:AA36"/>
    <mergeCell ref="A37:AA37"/>
    <mergeCell ref="A38:AA38"/>
    <mergeCell ref="H29:H30"/>
    <mergeCell ref="C34:I34"/>
    <mergeCell ref="X34:AA34"/>
    <mergeCell ref="B35:I35"/>
    <mergeCell ref="X35:AA35"/>
    <mergeCell ref="N42:Q42"/>
    <mergeCell ref="R42:U42"/>
    <mergeCell ref="B36:I36"/>
    <mergeCell ref="C27:C28"/>
    <mergeCell ref="D27:D28"/>
    <mergeCell ref="E27:E28"/>
    <mergeCell ref="F27:F28"/>
    <mergeCell ref="G27:G28"/>
    <mergeCell ref="H27:H28"/>
    <mergeCell ref="D45:I45"/>
    <mergeCell ref="J45:M45"/>
    <mergeCell ref="N45:Q45"/>
    <mergeCell ref="R45:U45"/>
    <mergeCell ref="D39:W39"/>
    <mergeCell ref="N40:U40"/>
    <mergeCell ref="D46:I46"/>
    <mergeCell ref="J46:M46"/>
    <mergeCell ref="N46:Q46"/>
    <mergeCell ref="R46:U46"/>
    <mergeCell ref="D43:I43"/>
    <mergeCell ref="J43:M43"/>
    <mergeCell ref="N43:Q43"/>
    <mergeCell ref="R43:U43"/>
    <mergeCell ref="D44:I44"/>
    <mergeCell ref="J44:M44"/>
    <mergeCell ref="N44:Q44"/>
    <mergeCell ref="R44:U44"/>
    <mergeCell ref="D41:I41"/>
    <mergeCell ref="J41:M41"/>
    <mergeCell ref="N41:Q41"/>
    <mergeCell ref="R41:U41"/>
    <mergeCell ref="D42:I42"/>
    <mergeCell ref="J42:M42"/>
  </mergeCells>
  <printOptions horizontalCentered="1"/>
  <pageMargins left="0" right="0" top="0" bottom="0" header="0.31496062992125984" footer="0.31496062992125984"/>
  <pageSetup paperSize="9" scale="74" orientation="landscape" r:id="rId1"/>
  <colBreaks count="1" manualBreakCount="1">
    <brk id="27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 x14ac:dyDescent="0.25"/>
  <cols>
    <col min="1" max="1" width="22.7109375" style="37" customWidth="1"/>
    <col min="2" max="2" width="60.7109375" style="37" customWidth="1"/>
    <col min="3" max="16384" width="9.140625" style="37"/>
  </cols>
  <sheetData>
    <row r="1" spans="1:2" x14ac:dyDescent="0.25">
      <c r="A1" s="526" t="s">
        <v>56</v>
      </c>
      <c r="B1" s="526"/>
    </row>
    <row r="2" spans="1:2" ht="31.5" x14ac:dyDescent="0.25">
      <c r="A2" s="38" t="s">
        <v>6</v>
      </c>
      <c r="B2" s="39" t="s">
        <v>57</v>
      </c>
    </row>
    <row r="3" spans="1:2" x14ac:dyDescent="0.25">
      <c r="A3" s="38">
        <v>1</v>
      </c>
      <c r="B3" s="39" t="s">
        <v>58</v>
      </c>
    </row>
    <row r="4" spans="1:2" x14ac:dyDescent="0.25">
      <c r="A4" s="38">
        <v>2</v>
      </c>
      <c r="B4" s="39" t="s">
        <v>59</v>
      </c>
    </row>
    <row r="5" spans="1:2" x14ac:dyDescent="0.25">
      <c r="A5" s="38">
        <v>3</v>
      </c>
      <c r="B5" s="39" t="s">
        <v>60</v>
      </c>
    </row>
    <row r="6" spans="1:2" x14ac:dyDescent="0.25">
      <c r="A6" s="38">
        <v>4</v>
      </c>
      <c r="B6" s="39" t="s">
        <v>61</v>
      </c>
    </row>
    <row r="7" spans="1:2" x14ac:dyDescent="0.25">
      <c r="A7" s="38">
        <v>5</v>
      </c>
      <c r="B7" s="39" t="s">
        <v>62</v>
      </c>
    </row>
    <row r="8" spans="1:2" x14ac:dyDescent="0.25">
      <c r="A8" s="38">
        <v>6</v>
      </c>
      <c r="B8" s="39" t="s">
        <v>63</v>
      </c>
    </row>
    <row r="9" spans="1:2" ht="15.75" customHeight="1" x14ac:dyDescent="0.25"/>
    <row r="10" spans="1:2" ht="15.75" customHeight="1" x14ac:dyDescent="0.25">
      <c r="A10" s="527" t="s">
        <v>64</v>
      </c>
      <c r="B10" s="527"/>
    </row>
  </sheetData>
  <mergeCells count="2">
    <mergeCell ref="A1:B1"/>
    <mergeCell ref="A10:B10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U38"/>
  <sheetViews>
    <sheetView zoomScaleNormal="100" zoomScaleSheetLayoutView="80" workbookViewId="0"/>
  </sheetViews>
  <sheetFormatPr defaultRowHeight="12.75" x14ac:dyDescent="0.2"/>
  <cols>
    <col min="1" max="2" width="2.5703125" style="3" customWidth="1"/>
    <col min="3" max="3" width="2.7109375" style="3" customWidth="1"/>
    <col min="4" max="4" width="36.85546875" style="3" customWidth="1"/>
    <col min="5" max="5" width="3.7109375" style="3" customWidth="1"/>
    <col min="6" max="6" width="3.28515625" style="4" customWidth="1"/>
    <col min="7" max="7" width="6.5703125" style="277" customWidth="1"/>
    <col min="8" max="19" width="7.28515625" style="3" customWidth="1"/>
    <col min="20" max="16384" width="9.140625" style="2"/>
  </cols>
  <sheetData>
    <row r="1" spans="1:1373" ht="15.75" x14ac:dyDescent="0.2">
      <c r="Q1" s="534" t="s">
        <v>102</v>
      </c>
      <c r="R1" s="534"/>
      <c r="S1" s="534"/>
    </row>
    <row r="2" spans="1:1373" s="3" customFormat="1" x14ac:dyDescent="0.2">
      <c r="A2" s="398" t="s">
        <v>91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</row>
    <row r="3" spans="1:1373" s="3" customFormat="1" ht="15" customHeight="1" x14ac:dyDescent="0.2">
      <c r="A3" s="399" t="s">
        <v>35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</row>
    <row r="4" spans="1:1373" s="3" customFormat="1" ht="15" customHeight="1" x14ac:dyDescent="0.2">
      <c r="A4" s="400" t="s">
        <v>93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</row>
    <row r="5" spans="1:1373" s="3" customFormat="1" ht="15" customHeight="1" thickBot="1" x14ac:dyDescent="0.25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 t="s">
        <v>0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</row>
    <row r="6" spans="1:1373" s="3" customFormat="1" ht="27.75" customHeight="1" thickBot="1" x14ac:dyDescent="0.25">
      <c r="A6" s="420" t="s">
        <v>1</v>
      </c>
      <c r="B6" s="344" t="s">
        <v>2</v>
      </c>
      <c r="C6" s="344" t="s">
        <v>3</v>
      </c>
      <c r="D6" s="373" t="s">
        <v>4</v>
      </c>
      <c r="E6" s="411" t="s">
        <v>81</v>
      </c>
      <c r="F6" s="352" t="s">
        <v>6</v>
      </c>
      <c r="G6" s="528" t="s">
        <v>7</v>
      </c>
      <c r="H6" s="531" t="s">
        <v>101</v>
      </c>
      <c r="I6" s="531"/>
      <c r="J6" s="531"/>
      <c r="K6" s="532"/>
      <c r="L6" s="522" t="s">
        <v>99</v>
      </c>
      <c r="M6" s="523"/>
      <c r="N6" s="523"/>
      <c r="O6" s="525"/>
      <c r="P6" s="522" t="s">
        <v>100</v>
      </c>
      <c r="Q6" s="523"/>
      <c r="R6" s="523"/>
      <c r="S6" s="52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</row>
    <row r="7" spans="1:1373" s="3" customFormat="1" ht="18.75" customHeight="1" x14ac:dyDescent="0.2">
      <c r="A7" s="359"/>
      <c r="B7" s="342"/>
      <c r="C7" s="342"/>
      <c r="D7" s="436"/>
      <c r="E7" s="412"/>
      <c r="F7" s="353"/>
      <c r="G7" s="529"/>
      <c r="H7" s="359" t="s">
        <v>8</v>
      </c>
      <c r="I7" s="427" t="s">
        <v>9</v>
      </c>
      <c r="J7" s="427"/>
      <c r="K7" s="350" t="s">
        <v>27</v>
      </c>
      <c r="L7" s="359" t="s">
        <v>8</v>
      </c>
      <c r="M7" s="427" t="s">
        <v>9</v>
      </c>
      <c r="N7" s="427"/>
      <c r="O7" s="350" t="s">
        <v>27</v>
      </c>
      <c r="P7" s="359" t="s">
        <v>8</v>
      </c>
      <c r="Q7" s="427" t="s">
        <v>9</v>
      </c>
      <c r="R7" s="427"/>
      <c r="S7" s="350" t="s">
        <v>27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</row>
    <row r="8" spans="1:1373" s="3" customFormat="1" ht="108" customHeight="1" thickBot="1" x14ac:dyDescent="0.25">
      <c r="A8" s="360"/>
      <c r="B8" s="343"/>
      <c r="C8" s="343"/>
      <c r="D8" s="437"/>
      <c r="E8" s="413"/>
      <c r="F8" s="354"/>
      <c r="G8" s="530"/>
      <c r="H8" s="360"/>
      <c r="I8" s="274" t="s">
        <v>8</v>
      </c>
      <c r="J8" s="58" t="s">
        <v>10</v>
      </c>
      <c r="K8" s="351"/>
      <c r="L8" s="360"/>
      <c r="M8" s="274" t="s">
        <v>8</v>
      </c>
      <c r="N8" s="58" t="s">
        <v>10</v>
      </c>
      <c r="O8" s="351"/>
      <c r="P8" s="360"/>
      <c r="Q8" s="274" t="s">
        <v>8</v>
      </c>
      <c r="R8" s="58" t="s">
        <v>10</v>
      </c>
      <c r="S8" s="35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</row>
    <row r="9" spans="1:1373" ht="16.5" customHeight="1" thickBot="1" x14ac:dyDescent="0.25">
      <c r="A9" s="59" t="s">
        <v>28</v>
      </c>
      <c r="B9" s="60"/>
      <c r="C9" s="60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95"/>
    </row>
    <row r="10" spans="1:1373" ht="16.5" customHeight="1" thickBot="1" x14ac:dyDescent="0.25">
      <c r="A10" s="416" t="s">
        <v>36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8"/>
    </row>
    <row r="11" spans="1:1373" ht="16.5" customHeight="1" thickBot="1" x14ac:dyDescent="0.25">
      <c r="A11" s="63" t="s">
        <v>11</v>
      </c>
      <c r="B11" s="370" t="s">
        <v>87</v>
      </c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1"/>
    </row>
    <row r="12" spans="1:1373" ht="16.5" customHeight="1" thickBot="1" x14ac:dyDescent="0.25">
      <c r="A12" s="64" t="s">
        <v>11</v>
      </c>
      <c r="B12" s="65" t="s">
        <v>11</v>
      </c>
      <c r="C12" s="361" t="s">
        <v>31</v>
      </c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533"/>
    </row>
    <row r="13" spans="1:1373" ht="18" customHeight="1" x14ac:dyDescent="0.2">
      <c r="A13" s="345" t="s">
        <v>11</v>
      </c>
      <c r="B13" s="440" t="s">
        <v>11</v>
      </c>
      <c r="C13" s="404" t="s">
        <v>11</v>
      </c>
      <c r="D13" s="403" t="s">
        <v>65</v>
      </c>
      <c r="E13" s="355" t="s">
        <v>20</v>
      </c>
      <c r="F13" s="366" t="s">
        <v>24</v>
      </c>
      <c r="G13" s="77" t="s">
        <v>12</v>
      </c>
      <c r="H13" s="197">
        <f t="shared" ref="H13:H18" si="0">I13+K13</f>
        <v>40</v>
      </c>
      <c r="I13" s="198">
        <v>40</v>
      </c>
      <c r="J13" s="198"/>
      <c r="K13" s="199"/>
      <c r="L13" s="286">
        <f t="shared" ref="L13:L18" si="1">M13+O13</f>
        <v>40</v>
      </c>
      <c r="M13" s="287">
        <v>40</v>
      </c>
      <c r="N13" s="287"/>
      <c r="O13" s="288"/>
      <c r="P13" s="286"/>
      <c r="Q13" s="287"/>
      <c r="R13" s="287"/>
      <c r="S13" s="296"/>
    </row>
    <row r="14" spans="1:1373" ht="18" customHeight="1" thickBot="1" x14ac:dyDescent="0.25">
      <c r="A14" s="346"/>
      <c r="B14" s="441"/>
      <c r="C14" s="376"/>
      <c r="D14" s="378"/>
      <c r="E14" s="356"/>
      <c r="F14" s="367"/>
      <c r="G14" s="237" t="s">
        <v>13</v>
      </c>
      <c r="H14" s="200">
        <f t="shared" si="0"/>
        <v>40</v>
      </c>
      <c r="I14" s="201">
        <f>I13</f>
        <v>40</v>
      </c>
      <c r="J14" s="201"/>
      <c r="K14" s="202"/>
      <c r="L14" s="200">
        <f t="shared" si="1"/>
        <v>40</v>
      </c>
      <c r="M14" s="201">
        <f>M13</f>
        <v>40</v>
      </c>
      <c r="N14" s="201"/>
      <c r="O14" s="202"/>
      <c r="P14" s="200">
        <f t="shared" ref="P14:P18" si="2">Q14+S14</f>
        <v>0</v>
      </c>
      <c r="Q14" s="201">
        <f>Q13</f>
        <v>0</v>
      </c>
      <c r="R14" s="201"/>
      <c r="S14" s="217"/>
    </row>
    <row r="15" spans="1:1373" ht="18" customHeight="1" x14ac:dyDescent="0.2">
      <c r="A15" s="282" t="s">
        <v>11</v>
      </c>
      <c r="B15" s="74" t="s">
        <v>11</v>
      </c>
      <c r="C15" s="404" t="s">
        <v>14</v>
      </c>
      <c r="D15" s="403" t="s">
        <v>30</v>
      </c>
      <c r="E15" s="272" t="s">
        <v>20</v>
      </c>
      <c r="F15" s="76" t="s">
        <v>24</v>
      </c>
      <c r="G15" s="77" t="s">
        <v>12</v>
      </c>
      <c r="H15" s="203">
        <f t="shared" si="0"/>
        <v>5</v>
      </c>
      <c r="I15" s="204">
        <v>5</v>
      </c>
      <c r="J15" s="204"/>
      <c r="K15" s="205"/>
      <c r="L15" s="289">
        <f t="shared" si="1"/>
        <v>5</v>
      </c>
      <c r="M15" s="290">
        <v>5</v>
      </c>
      <c r="N15" s="290"/>
      <c r="O15" s="291"/>
      <c r="P15" s="289"/>
      <c r="Q15" s="290"/>
      <c r="R15" s="290"/>
      <c r="S15" s="297"/>
    </row>
    <row r="16" spans="1:1373" ht="18" customHeight="1" thickBot="1" x14ac:dyDescent="0.25">
      <c r="A16" s="283"/>
      <c r="B16" s="86"/>
      <c r="C16" s="376"/>
      <c r="D16" s="378"/>
      <c r="E16" s="281"/>
      <c r="F16" s="285"/>
      <c r="G16" s="238" t="s">
        <v>13</v>
      </c>
      <c r="H16" s="206">
        <f t="shared" si="0"/>
        <v>5</v>
      </c>
      <c r="I16" s="207">
        <f>I15</f>
        <v>5</v>
      </c>
      <c r="J16" s="207"/>
      <c r="K16" s="208"/>
      <c r="L16" s="206">
        <f t="shared" si="1"/>
        <v>5</v>
      </c>
      <c r="M16" s="207">
        <f>M15</f>
        <v>5</v>
      </c>
      <c r="N16" s="207"/>
      <c r="O16" s="208"/>
      <c r="P16" s="206">
        <f t="shared" si="2"/>
        <v>0</v>
      </c>
      <c r="Q16" s="207">
        <f>Q15</f>
        <v>0</v>
      </c>
      <c r="R16" s="207"/>
      <c r="S16" s="208"/>
    </row>
    <row r="17" spans="1:1373" ht="18" customHeight="1" x14ac:dyDescent="0.2">
      <c r="A17" s="282" t="s">
        <v>11</v>
      </c>
      <c r="B17" s="74" t="s">
        <v>11</v>
      </c>
      <c r="C17" s="375" t="s">
        <v>15</v>
      </c>
      <c r="D17" s="377" t="s">
        <v>43</v>
      </c>
      <c r="E17" s="280" t="s">
        <v>20</v>
      </c>
      <c r="F17" s="284" t="s">
        <v>24</v>
      </c>
      <c r="G17" s="77" t="s">
        <v>12</v>
      </c>
      <c r="H17" s="209">
        <f t="shared" si="0"/>
        <v>4.4000000000000004</v>
      </c>
      <c r="I17" s="210">
        <v>4.4000000000000004</v>
      </c>
      <c r="J17" s="210"/>
      <c r="K17" s="211"/>
      <c r="L17" s="292">
        <f t="shared" si="1"/>
        <v>4.4000000000000004</v>
      </c>
      <c r="M17" s="293">
        <v>4.4000000000000004</v>
      </c>
      <c r="N17" s="293"/>
      <c r="O17" s="294"/>
      <c r="P17" s="292"/>
      <c r="Q17" s="293"/>
      <c r="R17" s="293"/>
      <c r="S17" s="298"/>
    </row>
    <row r="18" spans="1:1373" ht="18" customHeight="1" thickBot="1" x14ac:dyDescent="0.25">
      <c r="A18" s="283"/>
      <c r="B18" s="86"/>
      <c r="C18" s="376"/>
      <c r="D18" s="378"/>
      <c r="E18" s="281"/>
      <c r="F18" s="285"/>
      <c r="G18" s="238" t="s">
        <v>13</v>
      </c>
      <c r="H18" s="206">
        <f t="shared" si="0"/>
        <v>4.4000000000000004</v>
      </c>
      <c r="I18" s="212">
        <f>SUM(I17)</f>
        <v>4.4000000000000004</v>
      </c>
      <c r="J18" s="212"/>
      <c r="K18" s="208"/>
      <c r="L18" s="206">
        <f t="shared" si="1"/>
        <v>4.4000000000000004</v>
      </c>
      <c r="M18" s="212">
        <f>SUM(M17)</f>
        <v>4.4000000000000004</v>
      </c>
      <c r="N18" s="212"/>
      <c r="O18" s="208"/>
      <c r="P18" s="206">
        <f t="shared" si="2"/>
        <v>0</v>
      </c>
      <c r="Q18" s="212">
        <f>SUM(Q17)</f>
        <v>0</v>
      </c>
      <c r="R18" s="212"/>
      <c r="S18" s="208"/>
    </row>
    <row r="19" spans="1:1373" ht="16.5" customHeight="1" thickBot="1" x14ac:dyDescent="0.25">
      <c r="A19" s="64" t="s">
        <v>11</v>
      </c>
      <c r="B19" s="110" t="s">
        <v>11</v>
      </c>
      <c r="C19" s="390" t="s">
        <v>16</v>
      </c>
      <c r="D19" s="391"/>
      <c r="E19" s="391"/>
      <c r="F19" s="391"/>
      <c r="G19" s="391"/>
      <c r="H19" s="111">
        <f>I19+K19</f>
        <v>49.4</v>
      </c>
      <c r="I19" s="112">
        <f>I18+I16+I14</f>
        <v>49.4</v>
      </c>
      <c r="J19" s="112"/>
      <c r="K19" s="113"/>
      <c r="L19" s="111">
        <f>M19+O19</f>
        <v>49.4</v>
      </c>
      <c r="M19" s="112">
        <f>M18+M16+M14</f>
        <v>49.4</v>
      </c>
      <c r="N19" s="112"/>
      <c r="O19" s="113"/>
      <c r="P19" s="111">
        <f>Q19+S19</f>
        <v>0</v>
      </c>
      <c r="Q19" s="112">
        <f>Q18+Q16+Q14</f>
        <v>0</v>
      </c>
      <c r="R19" s="112"/>
      <c r="S19" s="114"/>
    </row>
    <row r="20" spans="1:1373" ht="16.5" customHeight="1" thickBot="1" x14ac:dyDescent="0.25">
      <c r="A20" s="63" t="s">
        <v>11</v>
      </c>
      <c r="B20" s="117" t="s">
        <v>14</v>
      </c>
      <c r="C20" s="387" t="s">
        <v>44</v>
      </c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9"/>
    </row>
    <row r="21" spans="1:1373" ht="27" customHeight="1" x14ac:dyDescent="0.2">
      <c r="A21" s="282" t="s">
        <v>11</v>
      </c>
      <c r="B21" s="275" t="s">
        <v>14</v>
      </c>
      <c r="C21" s="126" t="s">
        <v>11</v>
      </c>
      <c r="D21" s="385" t="s">
        <v>76</v>
      </c>
      <c r="E21" s="128" t="s">
        <v>20</v>
      </c>
      <c r="F21" s="284" t="s">
        <v>24</v>
      </c>
      <c r="G21" s="129" t="s">
        <v>12</v>
      </c>
      <c r="H21" s="223">
        <f>I21+K21</f>
        <v>245.29999999999998</v>
      </c>
      <c r="I21" s="224">
        <f>27.9+202.7-65.7</f>
        <v>164.89999999999998</v>
      </c>
      <c r="J21" s="224">
        <f>2.8+3</f>
        <v>5.8</v>
      </c>
      <c r="K21" s="225">
        <f>14.7+65.7</f>
        <v>80.400000000000006</v>
      </c>
      <c r="L21" s="320">
        <f>M21+O21</f>
        <v>294.7</v>
      </c>
      <c r="M21" s="321">
        <v>146.19999999999999</v>
      </c>
      <c r="N21" s="104">
        <f>2.8+3</f>
        <v>5.8</v>
      </c>
      <c r="O21" s="316">
        <v>148.5</v>
      </c>
      <c r="P21" s="299">
        <f>Q21+S21</f>
        <v>49.400000000000006</v>
      </c>
      <c r="Q21" s="300">
        <f>M21-I21</f>
        <v>-18.699999999999989</v>
      </c>
      <c r="R21" s="300"/>
      <c r="S21" s="316">
        <f>O21-K21</f>
        <v>68.099999999999994</v>
      </c>
    </row>
    <row r="22" spans="1:1373" ht="36.75" customHeight="1" x14ac:dyDescent="0.2">
      <c r="A22" s="64"/>
      <c r="B22" s="135"/>
      <c r="C22" s="136"/>
      <c r="D22" s="386"/>
      <c r="E22" s="138"/>
      <c r="F22" s="139"/>
      <c r="G22" s="140" t="s">
        <v>25</v>
      </c>
      <c r="H22" s="226">
        <f>I22+K22</f>
        <v>0</v>
      </c>
      <c r="I22" s="227">
        <v>0</v>
      </c>
      <c r="J22" s="227">
        <v>0</v>
      </c>
      <c r="K22" s="228">
        <v>0</v>
      </c>
      <c r="L22" s="141">
        <f>M22+O22</f>
        <v>0</v>
      </c>
      <c r="M22" s="142">
        <v>0</v>
      </c>
      <c r="N22" s="142">
        <v>0</v>
      </c>
      <c r="O22" s="143">
        <v>0</v>
      </c>
      <c r="P22" s="317">
        <f>Q22+S22</f>
        <v>0</v>
      </c>
      <c r="Q22" s="318">
        <f>M22-I22</f>
        <v>0</v>
      </c>
      <c r="R22" s="318">
        <f t="shared" ref="R22:S22" si="3">N22-J22</f>
        <v>0</v>
      </c>
      <c r="S22" s="319">
        <f t="shared" si="3"/>
        <v>0</v>
      </c>
    </row>
    <row r="23" spans="1:1373" ht="27" customHeight="1" x14ac:dyDescent="0.2">
      <c r="A23" s="64"/>
      <c r="B23" s="135"/>
      <c r="C23" s="136"/>
      <c r="D23" s="279" t="s">
        <v>37</v>
      </c>
      <c r="E23" s="138"/>
      <c r="F23" s="139"/>
      <c r="G23" s="119"/>
      <c r="H23" s="197"/>
      <c r="I23" s="198"/>
      <c r="J23" s="198"/>
      <c r="K23" s="199"/>
      <c r="L23" s="286"/>
      <c r="M23" s="287"/>
      <c r="N23" s="287"/>
      <c r="O23" s="288"/>
      <c r="P23" s="286"/>
      <c r="Q23" s="287"/>
      <c r="R23" s="287"/>
      <c r="S23" s="296"/>
    </row>
    <row r="24" spans="1:1373" ht="27.75" customHeight="1" x14ac:dyDescent="0.2">
      <c r="A24" s="302"/>
      <c r="B24" s="303"/>
      <c r="C24" s="304"/>
      <c r="D24" s="305" t="s">
        <v>42</v>
      </c>
      <c r="E24" s="306"/>
      <c r="F24" s="307"/>
      <c r="G24" s="308"/>
      <c r="H24" s="309"/>
      <c r="I24" s="310"/>
      <c r="J24" s="310"/>
      <c r="K24" s="311"/>
      <c r="L24" s="312"/>
      <c r="M24" s="313"/>
      <c r="N24" s="313"/>
      <c r="O24" s="314"/>
      <c r="P24" s="312"/>
      <c r="Q24" s="313"/>
      <c r="R24" s="313"/>
      <c r="S24" s="315"/>
    </row>
    <row r="25" spans="1:1373" ht="40.5" customHeight="1" thickBot="1" x14ac:dyDescent="0.25">
      <c r="A25" s="283"/>
      <c r="B25" s="276"/>
      <c r="C25" s="152"/>
      <c r="D25" s="153" t="s">
        <v>45</v>
      </c>
      <c r="E25" s="155"/>
      <c r="F25" s="156"/>
      <c r="G25" s="253" t="s">
        <v>13</v>
      </c>
      <c r="H25" s="301">
        <f>SUM(H21:H22)</f>
        <v>245.29999999999998</v>
      </c>
      <c r="I25" s="255">
        <f>SUM(I21:I22)</f>
        <v>164.89999999999998</v>
      </c>
      <c r="J25" s="255">
        <f>J22+J21</f>
        <v>5.8</v>
      </c>
      <c r="K25" s="256">
        <f>K22+K21</f>
        <v>80.400000000000006</v>
      </c>
      <c r="L25" s="301">
        <f>SUM(L21:L22)</f>
        <v>294.7</v>
      </c>
      <c r="M25" s="255">
        <f>SUM(M21:M22)</f>
        <v>146.19999999999999</v>
      </c>
      <c r="N25" s="255">
        <f>N22+N21</f>
        <v>5.8</v>
      </c>
      <c r="O25" s="256">
        <f>O22+O21</f>
        <v>148.5</v>
      </c>
      <c r="P25" s="301">
        <f>SUM(P21:P22)</f>
        <v>49.400000000000006</v>
      </c>
      <c r="Q25" s="255">
        <f>SUM(Q21:Q22)</f>
        <v>-18.699999999999989</v>
      </c>
      <c r="R25" s="255">
        <f>R22+R21</f>
        <v>0</v>
      </c>
      <c r="S25" s="257">
        <f>S22+S21</f>
        <v>68.099999999999994</v>
      </c>
    </row>
    <row r="26" spans="1:1373" ht="15" customHeight="1" thickBot="1" x14ac:dyDescent="0.25">
      <c r="A26" s="63" t="s">
        <v>11</v>
      </c>
      <c r="B26" s="176" t="s">
        <v>14</v>
      </c>
      <c r="C26" s="390" t="s">
        <v>16</v>
      </c>
      <c r="D26" s="431"/>
      <c r="E26" s="431"/>
      <c r="F26" s="431"/>
      <c r="G26" s="432"/>
      <c r="H26" s="116">
        <f>H25</f>
        <v>245.29999999999998</v>
      </c>
      <c r="I26" s="112">
        <f t="shared" ref="I26:K26" si="4">I25</f>
        <v>164.89999999999998</v>
      </c>
      <c r="J26" s="177">
        <f t="shared" si="4"/>
        <v>5.8</v>
      </c>
      <c r="K26" s="114">
        <f t="shared" si="4"/>
        <v>80.400000000000006</v>
      </c>
      <c r="L26" s="116">
        <f>L25</f>
        <v>294.7</v>
      </c>
      <c r="M26" s="112">
        <f t="shared" ref="M26:O26" si="5">M25</f>
        <v>146.19999999999999</v>
      </c>
      <c r="N26" s="177">
        <f t="shared" si="5"/>
        <v>5.8</v>
      </c>
      <c r="O26" s="114">
        <f t="shared" si="5"/>
        <v>148.5</v>
      </c>
      <c r="P26" s="116">
        <f>P25</f>
        <v>49.400000000000006</v>
      </c>
      <c r="Q26" s="112">
        <f t="shared" ref="Q26:S26" si="6">Q25</f>
        <v>-18.699999999999989</v>
      </c>
      <c r="R26" s="177">
        <f t="shared" si="6"/>
        <v>0</v>
      </c>
      <c r="S26" s="114">
        <f t="shared" si="6"/>
        <v>68.099999999999994</v>
      </c>
    </row>
    <row r="27" spans="1:1373" ht="15" customHeight="1" thickBot="1" x14ac:dyDescent="0.25">
      <c r="A27" s="282" t="s">
        <v>11</v>
      </c>
      <c r="B27" s="379" t="s">
        <v>17</v>
      </c>
      <c r="C27" s="380"/>
      <c r="D27" s="380"/>
      <c r="E27" s="380"/>
      <c r="F27" s="380"/>
      <c r="G27" s="381"/>
      <c r="H27" s="179">
        <f>H26+H19</f>
        <v>294.7</v>
      </c>
      <c r="I27" s="180">
        <f>I26+I19</f>
        <v>214.29999999999998</v>
      </c>
      <c r="J27" s="181">
        <f>J26</f>
        <v>5.8</v>
      </c>
      <c r="K27" s="184">
        <f>K26</f>
        <v>80.400000000000006</v>
      </c>
      <c r="L27" s="179">
        <f>L26+L19</f>
        <v>344.09999999999997</v>
      </c>
      <c r="M27" s="180">
        <f>M26+M19</f>
        <v>195.6</v>
      </c>
      <c r="N27" s="181">
        <f>N26</f>
        <v>5.8</v>
      </c>
      <c r="O27" s="184">
        <f>O26</f>
        <v>148.5</v>
      </c>
      <c r="P27" s="179">
        <f>P26+P19</f>
        <v>49.400000000000006</v>
      </c>
      <c r="Q27" s="180">
        <f>Q26+Q19</f>
        <v>-18.699999999999989</v>
      </c>
      <c r="R27" s="181">
        <f>R26</f>
        <v>0</v>
      </c>
      <c r="S27" s="184">
        <f>S26</f>
        <v>68.099999999999994</v>
      </c>
    </row>
    <row r="28" spans="1:1373" s="5" customFormat="1" ht="16.5" customHeight="1" thickBot="1" x14ac:dyDescent="0.25">
      <c r="A28" s="186" t="s">
        <v>20</v>
      </c>
      <c r="B28" s="382" t="s">
        <v>18</v>
      </c>
      <c r="C28" s="383"/>
      <c r="D28" s="383"/>
      <c r="E28" s="383"/>
      <c r="F28" s="383"/>
      <c r="G28" s="384"/>
      <c r="H28" s="187">
        <f>H27</f>
        <v>294.7</v>
      </c>
      <c r="I28" s="188">
        <f>I27</f>
        <v>214.29999999999998</v>
      </c>
      <c r="J28" s="189">
        <f>J27+J26</f>
        <v>11.6</v>
      </c>
      <c r="K28" s="192">
        <f>K27</f>
        <v>80.400000000000006</v>
      </c>
      <c r="L28" s="187">
        <f>L27</f>
        <v>344.09999999999997</v>
      </c>
      <c r="M28" s="188">
        <f>M27</f>
        <v>195.6</v>
      </c>
      <c r="N28" s="189">
        <f>N27+N26</f>
        <v>11.6</v>
      </c>
      <c r="O28" s="192">
        <f>O27</f>
        <v>148.5</v>
      </c>
      <c r="P28" s="187">
        <f>P27</f>
        <v>49.400000000000006</v>
      </c>
      <c r="Q28" s="188">
        <f>Q27</f>
        <v>-18.699999999999989</v>
      </c>
      <c r="R28" s="189">
        <f>R27+R26</f>
        <v>0</v>
      </c>
      <c r="S28" s="192">
        <f>S27</f>
        <v>68.099999999999994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</row>
    <row r="29" spans="1:1373" s="36" customFormat="1" ht="18" customHeight="1" x14ac:dyDescent="0.2">
      <c r="A29" s="419" t="s">
        <v>103</v>
      </c>
      <c r="B29" s="419"/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</row>
    <row r="30" spans="1:1373" s="10" customFormat="1" ht="12.75" customHeight="1" x14ac:dyDescent="0.2">
      <c r="A30" s="8"/>
      <c r="B30" s="9"/>
      <c r="C30" s="9"/>
      <c r="D30" s="447" t="s">
        <v>22</v>
      </c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</row>
    <row r="31" spans="1:1373" s="1" customFormat="1" ht="12" customHeight="1" thickBot="1" x14ac:dyDescent="0.25">
      <c r="A31" s="8"/>
      <c r="B31" s="9"/>
      <c r="C31" s="9"/>
      <c r="D31" s="9"/>
      <c r="E31" s="9"/>
      <c r="F31" s="9"/>
      <c r="G31" s="11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  <c r="ALM31" s="10"/>
      <c r="ALN31" s="10"/>
      <c r="ALO31" s="10"/>
      <c r="ALP31" s="10"/>
      <c r="ALQ31" s="10"/>
      <c r="ALR31" s="10"/>
      <c r="ALS31" s="10"/>
      <c r="ALT31" s="10"/>
      <c r="ALU31" s="10"/>
      <c r="ALV31" s="10"/>
      <c r="ALW31" s="10"/>
      <c r="ALX31" s="10"/>
      <c r="ALY31" s="10"/>
      <c r="ALZ31" s="10"/>
      <c r="AMA31" s="10"/>
      <c r="AMB31" s="10"/>
      <c r="AMC31" s="10"/>
      <c r="AMD31" s="10"/>
      <c r="AME31" s="10"/>
      <c r="AMF31" s="10"/>
      <c r="AMG31" s="10"/>
      <c r="AMH31" s="10"/>
      <c r="AMI31" s="10"/>
      <c r="AMJ31" s="10"/>
      <c r="AMK31" s="10"/>
      <c r="AML31" s="10"/>
      <c r="AMM31" s="10"/>
      <c r="AMN31" s="10"/>
      <c r="AMO31" s="10"/>
      <c r="AMP31" s="10"/>
      <c r="AMQ31" s="10"/>
      <c r="AMR31" s="10"/>
      <c r="AMS31" s="10"/>
      <c r="AMT31" s="10"/>
      <c r="AMU31" s="10"/>
      <c r="AMV31" s="10"/>
      <c r="AMW31" s="10"/>
      <c r="AMX31" s="10"/>
      <c r="AMY31" s="10"/>
      <c r="AMZ31" s="10"/>
      <c r="ANA31" s="10"/>
      <c r="ANB31" s="10"/>
      <c r="ANC31" s="10"/>
      <c r="AND31" s="10"/>
      <c r="ANE31" s="10"/>
      <c r="ANF31" s="10"/>
      <c r="ANG31" s="10"/>
      <c r="ANH31" s="10"/>
      <c r="ANI31" s="10"/>
      <c r="ANJ31" s="10"/>
      <c r="ANK31" s="10"/>
      <c r="ANL31" s="10"/>
      <c r="ANM31" s="10"/>
      <c r="ANN31" s="10"/>
      <c r="ANO31" s="10"/>
      <c r="ANP31" s="10"/>
      <c r="ANQ31" s="10"/>
      <c r="ANR31" s="10"/>
      <c r="ANS31" s="10"/>
      <c r="ANT31" s="10"/>
      <c r="ANU31" s="10"/>
      <c r="ANV31" s="10"/>
      <c r="ANW31" s="10"/>
      <c r="ANX31" s="10"/>
      <c r="ANY31" s="10"/>
      <c r="ANZ31" s="10"/>
      <c r="AOA31" s="10"/>
      <c r="AOB31" s="10"/>
      <c r="AOC31" s="10"/>
      <c r="AOD31" s="10"/>
      <c r="AOE31" s="10"/>
      <c r="AOF31" s="10"/>
      <c r="AOG31" s="10"/>
      <c r="AOH31" s="10"/>
      <c r="AOI31" s="10"/>
      <c r="AOJ31" s="10"/>
      <c r="AOK31" s="10"/>
      <c r="AOL31" s="10"/>
      <c r="AOM31" s="10"/>
      <c r="AON31" s="10"/>
      <c r="AOO31" s="10"/>
      <c r="AOP31" s="10"/>
      <c r="AOQ31" s="10"/>
      <c r="AOR31" s="10"/>
      <c r="AOS31" s="10"/>
      <c r="AOT31" s="10"/>
      <c r="AOU31" s="10"/>
      <c r="AOV31" s="10"/>
      <c r="AOW31" s="10"/>
      <c r="AOX31" s="10"/>
      <c r="AOY31" s="10"/>
      <c r="AOZ31" s="10"/>
      <c r="APA31" s="10"/>
      <c r="APB31" s="10"/>
      <c r="APC31" s="10"/>
      <c r="APD31" s="10"/>
      <c r="APE31" s="10"/>
      <c r="APF31" s="10"/>
      <c r="APG31" s="10"/>
      <c r="APH31" s="10"/>
      <c r="API31" s="10"/>
      <c r="APJ31" s="10"/>
      <c r="APK31" s="10"/>
      <c r="APL31" s="10"/>
      <c r="APM31" s="10"/>
      <c r="APN31" s="10"/>
      <c r="APO31" s="10"/>
      <c r="APP31" s="10"/>
      <c r="APQ31" s="10"/>
      <c r="APR31" s="10"/>
      <c r="APS31" s="10"/>
      <c r="APT31" s="10"/>
      <c r="APU31" s="10"/>
      <c r="APV31" s="10"/>
      <c r="APW31" s="10"/>
      <c r="APX31" s="10"/>
      <c r="APY31" s="10"/>
      <c r="APZ31" s="10"/>
      <c r="AQA31" s="10"/>
      <c r="AQB31" s="10"/>
      <c r="AQC31" s="10"/>
      <c r="AQD31" s="10"/>
      <c r="AQE31" s="10"/>
      <c r="AQF31" s="10"/>
      <c r="AQG31" s="10"/>
      <c r="AQH31" s="10"/>
      <c r="AQI31" s="10"/>
      <c r="AQJ31" s="10"/>
      <c r="AQK31" s="10"/>
      <c r="AQL31" s="10"/>
      <c r="AQM31" s="10"/>
      <c r="AQN31" s="10"/>
      <c r="AQO31" s="10"/>
      <c r="AQP31" s="10"/>
      <c r="AQQ31" s="10"/>
      <c r="AQR31" s="10"/>
      <c r="AQS31" s="10"/>
      <c r="AQT31" s="10"/>
      <c r="AQU31" s="10"/>
      <c r="AQV31" s="10"/>
      <c r="AQW31" s="10"/>
      <c r="AQX31" s="10"/>
      <c r="AQY31" s="10"/>
      <c r="AQZ31" s="10"/>
      <c r="ARA31" s="10"/>
      <c r="ARB31" s="10"/>
      <c r="ARC31" s="10"/>
      <c r="ARD31" s="10"/>
      <c r="ARE31" s="10"/>
      <c r="ARF31" s="10"/>
      <c r="ARG31" s="10"/>
      <c r="ARH31" s="10"/>
      <c r="ARI31" s="10"/>
      <c r="ARJ31" s="10"/>
      <c r="ARK31" s="10"/>
      <c r="ARL31" s="10"/>
      <c r="ARM31" s="10"/>
      <c r="ARN31" s="10"/>
      <c r="ARO31" s="10"/>
      <c r="ARP31" s="10"/>
      <c r="ARQ31" s="10"/>
      <c r="ARR31" s="10"/>
      <c r="ARS31" s="10"/>
      <c r="ART31" s="10"/>
      <c r="ARU31" s="10"/>
      <c r="ARV31" s="10"/>
      <c r="ARW31" s="10"/>
      <c r="ARX31" s="10"/>
      <c r="ARY31" s="10"/>
      <c r="ARZ31" s="10"/>
      <c r="ASA31" s="10"/>
      <c r="ASB31" s="10"/>
      <c r="ASC31" s="10"/>
      <c r="ASD31" s="10"/>
      <c r="ASE31" s="10"/>
      <c r="ASF31" s="10"/>
      <c r="ASG31" s="10"/>
      <c r="ASH31" s="10"/>
      <c r="ASI31" s="10"/>
      <c r="ASJ31" s="10"/>
      <c r="ASK31" s="10"/>
      <c r="ASL31" s="10"/>
      <c r="ASM31" s="10"/>
      <c r="ASN31" s="10"/>
      <c r="ASO31" s="10"/>
      <c r="ASP31" s="10"/>
      <c r="ASQ31" s="10"/>
      <c r="ASR31" s="10"/>
      <c r="ASS31" s="10"/>
      <c r="AST31" s="10"/>
      <c r="ASU31" s="10"/>
      <c r="ASV31" s="10"/>
      <c r="ASW31" s="10"/>
      <c r="ASX31" s="10"/>
      <c r="ASY31" s="10"/>
      <c r="ASZ31" s="10"/>
      <c r="ATA31" s="10"/>
      <c r="ATB31" s="10"/>
      <c r="ATC31" s="10"/>
      <c r="ATD31" s="10"/>
      <c r="ATE31" s="10"/>
      <c r="ATF31" s="10"/>
      <c r="ATG31" s="10"/>
      <c r="ATH31" s="10"/>
      <c r="ATI31" s="10"/>
      <c r="ATJ31" s="10"/>
      <c r="ATK31" s="10"/>
      <c r="ATL31" s="10"/>
      <c r="ATM31" s="10"/>
      <c r="ATN31" s="10"/>
      <c r="ATO31" s="10"/>
      <c r="ATP31" s="10"/>
      <c r="ATQ31" s="10"/>
      <c r="ATR31" s="10"/>
      <c r="ATS31" s="10"/>
      <c r="ATT31" s="10"/>
      <c r="ATU31" s="10"/>
      <c r="ATV31" s="10"/>
      <c r="ATW31" s="10"/>
      <c r="ATX31" s="10"/>
      <c r="ATY31" s="10"/>
      <c r="ATZ31" s="10"/>
      <c r="AUA31" s="10"/>
      <c r="AUB31" s="10"/>
      <c r="AUC31" s="10"/>
      <c r="AUD31" s="10"/>
      <c r="AUE31" s="10"/>
      <c r="AUF31" s="10"/>
      <c r="AUG31" s="10"/>
      <c r="AUH31" s="10"/>
      <c r="AUI31" s="10"/>
      <c r="AUJ31" s="10"/>
      <c r="AUK31" s="10"/>
      <c r="AUL31" s="10"/>
      <c r="AUM31" s="10"/>
      <c r="AUN31" s="10"/>
      <c r="AUO31" s="10"/>
      <c r="AUP31" s="10"/>
      <c r="AUQ31" s="10"/>
      <c r="AUR31" s="10"/>
      <c r="AUS31" s="10"/>
      <c r="AUT31" s="10"/>
      <c r="AUU31" s="10"/>
      <c r="AUV31" s="10"/>
      <c r="AUW31" s="10"/>
      <c r="AUX31" s="10"/>
      <c r="AUY31" s="10"/>
      <c r="AUZ31" s="10"/>
      <c r="AVA31" s="10"/>
      <c r="AVB31" s="10"/>
      <c r="AVC31" s="10"/>
      <c r="AVD31" s="10"/>
      <c r="AVE31" s="10"/>
      <c r="AVF31" s="10"/>
      <c r="AVG31" s="10"/>
      <c r="AVH31" s="10"/>
      <c r="AVI31" s="10"/>
      <c r="AVJ31" s="10"/>
      <c r="AVK31" s="10"/>
      <c r="AVL31" s="10"/>
      <c r="AVM31" s="10"/>
      <c r="AVN31" s="10"/>
      <c r="AVO31" s="10"/>
      <c r="AVP31" s="10"/>
      <c r="AVQ31" s="10"/>
      <c r="AVR31" s="10"/>
      <c r="AVS31" s="10"/>
      <c r="AVT31" s="10"/>
      <c r="AVU31" s="10"/>
      <c r="AVV31" s="10"/>
      <c r="AVW31" s="10"/>
      <c r="AVX31" s="10"/>
      <c r="AVY31" s="10"/>
      <c r="AVZ31" s="10"/>
      <c r="AWA31" s="10"/>
      <c r="AWB31" s="10"/>
      <c r="AWC31" s="10"/>
      <c r="AWD31" s="10"/>
      <c r="AWE31" s="10"/>
      <c r="AWF31" s="10"/>
      <c r="AWG31" s="10"/>
      <c r="AWH31" s="10"/>
      <c r="AWI31" s="10"/>
      <c r="AWJ31" s="10"/>
      <c r="AWK31" s="10"/>
      <c r="AWL31" s="10"/>
      <c r="AWM31" s="10"/>
      <c r="AWN31" s="10"/>
      <c r="AWO31" s="10"/>
      <c r="AWP31" s="10"/>
      <c r="AWQ31" s="10"/>
      <c r="AWR31" s="10"/>
      <c r="AWS31" s="10"/>
      <c r="AWT31" s="10"/>
      <c r="AWU31" s="10"/>
      <c r="AWV31" s="10"/>
      <c r="AWW31" s="10"/>
      <c r="AWX31" s="10"/>
      <c r="AWY31" s="10"/>
      <c r="AWZ31" s="10"/>
      <c r="AXA31" s="10"/>
      <c r="AXB31" s="10"/>
      <c r="AXC31" s="10"/>
      <c r="AXD31" s="10"/>
      <c r="AXE31" s="10"/>
      <c r="AXF31" s="10"/>
      <c r="AXG31" s="10"/>
      <c r="AXH31" s="10"/>
      <c r="AXI31" s="10"/>
      <c r="AXJ31" s="10"/>
      <c r="AXK31" s="10"/>
      <c r="AXL31" s="10"/>
      <c r="AXM31" s="10"/>
      <c r="AXN31" s="10"/>
      <c r="AXO31" s="10"/>
      <c r="AXP31" s="10"/>
      <c r="AXQ31" s="10"/>
      <c r="AXR31" s="10"/>
      <c r="AXS31" s="10"/>
      <c r="AXT31" s="10"/>
      <c r="AXU31" s="10"/>
      <c r="AXV31" s="10"/>
      <c r="AXW31" s="10"/>
      <c r="AXX31" s="10"/>
      <c r="AXY31" s="10"/>
      <c r="AXZ31" s="10"/>
      <c r="AYA31" s="10"/>
      <c r="AYB31" s="10"/>
      <c r="AYC31" s="10"/>
      <c r="AYD31" s="10"/>
      <c r="AYE31" s="10"/>
      <c r="AYF31" s="10"/>
      <c r="AYG31" s="10"/>
      <c r="AYH31" s="10"/>
      <c r="AYI31" s="10"/>
      <c r="AYJ31" s="10"/>
      <c r="AYK31" s="10"/>
      <c r="AYL31" s="10"/>
      <c r="AYM31" s="10"/>
      <c r="AYN31" s="10"/>
      <c r="AYO31" s="10"/>
      <c r="AYP31" s="10"/>
      <c r="AYQ31" s="10"/>
      <c r="AYR31" s="10"/>
      <c r="AYS31" s="10"/>
      <c r="AYT31" s="10"/>
      <c r="AYU31" s="10"/>
      <c r="AYV31" s="10"/>
      <c r="AYW31" s="10"/>
      <c r="AYX31" s="10"/>
      <c r="AYY31" s="10"/>
      <c r="AYZ31" s="10"/>
      <c r="AZA31" s="10"/>
      <c r="AZB31" s="10"/>
      <c r="AZC31" s="10"/>
      <c r="AZD31" s="10"/>
      <c r="AZE31" s="10"/>
      <c r="AZF31" s="10"/>
      <c r="AZG31" s="10"/>
      <c r="AZH31" s="10"/>
      <c r="AZI31" s="10"/>
      <c r="AZJ31" s="10"/>
      <c r="AZK31" s="10"/>
      <c r="AZL31" s="10"/>
      <c r="AZM31" s="10"/>
      <c r="AZN31" s="10"/>
      <c r="AZO31" s="10"/>
      <c r="AZP31" s="10"/>
      <c r="AZQ31" s="10"/>
      <c r="AZR31" s="10"/>
      <c r="AZS31" s="10"/>
      <c r="AZT31" s="10"/>
      <c r="AZU31" s="10"/>
    </row>
    <row r="32" spans="1:1373" ht="31.5" customHeight="1" thickBot="1" x14ac:dyDescent="0.25">
      <c r="A32" s="2"/>
      <c r="B32" s="12"/>
      <c r="C32" s="12"/>
      <c r="D32" s="466" t="s">
        <v>19</v>
      </c>
      <c r="E32" s="467"/>
      <c r="F32" s="467"/>
      <c r="G32" s="468"/>
      <c r="H32" s="531" t="s">
        <v>101</v>
      </c>
      <c r="I32" s="531"/>
      <c r="J32" s="531"/>
      <c r="K32" s="532"/>
      <c r="L32" s="522" t="s">
        <v>99</v>
      </c>
      <c r="M32" s="523"/>
      <c r="N32" s="523"/>
      <c r="O32" s="525"/>
      <c r="P32" s="522" t="s">
        <v>100</v>
      </c>
      <c r="Q32" s="523"/>
      <c r="R32" s="523"/>
      <c r="S32" s="525"/>
    </row>
    <row r="33" spans="1:19" ht="12.75" customHeight="1" thickBot="1" x14ac:dyDescent="0.25">
      <c r="A33" s="2"/>
      <c r="B33" s="12"/>
      <c r="C33" s="12"/>
      <c r="D33" s="472" t="s">
        <v>21</v>
      </c>
      <c r="E33" s="473"/>
      <c r="F33" s="473"/>
      <c r="G33" s="474"/>
      <c r="H33" s="475">
        <f>H34</f>
        <v>294.7</v>
      </c>
      <c r="I33" s="476"/>
      <c r="J33" s="476"/>
      <c r="K33" s="477"/>
      <c r="L33" s="475">
        <f>L34</f>
        <v>344.09999999999997</v>
      </c>
      <c r="M33" s="476"/>
      <c r="N33" s="476"/>
      <c r="O33" s="477"/>
      <c r="P33" s="475">
        <f>P34</f>
        <v>49.400000000000006</v>
      </c>
      <c r="Q33" s="476"/>
      <c r="R33" s="476"/>
      <c r="S33" s="493"/>
    </row>
    <row r="34" spans="1:19" ht="12" customHeight="1" thickBot="1" x14ac:dyDescent="0.25">
      <c r="A34" s="2"/>
      <c r="B34" s="13"/>
      <c r="C34" s="13"/>
      <c r="D34" s="448" t="s">
        <v>33</v>
      </c>
      <c r="E34" s="449"/>
      <c r="F34" s="449"/>
      <c r="G34" s="450"/>
      <c r="H34" s="469">
        <f>SUMIF(G13:G25,"SB",H13:H25)</f>
        <v>294.7</v>
      </c>
      <c r="I34" s="470"/>
      <c r="J34" s="470"/>
      <c r="K34" s="471"/>
      <c r="L34" s="469">
        <f>SUMIF(G13:G25,"SB",L13:L25)</f>
        <v>344.09999999999997</v>
      </c>
      <c r="M34" s="470"/>
      <c r="N34" s="470"/>
      <c r="O34" s="471"/>
      <c r="P34" s="469">
        <f>SUMIF(G13:G25,"SB",P13:P25)</f>
        <v>49.400000000000006</v>
      </c>
      <c r="Q34" s="470"/>
      <c r="R34" s="470"/>
      <c r="S34" s="535"/>
    </row>
    <row r="35" spans="1:19" ht="15" customHeight="1" thickBot="1" x14ac:dyDescent="0.25">
      <c r="A35" s="2"/>
      <c r="B35" s="14"/>
      <c r="C35" s="14"/>
      <c r="D35" s="463" t="s">
        <v>32</v>
      </c>
      <c r="E35" s="464"/>
      <c r="F35" s="464"/>
      <c r="G35" s="465"/>
      <c r="H35" s="457">
        <f>SUM(H36:K36)</f>
        <v>0</v>
      </c>
      <c r="I35" s="458"/>
      <c r="J35" s="458"/>
      <c r="K35" s="459"/>
      <c r="L35" s="457">
        <f>SUM(L36:O36)</f>
        <v>0</v>
      </c>
      <c r="M35" s="458"/>
      <c r="N35" s="458"/>
      <c r="O35" s="459"/>
      <c r="P35" s="457">
        <f>SUM(P36:S36)</f>
        <v>0</v>
      </c>
      <c r="Q35" s="458"/>
      <c r="R35" s="458"/>
      <c r="S35" s="486"/>
    </row>
    <row r="36" spans="1:19" ht="12.75" customHeight="1" thickBot="1" x14ac:dyDescent="0.25">
      <c r="A36" s="2"/>
      <c r="B36" s="13"/>
      <c r="C36" s="13"/>
      <c r="D36" s="448" t="s">
        <v>34</v>
      </c>
      <c r="E36" s="449"/>
      <c r="F36" s="449"/>
      <c r="G36" s="450"/>
      <c r="H36" s="460">
        <f>SUMIF(G13:G28,"ES",H13:H28)</f>
        <v>0</v>
      </c>
      <c r="I36" s="461"/>
      <c r="J36" s="461"/>
      <c r="K36" s="462"/>
      <c r="L36" s="460">
        <f>SUMIF(G13:G22,"es",L13:L22)</f>
        <v>0</v>
      </c>
      <c r="M36" s="461"/>
      <c r="N36" s="461"/>
      <c r="O36" s="462"/>
      <c r="P36" s="460">
        <f>L36-H36</f>
        <v>0</v>
      </c>
      <c r="Q36" s="461"/>
      <c r="R36" s="461"/>
      <c r="S36" s="484"/>
    </row>
    <row r="37" spans="1:19" ht="13.5" customHeight="1" thickBot="1" x14ac:dyDescent="0.25">
      <c r="A37" s="2"/>
      <c r="B37" s="12"/>
      <c r="C37" s="12"/>
      <c r="D37" s="454" t="s">
        <v>13</v>
      </c>
      <c r="E37" s="455"/>
      <c r="F37" s="455"/>
      <c r="G37" s="456"/>
      <c r="H37" s="451">
        <f>H33+H35</f>
        <v>294.7</v>
      </c>
      <c r="I37" s="452"/>
      <c r="J37" s="452"/>
      <c r="K37" s="453"/>
      <c r="L37" s="451">
        <f>L33+L35</f>
        <v>344.09999999999997</v>
      </c>
      <c r="M37" s="452"/>
      <c r="N37" s="452"/>
      <c r="O37" s="453"/>
      <c r="P37" s="451">
        <f>P33+P35</f>
        <v>49.400000000000006</v>
      </c>
      <c r="Q37" s="452"/>
      <c r="R37" s="452"/>
      <c r="S37" s="482"/>
    </row>
    <row r="38" spans="1:19" x14ac:dyDescent="0.2">
      <c r="C38" s="2"/>
      <c r="D38" s="15"/>
      <c r="E38" s="15"/>
      <c r="F38" s="15"/>
      <c r="G38" s="15"/>
      <c r="H38" s="16"/>
      <c r="I38" s="16"/>
      <c r="J38" s="6"/>
      <c r="K38" s="6"/>
      <c r="L38" s="16"/>
      <c r="M38" s="16"/>
      <c r="N38" s="6"/>
      <c r="O38" s="6"/>
      <c r="P38" s="16"/>
      <c r="Q38" s="16"/>
      <c r="R38" s="6"/>
      <c r="S38" s="6"/>
    </row>
  </sheetData>
  <mergeCells count="71">
    <mergeCell ref="Q1:S1"/>
    <mergeCell ref="P32:S32"/>
    <mergeCell ref="P33:S33"/>
    <mergeCell ref="P34:S34"/>
    <mergeCell ref="P35:S35"/>
    <mergeCell ref="P6:S6"/>
    <mergeCell ref="P7:P8"/>
    <mergeCell ref="Q7:R7"/>
    <mergeCell ref="S7:S8"/>
    <mergeCell ref="P31:S31"/>
    <mergeCell ref="A2:S2"/>
    <mergeCell ref="A3:S3"/>
    <mergeCell ref="A4:S4"/>
    <mergeCell ref="A6:A8"/>
    <mergeCell ref="B6:B8"/>
    <mergeCell ref="C6:C8"/>
    <mergeCell ref="P36:S36"/>
    <mergeCell ref="P37:S37"/>
    <mergeCell ref="L33:O33"/>
    <mergeCell ref="L34:O34"/>
    <mergeCell ref="L35:O35"/>
    <mergeCell ref="L36:O36"/>
    <mergeCell ref="L37:O37"/>
    <mergeCell ref="L6:O6"/>
    <mergeCell ref="L7:L8"/>
    <mergeCell ref="M7:N7"/>
    <mergeCell ref="O7:O8"/>
    <mergeCell ref="L31:O31"/>
    <mergeCell ref="L32:O32"/>
    <mergeCell ref="D35:G35"/>
    <mergeCell ref="H35:K35"/>
    <mergeCell ref="D36:G36"/>
    <mergeCell ref="H36:K36"/>
    <mergeCell ref="D37:G37"/>
    <mergeCell ref="H37:K37"/>
    <mergeCell ref="H31:K31"/>
    <mergeCell ref="D32:G32"/>
    <mergeCell ref="H32:K32"/>
    <mergeCell ref="D33:G33"/>
    <mergeCell ref="H33:K33"/>
    <mergeCell ref="D34:G34"/>
    <mergeCell ref="H34:K34"/>
    <mergeCell ref="B27:G27"/>
    <mergeCell ref="B28:G28"/>
    <mergeCell ref="A29:S29"/>
    <mergeCell ref="D30:S30"/>
    <mergeCell ref="C19:G19"/>
    <mergeCell ref="C20:S20"/>
    <mergeCell ref="D21:D22"/>
    <mergeCell ref="C26:G26"/>
    <mergeCell ref="C17:C18"/>
    <mergeCell ref="D17:D18"/>
    <mergeCell ref="C15:C16"/>
    <mergeCell ref="D15:D16"/>
    <mergeCell ref="A13:A14"/>
    <mergeCell ref="B13:B14"/>
    <mergeCell ref="C13:C14"/>
    <mergeCell ref="D13:D14"/>
    <mergeCell ref="E13:E14"/>
    <mergeCell ref="F13:F14"/>
    <mergeCell ref="A10:S10"/>
    <mergeCell ref="B11:S11"/>
    <mergeCell ref="C12:S12"/>
    <mergeCell ref="D6:D8"/>
    <mergeCell ref="E6:E8"/>
    <mergeCell ref="F6:F8"/>
    <mergeCell ref="G6:G8"/>
    <mergeCell ref="H6:K6"/>
    <mergeCell ref="H7:H8"/>
    <mergeCell ref="I7:J7"/>
    <mergeCell ref="K7:K8"/>
  </mergeCells>
  <printOptions horizontalCentered="1"/>
  <pageMargins left="0.11811023622047245" right="0.11811023622047245" top="0.35433070866141736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lentele</vt:lpstr>
      <vt:lpstr>Asignavimų valdydojai</vt:lpstr>
      <vt:lpstr>Rengimo medžiaga</vt:lpstr>
      <vt:lpstr>'2014-2016 SVP'!Print_Area</vt:lpstr>
      <vt:lpstr>'Aiškinamoji lentele'!Print_Area</vt:lpstr>
      <vt:lpstr>'Rengimo medžiaga'!Print_Area</vt:lpstr>
      <vt:lpstr>'2014-2016 SVP'!Print_Titles</vt:lpstr>
      <vt:lpstr>'Aiškinamoji lentele'!Print_Titles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Virginija Palaimiene</cp:lastModifiedBy>
  <cp:lastPrinted>2014-12-11T07:10:53Z</cp:lastPrinted>
  <dcterms:created xsi:type="dcterms:W3CDTF">2005-11-15T09:07:30Z</dcterms:created>
  <dcterms:modified xsi:type="dcterms:W3CDTF">2014-12-12T08:35:27Z</dcterms:modified>
</cp:coreProperties>
</file>