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05" windowWidth="19200" windowHeight="11580" firstSheet="3" activeTab="3"/>
  </bookViews>
  <sheets>
    <sheet name="2014-2016 SVP" sheetId="1" state="hidden" r:id="rId1"/>
    <sheet name="Asignavimų valdydojai" sheetId="6" state="hidden" r:id="rId2"/>
    <sheet name="9 pr. Lt" sheetId="9" state="hidden" r:id="rId3"/>
    <sheet name="9 programa" sheetId="10" r:id="rId4"/>
    <sheet name="Aiškinamoji lentelė" sheetId="11" state="hidden" r:id="rId5"/>
  </sheets>
  <definedNames>
    <definedName name="_xlnm.Print_Area" localSheetId="0">'2014-2016 SVP'!$A$1:$Q$38</definedName>
    <definedName name="_xlnm.Print_Area" localSheetId="3">'9 programa'!$A$1:$N$35</definedName>
    <definedName name="_xlnm.Print_Titles" localSheetId="0">'2014-2016 SVP'!$5:$7</definedName>
  </definedNames>
  <calcPr calcId="145621"/>
</workbook>
</file>

<file path=xl/calcChain.xml><?xml version="1.0" encoding="utf-8"?>
<calcChain xmlns="http://schemas.openxmlformats.org/spreadsheetml/2006/main">
  <c r="S40" i="11" l="1"/>
  <c r="R40" i="11"/>
  <c r="N40" i="11"/>
  <c r="S39" i="11"/>
  <c r="S41" i="11" s="1"/>
  <c r="R39" i="11"/>
  <c r="N39" i="11"/>
  <c r="S38" i="11"/>
  <c r="R38" i="11"/>
  <c r="S37" i="11"/>
  <c r="R37" i="11"/>
  <c r="R41" i="11" s="1"/>
  <c r="Q30" i="11"/>
  <c r="Q31" i="11" s="1"/>
  <c r="S29" i="11"/>
  <c r="R29" i="11"/>
  <c r="Q29" i="11"/>
  <c r="P29" i="11"/>
  <c r="M28" i="11"/>
  <c r="M29" i="11" s="1"/>
  <c r="M30" i="11" s="1"/>
  <c r="M31" i="11" s="1"/>
  <c r="L28" i="11"/>
  <c r="L29" i="11" s="1"/>
  <c r="L30" i="11" s="1"/>
  <c r="L31" i="11" s="1"/>
  <c r="K28" i="11"/>
  <c r="K29" i="11" s="1"/>
  <c r="J28" i="11"/>
  <c r="J29" i="11" s="1"/>
  <c r="J27" i="11"/>
  <c r="J40" i="11" s="1"/>
  <c r="J39" i="11" s="1"/>
  <c r="J26" i="11"/>
  <c r="R25" i="11"/>
  <c r="O25" i="11"/>
  <c r="O29" i="11" s="1"/>
  <c r="N24" i="11"/>
  <c r="N25" i="11" s="1"/>
  <c r="N29" i="11" s="1"/>
  <c r="O21" i="11"/>
  <c r="O22" i="11" s="1"/>
  <c r="N22" i="11" s="1"/>
  <c r="N21" i="11"/>
  <c r="N20" i="11"/>
  <c r="S19" i="11"/>
  <c r="S22" i="11" s="1"/>
  <c r="S30" i="11" s="1"/>
  <c r="S31" i="11" s="1"/>
  <c r="R19" i="11"/>
  <c r="O19" i="11"/>
  <c r="N18" i="11"/>
  <c r="N19" i="11" s="1"/>
  <c r="S17" i="11"/>
  <c r="R17" i="11"/>
  <c r="R22" i="11" s="1"/>
  <c r="O17" i="11"/>
  <c r="N17" i="11"/>
  <c r="K17" i="11"/>
  <c r="J17" i="11" s="1"/>
  <c r="N16" i="11"/>
  <c r="J16" i="11"/>
  <c r="S15" i="11"/>
  <c r="R15" i="11"/>
  <c r="O15" i="11"/>
  <c r="N15" i="11"/>
  <c r="K15" i="11"/>
  <c r="J15" i="11" s="1"/>
  <c r="N14" i="11"/>
  <c r="J14" i="11"/>
  <c r="S13" i="11"/>
  <c r="R13" i="11"/>
  <c r="O13" i="11"/>
  <c r="N13" i="11"/>
  <c r="K13" i="11"/>
  <c r="J13" i="11" s="1"/>
  <c r="N12" i="11"/>
  <c r="N38" i="11" s="1"/>
  <c r="N37" i="11" s="1"/>
  <c r="N41" i="11" s="1"/>
  <c r="J12" i="11"/>
  <c r="J38" i="11" s="1"/>
  <c r="J37" i="11" s="1"/>
  <c r="J41" i="11" s="1"/>
  <c r="N30" i="11" l="1"/>
  <c r="N31" i="11" s="1"/>
  <c r="O30" i="11"/>
  <c r="O31" i="11" s="1"/>
  <c r="J30" i="11"/>
  <c r="J31" i="11" s="1"/>
  <c r="R30" i="11"/>
  <c r="R31" i="11" s="1"/>
  <c r="K22" i="11"/>
  <c r="J22" i="11" s="1"/>
  <c r="J34" i="10"/>
  <c r="J33" i="10" s="1"/>
  <c r="J35" i="10" s="1"/>
  <c r="I34" i="10"/>
  <c r="I33" i="10" s="1"/>
  <c r="I35" i="10" s="1"/>
  <c r="H34" i="10"/>
  <c r="H33" i="10" s="1"/>
  <c r="H35" i="10" s="1"/>
  <c r="I25" i="10"/>
  <c r="I26" i="10" s="1"/>
  <c r="I24" i="10"/>
  <c r="H24" i="10"/>
  <c r="H25" i="10" s="1"/>
  <c r="H26" i="10" s="1"/>
  <c r="H20" i="10"/>
  <c r="H21" i="10" s="1"/>
  <c r="I19" i="10"/>
  <c r="H19" i="10"/>
  <c r="J18" i="10"/>
  <c r="J19" i="10" s="1"/>
  <c r="I18" i="10"/>
  <c r="H18" i="10"/>
  <c r="J17" i="10"/>
  <c r="I17" i="10"/>
  <c r="I22" i="10" s="1"/>
  <c r="J16" i="10"/>
  <c r="I16" i="10"/>
  <c r="H16" i="10"/>
  <c r="H17" i="10" s="1"/>
  <c r="I15" i="10"/>
  <c r="H15" i="10"/>
  <c r="J14" i="10"/>
  <c r="J15" i="10" s="1"/>
  <c r="I14" i="10"/>
  <c r="H14" i="10"/>
  <c r="J13" i="10"/>
  <c r="I13" i="10"/>
  <c r="J12" i="10"/>
  <c r="I12" i="10"/>
  <c r="H12" i="10"/>
  <c r="H13" i="10" s="1"/>
  <c r="K30" i="11" l="1"/>
  <c r="K31" i="11" s="1"/>
  <c r="H22" i="10"/>
  <c r="H27" i="10"/>
  <c r="H28" i="10" s="1"/>
  <c r="J22" i="10"/>
  <c r="J27" i="10" s="1"/>
  <c r="J28" i="10" s="1"/>
  <c r="I27" i="10"/>
  <c r="I28" i="10" s="1"/>
  <c r="Q38" i="9" l="1"/>
  <c r="P38" i="9"/>
  <c r="L38" i="9"/>
  <c r="H38" i="9"/>
  <c r="Q37" i="9"/>
  <c r="Q39" i="9" s="1"/>
  <c r="P37" i="9"/>
  <c r="L37" i="9"/>
  <c r="H37" i="9"/>
  <c r="Q36" i="9"/>
  <c r="P36" i="9"/>
  <c r="Q35" i="9"/>
  <c r="P35" i="9"/>
  <c r="P39" i="9" s="1"/>
  <c r="Q29" i="9"/>
  <c r="O29" i="9"/>
  <c r="O30" i="9" s="1"/>
  <c r="O31" i="9" s="1"/>
  <c r="N29" i="9"/>
  <c r="N30" i="9" s="1"/>
  <c r="N31" i="9" s="1"/>
  <c r="K29" i="9"/>
  <c r="K30" i="9" s="1"/>
  <c r="K31" i="9" s="1"/>
  <c r="J29" i="9"/>
  <c r="I29" i="9"/>
  <c r="P25" i="9"/>
  <c r="P29" i="9" s="1"/>
  <c r="P30" i="9" s="1"/>
  <c r="P31" i="9" s="1"/>
  <c r="M25" i="9"/>
  <c r="M29" i="9" s="1"/>
  <c r="M30" i="9" s="1"/>
  <c r="M31" i="9" s="1"/>
  <c r="I25" i="9"/>
  <c r="H25" i="9"/>
  <c r="H29" i="9" s="1"/>
  <c r="L24" i="9"/>
  <c r="H24" i="9"/>
  <c r="M22" i="9"/>
  <c r="L22" i="9" s="1"/>
  <c r="I21" i="9"/>
  <c r="I22" i="9" s="1"/>
  <c r="H22" i="9" s="1"/>
  <c r="H21" i="9"/>
  <c r="H20" i="9"/>
  <c r="Q19" i="9"/>
  <c r="P19" i="9"/>
  <c r="I19" i="9"/>
  <c r="H18" i="9"/>
  <c r="H19" i="9" s="1"/>
  <c r="Q17" i="9"/>
  <c r="Q22" i="9" s="1"/>
  <c r="Q30" i="9" s="1"/>
  <c r="Q31" i="9" s="1"/>
  <c r="P17" i="9"/>
  <c r="M17" i="9"/>
  <c r="L17" i="9"/>
  <c r="I17" i="9"/>
  <c r="L16" i="9"/>
  <c r="H16" i="9"/>
  <c r="H17" i="9" s="1"/>
  <c r="Q15" i="9"/>
  <c r="P15" i="9"/>
  <c r="P22" i="9" s="1"/>
  <c r="M15" i="9"/>
  <c r="L15" i="9"/>
  <c r="I15" i="9"/>
  <c r="L14" i="9"/>
  <c r="H14" i="9"/>
  <c r="H15" i="9" s="1"/>
  <c r="Q13" i="9"/>
  <c r="P13" i="9"/>
  <c r="M13" i="9"/>
  <c r="L13" i="9"/>
  <c r="I13" i="9"/>
  <c r="L12" i="9"/>
  <c r="L36" i="9" s="1"/>
  <c r="L35" i="9" s="1"/>
  <c r="L39" i="9" s="1"/>
  <c r="H12" i="9"/>
  <c r="H13" i="9" s="1"/>
  <c r="H30" i="9" l="1"/>
  <c r="H31" i="9" s="1"/>
  <c r="I30" i="9"/>
  <c r="I31" i="9" s="1"/>
  <c r="H36" i="9"/>
  <c r="H35" i="9" s="1"/>
  <c r="H39" i="9" s="1"/>
  <c r="L25" i="9"/>
  <c r="L29" i="9" s="1"/>
  <c r="L30" i="9" s="1"/>
  <c r="L31" i="9" s="1"/>
  <c r="H23" i="1" l="1"/>
  <c r="H22" i="1"/>
  <c r="I13" i="1"/>
  <c r="M37" i="1" l="1"/>
  <c r="M36" i="1" s="1"/>
  <c r="M35" i="1"/>
  <c r="M34" i="1" s="1"/>
  <c r="L37" i="1"/>
  <c r="L36" i="1" s="1"/>
  <c r="L35" i="1"/>
  <c r="L34" i="1" s="1"/>
  <c r="J26" i="1"/>
  <c r="L19" i="1"/>
  <c r="K26" i="1"/>
  <c r="I26" i="1"/>
  <c r="I27" i="1" s="1"/>
  <c r="H12" i="1"/>
  <c r="H14" i="1"/>
  <c r="H16" i="1"/>
  <c r="H26" i="1"/>
  <c r="H27" i="1" s="1"/>
  <c r="I17" i="1"/>
  <c r="H17" i="1" s="1"/>
  <c r="I15" i="1"/>
  <c r="H15" i="1" s="1"/>
  <c r="L26" i="1"/>
  <c r="L27" i="1" s="1"/>
  <c r="M26" i="1"/>
  <c r="M27" i="1" s="1"/>
  <c r="M19" i="1"/>
  <c r="M17" i="1"/>
  <c r="M15" i="1"/>
  <c r="M13" i="1"/>
  <c r="L17" i="1"/>
  <c r="L15" i="1"/>
  <c r="L13" i="1"/>
  <c r="H13" i="1"/>
  <c r="H37" i="1"/>
  <c r="H36" i="1" s="1"/>
  <c r="K27" i="1" l="1"/>
  <c r="K28" i="1" s="1"/>
  <c r="K29" i="1" s="1"/>
  <c r="M20" i="1"/>
  <c r="M28" i="1" s="1"/>
  <c r="M29" i="1" s="1"/>
  <c r="J27" i="1"/>
  <c r="J28" i="1" s="1"/>
  <c r="J29" i="1" s="1"/>
  <c r="H35" i="1"/>
  <c r="H34" i="1" s="1"/>
  <c r="H38" i="1" s="1"/>
  <c r="M38" i="1"/>
  <c r="L38" i="1"/>
  <c r="L20" i="1"/>
  <c r="L28" i="1" s="1"/>
  <c r="L29" i="1" s="1"/>
  <c r="I20" i="1"/>
  <c r="H20" i="1" s="1"/>
  <c r="H28" i="1" s="1"/>
  <c r="H29" i="1" s="1"/>
  <c r="I28" i="1" l="1"/>
  <c r="I29" i="1" s="1"/>
</calcChain>
</file>

<file path=xl/sharedStrings.xml><?xml version="1.0" encoding="utf-8"?>
<sst xmlns="http://schemas.openxmlformats.org/spreadsheetml/2006/main" count="466" uniqueCount="114">
  <si>
    <t>tūkst. Lt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</si>
  <si>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</si>
  <si>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</si>
  <si>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</si>
  <si>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</si>
  <si>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</si>
  <si>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</si>
  <si>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</si>
  <si>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Iš viso</t>
  </si>
  <si>
    <t>Išlaidoms</t>
  </si>
  <si>
    <t>Darbo užmokesčiui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</si>
  <si>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</si>
  <si>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</si>
  <si>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</si>
  <si>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</si>
  <si>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</si>
  <si>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</si>
  <si>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</si>
  <si>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</si>
  <si>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</si>
  <si>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</si>
  <si>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</si>
  <si>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</si>
  <si>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>04</t>
  </si>
  <si>
    <t>1</t>
  </si>
  <si>
    <t>ES</t>
  </si>
  <si>
    <t>Pavadinimas</t>
  </si>
  <si>
    <t>Turtui įsigyti ir finansiniams įsipareigojimams vykdyti</t>
  </si>
  <si>
    <t>03 Srateginis tikslas.  Užtikrinti gyventojams aukštą švietimo, kultūros, socialinių, sporto ir sveikatos apsaugos paslaugų kokybę ir prieinamumą</t>
  </si>
  <si>
    <t>Kurti pažangią ir pilietišką visuomenę, skatinant jaunimo ir su jaunimu dirbančių organizacijų veiklą, iniciatyvas ir dalyvavimą visuomeninėje veikloje</t>
  </si>
  <si>
    <t xml:space="preserve">Informacijos apie jaunimo veiklą sklaida </t>
  </si>
  <si>
    <t>Aktyvinti  jaunimo ir su jaunimu dirbančių organizacijų veiklą</t>
  </si>
  <si>
    <t>KITI ŠALTINIAI: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</si>
  <si>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</si>
  <si>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</si>
  <si>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JAUNIMO POLITIKOS PLĖTROS PROGRAMOS NR. 09</t>
  </si>
  <si>
    <t>09. Jaunimo politikos plėtros programa</t>
  </si>
  <si>
    <t>Garso įrašų studijos įrengimas Atviros erdvės jaunimo centre (I. Simonaitytės g. 24)</t>
  </si>
  <si>
    <t xml:space="preserve">Grafinio dizaino ir vaizdo studijos įrengimas Atviros erdvės jaunimo centre </t>
  </si>
  <si>
    <t>Jaunimo forumų, renginių organizavimas</t>
  </si>
  <si>
    <t>Plėtoti integruotą jaunimo politiką, užtikrinant bendradarbiavimo tarp žinybų ir sektorių plėtrą</t>
  </si>
  <si>
    <t>Jaunimo renginių (kino kūrybos, muzikos kūrybos vakarų, fotografijos parodų) organizavimas</t>
  </si>
  <si>
    <t>2014 m.</t>
  </si>
  <si>
    <t>2015 m.</t>
  </si>
  <si>
    <t>Funkcinės klasifikacijos kodas*</t>
  </si>
  <si>
    <t>Surengta forumų, renginių, sk.</t>
  </si>
  <si>
    <t>Atliktas tyrimas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</si>
  <si>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</si>
  <si>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</si>
  <si>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</si>
  <si>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</si>
  <si>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</si>
  <si>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</si>
  <si>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</si>
  <si>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</si>
  <si>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</si>
  <si>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Jaunimo projektų dalinis finansavimas</t>
  </si>
  <si>
    <t>2014-ųjų metų  asignavimų planas</t>
  </si>
  <si>
    <t>2016-ųjų metų lėšų poreikis</t>
  </si>
  <si>
    <t>2016 m.</t>
  </si>
  <si>
    <t>Klaipėdos jaunimo situacijos tyrimas, įvertinant atskirų jaunimo grupių poreikiu</t>
  </si>
  <si>
    <r>
      <t>Lietuvos ir Latvijos bendradarbiavimo tarp sienų programos projekto „Jaunas žmogus – tobulėjančios visuomenės garantas“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įgyvendinimas bendradarbiaujant su Liepojos jaunimo centru</t>
    </r>
    <r>
      <rPr>
        <sz val="10"/>
        <rFont val="Times New Roman"/>
        <family val="1"/>
        <charset val="186"/>
      </rPr>
      <t>:</t>
    </r>
  </si>
  <si>
    <t>Vykdytojas (skyrius / asmuo)</t>
  </si>
  <si>
    <t>Jaunimo reikalų koordinatorius</t>
  </si>
  <si>
    <t xml:space="preserve">Suorganizuota renginių, sk. </t>
  </si>
  <si>
    <t>Funkcinės klasifikacijos kodas</t>
  </si>
  <si>
    <t>Suorganizuota įvairaus profilio veiklų, sk.</t>
  </si>
  <si>
    <t>Išleista informacinių leidinių, vnt.</t>
  </si>
  <si>
    <t>Atliktas tyrimas, vnt.</t>
  </si>
  <si>
    <t>Įrengta garso įrašų studija, vnt.</t>
  </si>
  <si>
    <t>Įrengta grafinio dizaino ir vaizdo studija, vnt.</t>
  </si>
  <si>
    <t>Sudaryti sąlygas kokybiškai jaunimo saviraiškai</t>
  </si>
  <si>
    <t>Iš dalies finansuotų projektų skaičius</t>
  </si>
  <si>
    <t>Iš dalies finansuota projektų, sk.</t>
  </si>
  <si>
    <t>Klaipėdos jaunimo situacijos tyrimas, įvertinant atskirų jaunimo grupių poreikius</t>
  </si>
  <si>
    <r>
      <t>2014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2016 M. KLAIPĖDOS MIESTO SAVIVALDYBĖS 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</si>
  <si>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</si>
  <si>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</si>
  <si>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</si>
  <si>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</si>
  <si>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</si>
  <si>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</si>
  <si>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r>
      <t>2014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2017 M. KLAIPĖDOS MIESTO SAVIVALDYBĖS </t>
    </r>
  </si>
  <si>
    <t>Asignavimai 2014-iesiems metams**</t>
  </si>
  <si>
    <t>2015-ųjų metų  asignavimų planas</t>
  </si>
  <si>
    <t>2017-ųjų metų lėšų poreikis</t>
  </si>
  <si>
    <t>2017 m.</t>
  </si>
  <si>
    <t>Asignavimai 2014-iesiems metams</t>
  </si>
  <si>
    <t>** pagal Klaipėdos miesto savivaldybės tarybos 2014 m. sausio 30 d. sprendimą Nr. T2-16</t>
  </si>
  <si>
    <t>Išleista informacinių leidinių, plakatų, filmų sk.</t>
  </si>
  <si>
    <t>Dalyvavimas tarptautiniuose projektuose</t>
  </si>
  <si>
    <t>Parengta galimybių studija</t>
  </si>
  <si>
    <t>P1.1.2.1</t>
  </si>
  <si>
    <t>P1.1.2.2</t>
  </si>
  <si>
    <t>05</t>
  </si>
  <si>
    <t>Paskirtа premijų, sk.</t>
  </si>
  <si>
    <r>
      <rPr>
        <sz val="10"/>
        <rFont val="Times New Roman"/>
        <family val="1"/>
        <charset val="186"/>
      </rPr>
      <t xml:space="preserve">Lietuvos ir Latvijos bendradarbiavimo tarp sienų programos projekto </t>
    </r>
    <r>
      <rPr>
        <b/>
        <sz val="10"/>
        <rFont val="Times New Roman"/>
        <family val="1"/>
        <charset val="186"/>
      </rPr>
      <t>„Jaunas žmogus – tobulėjančios visuomenės garantas“</t>
    </r>
    <r>
      <rPr>
        <sz val="10"/>
        <rFont val="Times New Roman"/>
        <family val="1"/>
        <charset val="186"/>
      </rPr>
      <t xml:space="preserve"> įgyvendinimas bendradarbiaujant su Liepojos jaunimo centru</t>
    </r>
  </si>
  <si>
    <t>Piniginės premijos už Klaipėdos miestui aktualų bei pritaikomą baigiamąjį darbą (bakalauro, magistro)  ir daktaro disertaciją  skyrimas</t>
  </si>
  <si>
    <t>2015-ųjų m. asignavimų planas</t>
  </si>
  <si>
    <t>2015 m. asignavimų planas</t>
  </si>
  <si>
    <t>2016 m. lėšų projektas</t>
  </si>
  <si>
    <t>EUR</t>
  </si>
  <si>
    <t>2015-ųjų metų asignavimų planas</t>
  </si>
  <si>
    <t>Iš dalies finansuota projektų, skaičius</t>
  </si>
  <si>
    <t>Išleista informacinių leidinių, plakatų, filmų skaičius</t>
  </si>
  <si>
    <t>Surengta forumų, renginių, skaičius</t>
  </si>
  <si>
    <t>Paskirtа premijų, skaičius</t>
  </si>
  <si>
    <t>Eur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</si>
  <si>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</si>
  <si>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>2016-ųjų metų lėšų projektas</t>
  </si>
  <si>
    <t>2017-ųjų metų lėšų projektas</t>
  </si>
  <si>
    <t>Planas</t>
  </si>
  <si>
    <t>2016-ųjų metų lėšų 2016-ųjų metų lėšų projektas</t>
  </si>
  <si>
    <t>2017-ųjų metų lėšų 2016-ųjų metų lėšų 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</si>
</sst>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0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5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right" vertical="top"/>
    </xf>
    <xf numFmtId="0" fontId="5" fillId="0" borderId="0" xfId="0" applyFont="1" applyBorder="1"/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5" fillId="0" borderId="0" xfId="0" applyNumberFormat="1" applyFont="1"/>
    <xf numFmtId="0" fontId="1" fillId="0" borderId="48" xfId="0" applyFont="1" applyBorder="1" applyAlignment="1">
      <alignment vertical="top"/>
    </xf>
    <xf numFmtId="0" fontId="1" fillId="0" borderId="39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2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0" fontId="1" fillId="0" borderId="43" xfId="0" applyFont="1" applyBorder="1" applyAlignment="1">
      <alignment horizontal="center" vertical="top"/>
    </xf>
    <xf numFmtId="0" fontId="1" fillId="4" borderId="0" xfId="0" applyFont="1" applyFill="1" applyBorder="1" applyAlignment="1">
      <alignment vertical="top"/>
    </xf>
    <xf numFmtId="0" fontId="4" fillId="0" borderId="0" xfId="0" applyFont="1"/>
    <xf numFmtId="0" fontId="4" fillId="0" borderId="55" xfId="0" applyFont="1" applyBorder="1" applyAlignment="1">
      <alignment horizontal="center" vertical="top" wrapText="1"/>
    </xf>
    <xf numFmtId="0" fontId="4" fillId="0" borderId="55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top" wrapText="1"/>
    </xf>
    <xf numFmtId="0" fontId="1" fillId="0" borderId="43" xfId="0" applyFont="1" applyFill="1" applyBorder="1" applyAlignment="1">
      <alignment horizontal="center" vertical="center" textRotation="90" wrapText="1"/>
    </xf>
    <xf numFmtId="49" fontId="2" fillId="6" borderId="40" xfId="0" applyNumberFormat="1" applyFont="1" applyFill="1" applyBorder="1" applyAlignment="1">
      <alignment vertical="top"/>
    </xf>
    <xf numFmtId="49" fontId="2" fillId="6" borderId="41" xfId="0" applyNumberFormat="1" applyFont="1" applyFill="1" applyBorder="1" applyAlignment="1">
      <alignment vertical="top"/>
    </xf>
    <xf numFmtId="49" fontId="2" fillId="6" borderId="38" xfId="0" applyNumberFormat="1" applyFont="1" applyFill="1" applyBorder="1" applyAlignment="1">
      <alignment vertical="top"/>
    </xf>
    <xf numFmtId="49" fontId="2" fillId="6" borderId="41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6" fillId="3" borderId="35" xfId="0" applyNumberFormat="1" applyFont="1" applyFill="1" applyBorder="1" applyAlignment="1">
      <alignment horizontal="center" vertical="top"/>
    </xf>
    <xf numFmtId="164" fontId="7" fillId="4" borderId="19" xfId="0" applyNumberFormat="1" applyFont="1" applyFill="1" applyBorder="1" applyAlignment="1">
      <alignment horizontal="center" vertical="top"/>
    </xf>
    <xf numFmtId="164" fontId="7" fillId="4" borderId="4" xfId="0" applyNumberFormat="1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1" fillId="4" borderId="20" xfId="0" applyNumberFormat="1" applyFont="1" applyFill="1" applyBorder="1" applyAlignment="1">
      <alignment horizontal="center" vertical="top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19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164" fontId="7" fillId="4" borderId="5" xfId="0" applyNumberFormat="1" applyFont="1" applyFill="1" applyBorder="1" applyAlignment="1">
      <alignment horizontal="center" vertical="top"/>
    </xf>
    <xf numFmtId="164" fontId="7" fillId="4" borderId="6" xfId="0" applyNumberFormat="1" applyFont="1" applyFill="1" applyBorder="1" applyAlignment="1">
      <alignment horizontal="center" vertical="top"/>
    </xf>
    <xf numFmtId="164" fontId="1" fillId="4" borderId="28" xfId="0" applyNumberFormat="1" applyFont="1" applyFill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164" fontId="1" fillId="0" borderId="33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164" fontId="7" fillId="7" borderId="5" xfId="0" applyNumberFormat="1" applyFont="1" applyFill="1" applyBorder="1" applyAlignment="1">
      <alignment horizontal="center" vertical="top"/>
    </xf>
    <xf numFmtId="164" fontId="7" fillId="7" borderId="6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5" xfId="0" applyNumberFormat="1" applyFont="1" applyFill="1" applyBorder="1" applyAlignment="1">
      <alignment horizontal="center" vertical="top"/>
    </xf>
    <xf numFmtId="164" fontId="2" fillId="3" borderId="36" xfId="0" applyNumberFormat="1" applyFont="1" applyFill="1" applyBorder="1" applyAlignment="1">
      <alignment horizontal="center" vertical="top"/>
    </xf>
    <xf numFmtId="164" fontId="2" fillId="3" borderId="37" xfId="0" applyNumberFormat="1" applyFont="1" applyFill="1" applyBorder="1" applyAlignment="1">
      <alignment horizontal="center" vertical="top"/>
    </xf>
    <xf numFmtId="164" fontId="2" fillId="3" borderId="38" xfId="0" applyNumberFormat="1" applyFont="1" applyFill="1" applyBorder="1" applyAlignment="1">
      <alignment horizontal="center" vertical="top"/>
    </xf>
    <xf numFmtId="164" fontId="2" fillId="3" borderId="40" xfId="0" applyNumberFormat="1" applyFont="1" applyFill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164" fontId="7" fillId="4" borderId="17" xfId="0" applyNumberFormat="1" applyFont="1" applyFill="1" applyBorder="1" applyAlignment="1">
      <alignment horizontal="center" vertical="top" wrapText="1"/>
    </xf>
    <xf numFmtId="164" fontId="7" fillId="4" borderId="19" xfId="0" applyNumberFormat="1" applyFont="1" applyFill="1" applyBorder="1" applyAlignment="1">
      <alignment horizontal="center" vertical="top" wrapText="1"/>
    </xf>
    <xf numFmtId="49" fontId="6" fillId="3" borderId="10" xfId="0" applyNumberFormat="1" applyFont="1" applyFill="1" applyBorder="1" applyAlignment="1">
      <alignment horizontal="center" vertical="top"/>
    </xf>
    <xf numFmtId="49" fontId="6" fillId="0" borderId="6" xfId="0" applyNumberFormat="1" applyFont="1" applyBorder="1" applyAlignment="1">
      <alignment vertical="top"/>
    </xf>
    <xf numFmtId="0" fontId="5" fillId="0" borderId="5" xfId="0" applyFont="1" applyBorder="1" applyAlignment="1">
      <alignment vertical="top"/>
    </xf>
    <xf numFmtId="49" fontId="7" fillId="0" borderId="25" xfId="0" applyNumberFormat="1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164" fontId="7" fillId="4" borderId="34" xfId="0" applyNumberFormat="1" applyFont="1" applyFill="1" applyBorder="1" applyAlignment="1">
      <alignment horizontal="center" vertical="top"/>
    </xf>
    <xf numFmtId="164" fontId="7" fillId="4" borderId="26" xfId="0" applyNumberFormat="1" applyFont="1" applyFill="1" applyBorder="1" applyAlignment="1">
      <alignment horizontal="center" vertical="top" wrapText="1"/>
    </xf>
    <xf numFmtId="164" fontId="7" fillId="4" borderId="7" xfId="0" applyNumberFormat="1" applyFont="1" applyFill="1" applyBorder="1" applyAlignment="1">
      <alignment horizontal="center" vertical="top" wrapText="1"/>
    </xf>
    <xf numFmtId="49" fontId="6" fillId="3" borderId="4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49" fontId="6" fillId="0" borderId="17" xfId="0" applyNumberFormat="1" applyFont="1" applyBorder="1" applyAlignment="1">
      <alignment vertical="top"/>
    </xf>
    <xf numFmtId="0" fontId="7" fillId="0" borderId="39" xfId="0" applyFont="1" applyBorder="1" applyAlignment="1">
      <alignment horizontal="center" vertical="top"/>
    </xf>
    <xf numFmtId="164" fontId="7" fillId="7" borderId="50" xfId="0" applyNumberFormat="1" applyFont="1" applyFill="1" applyBorder="1" applyAlignment="1">
      <alignment horizontal="center" vertical="top"/>
    </xf>
    <xf numFmtId="164" fontId="7" fillId="7" borderId="43" xfId="0" applyNumberFormat="1" applyFont="1" applyFill="1" applyBorder="1" applyAlignment="1">
      <alignment horizontal="center" vertical="top"/>
    </xf>
    <xf numFmtId="164" fontId="7" fillId="7" borderId="51" xfId="0" applyNumberFormat="1" applyFont="1" applyFill="1" applyBorder="1" applyAlignment="1">
      <alignment horizontal="center" vertical="top"/>
    </xf>
    <xf numFmtId="164" fontId="7" fillId="4" borderId="50" xfId="0" applyNumberFormat="1" applyFont="1" applyFill="1" applyBorder="1" applyAlignment="1">
      <alignment horizontal="center" vertical="top"/>
    </xf>
    <xf numFmtId="164" fontId="7" fillId="4" borderId="43" xfId="0" applyNumberFormat="1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 wrapText="1"/>
    </xf>
    <xf numFmtId="164" fontId="7" fillId="4" borderId="47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top"/>
    </xf>
    <xf numFmtId="0" fontId="7" fillId="4" borderId="21" xfId="0" applyFont="1" applyFill="1" applyBorder="1" applyAlignment="1">
      <alignment vertical="top" wrapText="1"/>
    </xf>
    <xf numFmtId="0" fontId="5" fillId="0" borderId="9" xfId="0" applyFont="1" applyBorder="1" applyAlignment="1">
      <alignment vertical="top"/>
    </xf>
    <xf numFmtId="49" fontId="7" fillId="0" borderId="21" xfId="0" applyNumberFormat="1" applyFont="1" applyBorder="1" applyAlignment="1">
      <alignment vertical="top"/>
    </xf>
    <xf numFmtId="49" fontId="6" fillId="0" borderId="22" xfId="0" applyNumberFormat="1" applyFont="1" applyBorder="1" applyAlignment="1">
      <alignment vertical="top"/>
    </xf>
    <xf numFmtId="49" fontId="6" fillId="0" borderId="10" xfId="0" applyNumberFormat="1" applyFont="1" applyBorder="1" applyAlignment="1">
      <alignment vertical="top"/>
    </xf>
    <xf numFmtId="49" fontId="2" fillId="3" borderId="35" xfId="0" applyNumberFormat="1" applyFont="1" applyFill="1" applyBorder="1" applyAlignment="1">
      <alignment horizontal="center" vertical="top"/>
    </xf>
    <xf numFmtId="164" fontId="2" fillId="3" borderId="41" xfId="0" applyNumberFormat="1" applyFont="1" applyFill="1" applyBorder="1" applyAlignment="1">
      <alignment horizontal="center" vertical="top"/>
    </xf>
    <xf numFmtId="164" fontId="2" fillId="2" borderId="40" xfId="0" applyNumberFormat="1" applyFont="1" applyFill="1" applyBorder="1" applyAlignment="1">
      <alignment horizontal="center" vertical="top"/>
    </xf>
    <xf numFmtId="164" fontId="2" fillId="2" borderId="35" xfId="0" applyNumberFormat="1" applyFont="1" applyFill="1" applyBorder="1" applyAlignment="1">
      <alignment horizontal="center" vertical="top"/>
    </xf>
    <xf numFmtId="164" fontId="2" fillId="2" borderId="41" xfId="0" applyNumberFormat="1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/>
    </xf>
    <xf numFmtId="164" fontId="2" fillId="2" borderId="42" xfId="0" applyNumberFormat="1" applyFont="1" applyFill="1" applyBorder="1" applyAlignment="1">
      <alignment horizontal="center" vertical="top"/>
    </xf>
    <xf numFmtId="164" fontId="2" fillId="2" borderId="37" xfId="0" applyNumberFormat="1" applyFont="1" applyFill="1" applyBorder="1" applyAlignment="1">
      <alignment horizontal="center" vertical="top"/>
    </xf>
    <xf numFmtId="164" fontId="2" fillId="2" borderId="38" xfId="0" applyNumberFormat="1" applyFont="1" applyFill="1" applyBorder="1" applyAlignment="1">
      <alignment horizontal="center" vertical="top"/>
    </xf>
    <xf numFmtId="49" fontId="2" fillId="5" borderId="2" xfId="0" applyNumberFormat="1" applyFont="1" applyFill="1" applyBorder="1" applyAlignment="1">
      <alignment vertical="top"/>
    </xf>
    <xf numFmtId="164" fontId="2" fillId="5" borderId="40" xfId="0" applyNumberFormat="1" applyFont="1" applyFill="1" applyBorder="1" applyAlignment="1">
      <alignment horizontal="center" vertical="top"/>
    </xf>
    <xf numFmtId="164" fontId="2" fillId="5" borderId="35" xfId="0" applyNumberFormat="1" applyFont="1" applyFill="1" applyBorder="1" applyAlignment="1">
      <alignment horizontal="center" vertical="top"/>
    </xf>
    <xf numFmtId="164" fontId="2" fillId="5" borderId="41" xfId="0" applyNumberFormat="1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horizontal="center" vertical="top"/>
    </xf>
    <xf numFmtId="164" fontId="2" fillId="5" borderId="3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center" vertical="top"/>
    </xf>
    <xf numFmtId="164" fontId="7" fillId="8" borderId="19" xfId="0" applyNumberFormat="1" applyFont="1" applyFill="1" applyBorder="1" applyAlignment="1">
      <alignment horizontal="center" vertical="top"/>
    </xf>
    <xf numFmtId="164" fontId="7" fillId="8" borderId="4" xfId="0" applyNumberFormat="1" applyFont="1" applyFill="1" applyBorder="1" applyAlignment="1">
      <alignment horizontal="center" vertical="top"/>
    </xf>
    <xf numFmtId="164" fontId="7" fillId="8" borderId="18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13" xfId="0" applyNumberFormat="1" applyFont="1" applyFill="1" applyBorder="1" applyAlignment="1">
      <alignment horizontal="center" vertical="top"/>
    </xf>
    <xf numFmtId="164" fontId="6" fillId="8" borderId="14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2" fillId="8" borderId="11" xfId="0" applyNumberFormat="1" applyFont="1" applyFill="1" applyBorder="1" applyAlignment="1">
      <alignment horizontal="center" vertical="top"/>
    </xf>
    <xf numFmtId="164" fontId="2" fillId="8" borderId="14" xfId="0" applyNumberFormat="1" applyFont="1" applyFill="1" applyBorder="1" applyAlignment="1">
      <alignment horizontal="center" vertical="top"/>
    </xf>
    <xf numFmtId="164" fontId="2" fillId="8" borderId="24" xfId="0" applyNumberFormat="1" applyFont="1" applyFill="1" applyBorder="1" applyAlignment="1">
      <alignment horizontal="center" vertical="top"/>
    </xf>
    <xf numFmtId="164" fontId="1" fillId="8" borderId="30" xfId="0" applyNumberFormat="1" applyFont="1" applyFill="1" applyBorder="1" applyAlignment="1">
      <alignment horizontal="center" vertical="top"/>
    </xf>
    <xf numFmtId="164" fontId="1" fillId="8" borderId="31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1" fillId="8" borderId="5" xfId="0" applyNumberFormat="1" applyFont="1" applyFill="1" applyBorder="1" applyAlignment="1">
      <alignment horizontal="center" vertical="top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/>
    </xf>
    <xf numFmtId="164" fontId="6" fillId="8" borderId="15" xfId="0" applyNumberFormat="1" applyFont="1" applyFill="1" applyBorder="1" applyAlignment="1">
      <alignment horizontal="center" vertical="top"/>
    </xf>
    <xf numFmtId="164" fontId="6" fillId="8" borderId="11" xfId="0" applyNumberFormat="1" applyFont="1" applyFill="1" applyBorder="1" applyAlignment="1">
      <alignment horizontal="center" vertical="top"/>
    </xf>
    <xf numFmtId="164" fontId="2" fillId="8" borderId="12" xfId="0" applyNumberFormat="1" applyFont="1" applyFill="1" applyBorder="1" applyAlignment="1">
      <alignment horizontal="center" vertical="top"/>
    </xf>
    <xf numFmtId="164" fontId="6" fillId="8" borderId="23" xfId="0" applyNumberFormat="1" applyFont="1" applyFill="1" applyBorder="1" applyAlignment="1">
      <alignment horizontal="center" vertical="top"/>
    </xf>
    <xf numFmtId="164" fontId="2" fillId="8" borderId="61" xfId="0" applyNumberFormat="1" applyFont="1" applyFill="1" applyBorder="1" applyAlignment="1">
      <alignment horizontal="center" vertical="top"/>
    </xf>
    <xf numFmtId="164" fontId="7" fillId="8" borderId="5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164" fontId="7" fillId="8" borderId="34" xfId="0" applyNumberFormat="1" applyFont="1" applyFill="1" applyBorder="1" applyAlignment="1">
      <alignment horizontal="center" vertical="top"/>
    </xf>
    <xf numFmtId="164" fontId="7" fillId="8" borderId="50" xfId="0" applyNumberFormat="1" applyFont="1" applyFill="1" applyBorder="1" applyAlignment="1">
      <alignment horizontal="center" vertical="top"/>
    </xf>
    <xf numFmtId="164" fontId="7" fillId="8" borderId="43" xfId="0" applyNumberFormat="1" applyFont="1" applyFill="1" applyBorder="1" applyAlignment="1">
      <alignment horizontal="center" vertical="top"/>
    </xf>
    <xf numFmtId="164" fontId="7" fillId="8" borderId="51" xfId="0" applyNumberFormat="1" applyFont="1" applyFill="1" applyBorder="1" applyAlignment="1">
      <alignment horizontal="center" vertical="top"/>
    </xf>
    <xf numFmtId="0" fontId="6" fillId="8" borderId="15" xfId="0" applyFont="1" applyFill="1" applyBorder="1" applyAlignment="1">
      <alignment horizontal="center" vertical="top" wrapText="1"/>
    </xf>
    <xf numFmtId="164" fontId="6" fillId="8" borderId="2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/>
    </xf>
    <xf numFmtId="0" fontId="6" fillId="8" borderId="23" xfId="0" applyFont="1" applyFill="1" applyBorder="1" applyAlignment="1">
      <alignment horizontal="right" vertical="top" wrapText="1"/>
    </xf>
    <xf numFmtId="0" fontId="2" fillId="8" borderId="2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top"/>
    </xf>
    <xf numFmtId="164" fontId="7" fillId="8" borderId="69" xfId="0" applyNumberFormat="1" applyFont="1" applyFill="1" applyBorder="1" applyAlignment="1">
      <alignment horizontal="center" vertical="top"/>
    </xf>
    <xf numFmtId="164" fontId="7" fillId="8" borderId="10" xfId="0" applyNumberFormat="1" applyFont="1" applyFill="1" applyBorder="1" applyAlignment="1">
      <alignment horizontal="center" vertical="top"/>
    </xf>
    <xf numFmtId="164" fontId="7" fillId="8" borderId="64" xfId="0" applyNumberFormat="1" applyFont="1" applyFill="1" applyBorder="1" applyAlignment="1">
      <alignment horizontal="center" vertical="top"/>
    </xf>
    <xf numFmtId="164" fontId="7" fillId="4" borderId="22" xfId="0" applyNumberFormat="1" applyFont="1" applyFill="1" applyBorder="1" applyAlignment="1">
      <alignment horizontal="center" vertical="top" wrapText="1"/>
    </xf>
    <xf numFmtId="164" fontId="7" fillId="4" borderId="69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1" fillId="0" borderId="26" xfId="0" applyNumberFormat="1" applyFont="1" applyBorder="1" applyAlignment="1">
      <alignment horizontal="center" vertical="top" wrapText="1"/>
    </xf>
    <xf numFmtId="0" fontId="7" fillId="4" borderId="16" xfId="0" applyFont="1" applyFill="1" applyBorder="1" applyAlignment="1">
      <alignment vertical="top" wrapText="1"/>
    </xf>
    <xf numFmtId="0" fontId="7" fillId="4" borderId="24" xfId="0" applyFont="1" applyFill="1" applyBorder="1" applyAlignment="1">
      <alignment horizontal="left" vertical="top" wrapText="1"/>
    </xf>
    <xf numFmtId="164" fontId="7" fillId="7" borderId="19" xfId="0" applyNumberFormat="1" applyFont="1" applyFill="1" applyBorder="1" applyAlignment="1">
      <alignment horizontal="center" vertical="top"/>
    </xf>
    <xf numFmtId="164" fontId="7" fillId="7" borderId="4" xfId="0" applyNumberFormat="1" applyFont="1" applyFill="1" applyBorder="1" applyAlignment="1">
      <alignment horizontal="center" vertical="top"/>
    </xf>
    <xf numFmtId="164" fontId="7" fillId="7" borderId="18" xfId="0" applyNumberFormat="1" applyFont="1" applyFill="1" applyBorder="1" applyAlignment="1">
      <alignment horizontal="center" vertical="top"/>
    </xf>
    <xf numFmtId="164" fontId="1" fillId="7" borderId="3" xfId="0" applyNumberFormat="1" applyFont="1" applyFill="1" applyBorder="1" applyAlignment="1">
      <alignment horizontal="center" vertical="top"/>
    </xf>
    <xf numFmtId="164" fontId="1" fillId="7" borderId="4" xfId="0" applyNumberFormat="1" applyFont="1" applyFill="1" applyBorder="1" applyAlignment="1">
      <alignment horizontal="center" vertical="top"/>
    </xf>
    <xf numFmtId="164" fontId="1" fillId="7" borderId="18" xfId="0" applyNumberFormat="1" applyFont="1" applyFill="1" applyBorder="1" applyAlignment="1">
      <alignment horizontal="center" vertical="top"/>
    </xf>
    <xf numFmtId="164" fontId="1" fillId="7" borderId="30" xfId="0" applyNumberFormat="1" applyFont="1" applyFill="1" applyBorder="1" applyAlignment="1">
      <alignment horizontal="center" vertical="top"/>
    </xf>
    <xf numFmtId="164" fontId="1" fillId="7" borderId="31" xfId="0" applyNumberFormat="1" applyFont="1" applyFill="1" applyBorder="1" applyAlignment="1">
      <alignment horizontal="center" vertical="top"/>
    </xf>
    <xf numFmtId="164" fontId="1" fillId="7" borderId="32" xfId="0" applyNumberFormat="1" applyFont="1" applyFill="1" applyBorder="1" applyAlignment="1">
      <alignment horizontal="center" vertical="top"/>
    </xf>
    <xf numFmtId="164" fontId="1" fillId="7" borderId="5" xfId="0" applyNumberFormat="1" applyFont="1" applyFill="1" applyBorder="1" applyAlignment="1">
      <alignment horizontal="center" vertical="top"/>
    </xf>
    <xf numFmtId="164" fontId="1" fillId="7" borderId="6" xfId="0" applyNumberFormat="1" applyFont="1" applyFill="1" applyBorder="1" applyAlignment="1">
      <alignment horizontal="center" vertical="top"/>
    </xf>
    <xf numFmtId="164" fontId="1" fillId="7" borderId="8" xfId="0" applyNumberFormat="1" applyFont="1" applyFill="1" applyBorder="1" applyAlignment="1">
      <alignment horizontal="center" vertical="top"/>
    </xf>
    <xf numFmtId="164" fontId="7" fillId="7" borderId="3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9" fillId="0" borderId="37" xfId="0" applyFont="1" applyFill="1" applyBorder="1" applyAlignment="1">
      <alignment horizontal="center" vertical="top" wrapText="1"/>
    </xf>
    <xf numFmtId="164" fontId="7" fillId="0" borderId="33" xfId="0" applyNumberFormat="1" applyFont="1" applyFill="1" applyBorder="1" applyAlignment="1">
      <alignment horizontal="center" vertical="top"/>
    </xf>
    <xf numFmtId="164" fontId="7" fillId="0" borderId="46" xfId="0" applyNumberFormat="1" applyFont="1" applyFill="1" applyBorder="1" applyAlignment="1">
      <alignment horizontal="center" vertical="top"/>
    </xf>
    <xf numFmtId="0" fontId="7" fillId="0" borderId="26" xfId="0" applyFont="1" applyBorder="1" applyAlignment="1">
      <alignment vertical="top"/>
    </xf>
    <xf numFmtId="164" fontId="6" fillId="3" borderId="38" xfId="0" applyNumberFormat="1" applyFont="1" applyFill="1" applyBorder="1" applyAlignment="1">
      <alignment horizontal="center" vertical="top"/>
    </xf>
    <xf numFmtId="164" fontId="6" fillId="3" borderId="40" xfId="0" applyNumberFormat="1" applyFont="1" applyFill="1" applyBorder="1" applyAlignment="1">
      <alignment horizontal="center" vertical="top"/>
    </xf>
    <xf numFmtId="164" fontId="7" fillId="7" borderId="8" xfId="0" applyNumberFormat="1" applyFont="1" applyFill="1" applyBorder="1" applyAlignment="1">
      <alignment horizontal="center" vertical="top"/>
    </xf>
    <xf numFmtId="164" fontId="7" fillId="8" borderId="8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7" fillId="0" borderId="7" xfId="0" applyNumberFormat="1" applyFont="1" applyFill="1" applyBorder="1" applyAlignment="1">
      <alignment horizontal="center" vertical="top"/>
    </xf>
    <xf numFmtId="0" fontId="6" fillId="8" borderId="23" xfId="0" applyFont="1" applyFill="1" applyBorder="1" applyAlignment="1">
      <alignment horizontal="center" vertical="top" wrapText="1"/>
    </xf>
    <xf numFmtId="164" fontId="6" fillId="8" borderId="61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164" fontId="7" fillId="4" borderId="28" xfId="0" applyNumberFormat="1" applyFont="1" applyFill="1" applyBorder="1" applyAlignment="1">
      <alignment horizontal="center" vertical="top"/>
    </xf>
    <xf numFmtId="164" fontId="7" fillId="7" borderId="3" xfId="0" applyNumberFormat="1" applyFont="1" applyFill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164" fontId="1" fillId="7" borderId="34" xfId="0" applyNumberFormat="1" applyFont="1" applyFill="1" applyBorder="1" applyAlignment="1">
      <alignment horizontal="center" vertical="top"/>
    </xf>
    <xf numFmtId="0" fontId="7" fillId="0" borderId="17" xfId="0" applyFont="1" applyBorder="1" applyAlignment="1">
      <alignment vertical="top"/>
    </xf>
    <xf numFmtId="164" fontId="7" fillId="8" borderId="3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164" fontId="6" fillId="5" borderId="2" xfId="0" applyNumberFormat="1" applyFont="1" applyFill="1" applyBorder="1" applyAlignment="1">
      <alignment horizontal="center" vertical="top"/>
    </xf>
    <xf numFmtId="0" fontId="1" fillId="0" borderId="43" xfId="0" applyFont="1" applyBorder="1" applyAlignment="1">
      <alignment horizontal="center" vertical="center" textRotation="90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vertical="center" textRotation="90" wrapText="1"/>
    </xf>
    <xf numFmtId="0" fontId="7" fillId="0" borderId="24" xfId="0" applyNumberFormat="1" applyFont="1" applyBorder="1" applyAlignment="1">
      <alignment vertical="center" textRotation="90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vertical="top"/>
    </xf>
    <xf numFmtId="3" fontId="1" fillId="8" borderId="26" xfId="0" applyNumberFormat="1" applyFont="1" applyFill="1" applyBorder="1" applyAlignment="1">
      <alignment horizontal="center" vertical="top" wrapText="1"/>
    </xf>
    <xf numFmtId="3" fontId="7" fillId="0" borderId="17" xfId="0" applyNumberFormat="1" applyFont="1" applyFill="1" applyBorder="1" applyAlignment="1">
      <alignment horizontal="center" vertical="top"/>
    </xf>
    <xf numFmtId="3" fontId="7" fillId="0" borderId="19" xfId="0" applyNumberFormat="1" applyFont="1" applyFill="1" applyBorder="1" applyAlignment="1">
      <alignment horizontal="center" vertical="top"/>
    </xf>
    <xf numFmtId="3" fontId="2" fillId="8" borderId="15" xfId="0" applyNumberFormat="1" applyFont="1" applyFill="1" applyBorder="1" applyAlignment="1">
      <alignment horizontal="center" vertical="top" wrapText="1"/>
    </xf>
    <xf numFmtId="3" fontId="6" fillId="8" borderId="15" xfId="0" applyNumberFormat="1" applyFont="1" applyFill="1" applyBorder="1" applyAlignment="1">
      <alignment horizontal="center" vertical="top"/>
    </xf>
    <xf numFmtId="3" fontId="6" fillId="8" borderId="11" xfId="0" applyNumberFormat="1" applyFont="1" applyFill="1" applyBorder="1" applyAlignment="1">
      <alignment horizontal="center" vertical="top"/>
    </xf>
    <xf numFmtId="3" fontId="1" fillId="8" borderId="17" xfId="0" applyNumberFormat="1" applyFont="1" applyFill="1" applyBorder="1" applyAlignment="1">
      <alignment horizontal="center" vertical="top" wrapText="1"/>
    </xf>
    <xf numFmtId="3" fontId="7" fillId="0" borderId="33" xfId="0" applyNumberFormat="1" applyFont="1" applyFill="1" applyBorder="1" applyAlignment="1">
      <alignment horizontal="center" vertical="top"/>
    </xf>
    <xf numFmtId="3" fontId="7" fillId="0" borderId="46" xfId="0" applyNumberFormat="1" applyFont="1" applyFill="1" applyBorder="1" applyAlignment="1">
      <alignment horizontal="center" vertical="top"/>
    </xf>
    <xf numFmtId="3" fontId="6" fillId="8" borderId="12" xfId="0" applyNumberFormat="1" applyFont="1" applyFill="1" applyBorder="1" applyAlignment="1">
      <alignment horizontal="center" vertical="top"/>
    </xf>
    <xf numFmtId="3" fontId="7" fillId="0" borderId="26" xfId="0" applyNumberFormat="1" applyFont="1" applyFill="1" applyBorder="1" applyAlignment="1">
      <alignment horizontal="center" vertical="top"/>
    </xf>
    <xf numFmtId="3" fontId="7" fillId="0" borderId="7" xfId="0" applyNumberFormat="1" applyFont="1" applyFill="1" applyBorder="1" applyAlignment="1">
      <alignment horizontal="center" vertical="top"/>
    </xf>
    <xf numFmtId="3" fontId="6" fillId="9" borderId="38" xfId="0" applyNumberFormat="1" applyFont="1" applyFill="1" applyBorder="1" applyAlignment="1">
      <alignment horizontal="center" vertical="top" wrapText="1"/>
    </xf>
    <xf numFmtId="3" fontId="6" fillId="3" borderId="38" xfId="0" applyNumberFormat="1" applyFont="1" applyFill="1" applyBorder="1" applyAlignment="1">
      <alignment horizontal="center" vertical="top"/>
    </xf>
    <xf numFmtId="3" fontId="6" fillId="3" borderId="40" xfId="0" applyNumberFormat="1" applyFont="1" applyFill="1" applyBorder="1" applyAlignment="1">
      <alignment horizontal="center" vertical="top"/>
    </xf>
    <xf numFmtId="3" fontId="2" fillId="3" borderId="41" xfId="0" applyNumberFormat="1" applyFont="1" applyFill="1" applyBorder="1" applyAlignment="1">
      <alignment horizontal="center" vertical="top" wrapText="1"/>
    </xf>
    <xf numFmtId="3" fontId="2" fillId="3" borderId="40" xfId="0" applyNumberFormat="1" applyFont="1" applyFill="1" applyBorder="1" applyAlignment="1">
      <alignment horizontal="center" vertical="top"/>
    </xf>
    <xf numFmtId="3" fontId="2" fillId="2" borderId="41" xfId="0" applyNumberFormat="1" applyFont="1" applyFill="1" applyBorder="1" applyAlignment="1">
      <alignment horizontal="center" vertical="top" wrapText="1"/>
    </xf>
    <xf numFmtId="3" fontId="2" fillId="2" borderId="38" xfId="0" applyNumberFormat="1" applyFont="1" applyFill="1" applyBorder="1" applyAlignment="1">
      <alignment horizontal="center" vertical="top"/>
    </xf>
    <xf numFmtId="3" fontId="2" fillId="2" borderId="40" xfId="0" applyNumberFormat="1" applyFont="1" applyFill="1" applyBorder="1" applyAlignment="1">
      <alignment horizontal="center" vertical="top"/>
    </xf>
    <xf numFmtId="3" fontId="2" fillId="5" borderId="41" xfId="0" applyNumberFormat="1" applyFont="1" applyFill="1" applyBorder="1" applyAlignment="1">
      <alignment horizontal="center" vertical="top"/>
    </xf>
    <xf numFmtId="3" fontId="2" fillId="5" borderId="38" xfId="0" applyNumberFormat="1" applyFont="1" applyFill="1" applyBorder="1" applyAlignment="1">
      <alignment horizontal="center" vertical="top"/>
    </xf>
    <xf numFmtId="3" fontId="2" fillId="5" borderId="40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/>
    <xf numFmtId="3" fontId="7" fillId="0" borderId="1" xfId="0" applyNumberFormat="1" applyFont="1" applyBorder="1" applyAlignment="1">
      <alignment horizontal="center" vertical="top" wrapText="1"/>
    </xf>
    <xf numFmtId="3" fontId="11" fillId="0" borderId="2" xfId="0" applyNumberFormat="1" applyFont="1" applyFill="1" applyBorder="1" applyAlignment="1">
      <alignment horizontal="center" vertical="top" wrapText="1"/>
    </xf>
    <xf numFmtId="3" fontId="11" fillId="0" borderId="37" xfId="0" applyNumberFormat="1" applyFont="1" applyFill="1" applyBorder="1" applyAlignment="1">
      <alignment horizontal="center" vertical="top" wrapText="1"/>
    </xf>
    <xf numFmtId="3" fontId="2" fillId="5" borderId="41" xfId="0" applyNumberFormat="1" applyFont="1" applyFill="1" applyBorder="1" applyAlignment="1">
      <alignment horizontal="center" vertical="top" wrapText="1"/>
    </xf>
    <xf numFmtId="3" fontId="6" fillId="5" borderId="2" xfId="0" applyNumberFormat="1" applyFont="1" applyFill="1" applyBorder="1" applyAlignment="1">
      <alignment horizontal="center" vertical="top"/>
    </xf>
    <xf numFmtId="3" fontId="6" fillId="5" borderId="37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 wrapText="1"/>
    </xf>
    <xf numFmtId="3" fontId="7" fillId="0" borderId="3" xfId="0" applyNumberFormat="1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center" vertical="top"/>
    </xf>
    <xf numFmtId="3" fontId="2" fillId="8" borderId="41" xfId="0" applyNumberFormat="1" applyFont="1" applyFill="1" applyBorder="1" applyAlignment="1">
      <alignment horizontal="center" vertical="top" wrapText="1"/>
    </xf>
    <xf numFmtId="3" fontId="6" fillId="8" borderId="2" xfId="0" applyNumberFormat="1" applyFont="1" applyFill="1" applyBorder="1" applyAlignment="1">
      <alignment horizontal="center" vertical="top"/>
    </xf>
    <xf numFmtId="3" fontId="6" fillId="8" borderId="37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49" fontId="2" fillId="7" borderId="0" xfId="0" applyNumberFormat="1" applyFont="1" applyFill="1" applyBorder="1" applyAlignment="1">
      <alignment vertical="top"/>
    </xf>
    <xf numFmtId="49" fontId="2" fillId="7" borderId="0" xfId="0" applyNumberFormat="1" applyFont="1" applyFill="1" applyBorder="1" applyAlignment="1">
      <alignment horizontal="right" vertical="top"/>
    </xf>
    <xf numFmtId="3" fontId="2" fillId="7" borderId="0" xfId="0" applyNumberFormat="1" applyFont="1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/>
    </xf>
    <xf numFmtId="0" fontId="1" fillId="0" borderId="43" xfId="0" applyFont="1" applyBorder="1" applyAlignment="1">
      <alignment horizontal="center" vertical="center" textRotation="90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43" xfId="0" applyFont="1" applyBorder="1" applyAlignment="1">
      <alignment vertical="center" textRotation="90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 wrapText="1"/>
    </xf>
    <xf numFmtId="49" fontId="1" fillId="0" borderId="21" xfId="0" applyNumberFormat="1" applyFont="1" applyBorder="1" applyAlignment="1">
      <alignment horizontal="center" vertical="top" wrapText="1"/>
    </xf>
    <xf numFmtId="164" fontId="6" fillId="5" borderId="37" xfId="0" applyNumberFormat="1" applyFont="1" applyFill="1" applyBorder="1" applyAlignment="1">
      <alignment horizontal="center" vertical="top"/>
    </xf>
    <xf numFmtId="0" fontId="1" fillId="0" borderId="55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left" vertical="center" textRotation="90" wrapText="1"/>
    </xf>
    <xf numFmtId="0" fontId="7" fillId="0" borderId="16" xfId="0" applyFont="1" applyFill="1" applyBorder="1" applyAlignment="1">
      <alignment horizontal="left" vertical="center" textRotation="90" wrapText="1"/>
    </xf>
    <xf numFmtId="0" fontId="1" fillId="0" borderId="63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49" fontId="7" fillId="0" borderId="26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center" vertical="top" wrapText="1"/>
    </xf>
    <xf numFmtId="49" fontId="2" fillId="6" borderId="41" xfId="0" applyNumberFormat="1" applyFont="1" applyFill="1" applyBorder="1" applyAlignment="1">
      <alignment horizontal="center" vertical="top" wrapText="1"/>
    </xf>
    <xf numFmtId="49" fontId="2" fillId="6" borderId="59" xfId="0" applyNumberFormat="1" applyFont="1" applyFill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6" fillId="3" borderId="4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49" fontId="6" fillId="0" borderId="33" xfId="0" applyNumberFormat="1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left" vertical="top" wrapText="1"/>
    </xf>
    <xf numFmtId="0" fontId="1" fillId="0" borderId="22" xfId="0" applyNumberFormat="1" applyFont="1" applyBorder="1" applyAlignment="1">
      <alignment horizontal="left" vertical="top" wrapText="1"/>
    </xf>
    <xf numFmtId="0" fontId="6" fillId="2" borderId="41" xfId="0" applyFont="1" applyFill="1" applyBorder="1" applyAlignment="1">
      <alignment horizontal="left" vertical="top" wrapText="1"/>
    </xf>
    <xf numFmtId="0" fontId="6" fillId="2" borderId="59" xfId="0" applyFont="1" applyFill="1" applyBorder="1" applyAlignment="1">
      <alignment horizontal="left" vertical="top" wrapText="1"/>
    </xf>
    <xf numFmtId="0" fontId="1" fillId="0" borderId="5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64" xfId="0" applyFont="1" applyFill="1" applyBorder="1" applyAlignment="1">
      <alignment horizontal="left" vertical="top" wrapText="1"/>
    </xf>
    <xf numFmtId="49" fontId="2" fillId="2" borderId="36" xfId="0" applyNumberFormat="1" applyFont="1" applyFill="1" applyBorder="1" applyAlignment="1">
      <alignment horizontal="right" vertical="top" wrapText="1"/>
    </xf>
    <xf numFmtId="49" fontId="2" fillId="2" borderId="41" xfId="0" applyNumberFormat="1" applyFont="1" applyFill="1" applyBorder="1" applyAlignment="1">
      <alignment horizontal="right" vertical="top" wrapText="1"/>
    </xf>
    <xf numFmtId="49" fontId="2" fillId="2" borderId="59" xfId="0" applyNumberFormat="1" applyFont="1" applyFill="1" applyBorder="1" applyAlignment="1">
      <alignment horizontal="right" vertical="top" wrapText="1"/>
    </xf>
    <xf numFmtId="49" fontId="2" fillId="5" borderId="36" xfId="0" applyNumberFormat="1" applyFont="1" applyFill="1" applyBorder="1" applyAlignment="1">
      <alignment horizontal="right" vertical="top"/>
    </xf>
    <xf numFmtId="49" fontId="2" fillId="5" borderId="41" xfId="0" applyNumberFormat="1" applyFont="1" applyFill="1" applyBorder="1" applyAlignment="1">
      <alignment horizontal="right" vertical="top"/>
    </xf>
    <xf numFmtId="49" fontId="2" fillId="5" borderId="59" xfId="0" applyNumberFormat="1" applyFont="1" applyFill="1" applyBorder="1" applyAlignment="1">
      <alignment horizontal="right" vertical="top"/>
    </xf>
    <xf numFmtId="0" fontId="6" fillId="4" borderId="25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horizontal="left" vertical="top" wrapText="1"/>
    </xf>
    <xf numFmtId="49" fontId="6" fillId="3" borderId="40" xfId="0" applyNumberFormat="1" applyFont="1" applyFill="1" applyBorder="1" applyAlignment="1">
      <alignment horizontal="left" vertical="top" wrapText="1"/>
    </xf>
    <xf numFmtId="49" fontId="6" fillId="3" borderId="41" xfId="0" applyNumberFormat="1" applyFont="1" applyFill="1" applyBorder="1" applyAlignment="1">
      <alignment horizontal="left" vertical="top" wrapText="1"/>
    </xf>
    <xf numFmtId="49" fontId="6" fillId="3" borderId="59" xfId="0" applyNumberFormat="1" applyFont="1" applyFill="1" applyBorder="1" applyAlignment="1">
      <alignment horizontal="left" vertical="top" wrapText="1"/>
    </xf>
    <xf numFmtId="49" fontId="2" fillId="3" borderId="36" xfId="0" applyNumberFormat="1" applyFont="1" applyFill="1" applyBorder="1" applyAlignment="1">
      <alignment horizontal="right" vertical="top" wrapText="1"/>
    </xf>
    <xf numFmtId="0" fontId="5" fillId="0" borderId="41" xfId="0" applyFont="1" applyBorder="1" applyAlignment="1">
      <alignment horizontal="right" vertical="top" wrapText="1"/>
    </xf>
    <xf numFmtId="0" fontId="1" fillId="9" borderId="40" xfId="0" applyFont="1" applyFill="1" applyBorder="1" applyAlignment="1">
      <alignment horizontal="center" vertical="top"/>
    </xf>
    <xf numFmtId="0" fontId="1" fillId="9" borderId="41" xfId="0" applyFont="1" applyFill="1" applyBorder="1" applyAlignment="1">
      <alignment horizontal="center" vertical="top"/>
    </xf>
    <xf numFmtId="0" fontId="1" fillId="9" borderId="59" xfId="0" applyFont="1" applyFill="1" applyBorder="1" applyAlignment="1">
      <alignment horizontal="center" vertical="top"/>
    </xf>
    <xf numFmtId="49" fontId="6" fillId="0" borderId="48" xfId="0" applyNumberFormat="1" applyFont="1" applyBorder="1" applyAlignment="1">
      <alignment horizontal="center" vertical="top"/>
    </xf>
    <xf numFmtId="49" fontId="1" fillId="0" borderId="26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7" fillId="0" borderId="18" xfId="0" applyFont="1" applyFill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vertical="center" textRotation="90" wrapText="1"/>
    </xf>
    <xf numFmtId="0" fontId="1" fillId="0" borderId="55" xfId="0" applyFont="1" applyBorder="1" applyAlignment="1">
      <alignment vertical="center" textRotation="90" wrapText="1"/>
    </xf>
    <xf numFmtId="0" fontId="1" fillId="0" borderId="43" xfId="0" applyFont="1" applyBorder="1" applyAlignment="1">
      <alignment vertical="center" textRotation="90" wrapText="1"/>
    </xf>
    <xf numFmtId="0" fontId="7" fillId="0" borderId="44" xfId="0" applyNumberFormat="1" applyFont="1" applyBorder="1" applyAlignment="1">
      <alignment horizontal="center" vertical="center" textRotation="90"/>
    </xf>
    <xf numFmtId="0" fontId="7" fillId="0" borderId="45" xfId="0" applyNumberFormat="1" applyFont="1" applyBorder="1" applyAlignment="1">
      <alignment horizontal="center" vertical="center" textRotation="90"/>
    </xf>
    <xf numFmtId="0" fontId="8" fillId="5" borderId="40" xfId="0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59" xfId="0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3" borderId="40" xfId="0" applyFont="1" applyFill="1" applyBorder="1" applyAlignment="1">
      <alignment horizontal="center" vertical="top"/>
    </xf>
    <xf numFmtId="0" fontId="1" fillId="3" borderId="41" xfId="0" applyFont="1" applyFill="1" applyBorder="1" applyAlignment="1">
      <alignment horizontal="center" vertical="top"/>
    </xf>
    <xf numFmtId="0" fontId="1" fillId="3" borderId="59" xfId="0" applyFont="1" applyFill="1" applyBorder="1" applyAlignment="1">
      <alignment horizontal="center" vertical="top"/>
    </xf>
    <xf numFmtId="0" fontId="1" fillId="2" borderId="40" xfId="0" applyFont="1" applyFill="1" applyBorder="1" applyAlignment="1">
      <alignment horizontal="center" vertical="top"/>
    </xf>
    <xf numFmtId="0" fontId="1" fillId="2" borderId="41" xfId="0" applyFont="1" applyFill="1" applyBorder="1" applyAlignment="1">
      <alignment horizontal="center" vertical="top"/>
    </xf>
    <xf numFmtId="0" fontId="1" fillId="2" borderId="59" xfId="0" applyFont="1" applyFill="1" applyBorder="1" applyAlignment="1">
      <alignment horizontal="center" vertical="top"/>
    </xf>
    <xf numFmtId="0" fontId="1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right" vertical="top" wrapText="1"/>
    </xf>
    <xf numFmtId="49" fontId="2" fillId="3" borderId="59" xfId="0" applyNumberFormat="1" applyFont="1" applyFill="1" applyBorder="1" applyAlignment="1">
      <alignment horizontal="right" vertical="top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top"/>
    </xf>
    <xf numFmtId="0" fontId="1" fillId="5" borderId="41" xfId="0" applyFont="1" applyFill="1" applyBorder="1" applyAlignment="1">
      <alignment horizontal="center" vertical="top"/>
    </xf>
    <xf numFmtId="0" fontId="1" fillId="5" borderId="59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164" fontId="2" fillId="8" borderId="2" xfId="0" applyNumberFormat="1" applyFont="1" applyFill="1" applyBorder="1" applyAlignment="1">
      <alignment horizontal="center" vertical="top"/>
    </xf>
    <xf numFmtId="164" fontId="2" fillId="8" borderId="35" xfId="0" applyNumberFormat="1" applyFont="1" applyFill="1" applyBorder="1" applyAlignment="1">
      <alignment horizontal="center" vertical="top"/>
    </xf>
    <xf numFmtId="164" fontId="2" fillId="8" borderId="36" xfId="0" applyNumberFormat="1" applyFont="1" applyFill="1" applyBorder="1" applyAlignment="1">
      <alignment horizontal="center" vertical="top"/>
    </xf>
    <xf numFmtId="0" fontId="2" fillId="8" borderId="40" xfId="0" applyFont="1" applyFill="1" applyBorder="1" applyAlignment="1">
      <alignment horizontal="right" vertical="top" wrapText="1"/>
    </xf>
    <xf numFmtId="0" fontId="2" fillId="8" borderId="41" xfId="0" applyFont="1" applyFill="1" applyBorder="1" applyAlignment="1">
      <alignment horizontal="right" vertical="top" wrapText="1"/>
    </xf>
    <xf numFmtId="0" fontId="2" fillId="8" borderId="59" xfId="0" applyFont="1" applyFill="1" applyBorder="1" applyAlignment="1">
      <alignment horizontal="right" vertical="top" wrapText="1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35" xfId="0" applyNumberFormat="1" applyFont="1" applyFill="1" applyBorder="1" applyAlignment="1">
      <alignment horizontal="center" vertical="top"/>
    </xf>
    <xf numFmtId="164" fontId="6" fillId="5" borderId="36" xfId="0" applyNumberFormat="1" applyFont="1" applyFill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8" xfId="0" applyNumberFormat="1" applyFont="1" applyBorder="1" applyAlignment="1">
      <alignment horizontal="center" vertical="top"/>
    </xf>
    <xf numFmtId="0" fontId="6" fillId="5" borderId="40" xfId="0" applyFont="1" applyFill="1" applyBorder="1" applyAlignment="1">
      <alignment horizontal="left" vertical="top" wrapText="1"/>
    </xf>
    <xf numFmtId="0" fontId="6" fillId="5" borderId="41" xfId="0" applyFont="1" applyFill="1" applyBorder="1" applyAlignment="1">
      <alignment horizontal="left" vertical="top" wrapText="1"/>
    </xf>
    <xf numFmtId="0" fontId="6" fillId="5" borderId="59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0" borderId="18" xfId="0" applyNumberFormat="1" applyFont="1" applyBorder="1" applyAlignment="1">
      <alignment horizontal="center" vertical="top" wrapText="1"/>
    </xf>
    <xf numFmtId="0" fontId="2" fillId="5" borderId="40" xfId="0" applyFont="1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left" vertical="top" wrapText="1"/>
    </xf>
    <xf numFmtId="0" fontId="2" fillId="5" borderId="59" xfId="0" applyFont="1" applyFill="1" applyBorder="1" applyAlignment="1">
      <alignment horizontal="left" vertical="top" wrapText="1"/>
    </xf>
    <xf numFmtId="164" fontId="2" fillId="5" borderId="2" xfId="0" applyNumberFormat="1" applyFont="1" applyFill="1" applyBorder="1" applyAlignment="1">
      <alignment horizontal="center" vertical="top" wrapText="1"/>
    </xf>
    <xf numFmtId="164" fontId="2" fillId="5" borderId="35" xfId="0" applyNumberFormat="1" applyFont="1" applyFill="1" applyBorder="1" applyAlignment="1">
      <alignment horizontal="center" vertical="top" wrapText="1"/>
    </xf>
    <xf numFmtId="164" fontId="2" fillId="5" borderId="36" xfId="0" applyNumberFormat="1" applyFont="1" applyFill="1" applyBorder="1" applyAlignment="1">
      <alignment horizontal="center" vertical="top" wrapText="1"/>
    </xf>
    <xf numFmtId="164" fontId="1" fillId="0" borderId="62" xfId="0" applyNumberFormat="1" applyFont="1" applyFill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center" vertical="top" wrapText="1"/>
    </xf>
    <xf numFmtId="0" fontId="4" fillId="0" borderId="5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69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70" xfId="0" applyFont="1" applyBorder="1" applyAlignment="1">
      <alignment horizontal="center" vertical="center" textRotation="90" wrapText="1"/>
    </xf>
    <xf numFmtId="0" fontId="7" fillId="7" borderId="16" xfId="0" applyFont="1" applyFill="1" applyBorder="1" applyAlignment="1">
      <alignment horizontal="left" vertical="top" wrapText="1"/>
    </xf>
    <xf numFmtId="0" fontId="7" fillId="7" borderId="21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9" xfId="0" applyFont="1" applyFill="1" applyBorder="1" applyAlignment="1">
      <alignment horizontal="center" vertical="center" textRotation="90" wrapText="1"/>
    </xf>
    <xf numFmtId="0" fontId="7" fillId="0" borderId="26" xfId="0" applyNumberFormat="1" applyFont="1" applyBorder="1" applyAlignment="1">
      <alignment horizontal="left" vertical="top" wrapText="1"/>
    </xf>
    <xf numFmtId="0" fontId="7" fillId="0" borderId="22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7" fillId="0" borderId="26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7" borderId="8" xfId="0" applyFont="1" applyFill="1" applyBorder="1" applyAlignment="1">
      <alignment horizontal="left" vertical="top" wrapText="1"/>
    </xf>
    <xf numFmtId="0" fontId="7" fillId="7" borderId="64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9" borderId="40" xfId="0" applyFont="1" applyFill="1" applyBorder="1" applyAlignment="1">
      <alignment horizontal="center" vertical="top"/>
    </xf>
    <xf numFmtId="0" fontId="7" fillId="9" borderId="41" xfId="0" applyFont="1" applyFill="1" applyBorder="1" applyAlignment="1">
      <alignment horizontal="center" vertical="top"/>
    </xf>
    <xf numFmtId="0" fontId="7" fillId="9" borderId="59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164" fontId="2" fillId="5" borderId="42" xfId="0" applyNumberFormat="1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7" fillId="0" borderId="6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top" wrapText="1"/>
    </xf>
    <xf numFmtId="164" fontId="7" fillId="0" borderId="27" xfId="0" applyNumberFormat="1" applyFont="1" applyBorder="1" applyAlignment="1">
      <alignment horizontal="center" vertical="top"/>
    </xf>
    <xf numFmtId="164" fontId="6" fillId="5" borderId="42" xfId="0" applyNumberFormat="1" applyFont="1" applyFill="1" applyBorder="1" applyAlignment="1">
      <alignment horizontal="center" vertical="top"/>
    </xf>
    <xf numFmtId="164" fontId="7" fillId="0" borderId="16" xfId="0" applyNumberFormat="1" applyFont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0" fontId="1" fillId="0" borderId="57" xfId="0" applyFont="1" applyBorder="1" applyAlignment="1">
      <alignment horizontal="center" vertical="top"/>
    </xf>
    <xf numFmtId="0" fontId="1" fillId="0" borderId="71" xfId="0" applyFont="1" applyBorder="1" applyAlignment="1">
      <alignment horizontal="center" vertical="top"/>
    </xf>
    <xf numFmtId="0" fontId="1" fillId="0" borderId="68" xfId="0" applyFont="1" applyBorder="1" applyAlignment="1">
      <alignment horizontal="center" vertical="top"/>
    </xf>
    <xf numFmtId="49" fontId="2" fillId="6" borderId="40" xfId="0" applyNumberFormat="1" applyFont="1" applyFill="1" applyBorder="1" applyAlignment="1">
      <alignment horizontal="left" vertical="top" wrapText="1"/>
    </xf>
    <xf numFmtId="49" fontId="2" fillId="6" borderId="41" xfId="0" applyNumberFormat="1" applyFont="1" applyFill="1" applyBorder="1" applyAlignment="1">
      <alignment horizontal="left" vertical="top" wrapText="1"/>
    </xf>
    <xf numFmtId="49" fontId="2" fillId="6" borderId="59" xfId="0" applyNumberFormat="1" applyFont="1" applyFill="1" applyBorder="1" applyAlignment="1">
      <alignment horizontal="left" vertical="top" wrapText="1"/>
    </xf>
    <xf numFmtId="0" fontId="1" fillId="0" borderId="62" xfId="0" applyFont="1" applyBorder="1" applyAlignment="1">
      <alignment horizontal="right" vertical="top" wrapText="1"/>
    </xf>
    <xf numFmtId="0" fontId="1" fillId="0" borderId="53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3" fontId="1" fillId="0" borderId="26" xfId="0" applyNumberFormat="1" applyFont="1" applyBorder="1" applyAlignment="1">
      <alignment horizontal="center" vertical="center" textRotation="90" wrapText="1"/>
    </xf>
    <xf numFmtId="3" fontId="1" fillId="0" borderId="17" xfId="0" applyNumberFormat="1" applyFont="1" applyBorder="1" applyAlignment="1">
      <alignment horizontal="center" vertical="center" textRotation="90" wrapText="1"/>
    </xf>
    <xf numFmtId="3" fontId="1" fillId="0" borderId="22" xfId="0" applyNumberFormat="1" applyFont="1" applyBorder="1" applyAlignment="1">
      <alignment horizontal="center" vertical="center" textRotation="90" wrapText="1"/>
    </xf>
    <xf numFmtId="3" fontId="7" fillId="0" borderId="60" xfId="0" applyNumberFormat="1" applyFont="1" applyBorder="1" applyAlignment="1">
      <alignment horizontal="center" vertical="center" textRotation="90" wrapText="1"/>
    </xf>
    <xf numFmtId="3" fontId="7" fillId="0" borderId="56" xfId="0" applyNumberFormat="1" applyFont="1" applyBorder="1" applyAlignment="1">
      <alignment horizontal="center" vertical="center" textRotation="90" wrapText="1"/>
    </xf>
    <xf numFmtId="3" fontId="7" fillId="0" borderId="47" xfId="0" applyNumberFormat="1" applyFont="1" applyBorder="1" applyAlignment="1">
      <alignment horizontal="center" vertical="center" textRotation="90" wrapText="1"/>
    </xf>
    <xf numFmtId="3" fontId="7" fillId="0" borderId="48" xfId="0" applyNumberFormat="1" applyFont="1" applyBorder="1" applyAlignment="1">
      <alignment horizontal="center" vertical="center" textRotation="90" wrapText="1"/>
    </xf>
    <xf numFmtId="3" fontId="7" fillId="0" borderId="49" xfId="0" applyNumberFormat="1" applyFont="1" applyBorder="1" applyAlignment="1">
      <alignment horizontal="center" vertical="center" textRotation="90" wrapText="1"/>
    </xf>
    <xf numFmtId="3" fontId="7" fillId="0" borderId="39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textRotation="90" wrapText="1"/>
    </xf>
    <xf numFmtId="2" fontId="1" fillId="0" borderId="4" xfId="0" applyNumberFormat="1" applyFont="1" applyBorder="1" applyAlignment="1">
      <alignment horizontal="center" vertical="center" textRotation="90" wrapText="1"/>
    </xf>
    <xf numFmtId="2" fontId="1" fillId="0" borderId="10" xfId="0" applyNumberFormat="1" applyFont="1" applyBorder="1" applyAlignment="1">
      <alignment horizontal="center" vertical="center" textRotation="90" wrapText="1"/>
    </xf>
    <xf numFmtId="0" fontId="1" fillId="0" borderId="66" xfId="0" applyFont="1" applyBorder="1" applyAlignment="1">
      <alignment horizontal="center" vertical="center" textRotation="90" wrapText="1"/>
    </xf>
    <xf numFmtId="0" fontId="1" fillId="0" borderId="67" xfId="0" applyFont="1" applyBorder="1" applyAlignment="1">
      <alignment horizontal="center" vertical="center" textRotation="90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1" fillId="0" borderId="25" xfId="0" applyNumberFormat="1" applyFont="1" applyBorder="1" applyAlignment="1">
      <alignment horizontal="center" vertical="top" wrapText="1"/>
    </xf>
    <xf numFmtId="49" fontId="1" fillId="0" borderId="21" xfId="0" applyNumberFormat="1" applyFont="1" applyBorder="1" applyAlignment="1">
      <alignment horizontal="center" vertical="top" wrapText="1"/>
    </xf>
    <xf numFmtId="49" fontId="7" fillId="0" borderId="25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6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5" borderId="37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164" fontId="2" fillId="8" borderId="37" xfId="0" applyNumberFormat="1" applyFont="1" applyFill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39"/>
  <sheetViews>
    <sheetView zoomScaleNormal="100" zoomScaleSheetLayoutView="90" workbookViewId="0">
      <selection sqref="A1:Q1"/>
    </sheetView>
  </sheetViews>
  <sheetFormatPr defaultRowHeight="12.75" x14ac:dyDescent="0.2"/>
  <cols>
    <col min="1" max="2" width="2.5703125" style="4" customWidth="1"/>
    <col min="3" max="3" width="2.7109375" style="4" customWidth="1"/>
    <col min="4" max="4" width="36.85546875" style="4" customWidth="1"/>
    <col min="5" max="5" width="3.7109375" style="4" customWidth="1"/>
    <col min="6" max="6" width="3.28515625" style="5" customWidth="1"/>
    <col min="7" max="7" width="6.5703125" style="3" customWidth="1"/>
    <col min="8" max="9" width="6.85546875" style="4" customWidth="1"/>
    <col min="10" max="10" width="5.42578125" style="4" customWidth="1"/>
    <col min="11" max="11" width="4.7109375" style="4" customWidth="1"/>
    <col min="12" max="12" width="7.42578125" style="4" customWidth="1"/>
    <col min="13" max="13" width="7" style="4" customWidth="1"/>
    <col min="14" max="14" width="29" style="2" customWidth="1"/>
    <col min="15" max="17" width="3.5703125" style="22" customWidth="1"/>
    <col min="18" max="16384" width="9.140625" style="2"/>
  </cols>
  <sheetData>
    <row r="1" spans="1:17" s="4" customFormat="1" x14ac:dyDescent="0.2">
      <c r="A1" s="388" t="s">
        <v>75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</row>
    <row r="2" spans="1:17" s="4" customFormat="1" ht="15" customHeight="1" x14ac:dyDescent="0.2">
      <c r="A2" s="389" t="s">
        <v>35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</row>
    <row r="3" spans="1:17" s="4" customFormat="1" ht="15" customHeight="1" x14ac:dyDescent="0.2">
      <c r="A3" s="390" t="s">
        <v>76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</row>
    <row r="4" spans="1:17" s="4" customFormat="1" ht="1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O4" s="395" t="s">
        <v>0</v>
      </c>
      <c r="P4" s="395"/>
      <c r="Q4" s="395"/>
    </row>
    <row r="5" spans="1:17" s="4" customFormat="1" ht="27.75" customHeight="1" x14ac:dyDescent="0.2">
      <c r="A5" s="410" t="s">
        <v>1</v>
      </c>
      <c r="B5" s="334" t="s">
        <v>2</v>
      </c>
      <c r="C5" s="334" t="s">
        <v>3</v>
      </c>
      <c r="D5" s="363" t="s">
        <v>4</v>
      </c>
      <c r="E5" s="401" t="s">
        <v>65</v>
      </c>
      <c r="F5" s="342" t="s">
        <v>6</v>
      </c>
      <c r="G5" s="423" t="s">
        <v>7</v>
      </c>
      <c r="H5" s="418" t="s">
        <v>57</v>
      </c>
      <c r="I5" s="419"/>
      <c r="J5" s="419"/>
      <c r="K5" s="420"/>
      <c r="L5" s="398" t="s">
        <v>78</v>
      </c>
      <c r="M5" s="337" t="s">
        <v>79</v>
      </c>
      <c r="N5" s="362" t="s">
        <v>77</v>
      </c>
      <c r="O5" s="363"/>
      <c r="P5" s="363"/>
      <c r="Q5" s="364"/>
    </row>
    <row r="6" spans="1:17" s="4" customFormat="1" ht="18.75" customHeight="1" x14ac:dyDescent="0.2">
      <c r="A6" s="349"/>
      <c r="B6" s="332"/>
      <c r="C6" s="332"/>
      <c r="D6" s="426"/>
      <c r="E6" s="402"/>
      <c r="F6" s="343"/>
      <c r="G6" s="424"/>
      <c r="H6" s="349" t="s">
        <v>8</v>
      </c>
      <c r="I6" s="417" t="s">
        <v>9</v>
      </c>
      <c r="J6" s="417"/>
      <c r="K6" s="340" t="s">
        <v>27</v>
      </c>
      <c r="L6" s="399"/>
      <c r="M6" s="338"/>
      <c r="N6" s="432" t="s">
        <v>26</v>
      </c>
      <c r="O6" s="332" t="s">
        <v>42</v>
      </c>
      <c r="P6" s="332" t="s">
        <v>43</v>
      </c>
      <c r="Q6" s="404" t="s">
        <v>59</v>
      </c>
    </row>
    <row r="7" spans="1:17" s="4" customFormat="1" ht="92.25" customHeight="1" thickBot="1" x14ac:dyDescent="0.25">
      <c r="A7" s="350"/>
      <c r="B7" s="333"/>
      <c r="C7" s="333"/>
      <c r="D7" s="427"/>
      <c r="E7" s="403"/>
      <c r="F7" s="344"/>
      <c r="G7" s="425"/>
      <c r="H7" s="350"/>
      <c r="I7" s="54" t="s">
        <v>8</v>
      </c>
      <c r="J7" s="56" t="s">
        <v>10</v>
      </c>
      <c r="K7" s="341"/>
      <c r="L7" s="400"/>
      <c r="M7" s="339"/>
      <c r="N7" s="433"/>
      <c r="O7" s="333"/>
      <c r="P7" s="333"/>
      <c r="Q7" s="405"/>
    </row>
    <row r="8" spans="1:17" ht="16.5" customHeight="1" thickBot="1" x14ac:dyDescent="0.25">
      <c r="A8" s="57" t="s">
        <v>28</v>
      </c>
      <c r="B8" s="58"/>
      <c r="C8" s="58"/>
      <c r="D8" s="59"/>
      <c r="E8" s="60"/>
      <c r="F8" s="60"/>
      <c r="G8" s="60"/>
      <c r="H8" s="60"/>
      <c r="I8" s="60"/>
      <c r="J8" s="60"/>
      <c r="K8" s="60"/>
      <c r="L8" s="347"/>
      <c r="M8" s="347"/>
      <c r="N8" s="347"/>
      <c r="O8" s="347"/>
      <c r="P8" s="347"/>
      <c r="Q8" s="348"/>
    </row>
    <row r="9" spans="1:17" ht="16.5" customHeight="1" thickBot="1" x14ac:dyDescent="0.25">
      <c r="A9" s="406" t="s">
        <v>36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8"/>
    </row>
    <row r="10" spans="1:17" ht="16.5" customHeight="1" thickBot="1" x14ac:dyDescent="0.25">
      <c r="A10" s="61" t="s">
        <v>11</v>
      </c>
      <c r="B10" s="360" t="s">
        <v>71</v>
      </c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1"/>
    </row>
    <row r="11" spans="1:17" ht="16.5" customHeight="1" thickBot="1" x14ac:dyDescent="0.25">
      <c r="A11" s="62" t="s">
        <v>11</v>
      </c>
      <c r="B11" s="63" t="s">
        <v>11</v>
      </c>
      <c r="C11" s="351" t="s">
        <v>31</v>
      </c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2"/>
      <c r="O11" s="352"/>
      <c r="P11" s="352"/>
      <c r="Q11" s="353"/>
    </row>
    <row r="12" spans="1:17" ht="18" customHeight="1" x14ac:dyDescent="0.2">
      <c r="A12" s="335" t="s">
        <v>11</v>
      </c>
      <c r="B12" s="430" t="s">
        <v>11</v>
      </c>
      <c r="C12" s="394" t="s">
        <v>11</v>
      </c>
      <c r="D12" s="393" t="s">
        <v>56</v>
      </c>
      <c r="E12" s="345" t="s">
        <v>20</v>
      </c>
      <c r="F12" s="356" t="s">
        <v>24</v>
      </c>
      <c r="G12" s="73" t="s">
        <v>12</v>
      </c>
      <c r="H12" s="149">
        <f t="shared" ref="H12:H17" si="0">I12+K12</f>
        <v>40</v>
      </c>
      <c r="I12" s="150">
        <v>40</v>
      </c>
      <c r="J12" s="150"/>
      <c r="K12" s="151"/>
      <c r="L12" s="67">
        <v>60</v>
      </c>
      <c r="M12" s="68">
        <v>75</v>
      </c>
      <c r="N12" s="358" t="s">
        <v>72</v>
      </c>
      <c r="O12" s="396">
        <v>17</v>
      </c>
      <c r="P12" s="354">
        <v>22</v>
      </c>
      <c r="Q12" s="391">
        <v>25</v>
      </c>
    </row>
    <row r="13" spans="1:17" ht="18" customHeight="1" thickBot="1" x14ac:dyDescent="0.25">
      <c r="A13" s="336"/>
      <c r="B13" s="431"/>
      <c r="C13" s="366"/>
      <c r="D13" s="368"/>
      <c r="E13" s="346"/>
      <c r="F13" s="357"/>
      <c r="G13" s="184" t="s">
        <v>13</v>
      </c>
      <c r="H13" s="152">
        <f t="shared" si="0"/>
        <v>40</v>
      </c>
      <c r="I13" s="153">
        <f>I12</f>
        <v>40</v>
      </c>
      <c r="J13" s="153"/>
      <c r="K13" s="154"/>
      <c r="L13" s="170">
        <f>+L12</f>
        <v>60</v>
      </c>
      <c r="M13" s="171">
        <f>+M12</f>
        <v>75</v>
      </c>
      <c r="N13" s="359"/>
      <c r="O13" s="397"/>
      <c r="P13" s="355"/>
      <c r="Q13" s="392"/>
    </row>
    <row r="14" spans="1:17" ht="18" customHeight="1" x14ac:dyDescent="0.2">
      <c r="A14" s="69" t="s">
        <v>11</v>
      </c>
      <c r="B14" s="70" t="s">
        <v>11</v>
      </c>
      <c r="C14" s="394" t="s">
        <v>14</v>
      </c>
      <c r="D14" s="393" t="s">
        <v>30</v>
      </c>
      <c r="E14" s="203" t="s">
        <v>20</v>
      </c>
      <c r="F14" s="72" t="s">
        <v>24</v>
      </c>
      <c r="G14" s="73" t="s">
        <v>12</v>
      </c>
      <c r="H14" s="155">
        <f t="shared" si="0"/>
        <v>5</v>
      </c>
      <c r="I14" s="156">
        <v>5</v>
      </c>
      <c r="J14" s="156"/>
      <c r="K14" s="157"/>
      <c r="L14" s="75">
        <v>10</v>
      </c>
      <c r="M14" s="76">
        <v>15</v>
      </c>
      <c r="N14" s="428" t="s">
        <v>67</v>
      </c>
      <c r="O14" s="396">
        <v>1</v>
      </c>
      <c r="P14" s="354">
        <v>1</v>
      </c>
      <c r="Q14" s="391">
        <v>1</v>
      </c>
    </row>
    <row r="15" spans="1:17" ht="18" customHeight="1" thickBot="1" x14ac:dyDescent="0.25">
      <c r="A15" s="77"/>
      <c r="B15" s="78"/>
      <c r="C15" s="366"/>
      <c r="D15" s="368"/>
      <c r="E15" s="204"/>
      <c r="F15" s="79"/>
      <c r="G15" s="185" t="s">
        <v>13</v>
      </c>
      <c r="H15" s="158">
        <f t="shared" si="0"/>
        <v>5</v>
      </c>
      <c r="I15" s="159">
        <f>I14</f>
        <v>5</v>
      </c>
      <c r="J15" s="159"/>
      <c r="K15" s="160"/>
      <c r="L15" s="158">
        <f>SUM(L14:L14)</f>
        <v>10</v>
      </c>
      <c r="M15" s="158">
        <f>SUM(M14:M14)</f>
        <v>15</v>
      </c>
      <c r="N15" s="429"/>
      <c r="O15" s="397"/>
      <c r="P15" s="355"/>
      <c r="Q15" s="392"/>
    </row>
    <row r="16" spans="1:17" ht="18" customHeight="1" x14ac:dyDescent="0.2">
      <c r="A16" s="69" t="s">
        <v>11</v>
      </c>
      <c r="B16" s="70" t="s">
        <v>11</v>
      </c>
      <c r="C16" s="365" t="s">
        <v>15</v>
      </c>
      <c r="D16" s="367" t="s">
        <v>39</v>
      </c>
      <c r="E16" s="205" t="s">
        <v>20</v>
      </c>
      <c r="F16" s="80" t="s">
        <v>24</v>
      </c>
      <c r="G16" s="73" t="s">
        <v>12</v>
      </c>
      <c r="H16" s="161">
        <f t="shared" si="0"/>
        <v>4.4000000000000004</v>
      </c>
      <c r="I16" s="162">
        <v>4.4000000000000004</v>
      </c>
      <c r="J16" s="162"/>
      <c r="K16" s="163"/>
      <c r="L16" s="85">
        <v>9</v>
      </c>
      <c r="M16" s="86">
        <v>5</v>
      </c>
      <c r="N16" s="30" t="s">
        <v>45</v>
      </c>
      <c r="O16" s="48">
        <v>2</v>
      </c>
      <c r="P16" s="50">
        <v>3</v>
      </c>
      <c r="Q16" s="52">
        <v>4</v>
      </c>
    </row>
    <row r="17" spans="1:206" ht="18" customHeight="1" thickBot="1" x14ac:dyDescent="0.25">
      <c r="A17" s="77"/>
      <c r="B17" s="78"/>
      <c r="C17" s="366"/>
      <c r="D17" s="368"/>
      <c r="E17" s="204"/>
      <c r="F17" s="79"/>
      <c r="G17" s="185" t="s">
        <v>13</v>
      </c>
      <c r="H17" s="158">
        <f t="shared" si="0"/>
        <v>4.4000000000000004</v>
      </c>
      <c r="I17" s="164">
        <f>SUM(I16)</f>
        <v>4.4000000000000004</v>
      </c>
      <c r="J17" s="164"/>
      <c r="K17" s="160"/>
      <c r="L17" s="172">
        <f>SUM(L16:L16)</f>
        <v>9</v>
      </c>
      <c r="M17" s="158">
        <f>SUM(M16:M16)</f>
        <v>5</v>
      </c>
      <c r="N17" s="29"/>
      <c r="O17" s="49"/>
      <c r="P17" s="51"/>
      <c r="Q17" s="53"/>
    </row>
    <row r="18" spans="1:206" ht="16.5" customHeight="1" x14ac:dyDescent="0.2">
      <c r="A18" s="69" t="s">
        <v>11</v>
      </c>
      <c r="B18" s="70" t="s">
        <v>11</v>
      </c>
      <c r="C18" s="365" t="s">
        <v>23</v>
      </c>
      <c r="D18" s="367" t="s">
        <v>60</v>
      </c>
      <c r="E18" s="386" t="s">
        <v>20</v>
      </c>
      <c r="F18" s="385" t="s">
        <v>24</v>
      </c>
      <c r="G18" s="186" t="s">
        <v>12</v>
      </c>
      <c r="H18" s="165"/>
      <c r="I18" s="166"/>
      <c r="J18" s="166"/>
      <c r="K18" s="167"/>
      <c r="L18" s="89">
        <v>15</v>
      </c>
      <c r="M18" s="90"/>
      <c r="N18" s="30" t="s">
        <v>68</v>
      </c>
      <c r="O18" s="48"/>
      <c r="P18" s="50">
        <v>1</v>
      </c>
      <c r="Q18" s="52"/>
    </row>
    <row r="19" spans="1:206" ht="16.5" customHeight="1" thickBot="1" x14ac:dyDescent="0.25">
      <c r="A19" s="77"/>
      <c r="B19" s="78"/>
      <c r="C19" s="366"/>
      <c r="D19" s="368"/>
      <c r="E19" s="387"/>
      <c r="F19" s="357"/>
      <c r="G19" s="185" t="s">
        <v>13</v>
      </c>
      <c r="H19" s="158"/>
      <c r="I19" s="164"/>
      <c r="J19" s="168"/>
      <c r="K19" s="160"/>
      <c r="L19" s="172">
        <f>L18</f>
        <v>15</v>
      </c>
      <c r="M19" s="158">
        <f>M18</f>
        <v>0</v>
      </c>
      <c r="N19" s="31"/>
      <c r="O19" s="32"/>
      <c r="P19" s="33"/>
      <c r="Q19" s="34"/>
    </row>
    <row r="20" spans="1:206" ht="16.5" customHeight="1" thickBot="1" x14ac:dyDescent="0.25">
      <c r="A20" s="62" t="s">
        <v>11</v>
      </c>
      <c r="B20" s="91" t="s">
        <v>11</v>
      </c>
      <c r="C20" s="380" t="s">
        <v>16</v>
      </c>
      <c r="D20" s="381"/>
      <c r="E20" s="381"/>
      <c r="F20" s="381"/>
      <c r="G20" s="381"/>
      <c r="H20" s="92">
        <f>I20+K20</f>
        <v>49.4</v>
      </c>
      <c r="I20" s="93">
        <f>I19+I17+I15+I13</f>
        <v>49.4</v>
      </c>
      <c r="J20" s="93"/>
      <c r="K20" s="94"/>
      <c r="L20" s="96">
        <f>L19+L17+L15+L13</f>
        <v>94</v>
      </c>
      <c r="M20" s="97">
        <f>M19+M17+M15+M13</f>
        <v>95</v>
      </c>
      <c r="N20" s="382"/>
      <c r="O20" s="383"/>
      <c r="P20" s="383"/>
      <c r="Q20" s="384"/>
    </row>
    <row r="21" spans="1:206" ht="16.5" customHeight="1" thickBot="1" x14ac:dyDescent="0.25">
      <c r="A21" s="61" t="s">
        <v>11</v>
      </c>
      <c r="B21" s="98" t="s">
        <v>14</v>
      </c>
      <c r="C21" s="377" t="s">
        <v>40</v>
      </c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9"/>
    </row>
    <row r="22" spans="1:206" ht="27" customHeight="1" x14ac:dyDescent="0.2">
      <c r="A22" s="195" t="s">
        <v>11</v>
      </c>
      <c r="B22" s="200" t="s">
        <v>14</v>
      </c>
      <c r="C22" s="103" t="s">
        <v>11</v>
      </c>
      <c r="D22" s="375" t="s">
        <v>61</v>
      </c>
      <c r="E22" s="105" t="s">
        <v>20</v>
      </c>
      <c r="F22" s="202" t="s">
        <v>24</v>
      </c>
      <c r="G22" s="106" t="s">
        <v>12</v>
      </c>
      <c r="H22" s="175">
        <f>I22+K22</f>
        <v>42.599999999999994</v>
      </c>
      <c r="I22" s="176">
        <v>27.9</v>
      </c>
      <c r="J22" s="176">
        <v>2.8</v>
      </c>
      <c r="K22" s="177">
        <v>14.7</v>
      </c>
      <c r="L22" s="108"/>
      <c r="M22" s="109"/>
      <c r="N22" s="187" t="s">
        <v>64</v>
      </c>
      <c r="O22" s="23">
        <v>364</v>
      </c>
      <c r="P22" s="24"/>
      <c r="Q22" s="25"/>
    </row>
    <row r="23" spans="1:206" ht="35.25" customHeight="1" x14ac:dyDescent="0.2">
      <c r="A23" s="62"/>
      <c r="B23" s="110"/>
      <c r="C23" s="111"/>
      <c r="D23" s="376"/>
      <c r="E23" s="113"/>
      <c r="F23" s="114"/>
      <c r="G23" s="115" t="s">
        <v>25</v>
      </c>
      <c r="H23" s="178">
        <f>I23+K23</f>
        <v>239.7</v>
      </c>
      <c r="I23" s="179">
        <v>156.6</v>
      </c>
      <c r="J23" s="179">
        <v>15.4</v>
      </c>
      <c r="K23" s="180">
        <v>83.1</v>
      </c>
      <c r="L23" s="122"/>
      <c r="M23" s="123"/>
      <c r="N23" s="188" t="s">
        <v>66</v>
      </c>
      <c r="O23" s="26">
        <v>20</v>
      </c>
      <c r="P23" s="36"/>
      <c r="Q23" s="41"/>
    </row>
    <row r="24" spans="1:206" ht="27" customHeight="1" thickBot="1" x14ac:dyDescent="0.25">
      <c r="A24" s="196"/>
      <c r="B24" s="201"/>
      <c r="C24" s="129"/>
      <c r="D24" s="207" t="s">
        <v>37</v>
      </c>
      <c r="E24" s="127"/>
      <c r="F24" s="128"/>
      <c r="G24" s="189"/>
      <c r="H24" s="190"/>
      <c r="I24" s="191"/>
      <c r="J24" s="191"/>
      <c r="K24" s="192"/>
      <c r="L24" s="193"/>
      <c r="M24" s="194"/>
      <c r="N24" s="29" t="s">
        <v>69</v>
      </c>
      <c r="O24" s="199">
        <v>1</v>
      </c>
      <c r="P24" s="197"/>
      <c r="Q24" s="198"/>
    </row>
    <row r="25" spans="1:206" ht="27.75" customHeight="1" x14ac:dyDescent="0.2">
      <c r="A25" s="62"/>
      <c r="B25" s="110"/>
      <c r="C25" s="111"/>
      <c r="D25" s="206" t="s">
        <v>38</v>
      </c>
      <c r="E25" s="113"/>
      <c r="F25" s="114"/>
      <c r="G25" s="99"/>
      <c r="H25" s="149"/>
      <c r="I25" s="150"/>
      <c r="J25" s="150"/>
      <c r="K25" s="151"/>
      <c r="L25" s="100"/>
      <c r="M25" s="101"/>
      <c r="N25" s="35" t="s">
        <v>70</v>
      </c>
      <c r="O25" s="32">
        <v>1</v>
      </c>
      <c r="P25" s="33"/>
      <c r="Q25" s="45"/>
    </row>
    <row r="26" spans="1:206" ht="30.75" customHeight="1" thickBot="1" x14ac:dyDescent="0.25">
      <c r="A26" s="77"/>
      <c r="B26" s="102"/>
      <c r="C26" s="124"/>
      <c r="D26" s="125" t="s">
        <v>41</v>
      </c>
      <c r="E26" s="127"/>
      <c r="F26" s="128"/>
      <c r="G26" s="181" t="s">
        <v>13</v>
      </c>
      <c r="H26" s="152">
        <f>SUM(H22:H23)</f>
        <v>282.29999999999995</v>
      </c>
      <c r="I26" s="153">
        <f>SUM(I22:I23)</f>
        <v>184.5</v>
      </c>
      <c r="J26" s="153">
        <f>J23+J22</f>
        <v>18.2</v>
      </c>
      <c r="K26" s="154">
        <f>K23+K22</f>
        <v>97.8</v>
      </c>
      <c r="L26" s="170">
        <f>SUM(L22:L23)</f>
        <v>0</v>
      </c>
      <c r="M26" s="170">
        <f>SUM(M22:M23)</f>
        <v>0</v>
      </c>
      <c r="N26" s="29"/>
      <c r="O26" s="42"/>
      <c r="P26" s="43"/>
      <c r="Q26" s="44"/>
    </row>
    <row r="27" spans="1:206" ht="15" customHeight="1" thickBot="1" x14ac:dyDescent="0.25">
      <c r="A27" s="61" t="s">
        <v>11</v>
      </c>
      <c r="B27" s="130" t="s">
        <v>14</v>
      </c>
      <c r="C27" s="380" t="s">
        <v>16</v>
      </c>
      <c r="D27" s="421"/>
      <c r="E27" s="421"/>
      <c r="F27" s="421"/>
      <c r="G27" s="422"/>
      <c r="H27" s="97">
        <f>H26</f>
        <v>282.29999999999995</v>
      </c>
      <c r="I27" s="93">
        <f t="shared" ref="I27:M27" si="1">I26</f>
        <v>184.5</v>
      </c>
      <c r="J27" s="131">
        <f t="shared" si="1"/>
        <v>18.2</v>
      </c>
      <c r="K27" s="95">
        <f t="shared" si="1"/>
        <v>97.8</v>
      </c>
      <c r="L27" s="97">
        <f t="shared" si="1"/>
        <v>0</v>
      </c>
      <c r="M27" s="97">
        <f t="shared" si="1"/>
        <v>0</v>
      </c>
      <c r="N27" s="411"/>
      <c r="O27" s="412"/>
      <c r="P27" s="412"/>
      <c r="Q27" s="413"/>
    </row>
    <row r="28" spans="1:206" ht="15" customHeight="1" thickBot="1" x14ac:dyDescent="0.25">
      <c r="A28" s="69" t="s">
        <v>11</v>
      </c>
      <c r="B28" s="369" t="s">
        <v>17</v>
      </c>
      <c r="C28" s="370"/>
      <c r="D28" s="370"/>
      <c r="E28" s="370"/>
      <c r="F28" s="370"/>
      <c r="G28" s="371"/>
      <c r="H28" s="132">
        <f>H27+H20</f>
        <v>331.69999999999993</v>
      </c>
      <c r="I28" s="133">
        <f>I27+I20</f>
        <v>233.9</v>
      </c>
      <c r="J28" s="134">
        <f>J27</f>
        <v>18.2</v>
      </c>
      <c r="K28" s="137">
        <f>K27</f>
        <v>97.8</v>
      </c>
      <c r="L28" s="138">
        <f>L27+L20</f>
        <v>94</v>
      </c>
      <c r="M28" s="132">
        <f>M27+M20</f>
        <v>95</v>
      </c>
      <c r="N28" s="414"/>
      <c r="O28" s="415"/>
      <c r="P28" s="415"/>
      <c r="Q28" s="416"/>
    </row>
    <row r="29" spans="1:206" s="6" customFormat="1" ht="16.5" customHeight="1" thickBot="1" x14ac:dyDescent="0.25">
      <c r="A29" s="139" t="s">
        <v>20</v>
      </c>
      <c r="B29" s="372" t="s">
        <v>18</v>
      </c>
      <c r="C29" s="373"/>
      <c r="D29" s="373"/>
      <c r="E29" s="373"/>
      <c r="F29" s="373"/>
      <c r="G29" s="374"/>
      <c r="H29" s="140">
        <f>H28</f>
        <v>331.69999999999993</v>
      </c>
      <c r="I29" s="141">
        <f>I28</f>
        <v>233.9</v>
      </c>
      <c r="J29" s="142">
        <f>J28+J27</f>
        <v>36.4</v>
      </c>
      <c r="K29" s="144">
        <f>K28</f>
        <v>97.8</v>
      </c>
      <c r="L29" s="145">
        <f>L28</f>
        <v>94</v>
      </c>
      <c r="M29" s="140">
        <f>M28</f>
        <v>95</v>
      </c>
      <c r="N29" s="434"/>
      <c r="O29" s="435"/>
      <c r="P29" s="435"/>
      <c r="Q29" s="436"/>
      <c r="R29" s="2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</row>
    <row r="30" spans="1:206" s="37" customFormat="1" ht="25.5" customHeight="1" x14ac:dyDescent="0.2">
      <c r="A30" s="409"/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</row>
    <row r="31" spans="1:206" s="11" customFormat="1" ht="12.75" customHeight="1" x14ac:dyDescent="0.2">
      <c r="A31" s="9"/>
      <c r="B31" s="10"/>
      <c r="C31" s="10"/>
      <c r="D31" s="437" t="s">
        <v>22</v>
      </c>
      <c r="E31" s="437"/>
      <c r="F31" s="437"/>
      <c r="G31" s="437"/>
      <c r="H31" s="437"/>
      <c r="I31" s="437"/>
      <c r="J31" s="437"/>
      <c r="K31" s="437"/>
      <c r="L31" s="437"/>
      <c r="M31" s="437"/>
      <c r="O31" s="27"/>
      <c r="P31" s="27"/>
      <c r="Q31" s="27"/>
    </row>
    <row r="32" spans="1:206" s="1" customFormat="1" ht="12" customHeight="1" thickBot="1" x14ac:dyDescent="0.25">
      <c r="A32" s="9"/>
      <c r="B32" s="10"/>
      <c r="C32" s="10"/>
      <c r="D32" s="10"/>
      <c r="E32" s="10"/>
      <c r="F32" s="10"/>
      <c r="G32" s="12"/>
      <c r="H32" s="468"/>
      <c r="I32" s="468"/>
      <c r="J32" s="468"/>
      <c r="K32" s="468"/>
      <c r="L32" s="18"/>
      <c r="O32" s="28"/>
      <c r="P32" s="28"/>
      <c r="Q32" s="28"/>
    </row>
    <row r="33" spans="1:17" ht="29.25" customHeight="1" thickBot="1" x14ac:dyDescent="0.25">
      <c r="A33" s="2"/>
      <c r="B33" s="13"/>
      <c r="C33" s="13"/>
      <c r="D33" s="456" t="s">
        <v>19</v>
      </c>
      <c r="E33" s="457"/>
      <c r="F33" s="457"/>
      <c r="G33" s="458"/>
      <c r="H33" s="469" t="s">
        <v>57</v>
      </c>
      <c r="I33" s="470"/>
      <c r="J33" s="470"/>
      <c r="K33" s="471"/>
      <c r="L33" s="146" t="s">
        <v>80</v>
      </c>
      <c r="M33" s="147" t="s">
        <v>81</v>
      </c>
    </row>
    <row r="34" spans="1:17" ht="12.75" customHeight="1" thickBot="1" x14ac:dyDescent="0.25">
      <c r="A34" s="2"/>
      <c r="B34" s="13"/>
      <c r="C34" s="13"/>
      <c r="D34" s="462" t="s">
        <v>21</v>
      </c>
      <c r="E34" s="463"/>
      <c r="F34" s="463"/>
      <c r="G34" s="464"/>
      <c r="H34" s="465">
        <f>H35</f>
        <v>92</v>
      </c>
      <c r="I34" s="466"/>
      <c r="J34" s="466"/>
      <c r="K34" s="467"/>
      <c r="L34" s="46">
        <f>L35</f>
        <v>94</v>
      </c>
      <c r="M34" s="47">
        <f>M35</f>
        <v>95</v>
      </c>
    </row>
    <row r="35" spans="1:17" ht="12" customHeight="1" thickBot="1" x14ac:dyDescent="0.25">
      <c r="A35" s="2"/>
      <c r="B35" s="14"/>
      <c r="C35" s="14"/>
      <c r="D35" s="438" t="s">
        <v>33</v>
      </c>
      <c r="E35" s="439"/>
      <c r="F35" s="439"/>
      <c r="G35" s="440"/>
      <c r="H35" s="459">
        <f>SUMIF(G12:G26,"SB",H12:H26)</f>
        <v>92</v>
      </c>
      <c r="I35" s="460"/>
      <c r="J35" s="460"/>
      <c r="K35" s="461"/>
      <c r="L35" s="148">
        <f>SUMIF(G12:G26,"sb",L12:L26)</f>
        <v>94</v>
      </c>
      <c r="M35" s="66">
        <f>SUMIF(G12:G26,"sb",M12:M26)</f>
        <v>95</v>
      </c>
    </row>
    <row r="36" spans="1:17" ht="15" customHeight="1" thickBot="1" x14ac:dyDescent="0.25">
      <c r="A36" s="2"/>
      <c r="B36" s="15"/>
      <c r="C36" s="15"/>
      <c r="D36" s="453" t="s">
        <v>32</v>
      </c>
      <c r="E36" s="454"/>
      <c r="F36" s="454"/>
      <c r="G36" s="455"/>
      <c r="H36" s="447">
        <f>SUM(H37:K37)</f>
        <v>239.7</v>
      </c>
      <c r="I36" s="448"/>
      <c r="J36" s="448"/>
      <c r="K36" s="449"/>
      <c r="L36" s="46">
        <f>L37</f>
        <v>0</v>
      </c>
      <c r="M36" s="47">
        <f>M37</f>
        <v>0</v>
      </c>
    </row>
    <row r="37" spans="1:17" ht="12.75" customHeight="1" thickBot="1" x14ac:dyDescent="0.25">
      <c r="A37" s="2"/>
      <c r="B37" s="14"/>
      <c r="C37" s="14"/>
      <c r="D37" s="438" t="s">
        <v>34</v>
      </c>
      <c r="E37" s="439"/>
      <c r="F37" s="439"/>
      <c r="G37" s="440"/>
      <c r="H37" s="450">
        <f>SUMIF(G12:G29,"ES",H12:H29)</f>
        <v>239.7</v>
      </c>
      <c r="I37" s="451"/>
      <c r="J37" s="451"/>
      <c r="K37" s="452"/>
      <c r="L37" s="148">
        <f>SUMIF(G12:G26,"es",L12:L26)</f>
        <v>0</v>
      </c>
      <c r="M37" s="66">
        <f>SUMIF(G12:G26,"es",M12:M26)</f>
        <v>0</v>
      </c>
      <c r="O37" s="2"/>
      <c r="P37" s="2"/>
      <c r="Q37" s="2"/>
    </row>
    <row r="38" spans="1:17" ht="13.5" customHeight="1" thickBot="1" x14ac:dyDescent="0.25">
      <c r="A38" s="2"/>
      <c r="B38" s="13"/>
      <c r="C38" s="13"/>
      <c r="D38" s="444" t="s">
        <v>13</v>
      </c>
      <c r="E38" s="445"/>
      <c r="F38" s="445"/>
      <c r="G38" s="446"/>
      <c r="H38" s="441">
        <f>H34+H36</f>
        <v>331.7</v>
      </c>
      <c r="I38" s="442"/>
      <c r="J38" s="442"/>
      <c r="K38" s="443"/>
      <c r="L38" s="182">
        <f>L34+L36</f>
        <v>94</v>
      </c>
      <c r="M38" s="183">
        <f>M36+M34</f>
        <v>95</v>
      </c>
      <c r="O38" s="2"/>
      <c r="P38" s="2"/>
      <c r="Q38" s="2"/>
    </row>
    <row r="39" spans="1:17" x14ac:dyDescent="0.2">
      <c r="C39" s="2"/>
      <c r="D39" s="16"/>
      <c r="E39" s="16"/>
      <c r="F39" s="16"/>
      <c r="G39" s="16"/>
      <c r="H39" s="17"/>
      <c r="I39" s="17"/>
      <c r="J39" s="7"/>
      <c r="K39" s="7"/>
      <c r="L39" s="8"/>
      <c r="M39" s="2"/>
      <c r="O39" s="2"/>
      <c r="P39" s="2"/>
      <c r="Q39" s="2"/>
    </row>
  </sheetData>
  <mergeCells count="73">
    <mergeCell ref="D31:M31"/>
    <mergeCell ref="D35:G35"/>
    <mergeCell ref="H38:K38"/>
    <mergeCell ref="D38:G38"/>
    <mergeCell ref="H36:K36"/>
    <mergeCell ref="D37:G37"/>
    <mergeCell ref="H37:K37"/>
    <mergeCell ref="D36:G36"/>
    <mergeCell ref="D33:G33"/>
    <mergeCell ref="H35:K35"/>
    <mergeCell ref="D34:G34"/>
    <mergeCell ref="H34:K34"/>
    <mergeCell ref="H32:K32"/>
    <mergeCell ref="H33:K33"/>
    <mergeCell ref="A30:Q30"/>
    <mergeCell ref="O14:O15"/>
    <mergeCell ref="P14:P15"/>
    <mergeCell ref="A5:A7"/>
    <mergeCell ref="N27:Q27"/>
    <mergeCell ref="N28:Q28"/>
    <mergeCell ref="I6:J6"/>
    <mergeCell ref="H5:K5"/>
    <mergeCell ref="C27:G27"/>
    <mergeCell ref="G5:G7"/>
    <mergeCell ref="C5:C7"/>
    <mergeCell ref="D5:D7"/>
    <mergeCell ref="N14:N15"/>
    <mergeCell ref="B12:B13"/>
    <mergeCell ref="N6:N7"/>
    <mergeCell ref="N29:Q29"/>
    <mergeCell ref="A1:Q1"/>
    <mergeCell ref="A2:Q2"/>
    <mergeCell ref="A3:Q3"/>
    <mergeCell ref="Q14:Q15"/>
    <mergeCell ref="C18:C19"/>
    <mergeCell ref="D14:D15"/>
    <mergeCell ref="C14:C15"/>
    <mergeCell ref="O4:Q4"/>
    <mergeCell ref="D12:D13"/>
    <mergeCell ref="Q12:Q13"/>
    <mergeCell ref="O12:O13"/>
    <mergeCell ref="C12:C13"/>
    <mergeCell ref="L5:L7"/>
    <mergeCell ref="E5:E7"/>
    <mergeCell ref="Q6:Q7"/>
    <mergeCell ref="A9:Q9"/>
    <mergeCell ref="C16:C17"/>
    <mergeCell ref="D16:D17"/>
    <mergeCell ref="B28:G28"/>
    <mergeCell ref="B29:G29"/>
    <mergeCell ref="D22:D23"/>
    <mergeCell ref="C21:Q21"/>
    <mergeCell ref="D18:D19"/>
    <mergeCell ref="C20:G20"/>
    <mergeCell ref="N20:Q20"/>
    <mergeCell ref="F18:F19"/>
    <mergeCell ref="E18:E19"/>
    <mergeCell ref="O6:O7"/>
    <mergeCell ref="B5:B7"/>
    <mergeCell ref="A12:A13"/>
    <mergeCell ref="M5:M7"/>
    <mergeCell ref="K6:K7"/>
    <mergeCell ref="F5:F7"/>
    <mergeCell ref="E12:E13"/>
    <mergeCell ref="L8:Q8"/>
    <mergeCell ref="P6:P7"/>
    <mergeCell ref="H6:H7"/>
    <mergeCell ref="C11:Q11"/>
    <mergeCell ref="P12:P13"/>
    <mergeCell ref="F12:F13"/>
    <mergeCell ref="N12:N13"/>
    <mergeCell ref="B10:Q10"/>
    <mergeCell ref="N5:Q5"/>
  </mergeCells>
  <phoneticPr fontId="3" type="noConversion"/>
  <printOptions horizontalCentered="1"/>
  <pageMargins left="0" right="0" top="0.59055118110236227" bottom="0.59055118110236227" header="0" footer="0"/>
  <pageSetup paperSize="9" orientation="landscape" r:id="rId1"/>
  <headerFooter alignWithMargins="0">
    <oddFooter>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 x14ac:dyDescent="0.25"/>
  <cols>
    <col min="1" max="1" width="22.7109375" style="38" customWidth="1"/>
    <col min="2" max="2" width="60.7109375" style="38" customWidth="1"/>
    <col min="3" max="16384" width="9.140625" style="38"/>
  </cols>
  <sheetData>
    <row r="1" spans="1:2" x14ac:dyDescent="0.25">
      <c r="A1" s="472" t="s">
        <v>47</v>
      </c>
      <c r="B1" s="472"/>
    </row>
    <row r="2" spans="1:2" ht="31.5" x14ac:dyDescent="0.25">
      <c r="A2" s="39" t="s">
        <v>6</v>
      </c>
      <c r="B2" s="40" t="s">
        <v>48</v>
      </c>
    </row>
    <row r="3" spans="1:2" x14ac:dyDescent="0.25">
      <c r="A3" s="39">
        <v>1</v>
      </c>
      <c r="B3" s="40" t="s">
        <v>49</v>
      </c>
    </row>
    <row r="4" spans="1:2" x14ac:dyDescent="0.25">
      <c r="A4" s="39">
        <v>2</v>
      </c>
      <c r="B4" s="40" t="s">
        <v>50</v>
      </c>
    </row>
    <row r="5" spans="1:2" x14ac:dyDescent="0.25">
      <c r="A5" s="39">
        <v>3</v>
      </c>
      <c r="B5" s="40" t="s">
        <v>51</v>
      </c>
    </row>
    <row r="6" spans="1:2" x14ac:dyDescent="0.25">
      <c r="A6" s="39">
        <v>4</v>
      </c>
      <c r="B6" s="40" t="s">
        <v>52</v>
      </c>
    </row>
    <row r="7" spans="1:2" x14ac:dyDescent="0.25">
      <c r="A7" s="39">
        <v>5</v>
      </c>
      <c r="B7" s="40" t="s">
        <v>53</v>
      </c>
    </row>
    <row r="8" spans="1:2" x14ac:dyDescent="0.25">
      <c r="A8" s="39">
        <v>6</v>
      </c>
      <c r="B8" s="40" t="s">
        <v>54</v>
      </c>
    </row>
    <row r="9" spans="1:2" ht="15.75" customHeight="1" x14ac:dyDescent="0.25"/>
    <row r="10" spans="1:2" ht="15.75" customHeight="1" x14ac:dyDescent="0.25">
      <c r="A10" s="473" t="s">
        <v>55</v>
      </c>
      <c r="B10" s="473"/>
    </row>
  </sheetData>
  <mergeCells count="2">
    <mergeCell ref="A1:B1"/>
    <mergeCell ref="A10:B10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selection activeCell="AC12" sqref="AC12"/>
    </sheetView>
  </sheetViews>
  <sheetFormatPr defaultRowHeight="12.75" outlineLevelCol="1" x14ac:dyDescent="0.2"/>
  <cols>
    <col min="1" max="2" width="2.5703125" style="4" customWidth="1"/>
    <col min="3" max="3" width="2.7109375" style="4" customWidth="1"/>
    <col min="4" max="4" width="35.28515625" style="4" customWidth="1"/>
    <col min="5" max="5" width="5.140625" style="4" customWidth="1"/>
    <col min="6" max="6" width="3.28515625" style="5" customWidth="1"/>
    <col min="7" max="7" width="7.28515625" style="250" customWidth="1"/>
    <col min="8" max="8" width="9.7109375" style="4" customWidth="1"/>
    <col min="9" max="9" width="5.5703125" style="4" hidden="1" customWidth="1"/>
    <col min="10" max="10" width="4.85546875" style="4" hidden="1" customWidth="1"/>
    <col min="11" max="11" width="5.42578125" style="4" hidden="1" customWidth="1"/>
    <col min="12" max="13" width="6.85546875" style="4" hidden="1" customWidth="1"/>
    <col min="14" max="14" width="5.42578125" style="4" hidden="1" customWidth="1"/>
    <col min="15" max="15" width="4.7109375" style="4" hidden="1" customWidth="1"/>
    <col min="16" max="16" width="7.42578125" style="4" customWidth="1"/>
    <col min="17" max="17" width="7" style="4" customWidth="1"/>
    <col min="18" max="18" width="29" style="2" customWidth="1"/>
    <col min="19" max="21" width="3.5703125" style="22" customWidth="1"/>
    <col min="22" max="36" width="9.140625" style="2"/>
    <col min="37" max="37" width="9.140625" style="2" outlineLevel="1"/>
    <col min="38" max="16384" width="9.140625" style="2"/>
  </cols>
  <sheetData>
    <row r="1" spans="1:36" x14ac:dyDescent="0.2">
      <c r="A1" s="388" t="s">
        <v>82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" customHeight="1" x14ac:dyDescent="0.2">
      <c r="A2" s="389" t="s">
        <v>35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5" customHeight="1" x14ac:dyDescent="0.2">
      <c r="A3" s="390" t="s">
        <v>76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5" customHeight="1" thickBot="1" x14ac:dyDescent="0.25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R4" s="4"/>
      <c r="S4" s="395" t="s">
        <v>101</v>
      </c>
      <c r="T4" s="395"/>
      <c r="U4" s="39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36" customHeight="1" x14ac:dyDescent="0.2">
      <c r="A5" s="410" t="s">
        <v>1</v>
      </c>
      <c r="B5" s="334" t="s">
        <v>2</v>
      </c>
      <c r="C5" s="334" t="s">
        <v>3</v>
      </c>
      <c r="D5" s="363" t="s">
        <v>4</v>
      </c>
      <c r="E5" s="334" t="s">
        <v>5</v>
      </c>
      <c r="F5" s="342" t="s">
        <v>6</v>
      </c>
      <c r="G5" s="423" t="s">
        <v>7</v>
      </c>
      <c r="H5" s="474" t="s">
        <v>98</v>
      </c>
      <c r="I5" s="475"/>
      <c r="J5" s="475"/>
      <c r="K5" s="476"/>
      <c r="L5" s="418" t="s">
        <v>84</v>
      </c>
      <c r="M5" s="419"/>
      <c r="N5" s="419"/>
      <c r="O5" s="420"/>
      <c r="P5" s="398" t="s">
        <v>58</v>
      </c>
      <c r="Q5" s="337" t="s">
        <v>85</v>
      </c>
      <c r="R5" s="362" t="s">
        <v>77</v>
      </c>
      <c r="S5" s="363"/>
      <c r="T5" s="363"/>
      <c r="U5" s="36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8.75" customHeight="1" x14ac:dyDescent="0.2">
      <c r="A6" s="349"/>
      <c r="B6" s="332"/>
      <c r="C6" s="332"/>
      <c r="D6" s="426"/>
      <c r="E6" s="332"/>
      <c r="F6" s="343"/>
      <c r="G6" s="424"/>
      <c r="H6" s="477"/>
      <c r="I6" s="478"/>
      <c r="J6" s="478"/>
      <c r="K6" s="479"/>
      <c r="L6" s="349" t="s">
        <v>8</v>
      </c>
      <c r="M6" s="417" t="s">
        <v>9</v>
      </c>
      <c r="N6" s="417"/>
      <c r="O6" s="340" t="s">
        <v>27</v>
      </c>
      <c r="P6" s="399"/>
      <c r="Q6" s="338"/>
      <c r="R6" s="432" t="s">
        <v>26</v>
      </c>
      <c r="S6" s="332" t="s">
        <v>43</v>
      </c>
      <c r="T6" s="332" t="s">
        <v>59</v>
      </c>
      <c r="U6" s="404" t="s">
        <v>86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92.25" customHeight="1" thickBot="1" x14ac:dyDescent="0.25">
      <c r="A7" s="350"/>
      <c r="B7" s="333"/>
      <c r="C7" s="333"/>
      <c r="D7" s="427"/>
      <c r="E7" s="333"/>
      <c r="F7" s="344"/>
      <c r="G7" s="425"/>
      <c r="H7" s="480"/>
      <c r="I7" s="481"/>
      <c r="J7" s="481"/>
      <c r="K7" s="482"/>
      <c r="L7" s="350"/>
      <c r="M7" s="247" t="s">
        <v>8</v>
      </c>
      <c r="N7" s="56" t="s">
        <v>10</v>
      </c>
      <c r="O7" s="341"/>
      <c r="P7" s="400"/>
      <c r="Q7" s="339"/>
      <c r="R7" s="433"/>
      <c r="S7" s="333"/>
      <c r="T7" s="333"/>
      <c r="U7" s="405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16.5" customHeight="1" thickBot="1" x14ac:dyDescent="0.25">
      <c r="A8" s="57" t="s">
        <v>28</v>
      </c>
      <c r="B8" s="58"/>
      <c r="C8" s="58"/>
      <c r="D8" s="59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347"/>
      <c r="Q8" s="347"/>
      <c r="R8" s="347"/>
      <c r="S8" s="347"/>
      <c r="T8" s="347"/>
      <c r="U8" s="348"/>
    </row>
    <row r="9" spans="1:36" ht="16.5" customHeight="1" thickBot="1" x14ac:dyDescent="0.25">
      <c r="A9" s="406" t="s">
        <v>36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8"/>
    </row>
    <row r="10" spans="1:36" ht="16.5" customHeight="1" thickBot="1" x14ac:dyDescent="0.25">
      <c r="A10" s="61" t="s">
        <v>11</v>
      </c>
      <c r="B10" s="360" t="s">
        <v>29</v>
      </c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1"/>
    </row>
    <row r="11" spans="1:36" ht="16.5" customHeight="1" thickBot="1" x14ac:dyDescent="0.25">
      <c r="A11" s="62" t="s">
        <v>11</v>
      </c>
      <c r="B11" s="63" t="s">
        <v>11</v>
      </c>
      <c r="C11" s="351" t="s">
        <v>31</v>
      </c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2"/>
      <c r="S11" s="352"/>
      <c r="T11" s="352"/>
      <c r="U11" s="353"/>
    </row>
    <row r="12" spans="1:36" ht="23.25" customHeight="1" x14ac:dyDescent="0.2">
      <c r="A12" s="335" t="s">
        <v>11</v>
      </c>
      <c r="B12" s="430" t="s">
        <v>11</v>
      </c>
      <c r="C12" s="394" t="s">
        <v>11</v>
      </c>
      <c r="D12" s="483" t="s">
        <v>56</v>
      </c>
      <c r="E12" s="485" t="s">
        <v>92</v>
      </c>
      <c r="F12" s="356" t="s">
        <v>24</v>
      </c>
      <c r="G12" s="73" t="s">
        <v>12</v>
      </c>
      <c r="H12" s="243">
        <f>I12+K12</f>
        <v>60</v>
      </c>
      <c r="I12" s="209">
        <v>60</v>
      </c>
      <c r="J12" s="65"/>
      <c r="K12" s="66"/>
      <c r="L12" s="149">
        <f t="shared" ref="L12:L17" si="0">M12+O12</f>
        <v>0</v>
      </c>
      <c r="M12" s="150">
        <v>0</v>
      </c>
      <c r="N12" s="150"/>
      <c r="O12" s="151"/>
      <c r="P12" s="67">
        <v>75</v>
      </c>
      <c r="Q12" s="68">
        <v>80</v>
      </c>
      <c r="R12" s="487" t="s">
        <v>73</v>
      </c>
      <c r="S12" s="489">
        <v>18</v>
      </c>
      <c r="T12" s="491">
        <v>18</v>
      </c>
      <c r="U12" s="493">
        <v>24</v>
      </c>
    </row>
    <row r="13" spans="1:36" ht="16.5" customHeight="1" thickBot="1" x14ac:dyDescent="0.25">
      <c r="A13" s="336"/>
      <c r="B13" s="431"/>
      <c r="C13" s="366"/>
      <c r="D13" s="484"/>
      <c r="E13" s="486"/>
      <c r="F13" s="357"/>
      <c r="G13" s="184" t="s">
        <v>13</v>
      </c>
      <c r="H13" s="152">
        <f>H12</f>
        <v>60</v>
      </c>
      <c r="I13" s="153">
        <f>I12</f>
        <v>60</v>
      </c>
      <c r="J13" s="153"/>
      <c r="K13" s="169"/>
      <c r="L13" s="152">
        <f t="shared" si="0"/>
        <v>0</v>
      </c>
      <c r="M13" s="153">
        <f>M12</f>
        <v>0</v>
      </c>
      <c r="N13" s="153"/>
      <c r="O13" s="154"/>
      <c r="P13" s="170">
        <f>+P12</f>
        <v>75</v>
      </c>
      <c r="Q13" s="171">
        <f>+Q12</f>
        <v>80</v>
      </c>
      <c r="R13" s="488"/>
      <c r="S13" s="490"/>
      <c r="T13" s="492"/>
      <c r="U13" s="494"/>
    </row>
    <row r="14" spans="1:36" ht="20.25" customHeight="1" x14ac:dyDescent="0.2">
      <c r="A14" s="252" t="s">
        <v>11</v>
      </c>
      <c r="B14" s="70" t="s">
        <v>11</v>
      </c>
      <c r="C14" s="394" t="s">
        <v>14</v>
      </c>
      <c r="D14" s="393" t="s">
        <v>30</v>
      </c>
      <c r="E14" s="485" t="s">
        <v>93</v>
      </c>
      <c r="F14" s="72" t="s">
        <v>24</v>
      </c>
      <c r="G14" s="73" t="s">
        <v>12</v>
      </c>
      <c r="H14" s="149">
        <f>I14+K14</f>
        <v>10</v>
      </c>
      <c r="I14" s="65">
        <v>10</v>
      </c>
      <c r="J14" s="65"/>
      <c r="K14" s="74"/>
      <c r="L14" s="155">
        <f t="shared" si="0"/>
        <v>0</v>
      </c>
      <c r="M14" s="156">
        <v>0</v>
      </c>
      <c r="N14" s="156"/>
      <c r="O14" s="157"/>
      <c r="P14" s="67">
        <v>15</v>
      </c>
      <c r="Q14" s="68">
        <v>15</v>
      </c>
      <c r="R14" s="495" t="s">
        <v>89</v>
      </c>
      <c r="S14" s="489">
        <v>3</v>
      </c>
      <c r="T14" s="491">
        <v>3</v>
      </c>
      <c r="U14" s="493">
        <v>3</v>
      </c>
    </row>
    <row r="15" spans="1:36" ht="16.5" customHeight="1" thickBot="1" x14ac:dyDescent="0.25">
      <c r="A15" s="253"/>
      <c r="B15" s="78"/>
      <c r="C15" s="366"/>
      <c r="D15" s="368"/>
      <c r="E15" s="486"/>
      <c r="F15" s="79"/>
      <c r="G15" s="185" t="s">
        <v>13</v>
      </c>
      <c r="H15" s="171">
        <f>SUM(H14:H14)</f>
        <v>10</v>
      </c>
      <c r="I15" s="154">
        <f>SUM(I14:I14)</f>
        <v>10</v>
      </c>
      <c r="J15" s="154"/>
      <c r="K15" s="160"/>
      <c r="L15" s="158">
        <f t="shared" si="0"/>
        <v>0</v>
      </c>
      <c r="M15" s="159">
        <f>M14</f>
        <v>0</v>
      </c>
      <c r="N15" s="159"/>
      <c r="O15" s="160"/>
      <c r="P15" s="171">
        <f>SUM(P14:P14)</f>
        <v>15</v>
      </c>
      <c r="Q15" s="171">
        <f>SUM(Q14:Q14)</f>
        <v>15</v>
      </c>
      <c r="R15" s="496"/>
      <c r="S15" s="490"/>
      <c r="T15" s="492"/>
      <c r="U15" s="494"/>
    </row>
    <row r="16" spans="1:36" ht="16.5" customHeight="1" x14ac:dyDescent="0.2">
      <c r="A16" s="252" t="s">
        <v>11</v>
      </c>
      <c r="B16" s="70" t="s">
        <v>11</v>
      </c>
      <c r="C16" s="365" t="s">
        <v>15</v>
      </c>
      <c r="D16" s="367" t="s">
        <v>39</v>
      </c>
      <c r="E16" s="485"/>
      <c r="F16" s="202" t="s">
        <v>24</v>
      </c>
      <c r="G16" s="73" t="s">
        <v>12</v>
      </c>
      <c r="H16" s="175">
        <f>I16+K16</f>
        <v>25</v>
      </c>
      <c r="I16" s="82">
        <v>25</v>
      </c>
      <c r="J16" s="238"/>
      <c r="K16" s="84"/>
      <c r="L16" s="161">
        <f t="shared" si="0"/>
        <v>0</v>
      </c>
      <c r="M16" s="162">
        <v>0</v>
      </c>
      <c r="N16" s="162"/>
      <c r="O16" s="163"/>
      <c r="P16" s="223">
        <v>30</v>
      </c>
      <c r="Q16" s="224">
        <v>30</v>
      </c>
      <c r="R16" s="225" t="s">
        <v>45</v>
      </c>
      <c r="S16" s="254">
        <v>3</v>
      </c>
      <c r="T16" s="256">
        <v>2</v>
      </c>
      <c r="U16" s="258">
        <v>2</v>
      </c>
    </row>
    <row r="17" spans="1:22" ht="16.5" customHeight="1" thickBot="1" x14ac:dyDescent="0.25">
      <c r="A17" s="253"/>
      <c r="B17" s="78"/>
      <c r="C17" s="366"/>
      <c r="D17" s="368"/>
      <c r="E17" s="486"/>
      <c r="F17" s="79"/>
      <c r="G17" s="185" t="s">
        <v>13</v>
      </c>
      <c r="H17" s="171">
        <f>SUM(H16:H16)</f>
        <v>25</v>
      </c>
      <c r="I17" s="153">
        <f>SUM(I16:I16)</f>
        <v>25</v>
      </c>
      <c r="J17" s="153"/>
      <c r="K17" s="160"/>
      <c r="L17" s="158">
        <f t="shared" si="0"/>
        <v>0</v>
      </c>
      <c r="M17" s="164">
        <f>SUM(M16)</f>
        <v>0</v>
      </c>
      <c r="N17" s="164"/>
      <c r="O17" s="160"/>
      <c r="P17" s="152">
        <f>SUM(P16:P16)</f>
        <v>30</v>
      </c>
      <c r="Q17" s="171">
        <f>SUM(Q16:Q16)</f>
        <v>30</v>
      </c>
      <c r="R17" s="240"/>
      <c r="S17" s="255"/>
      <c r="T17" s="257"/>
      <c r="U17" s="259"/>
    </row>
    <row r="18" spans="1:22" ht="27.75" customHeight="1" x14ac:dyDescent="0.2">
      <c r="A18" s="252" t="s">
        <v>11</v>
      </c>
      <c r="B18" s="70" t="s">
        <v>11</v>
      </c>
      <c r="C18" s="365" t="s">
        <v>23</v>
      </c>
      <c r="D18" s="497" t="s">
        <v>97</v>
      </c>
      <c r="E18" s="485"/>
      <c r="F18" s="385" t="s">
        <v>24</v>
      </c>
      <c r="G18" s="186" t="s">
        <v>12</v>
      </c>
      <c r="H18" s="175">
        <f>I18+K18</f>
        <v>10</v>
      </c>
      <c r="I18" s="88">
        <v>10</v>
      </c>
      <c r="J18" s="88"/>
      <c r="K18" s="220"/>
      <c r="L18" s="175"/>
      <c r="M18" s="176"/>
      <c r="N18" s="176"/>
      <c r="O18" s="229"/>
      <c r="P18" s="230">
        <v>10</v>
      </c>
      <c r="Q18" s="231">
        <v>10</v>
      </c>
      <c r="R18" s="495" t="s">
        <v>95</v>
      </c>
      <c r="S18" s="237">
        <v>5</v>
      </c>
      <c r="T18" s="256">
        <v>5</v>
      </c>
      <c r="U18" s="258">
        <v>5</v>
      </c>
    </row>
    <row r="19" spans="1:22" ht="26.25" customHeight="1" thickBot="1" x14ac:dyDescent="0.25">
      <c r="A19" s="253"/>
      <c r="B19" s="78"/>
      <c r="C19" s="366"/>
      <c r="D19" s="498"/>
      <c r="E19" s="486"/>
      <c r="F19" s="357"/>
      <c r="G19" s="232" t="s">
        <v>13</v>
      </c>
      <c r="H19" s="152">
        <f>H18</f>
        <v>10</v>
      </c>
      <c r="I19" s="173">
        <f>I18</f>
        <v>10</v>
      </c>
      <c r="J19" s="153"/>
      <c r="K19" s="233"/>
      <c r="L19" s="171"/>
      <c r="M19" s="153"/>
      <c r="N19" s="173"/>
      <c r="O19" s="169"/>
      <c r="P19" s="152">
        <f>P18</f>
        <v>10</v>
      </c>
      <c r="Q19" s="171">
        <f>Q18</f>
        <v>10</v>
      </c>
      <c r="R19" s="499"/>
      <c r="S19" s="234"/>
      <c r="T19" s="235"/>
      <c r="U19" s="236"/>
    </row>
    <row r="20" spans="1:22" ht="16.5" customHeight="1" x14ac:dyDescent="0.2">
      <c r="A20" s="252" t="s">
        <v>11</v>
      </c>
      <c r="B20" s="70" t="s">
        <v>11</v>
      </c>
      <c r="C20" s="365" t="s">
        <v>94</v>
      </c>
      <c r="D20" s="497" t="s">
        <v>74</v>
      </c>
      <c r="E20" s="485"/>
      <c r="F20" s="385" t="s">
        <v>24</v>
      </c>
      <c r="G20" s="186" t="s">
        <v>12</v>
      </c>
      <c r="H20" s="175">
        <f>I20+K20</f>
        <v>15</v>
      </c>
      <c r="I20" s="88">
        <v>15</v>
      </c>
      <c r="J20" s="218"/>
      <c r="K20" s="241"/>
      <c r="L20" s="165"/>
      <c r="M20" s="166"/>
      <c r="N20" s="166"/>
      <c r="O20" s="167"/>
      <c r="P20" s="230"/>
      <c r="Q20" s="231"/>
      <c r="R20" s="225" t="s">
        <v>46</v>
      </c>
      <c r="S20" s="254">
        <v>1</v>
      </c>
      <c r="T20" s="256"/>
      <c r="U20" s="258"/>
    </row>
    <row r="21" spans="1:22" ht="16.5" customHeight="1" thickBot="1" x14ac:dyDescent="0.25">
      <c r="A21" s="253"/>
      <c r="B21" s="78"/>
      <c r="C21" s="366"/>
      <c r="D21" s="498"/>
      <c r="E21" s="486"/>
      <c r="F21" s="357"/>
      <c r="G21" s="185" t="s">
        <v>13</v>
      </c>
      <c r="H21" s="152">
        <f>H20</f>
        <v>15</v>
      </c>
      <c r="I21" s="173">
        <f>I20</f>
        <v>15</v>
      </c>
      <c r="J21" s="164"/>
      <c r="K21" s="174"/>
      <c r="L21" s="158"/>
      <c r="M21" s="164"/>
      <c r="N21" s="168"/>
      <c r="O21" s="160"/>
      <c r="P21" s="152"/>
      <c r="Q21" s="171"/>
      <c r="R21" s="242"/>
      <c r="S21" s="234"/>
      <c r="T21" s="235"/>
      <c r="U21" s="236"/>
    </row>
    <row r="22" spans="1:22" ht="16.5" customHeight="1" thickBot="1" x14ac:dyDescent="0.25">
      <c r="A22" s="62" t="s">
        <v>11</v>
      </c>
      <c r="B22" s="91" t="s">
        <v>11</v>
      </c>
      <c r="C22" s="380" t="s">
        <v>16</v>
      </c>
      <c r="D22" s="381"/>
      <c r="E22" s="381"/>
      <c r="F22" s="381"/>
      <c r="G22" s="381"/>
      <c r="H22" s="92">
        <f>K22+I22</f>
        <v>120</v>
      </c>
      <c r="I22" s="93">
        <f>I21+I17+I15+I13+I19</f>
        <v>120</v>
      </c>
      <c r="J22" s="93"/>
      <c r="K22" s="95"/>
      <c r="L22" s="92">
        <f>M22+O22</f>
        <v>0</v>
      </c>
      <c r="M22" s="93">
        <f>M21+M17+M15+M13</f>
        <v>0</v>
      </c>
      <c r="N22" s="93"/>
      <c r="O22" s="94"/>
      <c r="P22" s="226">
        <f>P21+P17+P15+P13+P19</f>
        <v>130</v>
      </c>
      <c r="Q22" s="227">
        <f>Q21+Q17+Q15+Q13+Q19</f>
        <v>135</v>
      </c>
      <c r="R22" s="500"/>
      <c r="S22" s="501"/>
      <c r="T22" s="501"/>
      <c r="U22" s="502"/>
    </row>
    <row r="23" spans="1:22" ht="16.5" customHeight="1" thickBot="1" x14ac:dyDescent="0.25">
      <c r="A23" s="61" t="s">
        <v>11</v>
      </c>
      <c r="B23" s="98" t="s">
        <v>14</v>
      </c>
      <c r="C23" s="377" t="s">
        <v>40</v>
      </c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  <c r="Q23" s="378"/>
      <c r="R23" s="378"/>
      <c r="S23" s="378"/>
      <c r="T23" s="378"/>
      <c r="U23" s="379"/>
    </row>
    <row r="24" spans="1:22" ht="16.5" customHeight="1" x14ac:dyDescent="0.2">
      <c r="A24" s="252" t="s">
        <v>11</v>
      </c>
      <c r="B24" s="70" t="s">
        <v>14</v>
      </c>
      <c r="C24" s="365" t="s">
        <v>11</v>
      </c>
      <c r="D24" s="497" t="s">
        <v>90</v>
      </c>
      <c r="E24" s="503"/>
      <c r="F24" s="202" t="s">
        <v>24</v>
      </c>
      <c r="G24" s="73" t="s">
        <v>12</v>
      </c>
      <c r="H24" s="175">
        <f>I24+K24</f>
        <v>10</v>
      </c>
      <c r="I24" s="82">
        <v>10</v>
      </c>
      <c r="J24" s="83"/>
      <c r="K24" s="84"/>
      <c r="L24" s="161">
        <f t="shared" ref="L24:L25" si="1">M24+O24</f>
        <v>0</v>
      </c>
      <c r="M24" s="162">
        <v>0</v>
      </c>
      <c r="N24" s="162"/>
      <c r="O24" s="163"/>
      <c r="P24" s="223">
        <v>10</v>
      </c>
      <c r="Q24" s="224"/>
      <c r="R24" s="225" t="s">
        <v>91</v>
      </c>
      <c r="S24" s="254"/>
      <c r="T24" s="256">
        <v>1</v>
      </c>
      <c r="U24" s="258"/>
    </row>
    <row r="25" spans="1:22" ht="13.5" customHeight="1" thickBot="1" x14ac:dyDescent="0.25">
      <c r="A25" s="253"/>
      <c r="B25" s="78"/>
      <c r="C25" s="366"/>
      <c r="D25" s="498"/>
      <c r="E25" s="504"/>
      <c r="F25" s="79"/>
      <c r="G25" s="185" t="s">
        <v>13</v>
      </c>
      <c r="H25" s="171">
        <f>SUM(H24:H24)</f>
        <v>10</v>
      </c>
      <c r="I25" s="153">
        <f>SUM(I24:I24)</f>
        <v>10</v>
      </c>
      <c r="J25" s="164"/>
      <c r="K25" s="160"/>
      <c r="L25" s="158">
        <f t="shared" si="1"/>
        <v>0</v>
      </c>
      <c r="M25" s="164">
        <f>SUM(M24)</f>
        <v>0</v>
      </c>
      <c r="N25" s="164"/>
      <c r="O25" s="160"/>
      <c r="P25" s="152">
        <f>SUM(P24:P24)</f>
        <v>10</v>
      </c>
      <c r="Q25" s="171"/>
      <c r="R25" s="240"/>
      <c r="S25" s="255"/>
      <c r="T25" s="257"/>
      <c r="U25" s="259"/>
    </row>
    <row r="26" spans="1:22" ht="27" customHeight="1" x14ac:dyDescent="0.2">
      <c r="A26" s="252" t="s">
        <v>11</v>
      </c>
      <c r="B26" s="248" t="s">
        <v>14</v>
      </c>
      <c r="C26" s="103" t="s">
        <v>14</v>
      </c>
      <c r="D26" s="375" t="s">
        <v>96</v>
      </c>
      <c r="E26" s="104"/>
      <c r="F26" s="202" t="s">
        <v>24</v>
      </c>
      <c r="G26" s="106" t="s">
        <v>12</v>
      </c>
      <c r="H26" s="175"/>
      <c r="I26" s="82"/>
      <c r="J26" s="82"/>
      <c r="K26" s="107"/>
      <c r="L26" s="175"/>
      <c r="M26" s="176"/>
      <c r="N26" s="176"/>
      <c r="O26" s="177"/>
      <c r="P26" s="108"/>
      <c r="Q26" s="109"/>
      <c r="R26" s="19"/>
      <c r="S26" s="23"/>
      <c r="T26" s="24"/>
      <c r="U26" s="25"/>
    </row>
    <row r="27" spans="1:22" ht="27" customHeight="1" x14ac:dyDescent="0.2">
      <c r="A27" s="62"/>
      <c r="B27" s="110"/>
      <c r="C27" s="111"/>
      <c r="D27" s="506"/>
      <c r="E27" s="112"/>
      <c r="F27" s="114"/>
      <c r="G27" s="115" t="s">
        <v>25</v>
      </c>
      <c r="H27" s="178"/>
      <c r="I27" s="120"/>
      <c r="J27" s="120"/>
      <c r="K27" s="121"/>
      <c r="L27" s="178"/>
      <c r="M27" s="179"/>
      <c r="N27" s="179"/>
      <c r="O27" s="180"/>
      <c r="P27" s="122"/>
      <c r="Q27" s="123"/>
      <c r="R27" s="20"/>
      <c r="S27" s="26"/>
      <c r="T27" s="36"/>
      <c r="U27" s="41"/>
    </row>
    <row r="28" spans="1:22" ht="17.25" customHeight="1" thickBot="1" x14ac:dyDescent="0.25">
      <c r="A28" s="253"/>
      <c r="B28" s="249"/>
      <c r="C28" s="124"/>
      <c r="D28" s="507"/>
      <c r="E28" s="126"/>
      <c r="F28" s="128"/>
      <c r="G28" s="181" t="s">
        <v>13</v>
      </c>
      <c r="H28" s="152"/>
      <c r="I28" s="153"/>
      <c r="J28" s="153"/>
      <c r="K28" s="169"/>
      <c r="L28" s="152"/>
      <c r="M28" s="153"/>
      <c r="N28" s="153"/>
      <c r="O28" s="154"/>
      <c r="P28" s="170"/>
      <c r="Q28" s="171"/>
      <c r="R28" s="29"/>
      <c r="S28" s="42"/>
      <c r="T28" s="43"/>
      <c r="U28" s="44"/>
    </row>
    <row r="29" spans="1:22" ht="12.75" customHeight="1" thickBot="1" x14ac:dyDescent="0.25">
      <c r="A29" s="61" t="s">
        <v>11</v>
      </c>
      <c r="B29" s="130" t="s">
        <v>14</v>
      </c>
      <c r="C29" s="380" t="s">
        <v>16</v>
      </c>
      <c r="D29" s="421"/>
      <c r="E29" s="421"/>
      <c r="F29" s="421"/>
      <c r="G29" s="422"/>
      <c r="H29" s="92">
        <f>H28+H25</f>
        <v>10</v>
      </c>
      <c r="I29" s="131">
        <f t="shared" ref="I29:Q29" si="2">I28+I25</f>
        <v>10</v>
      </c>
      <c r="J29" s="93">
        <f t="shared" si="2"/>
        <v>0</v>
      </c>
      <c r="K29" s="131">
        <f t="shared" si="2"/>
        <v>0</v>
      </c>
      <c r="L29" s="97">
        <f t="shared" si="2"/>
        <v>0</v>
      </c>
      <c r="M29" s="93">
        <f t="shared" si="2"/>
        <v>0</v>
      </c>
      <c r="N29" s="131">
        <f t="shared" si="2"/>
        <v>0</v>
      </c>
      <c r="O29" s="95">
        <f t="shared" si="2"/>
        <v>0</v>
      </c>
      <c r="P29" s="97">
        <f t="shared" si="2"/>
        <v>10</v>
      </c>
      <c r="Q29" s="97">
        <f t="shared" si="2"/>
        <v>0</v>
      </c>
      <c r="R29" s="411"/>
      <c r="S29" s="412"/>
      <c r="T29" s="412"/>
      <c r="U29" s="413"/>
    </row>
    <row r="30" spans="1:22" ht="12.75" customHeight="1" thickBot="1" x14ac:dyDescent="0.25">
      <c r="A30" s="252" t="s">
        <v>11</v>
      </c>
      <c r="B30" s="369" t="s">
        <v>17</v>
      </c>
      <c r="C30" s="370"/>
      <c r="D30" s="370"/>
      <c r="E30" s="370"/>
      <c r="F30" s="370"/>
      <c r="G30" s="371"/>
      <c r="H30" s="135">
        <f>H29+H22</f>
        <v>130</v>
      </c>
      <c r="I30" s="134">
        <f>I29+I22</f>
        <v>130</v>
      </c>
      <c r="J30" s="133"/>
      <c r="K30" s="136">
        <f>K29</f>
        <v>0</v>
      </c>
      <c r="L30" s="132">
        <f>L29+L22</f>
        <v>0</v>
      </c>
      <c r="M30" s="133">
        <f>M29+M22</f>
        <v>0</v>
      </c>
      <c r="N30" s="134">
        <f>N29</f>
        <v>0</v>
      </c>
      <c r="O30" s="137">
        <f>O29</f>
        <v>0</v>
      </c>
      <c r="P30" s="138">
        <f>P29+P22</f>
        <v>140</v>
      </c>
      <c r="Q30" s="132">
        <f>Q29+Q22</f>
        <v>135</v>
      </c>
      <c r="R30" s="414"/>
      <c r="S30" s="415"/>
      <c r="T30" s="415"/>
      <c r="U30" s="416"/>
      <c r="V30" s="21"/>
    </row>
    <row r="31" spans="1:22" ht="12.75" customHeight="1" thickBot="1" x14ac:dyDescent="0.25">
      <c r="A31" s="139" t="s">
        <v>20</v>
      </c>
      <c r="B31" s="372" t="s">
        <v>18</v>
      </c>
      <c r="C31" s="373"/>
      <c r="D31" s="373"/>
      <c r="E31" s="373"/>
      <c r="F31" s="373"/>
      <c r="G31" s="374"/>
      <c r="H31" s="143">
        <f>H30</f>
        <v>130</v>
      </c>
      <c r="I31" s="142">
        <f>I30</f>
        <v>130</v>
      </c>
      <c r="J31" s="141"/>
      <c r="K31" s="142">
        <f>K30</f>
        <v>0</v>
      </c>
      <c r="L31" s="140">
        <f>L30</f>
        <v>0</v>
      </c>
      <c r="M31" s="141">
        <f>M30</f>
        <v>0</v>
      </c>
      <c r="N31" s="142">
        <f>N30+N29</f>
        <v>0</v>
      </c>
      <c r="O31" s="144">
        <f>O30</f>
        <v>0</v>
      </c>
      <c r="P31" s="145">
        <f>P30</f>
        <v>140</v>
      </c>
      <c r="Q31" s="140">
        <f>Q30</f>
        <v>135</v>
      </c>
      <c r="R31" s="434"/>
      <c r="S31" s="435"/>
      <c r="T31" s="435"/>
      <c r="U31" s="436"/>
    </row>
    <row r="32" spans="1:22" s="11" customFormat="1" ht="12.75" customHeight="1" x14ac:dyDescent="0.2">
      <c r="A32" s="9"/>
      <c r="B32" s="10"/>
      <c r="C32" s="10"/>
      <c r="D32" s="437" t="s">
        <v>22</v>
      </c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437"/>
      <c r="Q32" s="437"/>
      <c r="S32" s="27"/>
      <c r="T32" s="27"/>
      <c r="U32" s="27"/>
    </row>
    <row r="33" spans="1:36" s="11" customFormat="1" ht="12" customHeight="1" thickBot="1" x14ac:dyDescent="0.25">
      <c r="A33" s="9"/>
      <c r="B33" s="10"/>
      <c r="C33" s="10"/>
      <c r="D33" s="10"/>
      <c r="E33" s="10"/>
      <c r="F33" s="10"/>
      <c r="G33" s="12"/>
      <c r="H33" s="468"/>
      <c r="I33" s="468"/>
      <c r="J33" s="468"/>
      <c r="K33" s="468"/>
      <c r="L33" s="468"/>
      <c r="M33" s="468"/>
      <c r="N33" s="468"/>
      <c r="O33" s="468"/>
      <c r="P33" s="18"/>
      <c r="Q33" s="1"/>
      <c r="R33" s="1"/>
      <c r="S33" s="28"/>
      <c r="T33" s="28"/>
      <c r="U33" s="2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40.5" customHeight="1" thickBot="1" x14ac:dyDescent="0.25">
      <c r="A34" s="2"/>
      <c r="B34" s="13"/>
      <c r="C34" s="13"/>
      <c r="D34" s="456" t="s">
        <v>19</v>
      </c>
      <c r="E34" s="457"/>
      <c r="F34" s="457"/>
      <c r="G34" s="458"/>
      <c r="H34" s="508" t="s">
        <v>99</v>
      </c>
      <c r="I34" s="509"/>
      <c r="J34" s="509"/>
      <c r="K34" s="510"/>
      <c r="L34" s="511" t="s">
        <v>84</v>
      </c>
      <c r="M34" s="512"/>
      <c r="N34" s="512"/>
      <c r="O34" s="513"/>
      <c r="P34" s="244" t="s">
        <v>100</v>
      </c>
      <c r="Q34" s="245" t="s">
        <v>100</v>
      </c>
    </row>
    <row r="35" spans="1:36" ht="12.75" customHeight="1" thickBot="1" x14ac:dyDescent="0.25">
      <c r="A35" s="2"/>
      <c r="B35" s="13"/>
      <c r="C35" s="13"/>
      <c r="D35" s="462" t="s">
        <v>21</v>
      </c>
      <c r="E35" s="463"/>
      <c r="F35" s="463"/>
      <c r="G35" s="464"/>
      <c r="H35" s="505">
        <f>H36</f>
        <v>130</v>
      </c>
      <c r="I35" s="466"/>
      <c r="J35" s="466"/>
      <c r="K35" s="467"/>
      <c r="L35" s="465">
        <f>L36</f>
        <v>0</v>
      </c>
      <c r="M35" s="466"/>
      <c r="N35" s="466"/>
      <c r="O35" s="467"/>
      <c r="P35" s="246">
        <f>P36</f>
        <v>140</v>
      </c>
      <c r="Q35" s="260">
        <f>Q36</f>
        <v>135</v>
      </c>
    </row>
    <row r="36" spans="1:36" ht="12" customHeight="1" thickBot="1" x14ac:dyDescent="0.25">
      <c r="A36" s="2"/>
      <c r="B36" s="14"/>
      <c r="C36" s="14"/>
      <c r="D36" s="438" t="s">
        <v>33</v>
      </c>
      <c r="E36" s="439"/>
      <c r="F36" s="439"/>
      <c r="G36" s="440"/>
      <c r="H36" s="514">
        <f>SUMIF(G12:G28,"SB",H12:H28)</f>
        <v>130</v>
      </c>
      <c r="I36" s="451"/>
      <c r="J36" s="451"/>
      <c r="K36" s="452"/>
      <c r="L36" s="459">
        <f>SUMIF(G12:G28,"SB",L12:L28)</f>
        <v>0</v>
      </c>
      <c r="M36" s="460"/>
      <c r="N36" s="460"/>
      <c r="O36" s="461"/>
      <c r="P36" s="148">
        <f>SUMIF(G12:G28,"sb",P12:P28)</f>
        <v>140</v>
      </c>
      <c r="Q36" s="66">
        <f>SUMIF(G12:G28,"sb",Q12:Q28)</f>
        <v>135</v>
      </c>
    </row>
    <row r="37" spans="1:36" ht="15" customHeight="1" thickBot="1" x14ac:dyDescent="0.25">
      <c r="A37" s="2"/>
      <c r="B37" s="15"/>
      <c r="C37" s="15"/>
      <c r="D37" s="453" t="s">
        <v>32</v>
      </c>
      <c r="E37" s="454"/>
      <c r="F37" s="454"/>
      <c r="G37" s="455"/>
      <c r="H37" s="515">
        <f>SUM(H38:K38)</f>
        <v>0</v>
      </c>
      <c r="I37" s="448"/>
      <c r="J37" s="448"/>
      <c r="K37" s="449"/>
      <c r="L37" s="447">
        <f>SUM(L38:O38)</f>
        <v>0</v>
      </c>
      <c r="M37" s="448"/>
      <c r="N37" s="448"/>
      <c r="O37" s="449"/>
      <c r="P37" s="246">
        <f>P38</f>
        <v>0</v>
      </c>
      <c r="Q37" s="260">
        <f>Q38</f>
        <v>0</v>
      </c>
    </row>
    <row r="38" spans="1:36" ht="12.75" customHeight="1" thickBot="1" x14ac:dyDescent="0.25">
      <c r="A38" s="2"/>
      <c r="B38" s="14"/>
      <c r="C38" s="14"/>
      <c r="D38" s="438" t="s">
        <v>34</v>
      </c>
      <c r="E38" s="439"/>
      <c r="F38" s="439"/>
      <c r="G38" s="440"/>
      <c r="H38" s="450">
        <f>SUMIF(G12:G28,"ES",H12:H28)</f>
        <v>0</v>
      </c>
      <c r="I38" s="451"/>
      <c r="J38" s="451"/>
      <c r="K38" s="516"/>
      <c r="L38" s="450">
        <f>SUMIF(G12:G31,"ES",L12:L31)</f>
        <v>0</v>
      </c>
      <c r="M38" s="451"/>
      <c r="N38" s="451"/>
      <c r="O38" s="452"/>
      <c r="P38" s="148">
        <f>SUMIF(G12:G28,"es",P12:P28)</f>
        <v>0</v>
      </c>
      <c r="Q38" s="66">
        <f>SUMIF(G12:G28,"es",Q12:Q28)</f>
        <v>0</v>
      </c>
      <c r="S38" s="2"/>
      <c r="T38" s="2"/>
      <c r="U38" s="2"/>
    </row>
    <row r="39" spans="1:36" ht="13.5" customHeight="1" thickBot="1" x14ac:dyDescent="0.25">
      <c r="A39" s="2"/>
      <c r="B39" s="13"/>
      <c r="C39" s="13"/>
      <c r="D39" s="444" t="s">
        <v>13</v>
      </c>
      <c r="E39" s="445"/>
      <c r="F39" s="445"/>
      <c r="G39" s="446"/>
      <c r="H39" s="517">
        <f>H35+H37</f>
        <v>130</v>
      </c>
      <c r="I39" s="442"/>
      <c r="J39" s="442"/>
      <c r="K39" s="443"/>
      <c r="L39" s="441">
        <f>L35+L37</f>
        <v>0</v>
      </c>
      <c r="M39" s="442"/>
      <c r="N39" s="442"/>
      <c r="O39" s="443"/>
      <c r="P39" s="182">
        <f>P35+P37</f>
        <v>140</v>
      </c>
      <c r="Q39" s="183">
        <f>Q37+Q35</f>
        <v>135</v>
      </c>
      <c r="S39" s="2"/>
      <c r="T39" s="2"/>
      <c r="U39" s="2"/>
    </row>
    <row r="40" spans="1:36" x14ac:dyDescent="0.2">
      <c r="C40" s="2"/>
      <c r="D40" s="16"/>
      <c r="E40" s="16"/>
      <c r="F40" s="16"/>
      <c r="G40" s="16"/>
      <c r="H40" s="7"/>
      <c r="I40" s="7"/>
      <c r="J40" s="17"/>
      <c r="K40" s="17"/>
      <c r="L40" s="17"/>
      <c r="M40" s="17"/>
      <c r="N40" s="7"/>
      <c r="O40" s="7"/>
      <c r="P40" s="8"/>
      <c r="Q40" s="2"/>
      <c r="S40" s="2"/>
      <c r="T40" s="2"/>
      <c r="U40" s="2"/>
    </row>
  </sheetData>
  <mergeCells count="89">
    <mergeCell ref="D38:G38"/>
    <mergeCell ref="H38:K38"/>
    <mergeCell ref="L38:O38"/>
    <mergeCell ref="D39:G39"/>
    <mergeCell ref="H39:K39"/>
    <mergeCell ref="L39:O39"/>
    <mergeCell ref="D36:G36"/>
    <mergeCell ref="H36:K36"/>
    <mergeCell ref="L36:O36"/>
    <mergeCell ref="D37:G37"/>
    <mergeCell ref="H37:K37"/>
    <mergeCell ref="L37:O37"/>
    <mergeCell ref="D35:G35"/>
    <mergeCell ref="H35:K35"/>
    <mergeCell ref="L35:O35"/>
    <mergeCell ref="D26:D28"/>
    <mergeCell ref="C29:G29"/>
    <mergeCell ref="D32:Q32"/>
    <mergeCell ref="H33:O33"/>
    <mergeCell ref="D34:G34"/>
    <mergeCell ref="H34:K34"/>
    <mergeCell ref="L34:O34"/>
    <mergeCell ref="R29:U29"/>
    <mergeCell ref="B30:G30"/>
    <mergeCell ref="R30:U30"/>
    <mergeCell ref="B31:G31"/>
    <mergeCell ref="R31:U31"/>
    <mergeCell ref="R22:U22"/>
    <mergeCell ref="C23:U23"/>
    <mergeCell ref="C24:C25"/>
    <mergeCell ref="D24:D25"/>
    <mergeCell ref="E24:E25"/>
    <mergeCell ref="C20:C21"/>
    <mergeCell ref="D20:D21"/>
    <mergeCell ref="E20:E21"/>
    <mergeCell ref="F20:F21"/>
    <mergeCell ref="C22:G22"/>
    <mergeCell ref="C18:C19"/>
    <mergeCell ref="D18:D19"/>
    <mergeCell ref="E18:E19"/>
    <mergeCell ref="F18:F19"/>
    <mergeCell ref="R18:R19"/>
    <mergeCell ref="T14:T15"/>
    <mergeCell ref="U14:U15"/>
    <mergeCell ref="C16:C17"/>
    <mergeCell ref="D16:D17"/>
    <mergeCell ref="E16:E17"/>
    <mergeCell ref="C14:C15"/>
    <mergeCell ref="D14:D15"/>
    <mergeCell ref="E14:E15"/>
    <mergeCell ref="R14:R15"/>
    <mergeCell ref="S14:S15"/>
    <mergeCell ref="C11:U11"/>
    <mergeCell ref="A12:A13"/>
    <mergeCell ref="B12:B13"/>
    <mergeCell ref="C12:C13"/>
    <mergeCell ref="D12:D13"/>
    <mergeCell ref="E12:E13"/>
    <mergeCell ref="F12:F13"/>
    <mergeCell ref="R12:R13"/>
    <mergeCell ref="S12:S13"/>
    <mergeCell ref="T12:T13"/>
    <mergeCell ref="U12:U13"/>
    <mergeCell ref="B10:U10"/>
    <mergeCell ref="G5:G7"/>
    <mergeCell ref="H5:K7"/>
    <mergeCell ref="L5:O5"/>
    <mergeCell ref="P5:P7"/>
    <mergeCell ref="Q5:Q7"/>
    <mergeCell ref="R5:U5"/>
    <mergeCell ref="L6:L7"/>
    <mergeCell ref="M6:N6"/>
    <mergeCell ref="O6:O7"/>
    <mergeCell ref="R6:R7"/>
    <mergeCell ref="S6:S7"/>
    <mergeCell ref="T6:T7"/>
    <mergeCell ref="U6:U7"/>
    <mergeCell ref="P8:U8"/>
    <mergeCell ref="A9:U9"/>
    <mergeCell ref="A1:U1"/>
    <mergeCell ref="A2:U2"/>
    <mergeCell ref="A3:U3"/>
    <mergeCell ref="S4:U4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Normal="100" workbookViewId="0">
      <selection activeCell="F42" sqref="F42"/>
    </sheetView>
  </sheetViews>
  <sheetFormatPr defaultRowHeight="12.75" x14ac:dyDescent="0.2"/>
  <cols>
    <col min="1" max="3" width="3.28515625" customWidth="1"/>
    <col min="4" max="4" width="22.42578125" customWidth="1"/>
    <col min="5" max="5" width="4.5703125" customWidth="1"/>
    <col min="6" max="6" width="4.140625" customWidth="1"/>
    <col min="8" max="8" width="7.7109375" customWidth="1"/>
    <col min="9" max="9" width="7.140625" customWidth="1"/>
    <col min="10" max="10" width="7.42578125" customWidth="1"/>
    <col min="11" max="11" width="22" customWidth="1"/>
    <col min="12" max="14" width="4" customWidth="1"/>
  </cols>
  <sheetData>
    <row r="1" spans="1:14" x14ac:dyDescent="0.2">
      <c r="A1" s="388" t="s">
        <v>82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x14ac:dyDescent="0.2">
      <c r="A2" s="389" t="s">
        <v>35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</row>
    <row r="3" spans="1:14" x14ac:dyDescent="0.2">
      <c r="A3" s="390" t="s">
        <v>76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</row>
    <row r="4" spans="1:14" ht="13.5" thickBot="1" x14ac:dyDescent="0.25">
      <c r="A4" s="304"/>
      <c r="B4" s="304"/>
      <c r="C4" s="304"/>
      <c r="D4" s="304"/>
      <c r="E4" s="304"/>
      <c r="F4" s="304"/>
      <c r="G4" s="304"/>
      <c r="H4" s="263"/>
      <c r="I4" s="264"/>
      <c r="J4" s="264"/>
      <c r="K4" s="4"/>
      <c r="L4" s="524" t="s">
        <v>107</v>
      </c>
      <c r="M4" s="524"/>
      <c r="N4" s="524"/>
    </row>
    <row r="5" spans="1:14" x14ac:dyDescent="0.2">
      <c r="A5" s="410" t="s">
        <v>1</v>
      </c>
      <c r="B5" s="334" t="s">
        <v>2</v>
      </c>
      <c r="C5" s="334" t="s">
        <v>3</v>
      </c>
      <c r="D5" s="363" t="s">
        <v>4</v>
      </c>
      <c r="E5" s="334" t="s">
        <v>5</v>
      </c>
      <c r="F5" s="342" t="s">
        <v>6</v>
      </c>
      <c r="G5" s="525" t="s">
        <v>7</v>
      </c>
      <c r="H5" s="528" t="s">
        <v>102</v>
      </c>
      <c r="I5" s="531" t="s">
        <v>109</v>
      </c>
      <c r="J5" s="534" t="s">
        <v>110</v>
      </c>
      <c r="K5" s="362" t="s">
        <v>77</v>
      </c>
      <c r="L5" s="363"/>
      <c r="M5" s="363"/>
      <c r="N5" s="364"/>
    </row>
    <row r="6" spans="1:14" x14ac:dyDescent="0.2">
      <c r="A6" s="349"/>
      <c r="B6" s="332"/>
      <c r="C6" s="332"/>
      <c r="D6" s="426"/>
      <c r="E6" s="332"/>
      <c r="F6" s="343"/>
      <c r="G6" s="526"/>
      <c r="H6" s="529"/>
      <c r="I6" s="532"/>
      <c r="J6" s="535"/>
      <c r="K6" s="432" t="s">
        <v>26</v>
      </c>
      <c r="L6" s="518" t="s">
        <v>111</v>
      </c>
      <c r="M6" s="519"/>
      <c r="N6" s="520"/>
    </row>
    <row r="7" spans="1:14" ht="109.5" customHeight="1" thickBot="1" x14ac:dyDescent="0.25">
      <c r="A7" s="350"/>
      <c r="B7" s="333"/>
      <c r="C7" s="333"/>
      <c r="D7" s="427"/>
      <c r="E7" s="333"/>
      <c r="F7" s="344"/>
      <c r="G7" s="527"/>
      <c r="H7" s="530"/>
      <c r="I7" s="533"/>
      <c r="J7" s="536"/>
      <c r="K7" s="537"/>
      <c r="L7" s="261" t="s">
        <v>43</v>
      </c>
      <c r="M7" s="261" t="s">
        <v>59</v>
      </c>
      <c r="N7" s="262" t="s">
        <v>86</v>
      </c>
    </row>
    <row r="8" spans="1:14" ht="29.25" customHeight="1" thickBot="1" x14ac:dyDescent="0.25">
      <c r="A8" s="521" t="s">
        <v>28</v>
      </c>
      <c r="B8" s="522"/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3"/>
    </row>
    <row r="9" spans="1:14" ht="13.5" thickBot="1" x14ac:dyDescent="0.25">
      <c r="A9" s="406" t="s">
        <v>36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8"/>
    </row>
    <row r="10" spans="1:14" ht="13.5" thickBot="1" x14ac:dyDescent="0.25">
      <c r="A10" s="61" t="s">
        <v>11</v>
      </c>
      <c r="B10" s="360" t="s">
        <v>29</v>
      </c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1"/>
    </row>
    <row r="11" spans="1:14" ht="13.5" thickBot="1" x14ac:dyDescent="0.25">
      <c r="A11" s="62" t="s">
        <v>11</v>
      </c>
      <c r="B11" s="63" t="s">
        <v>11</v>
      </c>
      <c r="C11" s="351" t="s">
        <v>31</v>
      </c>
      <c r="D11" s="351"/>
      <c r="E11" s="351"/>
      <c r="F11" s="351"/>
      <c r="G11" s="351"/>
      <c r="H11" s="351"/>
      <c r="I11" s="351"/>
      <c r="J11" s="351"/>
      <c r="K11" s="352"/>
      <c r="L11" s="352"/>
      <c r="M11" s="352"/>
      <c r="N11" s="353"/>
    </row>
    <row r="12" spans="1:14" ht="21" customHeight="1" x14ac:dyDescent="0.2">
      <c r="A12" s="335" t="s">
        <v>11</v>
      </c>
      <c r="B12" s="430" t="s">
        <v>11</v>
      </c>
      <c r="C12" s="394" t="s">
        <v>11</v>
      </c>
      <c r="D12" s="483" t="s">
        <v>56</v>
      </c>
      <c r="E12" s="485" t="s">
        <v>92</v>
      </c>
      <c r="F12" s="356" t="s">
        <v>24</v>
      </c>
      <c r="G12" s="73" t="s">
        <v>12</v>
      </c>
      <c r="H12" s="265">
        <f>60/3.4528*1000</f>
        <v>17377.201112140869</v>
      </c>
      <c r="I12" s="266">
        <f>75/3.4528*1000</f>
        <v>21721.50139017609</v>
      </c>
      <c r="J12" s="267">
        <f>80/3.4528*1000</f>
        <v>23169.601482854498</v>
      </c>
      <c r="K12" s="487" t="s">
        <v>103</v>
      </c>
      <c r="L12" s="489">
        <v>18</v>
      </c>
      <c r="M12" s="491">
        <v>18</v>
      </c>
      <c r="N12" s="493">
        <v>24</v>
      </c>
    </row>
    <row r="13" spans="1:14" ht="13.5" thickBot="1" x14ac:dyDescent="0.25">
      <c r="A13" s="336"/>
      <c r="B13" s="431"/>
      <c r="C13" s="366"/>
      <c r="D13" s="484"/>
      <c r="E13" s="486"/>
      <c r="F13" s="357"/>
      <c r="G13" s="184" t="s">
        <v>13</v>
      </c>
      <c r="H13" s="268">
        <f>H12</f>
        <v>17377.201112140869</v>
      </c>
      <c r="I13" s="269">
        <f>+I12</f>
        <v>21721.50139017609</v>
      </c>
      <c r="J13" s="270">
        <f>+J12</f>
        <v>23169.601482854498</v>
      </c>
      <c r="K13" s="488"/>
      <c r="L13" s="490"/>
      <c r="M13" s="492"/>
      <c r="N13" s="494"/>
    </row>
    <row r="14" spans="1:14" ht="24" customHeight="1" x14ac:dyDescent="0.2">
      <c r="A14" s="302" t="s">
        <v>11</v>
      </c>
      <c r="B14" s="70" t="s">
        <v>11</v>
      </c>
      <c r="C14" s="394" t="s">
        <v>14</v>
      </c>
      <c r="D14" s="393" t="s">
        <v>30</v>
      </c>
      <c r="E14" s="485" t="s">
        <v>93</v>
      </c>
      <c r="F14" s="72" t="s">
        <v>24</v>
      </c>
      <c r="G14" s="73" t="s">
        <v>12</v>
      </c>
      <c r="H14" s="271">
        <f>10/3.4528*1000</f>
        <v>2896.2001853568122</v>
      </c>
      <c r="I14" s="266">
        <f>15/3.4528*1000</f>
        <v>4344.3002780352172</v>
      </c>
      <c r="J14" s="267">
        <f>15/3.4528*1000</f>
        <v>4344.3002780352172</v>
      </c>
      <c r="K14" s="495" t="s">
        <v>104</v>
      </c>
      <c r="L14" s="489">
        <v>3</v>
      </c>
      <c r="M14" s="491">
        <v>3</v>
      </c>
      <c r="N14" s="493">
        <v>3</v>
      </c>
    </row>
    <row r="15" spans="1:14" ht="13.5" thickBot="1" x14ac:dyDescent="0.25">
      <c r="A15" s="303"/>
      <c r="B15" s="78"/>
      <c r="C15" s="366"/>
      <c r="D15" s="368"/>
      <c r="E15" s="486"/>
      <c r="F15" s="79"/>
      <c r="G15" s="185" t="s">
        <v>13</v>
      </c>
      <c r="H15" s="268">
        <f>H14</f>
        <v>2896.2001853568122</v>
      </c>
      <c r="I15" s="270">
        <f>SUM(I14:I14)</f>
        <v>4344.3002780352172</v>
      </c>
      <c r="J15" s="270">
        <f>SUM(J14:J14)</f>
        <v>4344.3002780352172</v>
      </c>
      <c r="K15" s="496"/>
      <c r="L15" s="490"/>
      <c r="M15" s="492"/>
      <c r="N15" s="494"/>
    </row>
    <row r="16" spans="1:14" x14ac:dyDescent="0.2">
      <c r="A16" s="302" t="s">
        <v>11</v>
      </c>
      <c r="B16" s="70" t="s">
        <v>11</v>
      </c>
      <c r="C16" s="365" t="s">
        <v>15</v>
      </c>
      <c r="D16" s="367" t="s">
        <v>39</v>
      </c>
      <c r="E16" s="485"/>
      <c r="F16" s="202" t="s">
        <v>24</v>
      </c>
      <c r="G16" s="73" t="s">
        <v>12</v>
      </c>
      <c r="H16" s="271">
        <f>25/3.4528*1000</f>
        <v>7240.5004633920298</v>
      </c>
      <c r="I16" s="272">
        <f>30/3.4528*1000</f>
        <v>8688.6005560704343</v>
      </c>
      <c r="J16" s="273">
        <f>30/3.4528*1000</f>
        <v>8688.6005560704343</v>
      </c>
      <c r="K16" s="225" t="s">
        <v>105</v>
      </c>
      <c r="L16" s="305">
        <v>3</v>
      </c>
      <c r="M16" s="307">
        <v>2</v>
      </c>
      <c r="N16" s="309">
        <v>2</v>
      </c>
    </row>
    <row r="17" spans="1:14" ht="13.5" thickBot="1" x14ac:dyDescent="0.25">
      <c r="A17" s="303"/>
      <c r="B17" s="78"/>
      <c r="C17" s="366"/>
      <c r="D17" s="368"/>
      <c r="E17" s="486"/>
      <c r="F17" s="79"/>
      <c r="G17" s="185" t="s">
        <v>13</v>
      </c>
      <c r="H17" s="268">
        <f>H16</f>
        <v>7240.5004633920298</v>
      </c>
      <c r="I17" s="274">
        <f>SUM(I16:I16)</f>
        <v>8688.6005560704343</v>
      </c>
      <c r="J17" s="270">
        <f>SUM(J16:J16)</f>
        <v>8688.6005560704343</v>
      </c>
      <c r="K17" s="240"/>
      <c r="L17" s="306"/>
      <c r="M17" s="308"/>
      <c r="N17" s="310"/>
    </row>
    <row r="18" spans="1:14" ht="64.5" customHeight="1" x14ac:dyDescent="0.2">
      <c r="A18" s="302" t="s">
        <v>11</v>
      </c>
      <c r="B18" s="70" t="s">
        <v>11</v>
      </c>
      <c r="C18" s="365" t="s">
        <v>23</v>
      </c>
      <c r="D18" s="497" t="s">
        <v>97</v>
      </c>
      <c r="E18" s="485"/>
      <c r="F18" s="385" t="s">
        <v>24</v>
      </c>
      <c r="G18" s="186" t="s">
        <v>12</v>
      </c>
      <c r="H18" s="265">
        <f>10/3.4528*1000</f>
        <v>2896.2001853568122</v>
      </c>
      <c r="I18" s="275">
        <f>10/3.4528*1000</f>
        <v>2896.2001853568122</v>
      </c>
      <c r="J18" s="276">
        <f>10/3.4528*1000</f>
        <v>2896.2001853568122</v>
      </c>
      <c r="K18" s="495" t="s">
        <v>106</v>
      </c>
      <c r="L18" s="237">
        <v>5</v>
      </c>
      <c r="M18" s="307">
        <v>5</v>
      </c>
      <c r="N18" s="309">
        <v>5</v>
      </c>
    </row>
    <row r="19" spans="1:14" ht="13.5" thickBot="1" x14ac:dyDescent="0.25">
      <c r="A19" s="303"/>
      <c r="B19" s="78"/>
      <c r="C19" s="366"/>
      <c r="D19" s="498"/>
      <c r="E19" s="486"/>
      <c r="F19" s="357"/>
      <c r="G19" s="232" t="s">
        <v>13</v>
      </c>
      <c r="H19" s="268">
        <f>H18</f>
        <v>2896.2001853568122</v>
      </c>
      <c r="I19" s="274">
        <f>I18</f>
        <v>2896.2001853568122</v>
      </c>
      <c r="J19" s="270">
        <f>J18</f>
        <v>2896.2001853568122</v>
      </c>
      <c r="K19" s="499"/>
      <c r="L19" s="234"/>
      <c r="M19" s="235"/>
      <c r="N19" s="236"/>
    </row>
    <row r="20" spans="1:14" ht="39.75" customHeight="1" x14ac:dyDescent="0.2">
      <c r="A20" s="302" t="s">
        <v>11</v>
      </c>
      <c r="B20" s="70" t="s">
        <v>11</v>
      </c>
      <c r="C20" s="365" t="s">
        <v>94</v>
      </c>
      <c r="D20" s="497" t="s">
        <v>74</v>
      </c>
      <c r="E20" s="485"/>
      <c r="F20" s="385" t="s">
        <v>24</v>
      </c>
      <c r="G20" s="186" t="s">
        <v>12</v>
      </c>
      <c r="H20" s="265">
        <f>15/3.4528*1000</f>
        <v>4344.3002780352172</v>
      </c>
      <c r="I20" s="275"/>
      <c r="J20" s="276"/>
      <c r="K20" s="225" t="s">
        <v>46</v>
      </c>
      <c r="L20" s="305">
        <v>1</v>
      </c>
      <c r="M20" s="307"/>
      <c r="N20" s="309"/>
    </row>
    <row r="21" spans="1:14" ht="13.5" thickBot="1" x14ac:dyDescent="0.25">
      <c r="A21" s="303"/>
      <c r="B21" s="78"/>
      <c r="C21" s="366"/>
      <c r="D21" s="498"/>
      <c r="E21" s="486"/>
      <c r="F21" s="357"/>
      <c r="G21" s="185" t="s">
        <v>13</v>
      </c>
      <c r="H21" s="268">
        <f>H20</f>
        <v>4344.3002780352172</v>
      </c>
      <c r="I21" s="274"/>
      <c r="J21" s="270"/>
      <c r="K21" s="242"/>
      <c r="L21" s="234"/>
      <c r="M21" s="235"/>
      <c r="N21" s="236"/>
    </row>
    <row r="22" spans="1:14" ht="13.5" thickBot="1" x14ac:dyDescent="0.25">
      <c r="A22" s="62" t="s">
        <v>11</v>
      </c>
      <c r="B22" s="91" t="s">
        <v>11</v>
      </c>
      <c r="C22" s="380" t="s">
        <v>16</v>
      </c>
      <c r="D22" s="381"/>
      <c r="E22" s="381"/>
      <c r="F22" s="381"/>
      <c r="G22" s="381"/>
      <c r="H22" s="277">
        <f>H21+H19+H17+H15+H13</f>
        <v>34754.402224281737</v>
      </c>
      <c r="I22" s="278">
        <f>I21+I17+I15+I13+I19</f>
        <v>37650.602409638559</v>
      </c>
      <c r="J22" s="279">
        <f>J21+J17+J15+J13+J19</f>
        <v>39098.702502316963</v>
      </c>
      <c r="K22" s="500"/>
      <c r="L22" s="501"/>
      <c r="M22" s="501"/>
      <c r="N22" s="502"/>
    </row>
    <row r="23" spans="1:14" ht="13.5" thickBot="1" x14ac:dyDescent="0.25">
      <c r="A23" s="61" t="s">
        <v>11</v>
      </c>
      <c r="B23" s="98" t="s">
        <v>14</v>
      </c>
      <c r="C23" s="377" t="s">
        <v>40</v>
      </c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9"/>
    </row>
    <row r="24" spans="1:14" ht="17.25" customHeight="1" x14ac:dyDescent="0.2">
      <c r="A24" s="302" t="s">
        <v>11</v>
      </c>
      <c r="B24" s="70" t="s">
        <v>14</v>
      </c>
      <c r="C24" s="365" t="s">
        <v>11</v>
      </c>
      <c r="D24" s="497" t="s">
        <v>90</v>
      </c>
      <c r="E24" s="503"/>
      <c r="F24" s="202" t="s">
        <v>24</v>
      </c>
      <c r="G24" s="73" t="s">
        <v>12</v>
      </c>
      <c r="H24" s="265">
        <f>10/3.4528*1000</f>
        <v>2896.2001853568122</v>
      </c>
      <c r="I24" s="272">
        <f>10/3.4528*1000</f>
        <v>2896.2001853568122</v>
      </c>
      <c r="J24" s="273"/>
      <c r="K24" s="225" t="s">
        <v>91</v>
      </c>
      <c r="L24" s="305"/>
      <c r="M24" s="307">
        <v>1</v>
      </c>
      <c r="N24" s="309"/>
    </row>
    <row r="25" spans="1:14" ht="13.5" thickBot="1" x14ac:dyDescent="0.25">
      <c r="A25" s="303"/>
      <c r="B25" s="78"/>
      <c r="C25" s="366"/>
      <c r="D25" s="498"/>
      <c r="E25" s="504"/>
      <c r="F25" s="79"/>
      <c r="G25" s="185" t="s">
        <v>13</v>
      </c>
      <c r="H25" s="268">
        <f>H24</f>
        <v>2896.2001853568122</v>
      </c>
      <c r="I25" s="274">
        <f>SUM(I24:I24)</f>
        <v>2896.2001853568122</v>
      </c>
      <c r="J25" s="270"/>
      <c r="K25" s="240"/>
      <c r="L25" s="306"/>
      <c r="M25" s="308"/>
      <c r="N25" s="310"/>
    </row>
    <row r="26" spans="1:14" ht="13.5" thickBot="1" x14ac:dyDescent="0.25">
      <c r="A26" s="61" t="s">
        <v>11</v>
      </c>
      <c r="B26" s="130" t="s">
        <v>14</v>
      </c>
      <c r="C26" s="380" t="s">
        <v>16</v>
      </c>
      <c r="D26" s="421"/>
      <c r="E26" s="421"/>
      <c r="F26" s="421"/>
      <c r="G26" s="422"/>
      <c r="H26" s="280">
        <f>H25</f>
        <v>2896.2001853568122</v>
      </c>
      <c r="I26" s="281">
        <f>I25</f>
        <v>2896.2001853568122</v>
      </c>
      <c r="J26" s="281"/>
      <c r="K26" s="411"/>
      <c r="L26" s="412"/>
      <c r="M26" s="412"/>
      <c r="N26" s="413"/>
    </row>
    <row r="27" spans="1:14" ht="13.5" thickBot="1" x14ac:dyDescent="0.25">
      <c r="A27" s="302" t="s">
        <v>11</v>
      </c>
      <c r="B27" s="369" t="s">
        <v>17</v>
      </c>
      <c r="C27" s="370"/>
      <c r="D27" s="370"/>
      <c r="E27" s="370"/>
      <c r="F27" s="370"/>
      <c r="G27" s="371"/>
      <c r="H27" s="282">
        <f>H26+H22</f>
        <v>37650.602409638552</v>
      </c>
      <c r="I27" s="283">
        <f>I26+I22</f>
        <v>40546.802594995374</v>
      </c>
      <c r="J27" s="284">
        <f>J26+J22</f>
        <v>39098.702502316963</v>
      </c>
      <c r="K27" s="414"/>
      <c r="L27" s="415"/>
      <c r="M27" s="415"/>
      <c r="N27" s="416"/>
    </row>
    <row r="28" spans="1:14" ht="13.5" thickBot="1" x14ac:dyDescent="0.25">
      <c r="A28" s="139" t="s">
        <v>20</v>
      </c>
      <c r="B28" s="372" t="s">
        <v>18</v>
      </c>
      <c r="C28" s="373"/>
      <c r="D28" s="373"/>
      <c r="E28" s="373"/>
      <c r="F28" s="373"/>
      <c r="G28" s="374"/>
      <c r="H28" s="285">
        <f>H27</f>
        <v>37650.602409638552</v>
      </c>
      <c r="I28" s="286">
        <f>I27</f>
        <v>40546.802594995374</v>
      </c>
      <c r="J28" s="287">
        <f>J27</f>
        <v>39098.702502316963</v>
      </c>
      <c r="K28" s="434"/>
      <c r="L28" s="435"/>
      <c r="M28" s="435"/>
      <c r="N28" s="436"/>
    </row>
    <row r="29" spans="1:14" x14ac:dyDescent="0.2">
      <c r="A29" s="311"/>
      <c r="B29" s="312"/>
      <c r="C29" s="312"/>
      <c r="D29" s="312"/>
      <c r="E29" s="312"/>
      <c r="F29" s="312"/>
      <c r="G29" s="312"/>
      <c r="H29" s="313"/>
      <c r="I29" s="313"/>
      <c r="J29" s="313"/>
      <c r="K29" s="314"/>
      <c r="L29" s="314"/>
      <c r="M29" s="314"/>
      <c r="N29" s="314"/>
    </row>
    <row r="30" spans="1:14" x14ac:dyDescent="0.2">
      <c r="A30" s="9"/>
      <c r="B30" s="10"/>
      <c r="C30" s="10"/>
      <c r="D30" s="437" t="s">
        <v>22</v>
      </c>
      <c r="E30" s="437"/>
      <c r="F30" s="437"/>
      <c r="G30" s="437"/>
      <c r="H30" s="437"/>
      <c r="I30" s="437"/>
      <c r="J30" s="437"/>
      <c r="K30" s="11"/>
      <c r="L30" s="27"/>
      <c r="M30" s="27"/>
      <c r="N30" s="27"/>
    </row>
    <row r="31" spans="1:14" ht="13.5" thickBot="1" x14ac:dyDescent="0.25">
      <c r="A31" s="9"/>
      <c r="B31" s="10"/>
      <c r="C31" s="10"/>
      <c r="D31" s="10"/>
      <c r="E31" s="10"/>
      <c r="F31" s="10"/>
      <c r="G31" s="12"/>
      <c r="H31" s="288"/>
      <c r="I31" s="289"/>
      <c r="J31" s="289"/>
      <c r="K31" s="1"/>
      <c r="L31" s="28"/>
      <c r="M31" s="28"/>
      <c r="N31" s="28"/>
    </row>
    <row r="32" spans="1:14" ht="51.75" thickBot="1" x14ac:dyDescent="0.25">
      <c r="A32" s="2"/>
      <c r="B32" s="13"/>
      <c r="C32" s="13"/>
      <c r="D32" s="456" t="s">
        <v>19</v>
      </c>
      <c r="E32" s="457"/>
      <c r="F32" s="457"/>
      <c r="G32" s="458"/>
      <c r="H32" s="290" t="s">
        <v>99</v>
      </c>
      <c r="I32" s="291" t="s">
        <v>100</v>
      </c>
      <c r="J32" s="292" t="s">
        <v>100</v>
      </c>
      <c r="K32" s="2"/>
      <c r="L32" s="22"/>
      <c r="M32" s="22"/>
      <c r="N32" s="22"/>
    </row>
    <row r="33" spans="1:14" ht="13.5" thickBot="1" x14ac:dyDescent="0.25">
      <c r="A33" s="2"/>
      <c r="B33" s="13"/>
      <c r="C33" s="13"/>
      <c r="D33" s="462" t="s">
        <v>21</v>
      </c>
      <c r="E33" s="463"/>
      <c r="F33" s="463"/>
      <c r="G33" s="464"/>
      <c r="H33" s="293">
        <f>H34</f>
        <v>37650.602409638552</v>
      </c>
      <c r="I33" s="294">
        <f>I34</f>
        <v>40546.802594995374</v>
      </c>
      <c r="J33" s="295">
        <f>J34</f>
        <v>39098.702502316963</v>
      </c>
      <c r="K33" s="2"/>
      <c r="L33" s="22"/>
      <c r="M33" s="22"/>
      <c r="N33" s="22"/>
    </row>
    <row r="34" spans="1:14" ht="13.5" thickBot="1" x14ac:dyDescent="0.25">
      <c r="A34" s="2"/>
      <c r="B34" s="14"/>
      <c r="C34" s="14"/>
      <c r="D34" s="438" t="s">
        <v>33</v>
      </c>
      <c r="E34" s="439"/>
      <c r="F34" s="439"/>
      <c r="G34" s="440"/>
      <c r="H34" s="296">
        <f>SUMIF(G12:G24,"sb",H12:H24)</f>
        <v>37650.602409638552</v>
      </c>
      <c r="I34" s="297">
        <f>SUMIF(G12:G25,"sb",I12:I25)</f>
        <v>40546.802594995374</v>
      </c>
      <c r="J34" s="298">
        <f>SUMIF(G12:G25,"sb",J12:J25)</f>
        <v>39098.702502316963</v>
      </c>
      <c r="K34" s="2"/>
      <c r="L34" s="22"/>
      <c r="M34" s="22"/>
      <c r="N34" s="22"/>
    </row>
    <row r="35" spans="1:14" ht="13.5" thickBot="1" x14ac:dyDescent="0.25">
      <c r="A35" s="2"/>
      <c r="B35" s="13"/>
      <c r="C35" s="13"/>
      <c r="D35" s="444" t="s">
        <v>13</v>
      </c>
      <c r="E35" s="445"/>
      <c r="F35" s="445"/>
      <c r="G35" s="446"/>
      <c r="H35" s="299">
        <f>H33</f>
        <v>37650.602409638552</v>
      </c>
      <c r="I35" s="300">
        <f>I33</f>
        <v>40546.802594995374</v>
      </c>
      <c r="J35" s="301">
        <f>J33</f>
        <v>39098.702502316963</v>
      </c>
      <c r="K35" s="2"/>
      <c r="L35" s="2"/>
      <c r="M35" s="2"/>
      <c r="N35" s="2"/>
    </row>
  </sheetData>
  <mergeCells count="67"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N5"/>
    <mergeCell ref="K6:K7"/>
    <mergeCell ref="K18:K19"/>
    <mergeCell ref="L6:N6"/>
    <mergeCell ref="A9:N9"/>
    <mergeCell ref="B10:N10"/>
    <mergeCell ref="C11:N11"/>
    <mergeCell ref="A12:A13"/>
    <mergeCell ref="B12:B13"/>
    <mergeCell ref="C12:C13"/>
    <mergeCell ref="D12:D13"/>
    <mergeCell ref="E12:E13"/>
    <mergeCell ref="F12:F13"/>
    <mergeCell ref="K12:K13"/>
    <mergeCell ref="A8:N8"/>
    <mergeCell ref="L12:L13"/>
    <mergeCell ref="M12:M13"/>
    <mergeCell ref="N12:N13"/>
    <mergeCell ref="C14:C15"/>
    <mergeCell ref="D14:D15"/>
    <mergeCell ref="E14:E15"/>
    <mergeCell ref="K14:K15"/>
    <mergeCell ref="L14:L15"/>
    <mergeCell ref="M14:M15"/>
    <mergeCell ref="N14:N15"/>
    <mergeCell ref="B28:G28"/>
    <mergeCell ref="K28:N28"/>
    <mergeCell ref="C22:G22"/>
    <mergeCell ref="K22:N22"/>
    <mergeCell ref="C23:N23"/>
    <mergeCell ref="C24:C25"/>
    <mergeCell ref="D24:D25"/>
    <mergeCell ref="E24:E25"/>
    <mergeCell ref="C26:G26"/>
    <mergeCell ref="K26:N26"/>
    <mergeCell ref="B27:G27"/>
    <mergeCell ref="K27:N27"/>
    <mergeCell ref="C20:C21"/>
    <mergeCell ref="D20:D21"/>
    <mergeCell ref="E20:E21"/>
    <mergeCell ref="F20:F21"/>
    <mergeCell ref="C16:C17"/>
    <mergeCell ref="D16:D17"/>
    <mergeCell ref="E16:E17"/>
    <mergeCell ref="C18:C19"/>
    <mergeCell ref="D18:D19"/>
    <mergeCell ref="E18:E19"/>
    <mergeCell ref="F18:F19"/>
    <mergeCell ref="D30:J30"/>
    <mergeCell ref="D32:G32"/>
    <mergeCell ref="D33:G33"/>
    <mergeCell ref="D34:G34"/>
    <mergeCell ref="D35:G35"/>
  </mergeCells>
  <printOptions horizontalCentered="1"/>
  <pageMargins left="0.98425196850393704" right="0.19685039370078741" top="0.39370078740157483" bottom="0.3937007874015748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A13" zoomScaleNormal="100" workbookViewId="0">
      <selection sqref="A1:W1"/>
    </sheetView>
  </sheetViews>
  <sheetFormatPr defaultRowHeight="12.75" x14ac:dyDescent="0.2"/>
  <cols>
    <col min="1" max="3" width="3.28515625" customWidth="1"/>
    <col min="4" max="4" width="23.85546875" customWidth="1"/>
    <col min="5" max="5" width="3.42578125" customWidth="1"/>
    <col min="6" max="6" width="3.7109375" customWidth="1"/>
    <col min="7" max="7" width="3.42578125" customWidth="1"/>
    <col min="8" max="8" width="12.28515625" customWidth="1"/>
    <col min="9" max="9" width="7.28515625" customWidth="1"/>
    <col min="10" max="13" width="6.42578125" customWidth="1"/>
    <col min="14" max="15" width="6.7109375" customWidth="1"/>
    <col min="16" max="16" width="5.42578125" customWidth="1"/>
    <col min="17" max="19" width="6.85546875" customWidth="1"/>
    <col min="20" max="20" width="15.85546875" customWidth="1"/>
    <col min="21" max="23" width="4.140625" customWidth="1"/>
  </cols>
  <sheetData>
    <row r="1" spans="1:23" x14ac:dyDescent="0.2">
      <c r="A1" s="388" t="s">
        <v>82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x14ac:dyDescent="0.2">
      <c r="A2" s="389" t="s">
        <v>35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</row>
    <row r="3" spans="1:23" x14ac:dyDescent="0.2">
      <c r="A3" s="390" t="s">
        <v>76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</row>
    <row r="4" spans="1:23" ht="13.5" thickBot="1" x14ac:dyDescent="0.25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4"/>
      <c r="S4" s="4"/>
      <c r="T4" s="4"/>
      <c r="U4" s="395" t="s">
        <v>0</v>
      </c>
      <c r="V4" s="395"/>
      <c r="W4" s="395"/>
    </row>
    <row r="5" spans="1:23" x14ac:dyDescent="0.2">
      <c r="A5" s="410" t="s">
        <v>1</v>
      </c>
      <c r="B5" s="334" t="s">
        <v>2</v>
      </c>
      <c r="C5" s="334" t="s">
        <v>3</v>
      </c>
      <c r="D5" s="363" t="s">
        <v>4</v>
      </c>
      <c r="E5" s="334" t="s">
        <v>5</v>
      </c>
      <c r="F5" s="545" t="s">
        <v>44</v>
      </c>
      <c r="G5" s="342" t="s">
        <v>6</v>
      </c>
      <c r="H5" s="538" t="s">
        <v>62</v>
      </c>
      <c r="I5" s="423" t="s">
        <v>7</v>
      </c>
      <c r="J5" s="541" t="s">
        <v>83</v>
      </c>
      <c r="K5" s="542"/>
      <c r="L5" s="542"/>
      <c r="M5" s="543"/>
      <c r="N5" s="541" t="s">
        <v>102</v>
      </c>
      <c r="O5" s="542"/>
      <c r="P5" s="542"/>
      <c r="Q5" s="544"/>
      <c r="R5" s="398" t="s">
        <v>112</v>
      </c>
      <c r="S5" s="337" t="s">
        <v>113</v>
      </c>
      <c r="T5" s="362" t="s">
        <v>77</v>
      </c>
      <c r="U5" s="363"/>
      <c r="V5" s="363"/>
      <c r="W5" s="364"/>
    </row>
    <row r="6" spans="1:23" x14ac:dyDescent="0.2">
      <c r="A6" s="349"/>
      <c r="B6" s="332"/>
      <c r="C6" s="332"/>
      <c r="D6" s="426"/>
      <c r="E6" s="332"/>
      <c r="F6" s="546"/>
      <c r="G6" s="343"/>
      <c r="H6" s="539"/>
      <c r="I6" s="424"/>
      <c r="J6" s="548" t="s">
        <v>8</v>
      </c>
      <c r="K6" s="417" t="s">
        <v>9</v>
      </c>
      <c r="L6" s="417"/>
      <c r="M6" s="340" t="s">
        <v>27</v>
      </c>
      <c r="N6" s="349" t="s">
        <v>8</v>
      </c>
      <c r="O6" s="417" t="s">
        <v>9</v>
      </c>
      <c r="P6" s="417"/>
      <c r="Q6" s="340" t="s">
        <v>27</v>
      </c>
      <c r="R6" s="399"/>
      <c r="S6" s="338"/>
      <c r="T6" s="432" t="s">
        <v>26</v>
      </c>
      <c r="U6" s="518" t="s">
        <v>111</v>
      </c>
      <c r="V6" s="519"/>
      <c r="W6" s="520"/>
    </row>
    <row r="7" spans="1:23" ht="115.5" customHeight="1" thickBot="1" x14ac:dyDescent="0.25">
      <c r="A7" s="350"/>
      <c r="B7" s="333"/>
      <c r="C7" s="333"/>
      <c r="D7" s="427"/>
      <c r="E7" s="333"/>
      <c r="F7" s="547"/>
      <c r="G7" s="344"/>
      <c r="H7" s="540"/>
      <c r="I7" s="425"/>
      <c r="J7" s="549"/>
      <c r="K7" s="320" t="s">
        <v>8</v>
      </c>
      <c r="L7" s="56" t="s">
        <v>10</v>
      </c>
      <c r="M7" s="341"/>
      <c r="N7" s="350"/>
      <c r="O7" s="316" t="s">
        <v>8</v>
      </c>
      <c r="P7" s="56" t="s">
        <v>10</v>
      </c>
      <c r="Q7" s="341"/>
      <c r="R7" s="400"/>
      <c r="S7" s="339"/>
      <c r="T7" s="537"/>
      <c r="U7" s="261" t="s">
        <v>43</v>
      </c>
      <c r="V7" s="261" t="s">
        <v>59</v>
      </c>
      <c r="W7" s="262" t="s">
        <v>86</v>
      </c>
    </row>
    <row r="8" spans="1:23" ht="13.5" thickBot="1" x14ac:dyDescent="0.25">
      <c r="A8" s="57" t="s">
        <v>28</v>
      </c>
      <c r="B8" s="58"/>
      <c r="C8" s="58"/>
      <c r="D8" s="59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347"/>
      <c r="S8" s="347"/>
      <c r="T8" s="347"/>
      <c r="U8" s="347"/>
      <c r="V8" s="347"/>
      <c r="W8" s="348"/>
    </row>
    <row r="9" spans="1:23" ht="13.5" thickBot="1" x14ac:dyDescent="0.25">
      <c r="A9" s="406" t="s">
        <v>36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1:23" ht="13.5" thickBot="1" x14ac:dyDescent="0.25">
      <c r="A10" s="61" t="s">
        <v>11</v>
      </c>
      <c r="B10" s="360" t="s">
        <v>29</v>
      </c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1"/>
    </row>
    <row r="11" spans="1:23" ht="13.5" thickBot="1" x14ac:dyDescent="0.25">
      <c r="A11" s="62" t="s">
        <v>11</v>
      </c>
      <c r="B11" s="63" t="s">
        <v>11</v>
      </c>
      <c r="C11" s="351" t="s">
        <v>31</v>
      </c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2"/>
      <c r="U11" s="352"/>
      <c r="V11" s="352"/>
      <c r="W11" s="353"/>
    </row>
    <row r="12" spans="1:23" ht="28.5" customHeight="1" x14ac:dyDescent="0.2">
      <c r="A12" s="335" t="s">
        <v>11</v>
      </c>
      <c r="B12" s="430" t="s">
        <v>11</v>
      </c>
      <c r="C12" s="394" t="s">
        <v>11</v>
      </c>
      <c r="D12" s="483" t="s">
        <v>56</v>
      </c>
      <c r="E12" s="485" t="s">
        <v>92</v>
      </c>
      <c r="F12" s="550" t="s">
        <v>20</v>
      </c>
      <c r="G12" s="356" t="s">
        <v>24</v>
      </c>
      <c r="H12" s="345" t="s">
        <v>63</v>
      </c>
      <c r="I12" s="73" t="s">
        <v>12</v>
      </c>
      <c r="J12" s="208">
        <f t="shared" ref="J12:J17" si="0">K12+M12</f>
        <v>40</v>
      </c>
      <c r="K12" s="209">
        <v>40</v>
      </c>
      <c r="L12" s="209"/>
      <c r="M12" s="210"/>
      <c r="N12" s="239">
        <f>O12+Q12</f>
        <v>60</v>
      </c>
      <c r="O12" s="209">
        <v>60</v>
      </c>
      <c r="P12" s="65"/>
      <c r="Q12" s="66"/>
      <c r="R12" s="67">
        <v>75</v>
      </c>
      <c r="S12" s="68">
        <v>80</v>
      </c>
      <c r="T12" s="487" t="s">
        <v>103</v>
      </c>
      <c r="U12" s="489">
        <v>18</v>
      </c>
      <c r="V12" s="491">
        <v>18</v>
      </c>
      <c r="W12" s="493">
        <v>24</v>
      </c>
    </row>
    <row r="13" spans="1:23" ht="13.5" thickBot="1" x14ac:dyDescent="0.25">
      <c r="A13" s="336"/>
      <c r="B13" s="431"/>
      <c r="C13" s="366"/>
      <c r="D13" s="484"/>
      <c r="E13" s="486"/>
      <c r="F13" s="551"/>
      <c r="G13" s="357"/>
      <c r="H13" s="346"/>
      <c r="I13" s="184" t="s">
        <v>13</v>
      </c>
      <c r="J13" s="152">
        <f t="shared" si="0"/>
        <v>40</v>
      </c>
      <c r="K13" s="153">
        <f>K12</f>
        <v>40</v>
      </c>
      <c r="L13" s="153"/>
      <c r="M13" s="154"/>
      <c r="N13" s="152">
        <f>N12</f>
        <v>60</v>
      </c>
      <c r="O13" s="153">
        <f>O12</f>
        <v>60</v>
      </c>
      <c r="P13" s="153"/>
      <c r="Q13" s="169"/>
      <c r="R13" s="170">
        <f>+R12</f>
        <v>75</v>
      </c>
      <c r="S13" s="171">
        <f>+S12</f>
        <v>80</v>
      </c>
      <c r="T13" s="488"/>
      <c r="U13" s="490"/>
      <c r="V13" s="492"/>
      <c r="W13" s="494"/>
    </row>
    <row r="14" spans="1:23" ht="24.75" customHeight="1" x14ac:dyDescent="0.2">
      <c r="A14" s="321" t="s">
        <v>11</v>
      </c>
      <c r="B14" s="70" t="s">
        <v>11</v>
      </c>
      <c r="C14" s="394" t="s">
        <v>14</v>
      </c>
      <c r="D14" s="393" t="s">
        <v>30</v>
      </c>
      <c r="E14" s="485" t="s">
        <v>93</v>
      </c>
      <c r="F14" s="71" t="s">
        <v>20</v>
      </c>
      <c r="G14" s="72" t="s">
        <v>24</v>
      </c>
      <c r="H14" s="345" t="s">
        <v>63</v>
      </c>
      <c r="I14" s="73" t="s">
        <v>12</v>
      </c>
      <c r="J14" s="211">
        <f t="shared" si="0"/>
        <v>5</v>
      </c>
      <c r="K14" s="212">
        <v>5</v>
      </c>
      <c r="L14" s="212"/>
      <c r="M14" s="213"/>
      <c r="N14" s="64">
        <f>O14+Q14</f>
        <v>10</v>
      </c>
      <c r="O14" s="65">
        <v>10</v>
      </c>
      <c r="P14" s="65"/>
      <c r="Q14" s="74"/>
      <c r="R14" s="67">
        <v>15</v>
      </c>
      <c r="S14" s="68">
        <v>15</v>
      </c>
      <c r="T14" s="495" t="s">
        <v>104</v>
      </c>
      <c r="U14" s="489">
        <v>3</v>
      </c>
      <c r="V14" s="491">
        <v>3</v>
      </c>
      <c r="W14" s="493">
        <v>3</v>
      </c>
    </row>
    <row r="15" spans="1:23" ht="13.5" thickBot="1" x14ac:dyDescent="0.25">
      <c r="A15" s="322"/>
      <c r="B15" s="78"/>
      <c r="C15" s="366"/>
      <c r="D15" s="368"/>
      <c r="E15" s="486"/>
      <c r="F15" s="330"/>
      <c r="G15" s="79"/>
      <c r="H15" s="346"/>
      <c r="I15" s="185" t="s">
        <v>13</v>
      </c>
      <c r="J15" s="158">
        <f t="shared" si="0"/>
        <v>5</v>
      </c>
      <c r="K15" s="159">
        <f>K14</f>
        <v>5</v>
      </c>
      <c r="L15" s="159"/>
      <c r="M15" s="160"/>
      <c r="N15" s="171">
        <f>SUM(N14:N14)</f>
        <v>10</v>
      </c>
      <c r="O15" s="154">
        <f>SUM(O14:O14)</f>
        <v>10</v>
      </c>
      <c r="P15" s="154"/>
      <c r="Q15" s="160"/>
      <c r="R15" s="171">
        <f>SUM(R14:R14)</f>
        <v>15</v>
      </c>
      <c r="S15" s="171">
        <f>SUM(S14:S14)</f>
        <v>15</v>
      </c>
      <c r="T15" s="496"/>
      <c r="U15" s="490"/>
      <c r="V15" s="492"/>
      <c r="W15" s="494"/>
    </row>
    <row r="16" spans="1:23" ht="16.5" customHeight="1" x14ac:dyDescent="0.2">
      <c r="A16" s="321" t="s">
        <v>11</v>
      </c>
      <c r="B16" s="70" t="s">
        <v>11</v>
      </c>
      <c r="C16" s="365" t="s">
        <v>15</v>
      </c>
      <c r="D16" s="367" t="s">
        <v>39</v>
      </c>
      <c r="E16" s="485"/>
      <c r="F16" s="329" t="s">
        <v>20</v>
      </c>
      <c r="G16" s="202" t="s">
        <v>24</v>
      </c>
      <c r="H16" s="345" t="s">
        <v>63</v>
      </c>
      <c r="I16" s="73" t="s">
        <v>12</v>
      </c>
      <c r="J16" s="214">
        <f t="shared" si="0"/>
        <v>4.4000000000000004</v>
      </c>
      <c r="K16" s="215">
        <v>4.4000000000000004</v>
      </c>
      <c r="L16" s="215"/>
      <c r="M16" s="216"/>
      <c r="N16" s="81">
        <f>O16+Q16</f>
        <v>25</v>
      </c>
      <c r="O16" s="82">
        <v>25</v>
      </c>
      <c r="P16" s="238"/>
      <c r="Q16" s="84"/>
      <c r="R16" s="223">
        <v>30</v>
      </c>
      <c r="S16" s="224">
        <v>30</v>
      </c>
      <c r="T16" s="495" t="s">
        <v>105</v>
      </c>
      <c r="U16" s="323">
        <v>3</v>
      </c>
      <c r="V16" s="325">
        <v>2</v>
      </c>
      <c r="W16" s="327">
        <v>2</v>
      </c>
    </row>
    <row r="17" spans="1:23" ht="13.5" thickBot="1" x14ac:dyDescent="0.25">
      <c r="A17" s="322"/>
      <c r="B17" s="78"/>
      <c r="C17" s="366"/>
      <c r="D17" s="368"/>
      <c r="E17" s="486"/>
      <c r="F17" s="330"/>
      <c r="G17" s="79"/>
      <c r="H17" s="346"/>
      <c r="I17" s="185" t="s">
        <v>13</v>
      </c>
      <c r="J17" s="158">
        <f t="shared" si="0"/>
        <v>4.4000000000000004</v>
      </c>
      <c r="K17" s="164">
        <f>SUM(K16)</f>
        <v>4.4000000000000004</v>
      </c>
      <c r="L17" s="164"/>
      <c r="M17" s="160"/>
      <c r="N17" s="171">
        <f>SUM(N16:N16)</f>
        <v>25</v>
      </c>
      <c r="O17" s="153">
        <f>SUM(O16:O16)</f>
        <v>25</v>
      </c>
      <c r="P17" s="153"/>
      <c r="Q17" s="160"/>
      <c r="R17" s="152">
        <f>SUM(R16:R16)</f>
        <v>30</v>
      </c>
      <c r="S17" s="171">
        <f>SUM(S16:S16)</f>
        <v>30</v>
      </c>
      <c r="T17" s="496"/>
      <c r="U17" s="324"/>
      <c r="V17" s="326"/>
      <c r="W17" s="328"/>
    </row>
    <row r="18" spans="1:23" ht="57" customHeight="1" x14ac:dyDescent="0.2">
      <c r="A18" s="321" t="s">
        <v>11</v>
      </c>
      <c r="B18" s="70" t="s">
        <v>11</v>
      </c>
      <c r="C18" s="365" t="s">
        <v>23</v>
      </c>
      <c r="D18" s="497" t="s">
        <v>97</v>
      </c>
      <c r="E18" s="485"/>
      <c r="F18" s="554" t="s">
        <v>20</v>
      </c>
      <c r="G18" s="385" t="s">
        <v>24</v>
      </c>
      <c r="H18" s="345" t="s">
        <v>63</v>
      </c>
      <c r="I18" s="186" t="s">
        <v>12</v>
      </c>
      <c r="J18" s="87"/>
      <c r="K18" s="88"/>
      <c r="L18" s="88"/>
      <c r="M18" s="228"/>
      <c r="N18" s="87">
        <f>O18+Q18</f>
        <v>10</v>
      </c>
      <c r="O18" s="88">
        <v>10</v>
      </c>
      <c r="P18" s="88"/>
      <c r="Q18" s="220"/>
      <c r="R18" s="230">
        <v>10</v>
      </c>
      <c r="S18" s="231">
        <v>10</v>
      </c>
      <c r="T18" s="495" t="s">
        <v>106</v>
      </c>
      <c r="U18" s="237">
        <v>5</v>
      </c>
      <c r="V18" s="325">
        <v>5</v>
      </c>
      <c r="W18" s="327">
        <v>5</v>
      </c>
    </row>
    <row r="19" spans="1:23" ht="13.5" thickBot="1" x14ac:dyDescent="0.25">
      <c r="A19" s="322"/>
      <c r="B19" s="78"/>
      <c r="C19" s="366"/>
      <c r="D19" s="498"/>
      <c r="E19" s="486"/>
      <c r="F19" s="551"/>
      <c r="G19" s="357"/>
      <c r="H19" s="346"/>
      <c r="I19" s="232" t="s">
        <v>13</v>
      </c>
      <c r="J19" s="171"/>
      <c r="K19" s="153"/>
      <c r="L19" s="173"/>
      <c r="M19" s="169"/>
      <c r="N19" s="152">
        <f>N18</f>
        <v>10</v>
      </c>
      <c r="O19" s="173">
        <f>O18</f>
        <v>10</v>
      </c>
      <c r="P19" s="153"/>
      <c r="Q19" s="233"/>
      <c r="R19" s="152">
        <f>R18</f>
        <v>10</v>
      </c>
      <c r="S19" s="171">
        <f>S18</f>
        <v>10</v>
      </c>
      <c r="T19" s="499"/>
      <c r="U19" s="234"/>
      <c r="V19" s="235"/>
      <c r="W19" s="236"/>
    </row>
    <row r="20" spans="1:23" ht="33" customHeight="1" x14ac:dyDescent="0.2">
      <c r="A20" s="321" t="s">
        <v>11</v>
      </c>
      <c r="B20" s="70" t="s">
        <v>11</v>
      </c>
      <c r="C20" s="365" t="s">
        <v>94</v>
      </c>
      <c r="D20" s="497" t="s">
        <v>74</v>
      </c>
      <c r="E20" s="485"/>
      <c r="F20" s="552" t="s">
        <v>20</v>
      </c>
      <c r="G20" s="385" t="s">
        <v>24</v>
      </c>
      <c r="H20" s="345" t="s">
        <v>63</v>
      </c>
      <c r="I20" s="186" t="s">
        <v>12</v>
      </c>
      <c r="J20" s="217"/>
      <c r="K20" s="218"/>
      <c r="L20" s="218"/>
      <c r="M20" s="219"/>
      <c r="N20" s="87">
        <f>O20+Q20</f>
        <v>15</v>
      </c>
      <c r="O20" s="88">
        <v>15</v>
      </c>
      <c r="P20" s="218"/>
      <c r="Q20" s="241"/>
      <c r="R20" s="230"/>
      <c r="S20" s="231"/>
      <c r="T20" s="225" t="s">
        <v>46</v>
      </c>
      <c r="U20" s="323">
        <v>1</v>
      </c>
      <c r="V20" s="325"/>
      <c r="W20" s="327"/>
    </row>
    <row r="21" spans="1:23" ht="13.5" thickBot="1" x14ac:dyDescent="0.25">
      <c r="A21" s="322"/>
      <c r="B21" s="78"/>
      <c r="C21" s="366"/>
      <c r="D21" s="498"/>
      <c r="E21" s="486"/>
      <c r="F21" s="553"/>
      <c r="G21" s="357"/>
      <c r="H21" s="346"/>
      <c r="I21" s="185" t="s">
        <v>13</v>
      </c>
      <c r="J21" s="158"/>
      <c r="K21" s="164"/>
      <c r="L21" s="168"/>
      <c r="M21" s="160"/>
      <c r="N21" s="152">
        <f>N20</f>
        <v>15</v>
      </c>
      <c r="O21" s="173">
        <f>O20</f>
        <v>15</v>
      </c>
      <c r="P21" s="164"/>
      <c r="Q21" s="174"/>
      <c r="R21" s="152"/>
      <c r="S21" s="171"/>
      <c r="T21" s="242"/>
      <c r="U21" s="234"/>
      <c r="V21" s="235"/>
      <c r="W21" s="236"/>
    </row>
    <row r="22" spans="1:23" ht="13.5" thickBot="1" x14ac:dyDescent="0.25">
      <c r="A22" s="62" t="s">
        <v>11</v>
      </c>
      <c r="B22" s="91" t="s">
        <v>11</v>
      </c>
      <c r="C22" s="380" t="s">
        <v>16</v>
      </c>
      <c r="D22" s="381"/>
      <c r="E22" s="381"/>
      <c r="F22" s="381"/>
      <c r="G22" s="381"/>
      <c r="H22" s="381"/>
      <c r="I22" s="381"/>
      <c r="J22" s="92">
        <f>K22+M22</f>
        <v>49.4</v>
      </c>
      <c r="K22" s="93">
        <f>K21+K17+K15+K13</f>
        <v>49.4</v>
      </c>
      <c r="L22" s="93"/>
      <c r="M22" s="94"/>
      <c r="N22" s="92">
        <f>Q22+O22</f>
        <v>120</v>
      </c>
      <c r="O22" s="93">
        <f>O21+O17+O15+O13+O19</f>
        <v>120</v>
      </c>
      <c r="P22" s="93"/>
      <c r="Q22" s="95"/>
      <c r="R22" s="226">
        <f>R21+R17+R15+R13+R19</f>
        <v>130</v>
      </c>
      <c r="S22" s="227">
        <f>S21+S19+S17+S15+S13</f>
        <v>135</v>
      </c>
      <c r="T22" s="500"/>
      <c r="U22" s="501"/>
      <c r="V22" s="501"/>
      <c r="W22" s="502"/>
    </row>
    <row r="23" spans="1:23" ht="13.5" thickBot="1" x14ac:dyDescent="0.25">
      <c r="A23" s="61" t="s">
        <v>11</v>
      </c>
      <c r="B23" s="98" t="s">
        <v>14</v>
      </c>
      <c r="C23" s="377" t="s">
        <v>40</v>
      </c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  <c r="Q23" s="378"/>
      <c r="R23" s="378"/>
      <c r="S23" s="378"/>
      <c r="T23" s="378"/>
      <c r="U23" s="378"/>
      <c r="V23" s="378"/>
      <c r="W23" s="379"/>
    </row>
    <row r="24" spans="1:23" x14ac:dyDescent="0.2">
      <c r="A24" s="321" t="s">
        <v>11</v>
      </c>
      <c r="B24" s="70" t="s">
        <v>14</v>
      </c>
      <c r="C24" s="365" t="s">
        <v>11</v>
      </c>
      <c r="D24" s="497" t="s">
        <v>90</v>
      </c>
      <c r="E24" s="503"/>
      <c r="F24" s="329" t="s">
        <v>20</v>
      </c>
      <c r="G24" s="202" t="s">
        <v>24</v>
      </c>
      <c r="H24" s="345" t="s">
        <v>63</v>
      </c>
      <c r="I24" s="73" t="s">
        <v>12</v>
      </c>
      <c r="J24" s="214"/>
      <c r="K24" s="215"/>
      <c r="L24" s="215"/>
      <c r="M24" s="216"/>
      <c r="N24" s="81">
        <f>O24+Q24</f>
        <v>10</v>
      </c>
      <c r="O24" s="82">
        <v>10</v>
      </c>
      <c r="P24" s="83"/>
      <c r="Q24" s="84"/>
      <c r="R24" s="223">
        <v>10</v>
      </c>
      <c r="S24" s="224"/>
      <c r="T24" s="495" t="s">
        <v>91</v>
      </c>
      <c r="U24" s="323"/>
      <c r="V24" s="325">
        <v>1</v>
      </c>
      <c r="W24" s="327"/>
    </row>
    <row r="25" spans="1:23" ht="13.5" thickBot="1" x14ac:dyDescent="0.25">
      <c r="A25" s="322"/>
      <c r="B25" s="78"/>
      <c r="C25" s="366"/>
      <c r="D25" s="498"/>
      <c r="E25" s="504"/>
      <c r="F25" s="330"/>
      <c r="G25" s="79"/>
      <c r="H25" s="346"/>
      <c r="I25" s="185" t="s">
        <v>13</v>
      </c>
      <c r="J25" s="158"/>
      <c r="K25" s="164"/>
      <c r="L25" s="164"/>
      <c r="M25" s="160"/>
      <c r="N25" s="171">
        <f>SUM(N24:N24)</f>
        <v>10</v>
      </c>
      <c r="O25" s="153">
        <f>SUM(O24:O24)</f>
        <v>10</v>
      </c>
      <c r="P25" s="164"/>
      <c r="Q25" s="160"/>
      <c r="R25" s="152">
        <f>SUM(R24:R24)</f>
        <v>10</v>
      </c>
      <c r="S25" s="171"/>
      <c r="T25" s="496"/>
      <c r="U25" s="324"/>
      <c r="V25" s="326"/>
      <c r="W25" s="328"/>
    </row>
    <row r="26" spans="1:23" ht="27" customHeight="1" x14ac:dyDescent="0.2">
      <c r="A26" s="321" t="s">
        <v>11</v>
      </c>
      <c r="B26" s="317" t="s">
        <v>14</v>
      </c>
      <c r="C26" s="103" t="s">
        <v>14</v>
      </c>
      <c r="D26" s="375" t="s">
        <v>96</v>
      </c>
      <c r="E26" s="104"/>
      <c r="F26" s="105" t="s">
        <v>20</v>
      </c>
      <c r="G26" s="202" t="s">
        <v>24</v>
      </c>
      <c r="H26" s="345" t="s">
        <v>63</v>
      </c>
      <c r="I26" s="106" t="s">
        <v>12</v>
      </c>
      <c r="J26" s="87">
        <f>K26+M26</f>
        <v>42.599999999999994</v>
      </c>
      <c r="K26" s="88">
        <v>27.9</v>
      </c>
      <c r="L26" s="88">
        <v>2.8</v>
      </c>
      <c r="M26" s="220">
        <v>14.7</v>
      </c>
      <c r="N26" s="81"/>
      <c r="O26" s="82"/>
      <c r="P26" s="82"/>
      <c r="Q26" s="107"/>
      <c r="R26" s="108"/>
      <c r="S26" s="109"/>
      <c r="T26" s="19"/>
      <c r="U26" s="23"/>
      <c r="V26" s="24"/>
      <c r="W26" s="25"/>
    </row>
    <row r="27" spans="1:23" ht="27" customHeight="1" x14ac:dyDescent="0.2">
      <c r="A27" s="62"/>
      <c r="B27" s="110"/>
      <c r="C27" s="111"/>
      <c r="D27" s="506"/>
      <c r="E27" s="112"/>
      <c r="F27" s="113"/>
      <c r="G27" s="114"/>
      <c r="H27" s="555"/>
      <c r="I27" s="115" t="s">
        <v>25</v>
      </c>
      <c r="J27" s="116">
        <f>K27+M27</f>
        <v>239.7</v>
      </c>
      <c r="K27" s="117">
        <v>156.6</v>
      </c>
      <c r="L27" s="117">
        <v>15.4</v>
      </c>
      <c r="M27" s="118">
        <v>83.1</v>
      </c>
      <c r="N27" s="119"/>
      <c r="O27" s="120"/>
      <c r="P27" s="120"/>
      <c r="Q27" s="121"/>
      <c r="R27" s="122"/>
      <c r="S27" s="123"/>
      <c r="T27" s="20"/>
      <c r="U27" s="26"/>
      <c r="V27" s="36"/>
      <c r="W27" s="41"/>
    </row>
    <row r="28" spans="1:23" ht="13.5" thickBot="1" x14ac:dyDescent="0.25">
      <c r="A28" s="322"/>
      <c r="B28" s="318"/>
      <c r="C28" s="124"/>
      <c r="D28" s="507"/>
      <c r="E28" s="126"/>
      <c r="F28" s="127"/>
      <c r="G28" s="128"/>
      <c r="H28" s="346"/>
      <c r="I28" s="181" t="s">
        <v>13</v>
      </c>
      <c r="J28" s="152">
        <f>SUM(J26:J27)</f>
        <v>282.29999999999995</v>
      </c>
      <c r="K28" s="153">
        <f>SUM(K26:K27)</f>
        <v>184.5</v>
      </c>
      <c r="L28" s="153">
        <f>L27+L26</f>
        <v>18.2</v>
      </c>
      <c r="M28" s="154">
        <f>M27+M26</f>
        <v>97.8</v>
      </c>
      <c r="N28" s="152"/>
      <c r="O28" s="153"/>
      <c r="P28" s="153"/>
      <c r="Q28" s="169"/>
      <c r="R28" s="170"/>
      <c r="S28" s="171"/>
      <c r="T28" s="29"/>
      <c r="U28" s="42"/>
      <c r="V28" s="43"/>
      <c r="W28" s="44"/>
    </row>
    <row r="29" spans="1:23" ht="13.5" thickBot="1" x14ac:dyDescent="0.25">
      <c r="A29" s="61" t="s">
        <v>11</v>
      </c>
      <c r="B29" s="130" t="s">
        <v>14</v>
      </c>
      <c r="C29" s="380" t="s">
        <v>16</v>
      </c>
      <c r="D29" s="421"/>
      <c r="E29" s="421"/>
      <c r="F29" s="421"/>
      <c r="G29" s="421"/>
      <c r="H29" s="421"/>
      <c r="I29" s="422"/>
      <c r="J29" s="97">
        <f>J28</f>
        <v>282.29999999999995</v>
      </c>
      <c r="K29" s="93">
        <f t="shared" ref="K29:M29" si="1">K28</f>
        <v>184.5</v>
      </c>
      <c r="L29" s="131">
        <f t="shared" si="1"/>
        <v>18.2</v>
      </c>
      <c r="M29" s="94">
        <f t="shared" si="1"/>
        <v>97.8</v>
      </c>
      <c r="N29" s="92">
        <f>N28+N25</f>
        <v>10</v>
      </c>
      <c r="O29" s="131">
        <f t="shared" ref="O29:S29" si="2">O28+O25</f>
        <v>10</v>
      </c>
      <c r="P29" s="93">
        <f t="shared" si="2"/>
        <v>0</v>
      </c>
      <c r="Q29" s="131">
        <f t="shared" si="2"/>
        <v>0</v>
      </c>
      <c r="R29" s="97">
        <f t="shared" si="2"/>
        <v>10</v>
      </c>
      <c r="S29" s="97">
        <f t="shared" si="2"/>
        <v>0</v>
      </c>
      <c r="T29" s="411"/>
      <c r="U29" s="412"/>
      <c r="V29" s="412"/>
      <c r="W29" s="413"/>
    </row>
    <row r="30" spans="1:23" ht="13.5" thickBot="1" x14ac:dyDescent="0.25">
      <c r="A30" s="321" t="s">
        <v>11</v>
      </c>
      <c r="B30" s="369" t="s">
        <v>17</v>
      </c>
      <c r="C30" s="370"/>
      <c r="D30" s="370"/>
      <c r="E30" s="370"/>
      <c r="F30" s="370"/>
      <c r="G30" s="370"/>
      <c r="H30" s="370"/>
      <c r="I30" s="371"/>
      <c r="J30" s="132">
        <f>J29+J22</f>
        <v>331.69999999999993</v>
      </c>
      <c r="K30" s="133">
        <f>K29+K22</f>
        <v>233.9</v>
      </c>
      <c r="L30" s="134">
        <f>L29</f>
        <v>18.2</v>
      </c>
      <c r="M30" s="137">
        <f>M29</f>
        <v>97.8</v>
      </c>
      <c r="N30" s="135">
        <f>N29+N22</f>
        <v>130</v>
      </c>
      <c r="O30" s="134">
        <f>O29+O22</f>
        <v>130</v>
      </c>
      <c r="P30" s="133"/>
      <c r="Q30" s="136">
        <f>Q29</f>
        <v>0</v>
      </c>
      <c r="R30" s="138">
        <f>R29+R22</f>
        <v>140</v>
      </c>
      <c r="S30" s="132">
        <f>S29+S22</f>
        <v>135</v>
      </c>
      <c r="T30" s="414"/>
      <c r="U30" s="415"/>
      <c r="V30" s="415"/>
      <c r="W30" s="416"/>
    </row>
    <row r="31" spans="1:23" ht="13.5" thickBot="1" x14ac:dyDescent="0.25">
      <c r="A31" s="139" t="s">
        <v>20</v>
      </c>
      <c r="B31" s="372" t="s">
        <v>18</v>
      </c>
      <c r="C31" s="373"/>
      <c r="D31" s="373"/>
      <c r="E31" s="373"/>
      <c r="F31" s="373"/>
      <c r="G31" s="373"/>
      <c r="H31" s="373"/>
      <c r="I31" s="374"/>
      <c r="J31" s="140">
        <f>J30</f>
        <v>331.69999999999993</v>
      </c>
      <c r="K31" s="141">
        <f>K30</f>
        <v>233.9</v>
      </c>
      <c r="L31" s="142">
        <f>L30+L29</f>
        <v>36.4</v>
      </c>
      <c r="M31" s="144">
        <f>M30</f>
        <v>97.8</v>
      </c>
      <c r="N31" s="143">
        <f>N30</f>
        <v>130</v>
      </c>
      <c r="O31" s="142">
        <f>O30</f>
        <v>130</v>
      </c>
      <c r="P31" s="141"/>
      <c r="Q31" s="142">
        <f>Q30</f>
        <v>0</v>
      </c>
      <c r="R31" s="145">
        <f>R30</f>
        <v>140</v>
      </c>
      <c r="S31" s="140">
        <f>S30</f>
        <v>135</v>
      </c>
      <c r="T31" s="434"/>
      <c r="U31" s="435"/>
      <c r="V31" s="435"/>
      <c r="W31" s="436"/>
    </row>
    <row r="32" spans="1:23" x14ac:dyDescent="0.2">
      <c r="A32" s="409" t="s">
        <v>108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</row>
    <row r="33" spans="1:23" x14ac:dyDescent="0.2">
      <c r="A33" s="562" t="s">
        <v>88</v>
      </c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2"/>
      <c r="N33" s="562"/>
      <c r="O33" s="562"/>
      <c r="P33" s="562"/>
      <c r="Q33" s="562"/>
      <c r="R33" s="562"/>
      <c r="S33" s="562"/>
      <c r="T33" s="562"/>
      <c r="U33" s="562"/>
      <c r="V33" s="562"/>
      <c r="W33" s="562"/>
    </row>
    <row r="34" spans="1:23" x14ac:dyDescent="0.2">
      <c r="A34" s="9"/>
      <c r="B34" s="10"/>
      <c r="C34" s="10"/>
      <c r="D34" s="437" t="s">
        <v>22</v>
      </c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11"/>
      <c r="U34" s="27"/>
      <c r="V34" s="27"/>
      <c r="W34" s="27"/>
    </row>
    <row r="35" spans="1:23" ht="13.5" thickBot="1" x14ac:dyDescent="0.25">
      <c r="A35" s="9"/>
      <c r="B35" s="10"/>
      <c r="C35" s="10"/>
      <c r="D35" s="10"/>
      <c r="E35" s="10"/>
      <c r="F35" s="10"/>
      <c r="G35" s="10"/>
      <c r="H35" s="10"/>
      <c r="I35" s="12"/>
      <c r="J35" s="7"/>
      <c r="K35" s="7"/>
      <c r="L35" s="7"/>
      <c r="M35" s="7"/>
      <c r="N35" s="468"/>
      <c r="O35" s="468"/>
      <c r="P35" s="468"/>
      <c r="Q35" s="468"/>
      <c r="R35" s="18"/>
      <c r="S35" s="1"/>
      <c r="T35" s="1"/>
      <c r="U35" s="28"/>
      <c r="V35" s="28"/>
      <c r="W35" s="28"/>
    </row>
    <row r="36" spans="1:23" ht="48.75" thickBot="1" x14ac:dyDescent="0.25">
      <c r="A36" s="2"/>
      <c r="B36" s="13"/>
      <c r="C36" s="13"/>
      <c r="D36" s="456" t="s">
        <v>19</v>
      </c>
      <c r="E36" s="457"/>
      <c r="F36" s="457"/>
      <c r="G36" s="457"/>
      <c r="H36" s="457"/>
      <c r="I36" s="458"/>
      <c r="J36" s="556" t="s">
        <v>87</v>
      </c>
      <c r="K36" s="557"/>
      <c r="L36" s="557"/>
      <c r="M36" s="558"/>
      <c r="N36" s="559" t="s">
        <v>99</v>
      </c>
      <c r="O36" s="557"/>
      <c r="P36" s="557"/>
      <c r="Q36" s="560"/>
      <c r="R36" s="221" t="s">
        <v>100</v>
      </c>
      <c r="S36" s="222" t="s">
        <v>100</v>
      </c>
      <c r="T36" s="2"/>
      <c r="U36" s="22"/>
      <c r="V36" s="22"/>
      <c r="W36" s="22"/>
    </row>
    <row r="37" spans="1:23" ht="13.5" thickBot="1" x14ac:dyDescent="0.25">
      <c r="A37" s="2"/>
      <c r="B37" s="13"/>
      <c r="C37" s="13"/>
      <c r="D37" s="462" t="s">
        <v>21</v>
      </c>
      <c r="E37" s="463"/>
      <c r="F37" s="463"/>
      <c r="G37" s="463"/>
      <c r="H37" s="463"/>
      <c r="I37" s="464"/>
      <c r="J37" s="465">
        <f>J38</f>
        <v>92</v>
      </c>
      <c r="K37" s="466"/>
      <c r="L37" s="466"/>
      <c r="M37" s="561"/>
      <c r="N37" s="505">
        <f>N38</f>
        <v>130</v>
      </c>
      <c r="O37" s="466"/>
      <c r="P37" s="466"/>
      <c r="Q37" s="467"/>
      <c r="R37" s="315">
        <f>R38</f>
        <v>140</v>
      </c>
      <c r="S37" s="331">
        <f>S38</f>
        <v>135</v>
      </c>
      <c r="T37" s="2"/>
      <c r="U37" s="22"/>
      <c r="V37" s="22"/>
      <c r="W37" s="22"/>
    </row>
    <row r="38" spans="1:23" ht="13.5" thickBot="1" x14ac:dyDescent="0.25">
      <c r="A38" s="2"/>
      <c r="B38" s="14"/>
      <c r="C38" s="14"/>
      <c r="D38" s="438" t="s">
        <v>33</v>
      </c>
      <c r="E38" s="439"/>
      <c r="F38" s="439"/>
      <c r="G38" s="439"/>
      <c r="H38" s="439"/>
      <c r="I38" s="440"/>
      <c r="J38" s="450">
        <f>SUMIF(I12:I28,"SB",J12:J28)</f>
        <v>92</v>
      </c>
      <c r="K38" s="451"/>
      <c r="L38" s="451"/>
      <c r="M38" s="516"/>
      <c r="N38" s="514">
        <f>SUMIF(I12:I28,"SB",N12:N28)</f>
        <v>130</v>
      </c>
      <c r="O38" s="451"/>
      <c r="P38" s="451"/>
      <c r="Q38" s="452"/>
      <c r="R38" s="148">
        <f>SUMIF(I12:I28,"sb",R12:R28)</f>
        <v>140</v>
      </c>
      <c r="S38" s="66">
        <f>SUMIF(I12:I28,"sb",S12:S28)</f>
        <v>135</v>
      </c>
      <c r="T38" s="2"/>
      <c r="U38" s="22"/>
      <c r="V38" s="22"/>
      <c r="W38" s="22"/>
    </row>
    <row r="39" spans="1:23" ht="13.5" thickBot="1" x14ac:dyDescent="0.25">
      <c r="A39" s="2"/>
      <c r="B39" s="15"/>
      <c r="C39" s="15"/>
      <c r="D39" s="453" t="s">
        <v>32</v>
      </c>
      <c r="E39" s="454"/>
      <c r="F39" s="454"/>
      <c r="G39" s="454"/>
      <c r="H39" s="454"/>
      <c r="I39" s="455"/>
      <c r="J39" s="447">
        <f>J40</f>
        <v>239.7</v>
      </c>
      <c r="K39" s="448"/>
      <c r="L39" s="448"/>
      <c r="M39" s="564"/>
      <c r="N39" s="515">
        <f>SUM(N40:Q40)</f>
        <v>0</v>
      </c>
      <c r="O39" s="448"/>
      <c r="P39" s="448"/>
      <c r="Q39" s="449"/>
      <c r="R39" s="315">
        <f>R40</f>
        <v>0</v>
      </c>
      <c r="S39" s="331">
        <f>S40</f>
        <v>0</v>
      </c>
      <c r="T39" s="2"/>
      <c r="U39" s="22"/>
      <c r="V39" s="22"/>
      <c r="W39" s="22"/>
    </row>
    <row r="40" spans="1:23" ht="13.5" thickBot="1" x14ac:dyDescent="0.25">
      <c r="A40" s="2"/>
      <c r="B40" s="14"/>
      <c r="C40" s="14"/>
      <c r="D40" s="438" t="s">
        <v>34</v>
      </c>
      <c r="E40" s="439"/>
      <c r="F40" s="439"/>
      <c r="G40" s="439"/>
      <c r="H40" s="439"/>
      <c r="I40" s="440"/>
      <c r="J40" s="450">
        <f>SUMIF(I12:I28,"ES",J12:J28)</f>
        <v>239.7</v>
      </c>
      <c r="K40" s="451"/>
      <c r="L40" s="451"/>
      <c r="M40" s="516"/>
      <c r="N40" s="450">
        <f>SUMIF(I12:I28,"ES",N12:N28)</f>
        <v>0</v>
      </c>
      <c r="O40" s="451"/>
      <c r="P40" s="451"/>
      <c r="Q40" s="516"/>
      <c r="R40" s="148">
        <f>SUMIF(I12:I28,"es",R12:R28)</f>
        <v>0</v>
      </c>
      <c r="S40" s="66">
        <f>SUMIF(I12:I28,"es",S12:S28)</f>
        <v>0</v>
      </c>
      <c r="T40" s="2"/>
      <c r="U40" s="2"/>
      <c r="V40" s="2"/>
      <c r="W40" s="2"/>
    </row>
    <row r="41" spans="1:23" ht="13.5" thickBot="1" x14ac:dyDescent="0.25">
      <c r="A41" s="2"/>
      <c r="B41" s="13"/>
      <c r="C41" s="13"/>
      <c r="D41" s="444" t="s">
        <v>13</v>
      </c>
      <c r="E41" s="445"/>
      <c r="F41" s="445"/>
      <c r="G41" s="445"/>
      <c r="H41" s="445"/>
      <c r="I41" s="446"/>
      <c r="J41" s="441">
        <f>J37+J39</f>
        <v>331.7</v>
      </c>
      <c r="K41" s="442"/>
      <c r="L41" s="442"/>
      <c r="M41" s="563"/>
      <c r="N41" s="517">
        <f>N37+N39</f>
        <v>130</v>
      </c>
      <c r="O41" s="442"/>
      <c r="P41" s="442"/>
      <c r="Q41" s="443"/>
      <c r="R41" s="182">
        <f>R37+R39</f>
        <v>140</v>
      </c>
      <c r="S41" s="183">
        <f>S39+S37</f>
        <v>135</v>
      </c>
      <c r="T41" s="2"/>
      <c r="U41" s="2"/>
      <c r="V41" s="2"/>
      <c r="W41" s="2"/>
    </row>
  </sheetData>
  <mergeCells count="106">
    <mergeCell ref="D40:I40"/>
    <mergeCell ref="J40:M40"/>
    <mergeCell ref="N40:Q40"/>
    <mergeCell ref="D41:I41"/>
    <mergeCell ref="J41:M41"/>
    <mergeCell ref="N41:Q41"/>
    <mergeCell ref="D38:I38"/>
    <mergeCell ref="J38:M38"/>
    <mergeCell ref="N38:Q38"/>
    <mergeCell ref="D39:I39"/>
    <mergeCell ref="J39:M39"/>
    <mergeCell ref="N39:Q39"/>
    <mergeCell ref="D36:I36"/>
    <mergeCell ref="J36:M36"/>
    <mergeCell ref="N36:Q36"/>
    <mergeCell ref="D37:I37"/>
    <mergeCell ref="J37:M37"/>
    <mergeCell ref="N37:Q37"/>
    <mergeCell ref="B31:I31"/>
    <mergeCell ref="T31:W31"/>
    <mergeCell ref="A32:W32"/>
    <mergeCell ref="A33:W33"/>
    <mergeCell ref="D34:S34"/>
    <mergeCell ref="N35:Q35"/>
    <mergeCell ref="D26:D28"/>
    <mergeCell ref="H26:H28"/>
    <mergeCell ref="C29:I29"/>
    <mergeCell ref="T29:W29"/>
    <mergeCell ref="B30:I30"/>
    <mergeCell ref="T30:W30"/>
    <mergeCell ref="C22:I22"/>
    <mergeCell ref="T22:W22"/>
    <mergeCell ref="C23:W23"/>
    <mergeCell ref="C24:C25"/>
    <mergeCell ref="D24:D25"/>
    <mergeCell ref="E24:E25"/>
    <mergeCell ref="H24:H25"/>
    <mergeCell ref="T24:T25"/>
    <mergeCell ref="T18:T19"/>
    <mergeCell ref="C20:C21"/>
    <mergeCell ref="D20:D21"/>
    <mergeCell ref="E20:E21"/>
    <mergeCell ref="F20:F21"/>
    <mergeCell ref="G20:G21"/>
    <mergeCell ref="H20:H21"/>
    <mergeCell ref="C18:C19"/>
    <mergeCell ref="D18:D19"/>
    <mergeCell ref="E18:E19"/>
    <mergeCell ref="F18:F19"/>
    <mergeCell ref="G18:G19"/>
    <mergeCell ref="H18:H19"/>
    <mergeCell ref="V14:V15"/>
    <mergeCell ref="W14:W15"/>
    <mergeCell ref="C16:C17"/>
    <mergeCell ref="D16:D17"/>
    <mergeCell ref="E16:E17"/>
    <mergeCell ref="H16:H17"/>
    <mergeCell ref="T16:T17"/>
    <mergeCell ref="C14:C15"/>
    <mergeCell ref="D14:D15"/>
    <mergeCell ref="E14:E15"/>
    <mergeCell ref="H14:H15"/>
    <mergeCell ref="T14:T15"/>
    <mergeCell ref="U14:U15"/>
    <mergeCell ref="T6:T7"/>
    <mergeCell ref="U6:W6"/>
    <mergeCell ref="G12:G13"/>
    <mergeCell ref="H12:H13"/>
    <mergeCell ref="T12:T13"/>
    <mergeCell ref="U12:U13"/>
    <mergeCell ref="V12:V13"/>
    <mergeCell ref="W12:W13"/>
    <mergeCell ref="R8:W8"/>
    <mergeCell ref="A9:W9"/>
    <mergeCell ref="B10:W10"/>
    <mergeCell ref="C11:W11"/>
    <mergeCell ref="A12:A13"/>
    <mergeCell ref="B12:B13"/>
    <mergeCell ref="C12:C13"/>
    <mergeCell ref="D12:D13"/>
    <mergeCell ref="E12:E13"/>
    <mergeCell ref="F12:F13"/>
    <mergeCell ref="G5:G7"/>
    <mergeCell ref="H5:H7"/>
    <mergeCell ref="I5:I7"/>
    <mergeCell ref="J5:M5"/>
    <mergeCell ref="N5:Q5"/>
    <mergeCell ref="R5:R7"/>
    <mergeCell ref="A1:W1"/>
    <mergeCell ref="A2:W2"/>
    <mergeCell ref="A3:W3"/>
    <mergeCell ref="U4:W4"/>
    <mergeCell ref="A5:A7"/>
    <mergeCell ref="B5:B7"/>
    <mergeCell ref="C5:C7"/>
    <mergeCell ref="D5:D7"/>
    <mergeCell ref="E5:E7"/>
    <mergeCell ref="F5:F7"/>
    <mergeCell ref="S5:S7"/>
    <mergeCell ref="T5:W5"/>
    <mergeCell ref="J6:J7"/>
    <mergeCell ref="K6:L6"/>
    <mergeCell ref="M6:M7"/>
    <mergeCell ref="N6:N7"/>
    <mergeCell ref="O6:P6"/>
    <mergeCell ref="Q6:Q7"/>
  </mergeCells>
  <printOptions horizontalCentered="1"/>
  <pageMargins left="0" right="0" top="0" bottom="0" header="0.31496062992125984" footer="0.31496062992125984"/>
  <pageSetup paperSize="9" scale="9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3</vt:i4>
      </vt:variant>
    </vt:vector>
  </HeadingPairs>
  <TitlesOfParts>
    <vt:vector size="8" baseType="lpstr">
      <vt:lpstr>2014-2016 SVP</vt:lpstr>
      <vt:lpstr>Asignavimų valdydojai</vt:lpstr>
      <vt:lpstr>9 pr. Lt</vt:lpstr>
      <vt:lpstr>9 programa</vt:lpstr>
      <vt:lpstr>Aiškinamoji lentelė</vt:lpstr>
      <vt:lpstr>'2014-2016 SVP'!Print_Area</vt:lpstr>
      <vt:lpstr>'9 programa'!Print_Area</vt:lpstr>
      <vt:lpstr>'2014-2016 SVP'!Print_Titles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Snieguole Kacerauskaite</cp:lastModifiedBy>
  <cp:lastPrinted>2014-12-18T06:38:47Z</cp:lastPrinted>
  <dcterms:created xsi:type="dcterms:W3CDTF">2005-11-15T09:07:30Z</dcterms:created>
  <dcterms:modified xsi:type="dcterms:W3CDTF">2014-12-18T06:38:52Z</dcterms:modified>
</cp:coreProperties>
</file>