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320" windowHeight="11400"/>
  </bookViews>
  <sheets>
    <sheet name="1 pr. pajamos" sheetId="2" r:id="rId1"/>
    <sheet name="1 pr. asignavimai" sheetId="3" r:id="rId2"/>
    <sheet name="2 pr." sheetId="5" r:id="rId3"/>
    <sheet name="3 pr." sheetId="4" r:id="rId4"/>
    <sheet name="4pr." sheetId="1" r:id="rId5"/>
    <sheet name="5 pr." sheetId="7" r:id="rId6"/>
  </sheets>
  <definedNames>
    <definedName name="_xlnm._FilterDatabase" localSheetId="2" hidden="1">'2 pr.'!$C$1:$C$53</definedName>
    <definedName name="_xlnm.Print_Titles" localSheetId="1">'1 pr. asignavimai'!$2:$5</definedName>
    <definedName name="_xlnm.Print_Titles" localSheetId="0">'1 pr. pajamos'!$8:$9</definedName>
    <definedName name="_xlnm.Print_Titles" localSheetId="2">'2 pr.'!$9:$12</definedName>
    <definedName name="_xlnm.Print_Titles" localSheetId="4">'4pr.'!$9:$11</definedName>
    <definedName name="_xlnm.Print_Titles" localSheetId="5">'5 pr.'!$9:$11</definedName>
  </definedNames>
  <calcPr calcId="145621" fullPrecision="0"/>
</workbook>
</file>

<file path=xl/calcChain.xml><?xml version="1.0" encoding="utf-8"?>
<calcChain xmlns="http://schemas.openxmlformats.org/spreadsheetml/2006/main">
  <c r="D50" i="7" l="1"/>
  <c r="D82" i="7"/>
  <c r="D46" i="7"/>
  <c r="E127" i="7"/>
  <c r="D119" i="7" l="1"/>
  <c r="G127" i="3"/>
  <c r="D127" i="3"/>
  <c r="C127" i="3" s="1"/>
  <c r="D115" i="3"/>
  <c r="C115" i="3" s="1"/>
  <c r="D107" i="3"/>
  <c r="C107" i="3" s="1"/>
  <c r="G99" i="3"/>
  <c r="D99" i="3"/>
  <c r="C99" i="3" s="1"/>
  <c r="G96" i="3"/>
  <c r="D96" i="3"/>
  <c r="C96" i="3" s="1"/>
  <c r="C73" i="3"/>
  <c r="F73" i="3"/>
  <c r="G14" i="3"/>
  <c r="F14" i="3"/>
  <c r="C14" i="3" s="1"/>
  <c r="D117" i="7" l="1"/>
  <c r="E117" i="7"/>
  <c r="C119" i="7"/>
  <c r="D149" i="3"/>
  <c r="E149" i="3"/>
  <c r="F149" i="3"/>
  <c r="G149" i="3"/>
  <c r="C149" i="3"/>
  <c r="D137" i="3"/>
  <c r="E137" i="3"/>
  <c r="F52" i="5" s="1"/>
  <c r="F137" i="3"/>
  <c r="G137" i="3"/>
  <c r="C137" i="3"/>
  <c r="D125" i="3"/>
  <c r="E50" i="5" s="1"/>
  <c r="E125" i="3"/>
  <c r="F125" i="3"/>
  <c r="G125" i="3"/>
  <c r="C125" i="3"/>
  <c r="D50" i="5" s="1"/>
  <c r="D113" i="3"/>
  <c r="E41" i="5" s="1"/>
  <c r="E113" i="3"/>
  <c r="F41" i="5" s="1"/>
  <c r="F113" i="3"/>
  <c r="G41" i="5" s="1"/>
  <c r="G113" i="3"/>
  <c r="D120" i="3"/>
  <c r="E120" i="3"/>
  <c r="F45" i="5" s="1"/>
  <c r="F120" i="3"/>
  <c r="G45" i="5" s="1"/>
  <c r="G120" i="3"/>
  <c r="C120" i="3"/>
  <c r="C113" i="3"/>
  <c r="D41" i="5" s="1"/>
  <c r="D109" i="3"/>
  <c r="E109" i="3"/>
  <c r="F109" i="3"/>
  <c r="G109" i="3"/>
  <c r="C109" i="3"/>
  <c r="D102" i="3"/>
  <c r="E102" i="3"/>
  <c r="F40" i="5" s="1"/>
  <c r="F102" i="3"/>
  <c r="G40" i="5" s="1"/>
  <c r="G102" i="3"/>
  <c r="C102" i="3"/>
  <c r="D97" i="3"/>
  <c r="E97" i="3"/>
  <c r="F32" i="5" s="1"/>
  <c r="F97" i="3"/>
  <c r="G97" i="3"/>
  <c r="C97" i="3"/>
  <c r="D92" i="3"/>
  <c r="E24" i="5" s="1"/>
  <c r="E92" i="3"/>
  <c r="F92" i="3"/>
  <c r="G24" i="5" s="1"/>
  <c r="G92" i="3"/>
  <c r="C92" i="3"/>
  <c r="D89" i="3"/>
  <c r="E89" i="3"/>
  <c r="F89" i="3"/>
  <c r="G89" i="3"/>
  <c r="C89" i="3"/>
  <c r="D85" i="3"/>
  <c r="E85" i="3"/>
  <c r="F85" i="3"/>
  <c r="G85" i="3"/>
  <c r="C85" i="3"/>
  <c r="D81" i="3"/>
  <c r="E81" i="3"/>
  <c r="F81" i="3"/>
  <c r="G81" i="3"/>
  <c r="C81" i="3"/>
  <c r="D77" i="3"/>
  <c r="E77" i="3"/>
  <c r="F77" i="3"/>
  <c r="G39" i="5" s="1"/>
  <c r="G77" i="3"/>
  <c r="C77" i="3"/>
  <c r="D71" i="3"/>
  <c r="E71" i="3"/>
  <c r="F27" i="5" s="1"/>
  <c r="F71" i="3"/>
  <c r="G71" i="3"/>
  <c r="C71" i="3"/>
  <c r="D66" i="3"/>
  <c r="E66" i="3"/>
  <c r="F66" i="3"/>
  <c r="G66" i="3"/>
  <c r="C66" i="3"/>
  <c r="D62" i="3"/>
  <c r="E62" i="3"/>
  <c r="F62" i="3"/>
  <c r="G62" i="3"/>
  <c r="C62" i="3"/>
  <c r="D54" i="3"/>
  <c r="E19" i="5" s="1"/>
  <c r="E54" i="3"/>
  <c r="F19" i="5" s="1"/>
  <c r="F54" i="3"/>
  <c r="G19" i="5" s="1"/>
  <c r="G54" i="3"/>
  <c r="C54" i="3"/>
  <c r="D19" i="5" s="1"/>
  <c r="D49" i="3"/>
  <c r="E49" i="3"/>
  <c r="F17" i="5" s="1"/>
  <c r="F49" i="3"/>
  <c r="G49" i="3"/>
  <c r="C49" i="3"/>
  <c r="D10" i="3"/>
  <c r="D8" i="3" s="1"/>
  <c r="E10" i="3"/>
  <c r="F18" i="5" s="1"/>
  <c r="F10" i="3"/>
  <c r="F8" i="3" s="1"/>
  <c r="G10" i="3"/>
  <c r="G8" i="3" s="1"/>
  <c r="C10" i="3"/>
  <c r="C8" i="3" s="1"/>
  <c r="E8" i="3"/>
  <c r="D6" i="3"/>
  <c r="E6" i="3"/>
  <c r="F6" i="3"/>
  <c r="G6" i="3"/>
  <c r="C6" i="3"/>
  <c r="E47" i="5"/>
  <c r="F47" i="5"/>
  <c r="G47" i="5"/>
  <c r="E49" i="5"/>
  <c r="F49" i="5"/>
  <c r="G49" i="5"/>
  <c r="D49" i="5"/>
  <c r="D47" i="5"/>
  <c r="E44" i="5"/>
  <c r="F44" i="5"/>
  <c r="G44" i="5"/>
  <c r="D44" i="5"/>
  <c r="E38" i="5"/>
  <c r="F38" i="5"/>
  <c r="G38" i="5"/>
  <c r="D38" i="5"/>
  <c r="E34" i="5"/>
  <c r="F34" i="5"/>
  <c r="G34" i="5"/>
  <c r="E35" i="5"/>
  <c r="F35" i="5"/>
  <c r="G35" i="5"/>
  <c r="D35" i="5"/>
  <c r="D34" i="5"/>
  <c r="E30" i="5"/>
  <c r="F30" i="5"/>
  <c r="G30" i="5"/>
  <c r="E31" i="5"/>
  <c r="F31" i="5"/>
  <c r="G31" i="5"/>
  <c r="D32" i="5"/>
  <c r="D31" i="5"/>
  <c r="D30" i="5"/>
  <c r="E26" i="5"/>
  <c r="F26" i="5"/>
  <c r="G26" i="5"/>
  <c r="E27" i="5"/>
  <c r="G27" i="5"/>
  <c r="E28" i="5"/>
  <c r="F28" i="5"/>
  <c r="G28" i="5"/>
  <c r="D28" i="5"/>
  <c r="D26" i="5"/>
  <c r="F24" i="5"/>
  <c r="D24" i="5"/>
  <c r="E20" i="5"/>
  <c r="F20" i="5"/>
  <c r="G20" i="5"/>
  <c r="D20" i="5"/>
  <c r="E13" i="5"/>
  <c r="F13" i="5"/>
  <c r="G13" i="5"/>
  <c r="E14" i="5"/>
  <c r="F14" i="5"/>
  <c r="G14" i="5"/>
  <c r="E15" i="5"/>
  <c r="F15" i="5"/>
  <c r="G15" i="5"/>
  <c r="D15" i="5"/>
  <c r="D14" i="5"/>
  <c r="D13" i="5"/>
  <c r="C128" i="7"/>
  <c r="E16" i="7"/>
  <c r="D16" i="7"/>
  <c r="E130" i="7"/>
  <c r="C129" i="7"/>
  <c r="C133" i="7"/>
  <c r="E131" i="7"/>
  <c r="C126" i="7"/>
  <c r="C125" i="7"/>
  <c r="C124" i="7"/>
  <c r="C123" i="7"/>
  <c r="C122" i="7"/>
  <c r="C121" i="7"/>
  <c r="C120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E132" i="7"/>
  <c r="C15" i="7"/>
  <c r="C13" i="7" s="1"/>
  <c r="E13" i="7"/>
  <c r="D13" i="7"/>
  <c r="C12" i="7"/>
  <c r="E91" i="3" l="1"/>
  <c r="E18" i="5"/>
  <c r="D18" i="5"/>
  <c r="D21" i="5" s="1"/>
  <c r="G91" i="3"/>
  <c r="E124" i="3"/>
  <c r="D22" i="5"/>
  <c r="G108" i="3"/>
  <c r="F23" i="5"/>
  <c r="F48" i="5"/>
  <c r="E47" i="3"/>
  <c r="D23" i="5"/>
  <c r="D48" i="5"/>
  <c r="D51" i="5" s="1"/>
  <c r="E48" i="5"/>
  <c r="E51" i="5" s="1"/>
  <c r="F108" i="3"/>
  <c r="G52" i="5"/>
  <c r="E23" i="5"/>
  <c r="E25" i="5" s="1"/>
  <c r="E32" i="5"/>
  <c r="E33" i="5" s="1"/>
  <c r="D36" i="5"/>
  <c r="E52" i="5"/>
  <c r="D17" i="5"/>
  <c r="G22" i="5"/>
  <c r="D27" i="5"/>
  <c r="D29" i="5" s="1"/>
  <c r="F39" i="5"/>
  <c r="F42" i="5" s="1"/>
  <c r="G32" i="5"/>
  <c r="G33" i="5" s="1"/>
  <c r="F36" i="5"/>
  <c r="F37" i="5" s="1"/>
  <c r="E108" i="3"/>
  <c r="C124" i="3"/>
  <c r="E22" i="5"/>
  <c r="D43" i="5"/>
  <c r="E43" i="5"/>
  <c r="G17" i="5"/>
  <c r="F22" i="5"/>
  <c r="G23" i="5"/>
  <c r="G47" i="3"/>
  <c r="D39" i="5"/>
  <c r="D42" i="5" s="1"/>
  <c r="E39" i="5"/>
  <c r="F43" i="5"/>
  <c r="F46" i="5" s="1"/>
  <c r="G48" i="5"/>
  <c r="E36" i="5"/>
  <c r="E37" i="5" s="1"/>
  <c r="D108" i="3"/>
  <c r="D52" i="5"/>
  <c r="G124" i="3"/>
  <c r="D124" i="3"/>
  <c r="E17" i="5"/>
  <c r="C47" i="3"/>
  <c r="F124" i="3"/>
  <c r="D47" i="3"/>
  <c r="F91" i="3"/>
  <c r="D40" i="5"/>
  <c r="C91" i="3"/>
  <c r="E40" i="5"/>
  <c r="D91" i="3"/>
  <c r="G36" i="5"/>
  <c r="D45" i="5"/>
  <c r="C108" i="3"/>
  <c r="C132" i="7"/>
  <c r="C127" i="7"/>
  <c r="E45" i="5"/>
  <c r="G43" i="5"/>
  <c r="G46" i="5" s="1"/>
  <c r="G50" i="5"/>
  <c r="F47" i="3"/>
  <c r="G18" i="5"/>
  <c r="G21" i="5" s="1"/>
  <c r="F50" i="5"/>
  <c r="C130" i="7"/>
  <c r="D134" i="7"/>
  <c r="E134" i="7"/>
  <c r="C117" i="7"/>
  <c r="F21" i="5"/>
  <c r="E16" i="5"/>
  <c r="E21" i="5"/>
  <c r="F16" i="5"/>
  <c r="G16" i="5"/>
  <c r="G37" i="5"/>
  <c r="G42" i="5"/>
  <c r="E29" i="5"/>
  <c r="F29" i="5"/>
  <c r="F33" i="5"/>
  <c r="D16" i="5"/>
  <c r="G29" i="5"/>
  <c r="D37" i="5"/>
  <c r="D33" i="5"/>
  <c r="C16" i="7"/>
  <c r="C131" i="7"/>
  <c r="G147" i="3" l="1"/>
  <c r="F147" i="3"/>
  <c r="E42" i="5"/>
  <c r="D46" i="5"/>
  <c r="E46" i="5"/>
  <c r="E53" i="5" s="1"/>
  <c r="D25" i="5"/>
  <c r="D53" i="5" s="1"/>
  <c r="G25" i="5"/>
  <c r="F25" i="5"/>
  <c r="F53" i="5" s="1"/>
  <c r="D147" i="3"/>
  <c r="E147" i="3"/>
  <c r="F51" i="5"/>
  <c r="C147" i="3"/>
  <c r="G51" i="5"/>
  <c r="G53" i="5" s="1"/>
  <c r="C134" i="7"/>
  <c r="D116" i="1"/>
  <c r="E116" i="1"/>
  <c r="F116" i="1"/>
  <c r="D16" i="1"/>
  <c r="E16" i="1"/>
  <c r="F16" i="1"/>
  <c r="E13" i="1"/>
  <c r="F13" i="1"/>
  <c r="D13" i="1"/>
  <c r="C14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7" i="1"/>
  <c r="C118" i="1"/>
  <c r="C119" i="1"/>
  <c r="C120" i="1"/>
  <c r="C121" i="1"/>
  <c r="C122" i="1"/>
  <c r="C123" i="1"/>
  <c r="C124" i="1"/>
  <c r="C125" i="1"/>
  <c r="C12" i="1"/>
  <c r="C19" i="4"/>
  <c r="C10" i="2"/>
  <c r="C23" i="2"/>
  <c r="C13" i="1" l="1"/>
  <c r="F126" i="1"/>
  <c r="C116" i="1"/>
  <c r="E126" i="1"/>
  <c r="C16" i="1"/>
  <c r="D126" i="1"/>
  <c r="C63" i="2"/>
  <c r="C62" i="2" s="1"/>
  <c r="C45" i="2"/>
  <c r="C22" i="2" s="1"/>
  <c r="C51" i="2"/>
  <c r="C126" i="1" l="1"/>
  <c r="A11" i="4"/>
  <c r="A12" i="4" s="1"/>
  <c r="A13" i="4" s="1"/>
  <c r="A14" i="4" s="1"/>
  <c r="A15" i="4" s="1"/>
  <c r="A16" i="4" s="1"/>
  <c r="A17" i="4" s="1"/>
  <c r="A18" i="4" s="1"/>
  <c r="A19" i="4" s="1"/>
  <c r="C19" i="2" l="1"/>
  <c r="C18" i="2" l="1"/>
  <c r="C66" i="2" s="1"/>
  <c r="C68" i="2" s="1"/>
</calcChain>
</file>

<file path=xl/sharedStrings.xml><?xml version="1.0" encoding="utf-8"?>
<sst xmlns="http://schemas.openxmlformats.org/spreadsheetml/2006/main" count="590" uniqueCount="342">
  <si>
    <t>Eil. Nr.</t>
  </si>
  <si>
    <t>Asignavimų valdytojo / įstaigos pavadinimas</t>
  </si>
  <si>
    <t>Iš viso</t>
  </si>
  <si>
    <t>iš jų: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</si>
  <si>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</si>
  <si>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</si>
  <si>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</si>
  <si>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>2</t>
  </si>
  <si>
    <t>3</t>
  </si>
  <si>
    <t>4</t>
  </si>
  <si>
    <t>6</t>
  </si>
  <si>
    <t>Savivaldybės administracija</t>
  </si>
  <si>
    <t>Miesto ūkio departamentas</t>
  </si>
  <si>
    <t>Ugdymo ir kultūros departamentas</t>
  </si>
  <si>
    <t>Klaipėdos „Gintaro“ sporto centras</t>
  </si>
  <si>
    <t>Klaipėdos futbolo sporto mokykla</t>
  </si>
  <si>
    <t>Klaipėdos „Viesulo“ sporto centras</t>
  </si>
  <si>
    <t>Klaipėdos Vlado Knašiaus krepšinio mokykla</t>
  </si>
  <si>
    <t>Klaipėdos kūno kultūros ir rekreacijos centras</t>
  </si>
  <si>
    <t>Klaipėdos miesto savivaldybės viešoji biblioteka</t>
  </si>
  <si>
    <t>Klaipėdos miesto savivaldybės Mažosios Lietuvos istorijos muziejus</t>
  </si>
  <si>
    <t>Klaipėdos miesto savivaldybės kultūros centras Žvejų rūmai</t>
  </si>
  <si>
    <t>Klaipėdos miesto savivaldybės koncertinė įstaiga Klaipėdos koncertų salė</t>
  </si>
  <si>
    <t>Klaipėdos miesto savivaldybės etnokultūros centras</t>
  </si>
  <si>
    <t>Klaipėdos kultūrų komunikacijų centras</t>
  </si>
  <si>
    <t>Klaipėdos Vytauto Didžiojo gimnazija</t>
  </si>
  <si>
    <t>Klaipėdos „Žaliakalnio“ gimnazija</t>
  </si>
  <si>
    <t>Klaipėdos „Žemynos“ gimnazija</t>
  </si>
  <si>
    <t>Klaipėdos „Ąžuolyno“ gimnazija</t>
  </si>
  <si>
    <t>Klaipėdos Simono Dacho  progimnazija</t>
  </si>
  <si>
    <t>Klaipėdos Prano Mašioto  progimnazija</t>
  </si>
  <si>
    <t>Klaipėdos Hermano Zudermano gimnazija</t>
  </si>
  <si>
    <t>Klaipėdos Maksimo Gorkio pagrindinė mokykla</t>
  </si>
  <si>
    <t>Klaipėdos „Vyturio“ pagrindinė mokykla</t>
  </si>
  <si>
    <t>Klaipėdos „Versmės“ progimnazija</t>
  </si>
  <si>
    <t>Klaipėdos „Smeltės“ progimnazija</t>
  </si>
  <si>
    <t>Klaipėdos „Pajūrio“ pagrindinė mokykla</t>
  </si>
  <si>
    <t>Klaipėdos „Saulėtekio“ pagrindinė mokykla</t>
  </si>
  <si>
    <t>Klaipėdos Vitės pagrindinė mokykla</t>
  </si>
  <si>
    <t xml:space="preserve">Klaipėdos „Gilijos“ pradinė mokykla </t>
  </si>
  <si>
    <t>Klaipėdos Martyno Mažvydo  progimnazija</t>
  </si>
  <si>
    <t>Klaipėdos Tauralaukio progimnazija</t>
  </si>
  <si>
    <t>Klaipėdos Liudviko Stulpino progimnazija</t>
  </si>
  <si>
    <t>Klaipėdos Ievos Simonaitytės  pagrindinė mokykla</t>
  </si>
  <si>
    <t>Klaipėdos „Gabijos“ progimnazija</t>
  </si>
  <si>
    <t>Klaipėdos „Šaltinėlio“ mokykla-darželis</t>
  </si>
  <si>
    <t>Klaipėdos lopšelis-darželis „Du gaideliai“</t>
  </si>
  <si>
    <t>Klaipėdos „Nykštuko“ mokykla-darželis</t>
  </si>
  <si>
    <t>Klaipėdos „Varpelio“ mokykla-darželis</t>
  </si>
  <si>
    <t>Klaipėdos „Saulutės“ mokykla-darželis</t>
  </si>
  <si>
    <t>Klaipėdos „Inkarėlio“ mokykla-darželis</t>
  </si>
  <si>
    <t>Klaipėdos Marijos Montessori mokykla-darželis</t>
  </si>
  <si>
    <t>Klaipėdos „Pakalnutės“ mokykla-darželis</t>
  </si>
  <si>
    <t>Klaipėdos  lopšelis-darželis „Vyturėlis“</t>
  </si>
  <si>
    <t>Klaipėdos lopšelis-darželis „Berželis“</t>
  </si>
  <si>
    <t>Klaipėdos lopšelis-darželis „Švyturėlis“</t>
  </si>
  <si>
    <t>Klaipėdos darželis „Gintarėlis“</t>
  </si>
  <si>
    <t>Klaipėdos lopšelis-darželis „Čiauškutė“</t>
  </si>
  <si>
    <t>Klaipėdos lopšelis-darželis „Pušaitė“</t>
  </si>
  <si>
    <t>Klaipėdos lopšelis-darželis „Eglutė“</t>
  </si>
  <si>
    <t>Klaipėdos lopšelis-darželis „Giliukas“</t>
  </si>
  <si>
    <t>Klaipėdos lopšelis-darželis „Sakalėlis“</t>
  </si>
  <si>
    <t>Klaipėdos lopšelis-darželis „Pagrandukas“</t>
  </si>
  <si>
    <t>Klaipėdos lopšelis-darželis „Žiburėlis“</t>
  </si>
  <si>
    <t>Klaipėdos lopšelis-darželis „Puriena“</t>
  </si>
  <si>
    <t>Klaipėdos lopšelis-darželis „Radastėlė“</t>
  </si>
  <si>
    <t>Klaipėdos lopšelis-darželis „Liepaitė“</t>
  </si>
  <si>
    <t>Klaipėdos lopšelis-darželis „Boružėlė“</t>
  </si>
  <si>
    <t>Klaipėdos lopšelis-darželis „Bitutė“</t>
  </si>
  <si>
    <t>Klaipėdos lopšelis-darželis „Kregždutė“</t>
  </si>
  <si>
    <t>Klaipėdos lopšelis-darželis „Vėrinėlis“</t>
  </si>
  <si>
    <t>Klaipėdos lopšelis-darželis „Putinėlis“</t>
  </si>
  <si>
    <t>Klaipėdos lopšelis-darželis „Želmenėlis“</t>
  </si>
  <si>
    <t>Klaipėdos lopšelis-darželis „Obelėlė“</t>
  </si>
  <si>
    <t>Klaipėdos lopšelis-darželis „Klevelis“</t>
  </si>
  <si>
    <t>Klaipėdos lopšelis-darželis „Žilvitis“</t>
  </si>
  <si>
    <t>Klaipėdos lopšelis-darželis „Rūta“</t>
  </si>
  <si>
    <t>Klaipėdos lopšelis-darželis „Žuvėdra“</t>
  </si>
  <si>
    <t>Klaipėdos lopšelis-darželis „Pingvinukas“</t>
  </si>
  <si>
    <t>Klaipėdos lopšelis-darželis „Traukinukas“</t>
  </si>
  <si>
    <t>Klaipėdos lopšelis-darželis „Svirpliukas“</t>
  </si>
  <si>
    <t>Klaipėdos lopšelis-darželis „Volungėlė“</t>
  </si>
  <si>
    <t>Klaipėdos lopšelis-darželis „Dobiliukas“</t>
  </si>
  <si>
    <t>Klaipėdos lopšelis-darželis „Linelis“</t>
  </si>
  <si>
    <t>Klaipėdos lopšelis-darželis „Žiogelis“</t>
  </si>
  <si>
    <t>Klaipėdos lopšelis-darželis „Aušrinė“</t>
  </si>
  <si>
    <t>Klaipėdos lopšelis-darželis „Atžalynas“</t>
  </si>
  <si>
    <t>Klaipėdos lopšelis-darželis „Žemuogėlė“</t>
  </si>
  <si>
    <t>Klaipėdos lopšelis-darželis „Alksniukas“</t>
  </si>
  <si>
    <t>Klaipėdos lopšelis-darželis „Pumpurėlis“</t>
  </si>
  <si>
    <t>Klaipėdos lopšelis-darželis „Papartėlis“</t>
  </si>
  <si>
    <t>Klaipėdos lopšelis-darželis „Aitvarėlis“</t>
  </si>
  <si>
    <t>Klaipėdos lopšelis-darželis „Bangelė“</t>
  </si>
  <si>
    <t>Klaipėdos lopšelis-darželis „Ąžuoliukas“</t>
  </si>
  <si>
    <t>Klaipėdos Juozo Karoso muzikos mokykla</t>
  </si>
  <si>
    <t>Klaipėdos Jeronimo Kačinsko muzikos mokykla</t>
  </si>
  <si>
    <t>Klaipėdos Adomo Brako dailės mokykla</t>
  </si>
  <si>
    <t>Klaipėdos moksleivių saviraiškos centras</t>
  </si>
  <si>
    <t>Klaipėdos jaunimo centras</t>
  </si>
  <si>
    <t xml:space="preserve">Klaipėdos vaikų laisvalaikio centras </t>
  </si>
  <si>
    <t>Klaipėdos regos ugdymo centras</t>
  </si>
  <si>
    <t>Klaipėdos pedagogų švietimo ir kultūros centras</t>
  </si>
  <si>
    <t>Klaipėdos pedagoginė psichologinė tarnyba</t>
  </si>
  <si>
    <t>Klaipėdos Litorinos mokykla</t>
  </si>
  <si>
    <t>Socialinių reikalų departamentas</t>
  </si>
  <si>
    <t>Klaipėdos miesto socialinės paramos centras</t>
  </si>
  <si>
    <t>Klaipėdos miesto globos namai</t>
  </si>
  <si>
    <t>Neįgaliųjų  centras „Klaipėdos lakštutė“</t>
  </si>
  <si>
    <t>Klaipėdos miesto nakvynės namai</t>
  </si>
  <si>
    <t>Klaipėdos vaikų globos namai „Smiltelė“</t>
  </si>
  <si>
    <t>Klaipėdos vaikų globos namai „Rytas“</t>
  </si>
  <si>
    <t>Klaipėdos miesto šeimos ir vaiko gerovės centras</t>
  </si>
  <si>
    <t xml:space="preserve">Klaipėdos „Medeinės“ mokykla </t>
  </si>
  <si>
    <t>Klaipėdos miesto lengvosios atletikos mokykla</t>
  </si>
  <si>
    <t>Klaipėdos „Aitvaro“ gimnazija</t>
  </si>
  <si>
    <t>Klaipėdos „Aukuro“ gimnazija</t>
  </si>
  <si>
    <t>Klaipėdos Vydūno gimnazija</t>
  </si>
  <si>
    <t>Klaipėdos „Verdenės“ progimnazija</t>
  </si>
  <si>
    <t>Klaipėdos lopšelis-darželis „Šermukšnėlė“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</si>
  <si>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</si>
  <si>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</si>
  <si>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</si>
  <si>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</si>
  <si>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</si>
  <si>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</si>
  <si>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</si>
  <si>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</si>
  <si>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</si>
  <si>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</si>
  <si>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DOTACIJOS (10+13)</t>
  </si>
  <si>
    <t>Europos Sąjungos finansinės paramos lėšos (11+12)</t>
  </si>
  <si>
    <t>Einamiesiems tikslams</t>
  </si>
  <si>
    <t>Kapitalui formuoti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</si>
  <si>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</si>
  <si>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</si>
  <si>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</si>
  <si>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Archyvinių dokumentų tvarkymas</t>
  </si>
  <si>
    <t>Pirminės teisinės pagalbos teikimas</t>
  </si>
  <si>
    <t>Civilinės būklės aktų registravimas</t>
  </si>
  <si>
    <t>Gyvenamosios vietos deklaravimas</t>
  </si>
  <si>
    <t>Civilinės saugos organizavimas</t>
  </si>
  <si>
    <t>Gyventojų registro tvarkymas ir duomenų valstybės registrui teikimas</t>
  </si>
  <si>
    <t>Valstybinės žemės ir kito valstybės turto valdymas, naudojimas ir disponavimas juo patikėjimo teise</t>
  </si>
  <si>
    <t>Žemės ūkio funkcijoms vykdyti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</si>
  <si>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</si>
  <si>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</si>
  <si>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</si>
  <si>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</si>
  <si>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</si>
  <si>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</si>
  <si>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</si>
  <si>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Mokinio krepšeliui finansuoti</t>
  </si>
  <si>
    <t>švietimo (be mokinio krepšelio)</t>
  </si>
  <si>
    <t>socialinės apsaugos</t>
  </si>
  <si>
    <t>sveikatos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</si>
  <si>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</si>
  <si>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</si>
  <si>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</si>
  <si>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Nuomos mokestis už valstybinę žemę ir valstybinio vidaus vandenų fondo vandens telkinius 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</si>
  <si>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</si>
  <si>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</si>
  <si>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</si>
  <si>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</si>
  <si>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</si>
  <si>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</si>
  <si>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Kitos neišvardintos pajamos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</si>
  <si>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</si>
  <si>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</si>
  <si>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</si>
  <si>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</si>
  <si>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</si>
  <si>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</si>
  <si>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</si>
  <si>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</si>
  <si>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</si>
  <si>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>Savivaldybės valdymo 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</si>
  <si>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</si>
  <si>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</si>
  <si>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</si>
  <si>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</si>
  <si>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</si>
  <si>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</si>
  <si>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</si>
  <si>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</si>
  <si>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</si>
  <si>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</si>
  <si>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</si>
  <si>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</si>
  <si>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</si>
  <si>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</si>
  <si>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(specialios tikslinės dotacijos savivaldybėms perduotoms įstaigoms išlaikyti lėšos)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</si>
  <si>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</si>
  <si>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</si>
  <si>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Jaunimo politikos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</si>
  <si>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</si>
  <si>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</si>
  <si>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r>
      <t>Subalansuoto turizmo skatinimo ir vystymo programa</t>
    </r>
    <r>
      <rPr>
        <sz val="12"/>
        <rFont val="Times New Roman"/>
        <family val="1"/>
        <charset val="186"/>
      </rPr>
      <t xml:space="preserve"> </t>
    </r>
  </si>
  <si>
    <t>Subalansuoto turizmo skatinimo ir vystymo programa (savivaldybės biudžeto lėšos)</t>
  </si>
  <si>
    <t xml:space="preserve">Subalansuoto turizmo skatinimo ir vystymo programa (paskolų lėšos) </t>
  </si>
  <si>
    <t xml:space="preserve">Savivaldybės valdymo  programa </t>
  </si>
  <si>
    <t>Savivaldybės valdymo  programa (savivaldybės biudžeto lėšos)</t>
  </si>
  <si>
    <t xml:space="preserve">Savivaldybės valdymo  programa (paskolų lėšos) 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</si>
  <si>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</si>
  <si>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Smulkiojo ir vidutinio verslo plėtros programa </t>
  </si>
  <si>
    <t>Smulkiojo ir vidutinio verslo plėtros programa (savivaldybės biudžeto lėšos)</t>
  </si>
  <si>
    <t xml:space="preserve">Smulkiojo ir vidutinio verslo plėtros programa (paskolų lėšos) </t>
  </si>
  <si>
    <t xml:space="preserve">Aplinkos apsaugos programa </t>
  </si>
  <si>
    <t>Aplinkos apsaugos programa (savivaldybės biudžeto lėšos)</t>
  </si>
  <si>
    <t xml:space="preserve">Aplinkos apsaugos programa (paskolų lėšos) </t>
  </si>
  <si>
    <t>Aplinkos apsaugos rėmimo specialioji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</si>
  <si>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</si>
  <si>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</si>
  <si>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 xml:space="preserve">Susisiekimo sistemos priežiūros ir plėtros programa (paskolų lėšos) 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</si>
  <si>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</si>
  <si>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</si>
  <si>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</si>
  <si>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Ugdymo proceso užtikrinimo programa (paskolų lėšos) </t>
  </si>
  <si>
    <t xml:space="preserve">Kūno kultūros ir sporto plėtros programa </t>
  </si>
  <si>
    <t xml:space="preserve">Kūno kultūros ir sporto plėtros programa (savivaldybės biudžeto lėšos) </t>
  </si>
  <si>
    <t xml:space="preserve">Socialinės atskirties mažinimo programa </t>
  </si>
  <si>
    <t>Socialinės atskirties mažinimo programa (savivaldybės biudžeto lėšos)</t>
  </si>
  <si>
    <t>Socialinės atskirties mažinimo programa (paskolų lėšos)</t>
  </si>
  <si>
    <t>Urbanistinės plėtros departamentas</t>
  </si>
  <si>
    <t>Aplinkos apsaugos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</si>
  <si>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</si>
  <si>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</si>
  <si>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</si>
  <si>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r>
      <t xml:space="preserve">Miesto kultūrinio savitumo puoselėjimo bei kultūrinių paslaugų gerinimo programa </t>
    </r>
    <r>
      <rPr>
        <sz val="12"/>
        <rFont val="Times New Roman"/>
        <family val="1"/>
        <charset val="186"/>
      </rPr>
      <t>(savivaldybės biudžeto lėšos)</t>
    </r>
  </si>
  <si>
    <t>Ugdymo proceso užtikrinimo programa (specialios tikslinės dotacijos savivaldybėms perduotoms įstaigoms išlaikyti lėšos)</t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</si>
  <si>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</si>
  <si>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Miesto kultūrinio savitumo puoselėjimo bei kultūrinių paslaugų gerinimo programa </t>
  </si>
  <si>
    <t>Miesto kultūrinio savitumo puoselėjimo bei kultūrinių paslaugų gerinimo programa (savivaldybės biudžeto lėšos)</t>
  </si>
  <si>
    <t>Miesto kultūrinio savitumo puoselėjimo bei kultūrinių paslaugų gerinimo programa (asignavimų valdytojo pajamų įmokos)</t>
  </si>
  <si>
    <t>Ugdymo proceso užtikrinimo programa</t>
  </si>
  <si>
    <t>Ugdymo proceso užtikrinimo programa  (savivaldybės biudžeto lėšos)</t>
  </si>
  <si>
    <t>Ugdymo proceso užtikrinimo programa (specialios tikslinės dotacijos mokinio krepšeliui finansuoti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</si>
  <si>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</si>
  <si>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</si>
  <si>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</si>
  <si>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</si>
  <si>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</si>
  <si>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</si>
  <si>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</si>
  <si>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</si>
  <si>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</si>
  <si>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</si>
  <si>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</si>
  <si>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</si>
  <si>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savivaldybėms perduotoms įstaigoms išlaikyti lėšos)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</si>
  <si>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</si>
  <si>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</si>
  <si>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</si>
  <si>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</si>
  <si>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valstybės biudžeto specialių tikslinių dotacijų lėšos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</si>
  <si>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</si>
  <si>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</si>
  <si>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</si>
  <si>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</si>
  <si>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Turtui įsigyti</t>
  </si>
  <si>
    <t>Smulkiojo ir vidutinio verslo plėtros programa</t>
  </si>
  <si>
    <t>Susisiekimo sistemos priežiūros ir plėtros programa</t>
  </si>
  <si>
    <t>Miesto infrastruktūros objektų priežiūros ir modernizavimo pograma</t>
  </si>
  <si>
    <t xml:space="preserve">                                                            Klaipėdos miesto savivaldybės tarybos</t>
  </si>
  <si>
    <t xml:space="preserve">                                                            3 priedas</t>
  </si>
  <si>
    <t xml:space="preserve">Subalansuoto turizmo skatinimo ir vystymo programa </t>
  </si>
  <si>
    <t xml:space="preserve">Susisiekimo sistemos priežiūros ir plėtros programa </t>
  </si>
  <si>
    <t>Išlaidos turtui įsigyti</t>
  </si>
  <si>
    <t>pajamų įmokos</t>
  </si>
  <si>
    <t>tikslinės paskirties lėšos</t>
  </si>
  <si>
    <t xml:space="preserve">Ugdymo ir kultūros departamentas </t>
  </si>
  <si>
    <t>Iš viso:</t>
  </si>
  <si>
    <t>iš jų įsiskolini-mams už suteiktas paslaugas, atliktus darbus ir įsigytas prekes padengti, paskoloms grąžinti</t>
  </si>
  <si>
    <t xml:space="preserve">Biudžetinė įstaiga „Klaipėdos paplūdimiai“
</t>
  </si>
  <si>
    <t xml:space="preserve">                                                            1 priedas</t>
  </si>
  <si>
    <t>Klaipėdos miesto savivaldybės tarybos</t>
  </si>
  <si>
    <t>4 priedas</t>
  </si>
  <si>
    <t>5 priedas</t>
  </si>
  <si>
    <t>KLAIPĖDOS MIESTO SAVIVALDYBĖS 2015 METŲ BIUDŽETAS</t>
  </si>
  <si>
    <t xml:space="preserve">               Eur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</si>
  <si>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</si>
  <si>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</si>
  <si>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Pasaulinės didžiųjų burlaivių regatos renginių organizavimo išlaidoms iš dalies padengti</t>
  </si>
  <si>
    <t>Laisvas apyvartinių lėšų likutis 2015 m. sausio 1 d.</t>
  </si>
  <si>
    <t>Valstybinėms (valstybės perduotoms savivaldybėms) funkcijoms atlikti (15+...+34)</t>
  </si>
  <si>
    <t>Eur</t>
  </si>
  <si>
    <t>KLAIPĖDOS MIESTO SAVIVALDYBĖS 2015 METŲ BIUDŽETO ASIGNAVIMAI                                  PAGAL PROGRAMAS</t>
  </si>
  <si>
    <t>KLAIPĖDOS MIESTO SAVIVALDYBĖS 2015 M. BIUDŽETO ASIGNAVIMAI INVESTICIJŲ PROJEKTAMS FINANSUOTI PAGAL PROGRAMAS IŠ PASKOLŲ LĖŠŲ</t>
  </si>
  <si>
    <t>2015 METŲ BIUDŽETINIŲ ĮSTAIGŲ PAJAMŲ ĮMOKOS Į SAVIVALDYBĖS BIUDŽETĄ PAGAL ASIGNAVIMŲ VALDYTOJUS</t>
  </si>
  <si>
    <t xml:space="preserve">Biudžetinė įstaiga „Klaipėdos paplūdimiai"
</t>
  </si>
  <si>
    <t>Klaipėdos suaugusiųjų gimnazija</t>
  </si>
  <si>
    <t>Klaipėdos sutrikusio vystymosi kūdikių namai</t>
  </si>
  <si>
    <t>Klaipėdos Gedminų progimnazija</t>
  </si>
  <si>
    <t xml:space="preserve">Klaipėdos lopšelis-darželis „Versmė“ </t>
  </si>
  <si>
    <t>Klaipėdos socialinių paslaugų centras „Danė“</t>
  </si>
  <si>
    <t>KITOS PAJAMOS (43+...+52)</t>
  </si>
  <si>
    <t>MATERIALIOJO IR NEMATERIALIOJO TURTO REALIZAVIMO PAJAMOS (54)</t>
  </si>
  <si>
    <t>Ilgalaikio materialiojo turto realizavimo pajamos (55+56)</t>
  </si>
  <si>
    <t>Pajamos iš viso (1+9+42+53)</t>
  </si>
  <si>
    <t>Savivaldybėms perduotoms įstaigoms išlaikyti (37+38+39)</t>
  </si>
  <si>
    <t>Specialios tikslinės dotacijos (14+35+36+40+41)</t>
  </si>
  <si>
    <t>Iš viso (57+58):</t>
  </si>
  <si>
    <t xml:space="preserve">2015 M. SAUSIO 1 D. APYVARTINIŲ LĖŠŲ (BIUDŽETINIŲ ĮSTAIGŲ PAJAMŲ ĮMOKŲ IR PROGRAMŲ LĖŠŲ, KURIŲ TIKSLINĖ PASKIRTIS NUMATYTA ĮSTATYME, LIETUVOS RESPUBLIKOS VYRIAUSYBĖS NUTARIME AR SAVIVALDYBĖS TARYBOS SPRENDIME) LIKUTIS  </t>
  </si>
  <si>
    <t>14.</t>
  </si>
  <si>
    <t>Klaipėdos lengvosios atletikos mokykla</t>
  </si>
  <si>
    <t>Klaipėdos lopšelis-darželis „Versmė"</t>
  </si>
  <si>
    <t xml:space="preserve">              </t>
  </si>
  <si>
    <t>Už žemės pardavimą gautos lėšos</t>
  </si>
  <si>
    <t>Visuomenės sveikatos rėmimo specialiosios programos lėšos</t>
  </si>
  <si>
    <t>Vietinės rinkliavos už komunalinių atliekų surinkimą iš atliekų turėtojų ir atliekų tvarkytojų lėšos</t>
  </si>
  <si>
    <t>Aplinkos apsaugos rėmimo specialiosios programos lėšos</t>
  </si>
  <si>
    <t>Vietinės rinkliavos Jūros šventės metu lėšos</t>
  </si>
  <si>
    <t>Asinavimų valdytojo, įstaigos, tikslinės paskirties lėšų pavadinimas</t>
  </si>
  <si>
    <t>Už privatizuotus butus gautos lėšos</t>
  </si>
  <si>
    <t>Būsto nuomos ar išperkamosios būsto nuomos mokesčių dalies kompensacijoms administruoti</t>
  </si>
  <si>
    <t>Subalansuoto turizmo skatinimo ir vystymo programa (specialios tikslinės dotacijos pasaulinės didžiųjų burlaivių regatos renginių organizavimo išlaidoms iš dalies padengti lėšos)</t>
  </si>
  <si>
    <t xml:space="preserve">Kūno kultūros ir sporto plėtros programa (paskolų lėšos) </t>
  </si>
  <si>
    <t>Sveikatos apsaugos programa  (asignavimų valdytojo pajamų įmokos)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</si>
  <si>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</si>
  <si>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</si>
  <si>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</si>
  <si>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</si>
  <si>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</si>
  <si>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</si>
  <si>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4..</t>
  </si>
  <si>
    <t>5.</t>
  </si>
  <si>
    <t>6.</t>
  </si>
  <si>
    <t>7.</t>
  </si>
  <si>
    <t>Miesto kultūrinio savitumo puoselėjimo bei kultūrinių paslaugų gerinimo programa</t>
  </si>
  <si>
    <t>9.</t>
  </si>
  <si>
    <t>Jaunimo politikos plėtros programa</t>
  </si>
  <si>
    <t>10.</t>
  </si>
  <si>
    <t>11.</t>
  </si>
  <si>
    <t>12.</t>
  </si>
  <si>
    <t>Sveikatos apsaugos  programa</t>
  </si>
  <si>
    <t xml:space="preserve">Iš viso: </t>
  </si>
  <si>
    <t>Vietinės rinkliavos už naudojimąsi nustatytomis mokamomis vietomis automobiliams statyti Klaipėdos mieste lėšos</t>
  </si>
  <si>
    <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</si>
  <si>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t>8.</t>
  </si>
  <si>
    <t>Savivaldybės valdymo programa</t>
  </si>
  <si>
    <t xml:space="preserve">                                                            2015 m. vasario 19 d. sprendimo Nr. T2-</t>
  </si>
  <si>
    <t xml:space="preserve">                       2015 m. vasario 19 d. sprendimo Nr. T2-</t>
  </si>
  <si>
    <t>2015 m. vasario 19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</si>
</sst>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0.000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1" applyFont="1"/>
    <xf numFmtId="0" fontId="2" fillId="0" borderId="0" xfId="2" applyFont="1"/>
    <xf numFmtId="0" fontId="3" fillId="0" borderId="0" xfId="2"/>
    <xf numFmtId="0" fontId="1" fillId="0" borderId="0" xfId="1"/>
    <xf numFmtId="0" fontId="4" fillId="0" borderId="0" xfId="1" applyFont="1"/>
    <xf numFmtId="0" fontId="5" fillId="0" borderId="0" xfId="1" applyFont="1" applyAlignment="1"/>
    <xf numFmtId="0" fontId="5" fillId="0" borderId="0" xfId="1" applyFont="1" applyBorder="1" applyAlignment="1">
      <alignment wrapText="1"/>
    </xf>
    <xf numFmtId="0" fontId="5" fillId="0" borderId="0" xfId="1" applyFont="1"/>
    <xf numFmtId="0" fontId="5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49" fontId="5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6" fillId="0" borderId="0" xfId="1" applyFont="1"/>
    <xf numFmtId="0" fontId="2" fillId="0" borderId="2" xfId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 wrapText="1"/>
    </xf>
    <xf numFmtId="0" fontId="1" fillId="0" borderId="0" xfId="1" applyFill="1"/>
    <xf numFmtId="164" fontId="1" fillId="0" borderId="0" xfId="1" applyNumberFormat="1"/>
    <xf numFmtId="0" fontId="5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2" fillId="0" borderId="0" xfId="1" applyFont="1" applyBorder="1"/>
    <xf numFmtId="164" fontId="5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6" fillId="0" borderId="0" xfId="1" applyFont="1" applyFill="1" applyBorder="1"/>
    <xf numFmtId="0" fontId="2" fillId="0" borderId="0" xfId="1" applyFont="1" applyFill="1" applyBorder="1"/>
    <xf numFmtId="0" fontId="1" fillId="0" borderId="0" xfId="1" applyFont="1" applyFill="1" applyBorder="1"/>
    <xf numFmtId="164" fontId="6" fillId="0" borderId="0" xfId="1" applyNumberFormat="1" applyFont="1" applyFill="1" applyBorder="1"/>
    <xf numFmtId="0" fontId="5" fillId="0" borderId="0" xfId="1" applyFont="1" applyFill="1" applyBorder="1"/>
    <xf numFmtId="164" fontId="7" fillId="0" borderId="0" xfId="1" applyNumberFormat="1" applyFont="1" applyBorder="1"/>
    <xf numFmtId="0" fontId="2" fillId="0" borderId="1" xfId="2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justify" vertical="justify"/>
    </xf>
    <xf numFmtId="0" fontId="5" fillId="0" borderId="0" xfId="1" applyFont="1" applyAlignment="1">
      <alignment horizontal="center"/>
    </xf>
    <xf numFmtId="22" fontId="2" fillId="0" borderId="0" xfId="1" applyNumberFormat="1" applyFont="1"/>
    <xf numFmtId="0" fontId="2" fillId="0" borderId="2" xfId="1" applyFont="1" applyBorder="1" applyAlignment="1">
      <alignment horizontal="center" vertical="center" wrapText="1"/>
    </xf>
    <xf numFmtId="0" fontId="1" fillId="0" borderId="0" xfId="1" applyFont="1"/>
    <xf numFmtId="165" fontId="2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5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5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8" fillId="0" borderId="2" xfId="1" applyNumberFormat="1" applyFont="1" applyFill="1" applyBorder="1" applyAlignment="1">
      <alignment horizontal="left" wrapText="1"/>
    </xf>
    <xf numFmtId="164" fontId="5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left" wrapText="1"/>
    </xf>
    <xf numFmtId="164" fontId="5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0" fontId="6" fillId="0" borderId="0" xfId="0" applyFont="1"/>
    <xf numFmtId="0" fontId="5" fillId="0" borderId="2" xfId="0" applyFont="1" applyFill="1" applyBorder="1" applyAlignment="1">
      <alignment horizontal="left" wrapText="1"/>
    </xf>
    <xf numFmtId="164" fontId="0" fillId="0" borderId="0" xfId="0" applyNumberFormat="1"/>
    <xf numFmtId="0" fontId="9" fillId="0" borderId="0" xfId="0" applyFont="1" applyAlignment="1">
      <alignment horizontal="center"/>
    </xf>
    <xf numFmtId="0" fontId="0" fillId="0" borderId="1" xfId="0" applyBorder="1"/>
    <xf numFmtId="0" fontId="10" fillId="0" borderId="0" xfId="0" applyFont="1"/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wrapText="1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11" fillId="0" borderId="0" xfId="0" applyFont="1"/>
    <xf numFmtId="0" fontId="12" fillId="0" borderId="0" xfId="0" applyFont="1"/>
    <xf numFmtId="0" fontId="5" fillId="0" borderId="2" xfId="1" applyFont="1" applyBorder="1"/>
    <xf numFmtId="0" fontId="2" fillId="0" borderId="0" xfId="2" applyFont="1" applyAlignment="1">
      <alignment horizontal="left"/>
    </xf>
    <xf numFmtId="166" fontId="1" fillId="0" borderId="0" xfId="1" applyNumberFormat="1"/>
    <xf numFmtId="49" fontId="2" fillId="0" borderId="2" xfId="3" applyNumberFormat="1" applyFont="1" applyFill="1" applyBorder="1" applyAlignment="1" applyProtection="1">
      <alignment horizontal="left"/>
      <protection hidden="1"/>
    </xf>
    <xf numFmtId="0" fontId="6" fillId="0" borderId="1" xfId="1" applyFont="1" applyFill="1" applyBorder="1"/>
    <xf numFmtId="164" fontId="5" fillId="0" borderId="1" xfId="3" applyNumberFormat="1" applyFont="1" applyBorder="1" applyAlignment="1" applyProtection="1">
      <alignment horizontal="right" wrapText="1"/>
      <protection hidden="1"/>
    </xf>
    <xf numFmtId="3" fontId="2" fillId="0" borderId="2" xfId="0" applyNumberFormat="1" applyFont="1" applyFill="1" applyBorder="1"/>
    <xf numFmtId="3" fontId="5" fillId="0" borderId="2" xfId="0" applyNumberFormat="1" applyFont="1" applyFill="1" applyBorder="1"/>
    <xf numFmtId="3" fontId="5" fillId="0" borderId="2" xfId="1" applyNumberFormat="1" applyFont="1" applyFill="1" applyBorder="1" applyAlignment="1">
      <alignment horizontal="center" wrapText="1"/>
    </xf>
    <xf numFmtId="3" fontId="2" fillId="0" borderId="2" xfId="1" applyNumberFormat="1" applyFont="1" applyFill="1" applyBorder="1" applyAlignment="1">
      <alignment horizontal="center" wrapText="1"/>
    </xf>
    <xf numFmtId="3" fontId="5" fillId="0" borderId="2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5" fillId="0" borderId="2" xfId="3" applyNumberFormat="1" applyFont="1" applyFill="1" applyBorder="1" applyAlignment="1" applyProtection="1">
      <alignment horizontal="right" wrapText="1"/>
      <protection hidden="1"/>
    </xf>
    <xf numFmtId="3" fontId="2" fillId="0" borderId="2" xfId="3" applyNumberFormat="1" applyFont="1" applyFill="1" applyBorder="1" applyAlignment="1" applyProtection="1">
      <alignment horizontal="right" wrapText="1"/>
      <protection hidden="1"/>
    </xf>
    <xf numFmtId="3" fontId="5" fillId="0" borderId="2" xfId="0" applyNumberFormat="1" applyFont="1" applyFill="1" applyBorder="1" applyAlignment="1">
      <alignment horizontal="right"/>
    </xf>
    <xf numFmtId="0" fontId="13" fillId="0" borderId="0" xfId="0" applyFont="1"/>
    <xf numFmtId="164" fontId="2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wrapText="1"/>
    </xf>
    <xf numFmtId="0" fontId="1" fillId="0" borderId="0" xfId="1" applyFill="1" applyBorder="1"/>
    <xf numFmtId="3" fontId="14" fillId="0" borderId="2" xfId="1" applyNumberFormat="1" applyFont="1" applyFill="1" applyBorder="1"/>
    <xf numFmtId="3" fontId="15" fillId="0" borderId="2" xfId="1" applyNumberFormat="1" applyFont="1" applyFill="1" applyBorder="1"/>
    <xf numFmtId="0" fontId="1" fillId="0" borderId="1" xfId="1" applyBorder="1"/>
    <xf numFmtId="3" fontId="2" fillId="0" borderId="2" xfId="1" applyNumberFormat="1" applyFont="1" applyFill="1" applyBorder="1" applyAlignment="1"/>
    <xf numFmtId="3" fontId="5" fillId="0" borderId="2" xfId="1" applyNumberFormat="1" applyFont="1" applyFill="1" applyBorder="1" applyAlignment="1"/>
    <xf numFmtId="3" fontId="5" fillId="0" borderId="2" xfId="3" applyNumberFormat="1" applyFont="1" applyFill="1" applyBorder="1" applyAlignment="1" applyProtection="1">
      <alignment wrapText="1"/>
      <protection hidden="1"/>
    </xf>
    <xf numFmtId="3" fontId="2" fillId="0" borderId="2" xfId="3" applyNumberFormat="1" applyFont="1" applyFill="1" applyBorder="1" applyAlignment="1" applyProtection="1">
      <alignment wrapText="1"/>
      <protection hidden="1"/>
    </xf>
    <xf numFmtId="3" fontId="2" fillId="0" borderId="2" xfId="1" applyNumberFormat="1" applyFont="1" applyFill="1" applyBorder="1"/>
    <xf numFmtId="3" fontId="5" fillId="0" borderId="2" xfId="3" applyNumberFormat="1" applyFont="1" applyBorder="1" applyAlignment="1" applyProtection="1">
      <alignment horizontal="right" wrapText="1"/>
      <protection hidden="1"/>
    </xf>
    <xf numFmtId="0" fontId="2" fillId="0" borderId="1" xfId="0" applyFont="1" applyBorder="1"/>
    <xf numFmtId="0" fontId="2" fillId="0" borderId="0" xfId="0" applyFont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>
      <alignment horizontal="center"/>
    </xf>
  </cellXfs>
  <cellStyles count="7">
    <cellStyle name="Įprastas" xfId="0" builtinId="0"/>
    <cellStyle name="Įprastas 2" xfId="1"/>
    <cellStyle name="Įprastas 3" xfId="2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="115" zoomScaleNormal="115" workbookViewId="0">
      <selection activeCell="E14" sqref="E14"/>
    </sheetView>
  </sheetViews>
  <sheetFormatPr defaultRowHeight="12.75" x14ac:dyDescent="0.2"/>
  <cols>
    <col min="1" max="1" width="9.140625" style="4"/>
    <col min="2" max="2" width="60" style="4" customWidth="1"/>
    <col min="3" max="3" width="17.42578125" style="4" customWidth="1"/>
    <col min="4" max="6" width="9.140625" style="4"/>
    <col min="7" max="7" width="12.28515625" style="4" bestFit="1" customWidth="1"/>
    <col min="8" max="255" width="9.140625" style="4"/>
    <col min="256" max="256" width="60" style="4" customWidth="1"/>
    <col min="257" max="257" width="17.28515625" style="4" customWidth="1"/>
    <col min="258" max="258" width="13.28515625" style="4" customWidth="1"/>
    <col min="259" max="259" width="12" style="4" customWidth="1"/>
    <col min="260" max="511" width="9.140625" style="4"/>
    <col min="512" max="512" width="60" style="4" customWidth="1"/>
    <col min="513" max="513" width="17.28515625" style="4" customWidth="1"/>
    <col min="514" max="514" width="13.28515625" style="4" customWidth="1"/>
    <col min="515" max="515" width="12" style="4" customWidth="1"/>
    <col min="516" max="767" width="9.140625" style="4"/>
    <col min="768" max="768" width="60" style="4" customWidth="1"/>
    <col min="769" max="769" width="17.28515625" style="4" customWidth="1"/>
    <col min="770" max="770" width="13.28515625" style="4" customWidth="1"/>
    <col min="771" max="771" width="12" style="4" customWidth="1"/>
    <col min="772" max="1023" width="9.140625" style="4"/>
    <col min="1024" max="1024" width="60" style="4" customWidth="1"/>
    <col min="1025" max="1025" width="17.28515625" style="4" customWidth="1"/>
    <col min="1026" max="1026" width="13.28515625" style="4" customWidth="1"/>
    <col min="1027" max="1027" width="12" style="4" customWidth="1"/>
    <col min="1028" max="1279" width="9.140625" style="4"/>
    <col min="1280" max="1280" width="60" style="4" customWidth="1"/>
    <col min="1281" max="1281" width="17.28515625" style="4" customWidth="1"/>
    <col min="1282" max="1282" width="13.28515625" style="4" customWidth="1"/>
    <col min="1283" max="1283" width="12" style="4" customWidth="1"/>
    <col min="1284" max="1535" width="9.140625" style="4"/>
    <col min="1536" max="1536" width="60" style="4" customWidth="1"/>
    <col min="1537" max="1537" width="17.28515625" style="4" customWidth="1"/>
    <col min="1538" max="1538" width="13.28515625" style="4" customWidth="1"/>
    <col min="1539" max="1539" width="12" style="4" customWidth="1"/>
    <col min="1540" max="1791" width="9.140625" style="4"/>
    <col min="1792" max="1792" width="60" style="4" customWidth="1"/>
    <col min="1793" max="1793" width="17.28515625" style="4" customWidth="1"/>
    <col min="1794" max="1794" width="13.28515625" style="4" customWidth="1"/>
    <col min="1795" max="1795" width="12" style="4" customWidth="1"/>
    <col min="1796" max="2047" width="9.140625" style="4"/>
    <col min="2048" max="2048" width="60" style="4" customWidth="1"/>
    <col min="2049" max="2049" width="17.28515625" style="4" customWidth="1"/>
    <col min="2050" max="2050" width="13.28515625" style="4" customWidth="1"/>
    <col min="2051" max="2051" width="12" style="4" customWidth="1"/>
    <col min="2052" max="2303" width="9.140625" style="4"/>
    <col min="2304" max="2304" width="60" style="4" customWidth="1"/>
    <col min="2305" max="2305" width="17.28515625" style="4" customWidth="1"/>
    <col min="2306" max="2306" width="13.28515625" style="4" customWidth="1"/>
    <col min="2307" max="2307" width="12" style="4" customWidth="1"/>
    <col min="2308" max="2559" width="9.140625" style="4"/>
    <col min="2560" max="2560" width="60" style="4" customWidth="1"/>
    <col min="2561" max="2561" width="17.28515625" style="4" customWidth="1"/>
    <col min="2562" max="2562" width="13.28515625" style="4" customWidth="1"/>
    <col min="2563" max="2563" width="12" style="4" customWidth="1"/>
    <col min="2564" max="2815" width="9.140625" style="4"/>
    <col min="2816" max="2816" width="60" style="4" customWidth="1"/>
    <col min="2817" max="2817" width="17.28515625" style="4" customWidth="1"/>
    <col min="2818" max="2818" width="13.28515625" style="4" customWidth="1"/>
    <col min="2819" max="2819" width="12" style="4" customWidth="1"/>
    <col min="2820" max="3071" width="9.140625" style="4"/>
    <col min="3072" max="3072" width="60" style="4" customWidth="1"/>
    <col min="3073" max="3073" width="17.28515625" style="4" customWidth="1"/>
    <col min="3074" max="3074" width="13.28515625" style="4" customWidth="1"/>
    <col min="3075" max="3075" width="12" style="4" customWidth="1"/>
    <col min="3076" max="3327" width="9.140625" style="4"/>
    <col min="3328" max="3328" width="60" style="4" customWidth="1"/>
    <col min="3329" max="3329" width="17.28515625" style="4" customWidth="1"/>
    <col min="3330" max="3330" width="13.28515625" style="4" customWidth="1"/>
    <col min="3331" max="3331" width="12" style="4" customWidth="1"/>
    <col min="3332" max="3583" width="9.140625" style="4"/>
    <col min="3584" max="3584" width="60" style="4" customWidth="1"/>
    <col min="3585" max="3585" width="17.28515625" style="4" customWidth="1"/>
    <col min="3586" max="3586" width="13.28515625" style="4" customWidth="1"/>
    <col min="3587" max="3587" width="12" style="4" customWidth="1"/>
    <col min="3588" max="3839" width="9.140625" style="4"/>
    <col min="3840" max="3840" width="60" style="4" customWidth="1"/>
    <col min="3841" max="3841" width="17.28515625" style="4" customWidth="1"/>
    <col min="3842" max="3842" width="13.28515625" style="4" customWidth="1"/>
    <col min="3843" max="3843" width="12" style="4" customWidth="1"/>
    <col min="3844" max="4095" width="9.140625" style="4"/>
    <col min="4096" max="4096" width="60" style="4" customWidth="1"/>
    <col min="4097" max="4097" width="17.28515625" style="4" customWidth="1"/>
    <col min="4098" max="4098" width="13.28515625" style="4" customWidth="1"/>
    <col min="4099" max="4099" width="12" style="4" customWidth="1"/>
    <col min="4100" max="4351" width="9.140625" style="4"/>
    <col min="4352" max="4352" width="60" style="4" customWidth="1"/>
    <col min="4353" max="4353" width="17.28515625" style="4" customWidth="1"/>
    <col min="4354" max="4354" width="13.28515625" style="4" customWidth="1"/>
    <col min="4355" max="4355" width="12" style="4" customWidth="1"/>
    <col min="4356" max="4607" width="9.140625" style="4"/>
    <col min="4608" max="4608" width="60" style="4" customWidth="1"/>
    <col min="4609" max="4609" width="17.28515625" style="4" customWidth="1"/>
    <col min="4610" max="4610" width="13.28515625" style="4" customWidth="1"/>
    <col min="4611" max="4611" width="12" style="4" customWidth="1"/>
    <col min="4612" max="4863" width="9.140625" style="4"/>
    <col min="4864" max="4864" width="60" style="4" customWidth="1"/>
    <col min="4865" max="4865" width="17.28515625" style="4" customWidth="1"/>
    <col min="4866" max="4866" width="13.28515625" style="4" customWidth="1"/>
    <col min="4867" max="4867" width="12" style="4" customWidth="1"/>
    <col min="4868" max="5119" width="9.140625" style="4"/>
    <col min="5120" max="5120" width="60" style="4" customWidth="1"/>
    <col min="5121" max="5121" width="17.28515625" style="4" customWidth="1"/>
    <col min="5122" max="5122" width="13.28515625" style="4" customWidth="1"/>
    <col min="5123" max="5123" width="12" style="4" customWidth="1"/>
    <col min="5124" max="5375" width="9.140625" style="4"/>
    <col min="5376" max="5376" width="60" style="4" customWidth="1"/>
    <col min="5377" max="5377" width="17.28515625" style="4" customWidth="1"/>
    <col min="5378" max="5378" width="13.28515625" style="4" customWidth="1"/>
    <col min="5379" max="5379" width="12" style="4" customWidth="1"/>
    <col min="5380" max="5631" width="9.140625" style="4"/>
    <col min="5632" max="5632" width="60" style="4" customWidth="1"/>
    <col min="5633" max="5633" width="17.28515625" style="4" customWidth="1"/>
    <col min="5634" max="5634" width="13.28515625" style="4" customWidth="1"/>
    <col min="5635" max="5635" width="12" style="4" customWidth="1"/>
    <col min="5636" max="5887" width="9.140625" style="4"/>
    <col min="5888" max="5888" width="60" style="4" customWidth="1"/>
    <col min="5889" max="5889" width="17.28515625" style="4" customWidth="1"/>
    <col min="5890" max="5890" width="13.28515625" style="4" customWidth="1"/>
    <col min="5891" max="5891" width="12" style="4" customWidth="1"/>
    <col min="5892" max="6143" width="9.140625" style="4"/>
    <col min="6144" max="6144" width="60" style="4" customWidth="1"/>
    <col min="6145" max="6145" width="17.28515625" style="4" customWidth="1"/>
    <col min="6146" max="6146" width="13.28515625" style="4" customWidth="1"/>
    <col min="6147" max="6147" width="12" style="4" customWidth="1"/>
    <col min="6148" max="6399" width="9.140625" style="4"/>
    <col min="6400" max="6400" width="60" style="4" customWidth="1"/>
    <col min="6401" max="6401" width="17.28515625" style="4" customWidth="1"/>
    <col min="6402" max="6402" width="13.28515625" style="4" customWidth="1"/>
    <col min="6403" max="6403" width="12" style="4" customWidth="1"/>
    <col min="6404" max="6655" width="9.140625" style="4"/>
    <col min="6656" max="6656" width="60" style="4" customWidth="1"/>
    <col min="6657" max="6657" width="17.28515625" style="4" customWidth="1"/>
    <col min="6658" max="6658" width="13.28515625" style="4" customWidth="1"/>
    <col min="6659" max="6659" width="12" style="4" customWidth="1"/>
    <col min="6660" max="6911" width="9.140625" style="4"/>
    <col min="6912" max="6912" width="60" style="4" customWidth="1"/>
    <col min="6913" max="6913" width="17.28515625" style="4" customWidth="1"/>
    <col min="6914" max="6914" width="13.28515625" style="4" customWidth="1"/>
    <col min="6915" max="6915" width="12" style="4" customWidth="1"/>
    <col min="6916" max="7167" width="9.140625" style="4"/>
    <col min="7168" max="7168" width="60" style="4" customWidth="1"/>
    <col min="7169" max="7169" width="17.28515625" style="4" customWidth="1"/>
    <col min="7170" max="7170" width="13.28515625" style="4" customWidth="1"/>
    <col min="7171" max="7171" width="12" style="4" customWidth="1"/>
    <col min="7172" max="7423" width="9.140625" style="4"/>
    <col min="7424" max="7424" width="60" style="4" customWidth="1"/>
    <col min="7425" max="7425" width="17.28515625" style="4" customWidth="1"/>
    <col min="7426" max="7426" width="13.28515625" style="4" customWidth="1"/>
    <col min="7427" max="7427" width="12" style="4" customWidth="1"/>
    <col min="7428" max="7679" width="9.140625" style="4"/>
    <col min="7680" max="7680" width="60" style="4" customWidth="1"/>
    <col min="7681" max="7681" width="17.28515625" style="4" customWidth="1"/>
    <col min="7682" max="7682" width="13.28515625" style="4" customWidth="1"/>
    <col min="7683" max="7683" width="12" style="4" customWidth="1"/>
    <col min="7684" max="7935" width="9.140625" style="4"/>
    <col min="7936" max="7936" width="60" style="4" customWidth="1"/>
    <col min="7937" max="7937" width="17.28515625" style="4" customWidth="1"/>
    <col min="7938" max="7938" width="13.28515625" style="4" customWidth="1"/>
    <col min="7939" max="7939" width="12" style="4" customWidth="1"/>
    <col min="7940" max="8191" width="9.140625" style="4"/>
    <col min="8192" max="8192" width="60" style="4" customWidth="1"/>
    <col min="8193" max="8193" width="17.28515625" style="4" customWidth="1"/>
    <col min="8194" max="8194" width="13.28515625" style="4" customWidth="1"/>
    <col min="8195" max="8195" width="12" style="4" customWidth="1"/>
    <col min="8196" max="8447" width="9.140625" style="4"/>
    <col min="8448" max="8448" width="60" style="4" customWidth="1"/>
    <col min="8449" max="8449" width="17.28515625" style="4" customWidth="1"/>
    <col min="8450" max="8450" width="13.28515625" style="4" customWidth="1"/>
    <col min="8451" max="8451" width="12" style="4" customWidth="1"/>
    <col min="8452" max="8703" width="9.140625" style="4"/>
    <col min="8704" max="8704" width="60" style="4" customWidth="1"/>
    <col min="8705" max="8705" width="17.28515625" style="4" customWidth="1"/>
    <col min="8706" max="8706" width="13.28515625" style="4" customWidth="1"/>
    <col min="8707" max="8707" width="12" style="4" customWidth="1"/>
    <col min="8708" max="8959" width="9.140625" style="4"/>
    <col min="8960" max="8960" width="60" style="4" customWidth="1"/>
    <col min="8961" max="8961" width="17.28515625" style="4" customWidth="1"/>
    <col min="8962" max="8962" width="13.28515625" style="4" customWidth="1"/>
    <col min="8963" max="8963" width="12" style="4" customWidth="1"/>
    <col min="8964" max="9215" width="9.140625" style="4"/>
    <col min="9216" max="9216" width="60" style="4" customWidth="1"/>
    <col min="9217" max="9217" width="17.28515625" style="4" customWidth="1"/>
    <col min="9218" max="9218" width="13.28515625" style="4" customWidth="1"/>
    <col min="9219" max="9219" width="12" style="4" customWidth="1"/>
    <col min="9220" max="9471" width="9.140625" style="4"/>
    <col min="9472" max="9472" width="60" style="4" customWidth="1"/>
    <col min="9473" max="9473" width="17.28515625" style="4" customWidth="1"/>
    <col min="9474" max="9474" width="13.28515625" style="4" customWidth="1"/>
    <col min="9475" max="9475" width="12" style="4" customWidth="1"/>
    <col min="9476" max="9727" width="9.140625" style="4"/>
    <col min="9728" max="9728" width="60" style="4" customWidth="1"/>
    <col min="9729" max="9729" width="17.28515625" style="4" customWidth="1"/>
    <col min="9730" max="9730" width="13.28515625" style="4" customWidth="1"/>
    <col min="9731" max="9731" width="12" style="4" customWidth="1"/>
    <col min="9732" max="9983" width="9.140625" style="4"/>
    <col min="9984" max="9984" width="60" style="4" customWidth="1"/>
    <col min="9985" max="9985" width="17.28515625" style="4" customWidth="1"/>
    <col min="9986" max="9986" width="13.28515625" style="4" customWidth="1"/>
    <col min="9987" max="9987" width="12" style="4" customWidth="1"/>
    <col min="9988" max="10239" width="9.140625" style="4"/>
    <col min="10240" max="10240" width="60" style="4" customWidth="1"/>
    <col min="10241" max="10241" width="17.28515625" style="4" customWidth="1"/>
    <col min="10242" max="10242" width="13.28515625" style="4" customWidth="1"/>
    <col min="10243" max="10243" width="12" style="4" customWidth="1"/>
    <col min="10244" max="10495" width="9.140625" style="4"/>
    <col min="10496" max="10496" width="60" style="4" customWidth="1"/>
    <col min="10497" max="10497" width="17.28515625" style="4" customWidth="1"/>
    <col min="10498" max="10498" width="13.28515625" style="4" customWidth="1"/>
    <col min="10499" max="10499" width="12" style="4" customWidth="1"/>
    <col min="10500" max="10751" width="9.140625" style="4"/>
    <col min="10752" max="10752" width="60" style="4" customWidth="1"/>
    <col min="10753" max="10753" width="17.28515625" style="4" customWidth="1"/>
    <col min="10754" max="10754" width="13.28515625" style="4" customWidth="1"/>
    <col min="10755" max="10755" width="12" style="4" customWidth="1"/>
    <col min="10756" max="11007" width="9.140625" style="4"/>
    <col min="11008" max="11008" width="60" style="4" customWidth="1"/>
    <col min="11009" max="11009" width="17.28515625" style="4" customWidth="1"/>
    <col min="11010" max="11010" width="13.28515625" style="4" customWidth="1"/>
    <col min="11011" max="11011" width="12" style="4" customWidth="1"/>
    <col min="11012" max="11263" width="9.140625" style="4"/>
    <col min="11264" max="11264" width="60" style="4" customWidth="1"/>
    <col min="11265" max="11265" width="17.28515625" style="4" customWidth="1"/>
    <col min="11266" max="11266" width="13.28515625" style="4" customWidth="1"/>
    <col min="11267" max="11267" width="12" style="4" customWidth="1"/>
    <col min="11268" max="11519" width="9.140625" style="4"/>
    <col min="11520" max="11520" width="60" style="4" customWidth="1"/>
    <col min="11521" max="11521" width="17.28515625" style="4" customWidth="1"/>
    <col min="11522" max="11522" width="13.28515625" style="4" customWidth="1"/>
    <col min="11523" max="11523" width="12" style="4" customWidth="1"/>
    <col min="11524" max="11775" width="9.140625" style="4"/>
    <col min="11776" max="11776" width="60" style="4" customWidth="1"/>
    <col min="11777" max="11777" width="17.28515625" style="4" customWidth="1"/>
    <col min="11778" max="11778" width="13.28515625" style="4" customWidth="1"/>
    <col min="11779" max="11779" width="12" style="4" customWidth="1"/>
    <col min="11780" max="12031" width="9.140625" style="4"/>
    <col min="12032" max="12032" width="60" style="4" customWidth="1"/>
    <col min="12033" max="12033" width="17.28515625" style="4" customWidth="1"/>
    <col min="12034" max="12034" width="13.28515625" style="4" customWidth="1"/>
    <col min="12035" max="12035" width="12" style="4" customWidth="1"/>
    <col min="12036" max="12287" width="9.140625" style="4"/>
    <col min="12288" max="12288" width="60" style="4" customWidth="1"/>
    <col min="12289" max="12289" width="17.28515625" style="4" customWidth="1"/>
    <col min="12290" max="12290" width="13.28515625" style="4" customWidth="1"/>
    <col min="12291" max="12291" width="12" style="4" customWidth="1"/>
    <col min="12292" max="12543" width="9.140625" style="4"/>
    <col min="12544" max="12544" width="60" style="4" customWidth="1"/>
    <col min="12545" max="12545" width="17.28515625" style="4" customWidth="1"/>
    <col min="12546" max="12546" width="13.28515625" style="4" customWidth="1"/>
    <col min="12547" max="12547" width="12" style="4" customWidth="1"/>
    <col min="12548" max="12799" width="9.140625" style="4"/>
    <col min="12800" max="12800" width="60" style="4" customWidth="1"/>
    <col min="12801" max="12801" width="17.28515625" style="4" customWidth="1"/>
    <col min="12802" max="12802" width="13.28515625" style="4" customWidth="1"/>
    <col min="12803" max="12803" width="12" style="4" customWidth="1"/>
    <col min="12804" max="13055" width="9.140625" style="4"/>
    <col min="13056" max="13056" width="60" style="4" customWidth="1"/>
    <col min="13057" max="13057" width="17.28515625" style="4" customWidth="1"/>
    <col min="13058" max="13058" width="13.28515625" style="4" customWidth="1"/>
    <col min="13059" max="13059" width="12" style="4" customWidth="1"/>
    <col min="13060" max="13311" width="9.140625" style="4"/>
    <col min="13312" max="13312" width="60" style="4" customWidth="1"/>
    <col min="13313" max="13313" width="17.28515625" style="4" customWidth="1"/>
    <col min="13314" max="13314" width="13.28515625" style="4" customWidth="1"/>
    <col min="13315" max="13315" width="12" style="4" customWidth="1"/>
    <col min="13316" max="13567" width="9.140625" style="4"/>
    <col min="13568" max="13568" width="60" style="4" customWidth="1"/>
    <col min="13569" max="13569" width="17.28515625" style="4" customWidth="1"/>
    <col min="13570" max="13570" width="13.28515625" style="4" customWidth="1"/>
    <col min="13571" max="13571" width="12" style="4" customWidth="1"/>
    <col min="13572" max="13823" width="9.140625" style="4"/>
    <col min="13824" max="13824" width="60" style="4" customWidth="1"/>
    <col min="13825" max="13825" width="17.28515625" style="4" customWidth="1"/>
    <col min="13826" max="13826" width="13.28515625" style="4" customWidth="1"/>
    <col min="13827" max="13827" width="12" style="4" customWidth="1"/>
    <col min="13828" max="14079" width="9.140625" style="4"/>
    <col min="14080" max="14080" width="60" style="4" customWidth="1"/>
    <col min="14081" max="14081" width="17.28515625" style="4" customWidth="1"/>
    <col min="14082" max="14082" width="13.28515625" style="4" customWidth="1"/>
    <col min="14083" max="14083" width="12" style="4" customWidth="1"/>
    <col min="14084" max="14335" width="9.140625" style="4"/>
    <col min="14336" max="14336" width="60" style="4" customWidth="1"/>
    <col min="14337" max="14337" width="17.28515625" style="4" customWidth="1"/>
    <col min="14338" max="14338" width="13.28515625" style="4" customWidth="1"/>
    <col min="14339" max="14339" width="12" style="4" customWidth="1"/>
    <col min="14340" max="14591" width="9.140625" style="4"/>
    <col min="14592" max="14592" width="60" style="4" customWidth="1"/>
    <col min="14593" max="14593" width="17.28515625" style="4" customWidth="1"/>
    <col min="14594" max="14594" width="13.28515625" style="4" customWidth="1"/>
    <col min="14595" max="14595" width="12" style="4" customWidth="1"/>
    <col min="14596" max="14847" width="9.140625" style="4"/>
    <col min="14848" max="14848" width="60" style="4" customWidth="1"/>
    <col min="14849" max="14849" width="17.28515625" style="4" customWidth="1"/>
    <col min="14850" max="14850" width="13.28515625" style="4" customWidth="1"/>
    <col min="14851" max="14851" width="12" style="4" customWidth="1"/>
    <col min="14852" max="15103" width="9.140625" style="4"/>
    <col min="15104" max="15104" width="60" style="4" customWidth="1"/>
    <col min="15105" max="15105" width="17.28515625" style="4" customWidth="1"/>
    <col min="15106" max="15106" width="13.28515625" style="4" customWidth="1"/>
    <col min="15107" max="15107" width="12" style="4" customWidth="1"/>
    <col min="15108" max="15359" width="9.140625" style="4"/>
    <col min="15360" max="15360" width="60" style="4" customWidth="1"/>
    <col min="15361" max="15361" width="17.28515625" style="4" customWidth="1"/>
    <col min="15362" max="15362" width="13.28515625" style="4" customWidth="1"/>
    <col min="15363" max="15363" width="12" style="4" customWidth="1"/>
    <col min="15364" max="15615" width="9.140625" style="4"/>
    <col min="15616" max="15616" width="60" style="4" customWidth="1"/>
    <col min="15617" max="15617" width="17.28515625" style="4" customWidth="1"/>
    <col min="15618" max="15618" width="13.28515625" style="4" customWidth="1"/>
    <col min="15619" max="15619" width="12" style="4" customWidth="1"/>
    <col min="15620" max="15871" width="9.140625" style="4"/>
    <col min="15872" max="15872" width="60" style="4" customWidth="1"/>
    <col min="15873" max="15873" width="17.28515625" style="4" customWidth="1"/>
    <col min="15874" max="15874" width="13.28515625" style="4" customWidth="1"/>
    <col min="15875" max="15875" width="12" style="4" customWidth="1"/>
    <col min="15876" max="16127" width="9.140625" style="4"/>
    <col min="16128" max="16128" width="60" style="4" customWidth="1"/>
    <col min="16129" max="16129" width="17.28515625" style="4" customWidth="1"/>
    <col min="16130" max="16130" width="13.28515625" style="4" customWidth="1"/>
    <col min="16131" max="16131" width="12" style="4" customWidth="1"/>
    <col min="16132" max="16384" width="9.140625" style="4"/>
  </cols>
  <sheetData>
    <row r="1" spans="1:7" customFormat="1" ht="16.5" customHeight="1" x14ac:dyDescent="0.25">
      <c r="A1" s="36"/>
      <c r="B1" s="121" t="s">
        <v>262</v>
      </c>
      <c r="C1" s="121"/>
    </row>
    <row r="2" spans="1:7" customFormat="1" ht="14.25" customHeight="1" x14ac:dyDescent="0.25">
      <c r="A2" s="36"/>
      <c r="B2" s="121" t="s">
        <v>339</v>
      </c>
      <c r="C2" s="121"/>
    </row>
    <row r="3" spans="1:7" customFormat="1" ht="15.75" x14ac:dyDescent="0.25">
      <c r="A3" s="37"/>
      <c r="B3" s="121" t="s">
        <v>273</v>
      </c>
      <c r="C3" s="121"/>
    </row>
    <row r="4" spans="1:7" ht="12.75" customHeight="1" x14ac:dyDescent="0.25">
      <c r="A4" s="38"/>
      <c r="B4" s="39"/>
      <c r="C4" s="39"/>
    </row>
    <row r="5" spans="1:7" ht="15.75" x14ac:dyDescent="0.25">
      <c r="A5" s="40"/>
      <c r="B5" s="6" t="s">
        <v>277</v>
      </c>
      <c r="C5" s="1"/>
    </row>
    <row r="6" spans="1:7" ht="11.25" customHeight="1" x14ac:dyDescent="0.25">
      <c r="A6" s="38"/>
      <c r="B6" s="6"/>
      <c r="C6" s="41"/>
    </row>
    <row r="7" spans="1:7" ht="15.75" x14ac:dyDescent="0.25">
      <c r="A7" s="38"/>
      <c r="B7" s="8" t="s">
        <v>119</v>
      </c>
      <c r="C7" s="1" t="s">
        <v>278</v>
      </c>
    </row>
    <row r="8" spans="1:7" ht="42.75" customHeight="1" x14ac:dyDescent="0.2">
      <c r="A8" s="42" t="s">
        <v>0</v>
      </c>
      <c r="B8" s="42" t="s">
        <v>120</v>
      </c>
      <c r="C8" s="42" t="s">
        <v>2</v>
      </c>
    </row>
    <row r="9" spans="1:7" s="43" customFormat="1" ht="15.75" x14ac:dyDescent="0.25">
      <c r="A9" s="100">
        <v>1</v>
      </c>
      <c r="B9" s="100">
        <v>2</v>
      </c>
      <c r="C9" s="100">
        <v>3</v>
      </c>
    </row>
    <row r="10" spans="1:7" ht="15.75" customHeight="1" x14ac:dyDescent="0.25">
      <c r="A10" s="44">
        <v>1</v>
      </c>
      <c r="B10" s="45" t="s">
        <v>121</v>
      </c>
      <c r="C10" s="87">
        <f>SUM(C11:C17)</f>
        <v>73666508</v>
      </c>
      <c r="G10" s="81"/>
    </row>
    <row r="11" spans="1:7" ht="15" customHeight="1" x14ac:dyDescent="0.25">
      <c r="A11" s="44">
        <v>2</v>
      </c>
      <c r="B11" s="46" t="s">
        <v>122</v>
      </c>
      <c r="C11" s="88">
        <v>58520251</v>
      </c>
    </row>
    <row r="12" spans="1:7" ht="15" customHeight="1" x14ac:dyDescent="0.25">
      <c r="A12" s="44">
        <v>3</v>
      </c>
      <c r="B12" s="46" t="s">
        <v>123</v>
      </c>
      <c r="C12" s="88">
        <v>337118</v>
      </c>
    </row>
    <row r="13" spans="1:7" ht="15" customHeight="1" x14ac:dyDescent="0.25">
      <c r="A13" s="44">
        <v>4</v>
      </c>
      <c r="B13" s="46" t="s">
        <v>124</v>
      </c>
      <c r="C13" s="88">
        <v>61399</v>
      </c>
    </row>
    <row r="14" spans="1:7" ht="15" customHeight="1" x14ac:dyDescent="0.25">
      <c r="A14" s="44">
        <v>5</v>
      </c>
      <c r="B14" s="46" t="s">
        <v>125</v>
      </c>
      <c r="C14" s="88">
        <v>7778614</v>
      </c>
    </row>
    <row r="15" spans="1:7" ht="15" customHeight="1" x14ac:dyDescent="0.25">
      <c r="A15" s="44">
        <v>6</v>
      </c>
      <c r="B15" s="46" t="s">
        <v>126</v>
      </c>
      <c r="C15" s="88">
        <v>405468</v>
      </c>
    </row>
    <row r="16" spans="1:7" ht="15" customHeight="1" x14ac:dyDescent="0.25">
      <c r="A16" s="44">
        <v>7</v>
      </c>
      <c r="B16" s="46" t="s">
        <v>127</v>
      </c>
      <c r="C16" s="88">
        <v>125985</v>
      </c>
    </row>
    <row r="17" spans="1:3" ht="15.75" x14ac:dyDescent="0.25">
      <c r="A17" s="44">
        <v>8</v>
      </c>
      <c r="B17" s="46" t="s">
        <v>128</v>
      </c>
      <c r="C17" s="88">
        <v>6437673</v>
      </c>
    </row>
    <row r="18" spans="1:3" ht="15.75" x14ac:dyDescent="0.25">
      <c r="A18" s="44">
        <v>9</v>
      </c>
      <c r="B18" s="45" t="s">
        <v>129</v>
      </c>
      <c r="C18" s="87">
        <f>SUM(C19+C22)</f>
        <v>38482033</v>
      </c>
    </row>
    <row r="19" spans="1:3" ht="15.75" x14ac:dyDescent="0.25">
      <c r="A19" s="44">
        <v>10</v>
      </c>
      <c r="B19" s="47" t="s">
        <v>130</v>
      </c>
      <c r="C19" s="87">
        <f>SUM(C20:C21)</f>
        <v>794341</v>
      </c>
    </row>
    <row r="20" spans="1:3" ht="15" customHeight="1" x14ac:dyDescent="0.25">
      <c r="A20" s="44">
        <v>11</v>
      </c>
      <c r="B20" s="48" t="s">
        <v>131</v>
      </c>
      <c r="C20" s="88">
        <v>54304</v>
      </c>
    </row>
    <row r="21" spans="1:3" ht="15" customHeight="1" x14ac:dyDescent="0.25">
      <c r="A21" s="44">
        <v>12</v>
      </c>
      <c r="B21" s="48" t="s">
        <v>132</v>
      </c>
      <c r="C21" s="88">
        <v>740037</v>
      </c>
    </row>
    <row r="22" spans="1:3" ht="15.75" customHeight="1" x14ac:dyDescent="0.25">
      <c r="A22" s="44">
        <v>13</v>
      </c>
      <c r="B22" s="45" t="s">
        <v>299</v>
      </c>
      <c r="C22" s="87">
        <f>+C23+C45+C49+C50+C44</f>
        <v>37687692</v>
      </c>
    </row>
    <row r="23" spans="1:3" ht="33.75" customHeight="1" x14ac:dyDescent="0.25">
      <c r="A23" s="44">
        <v>14</v>
      </c>
      <c r="B23" s="46" t="s">
        <v>283</v>
      </c>
      <c r="C23" s="88">
        <f>SUM(C24:C43)</f>
        <v>5158215</v>
      </c>
    </row>
    <row r="24" spans="1:3" ht="15.75" x14ac:dyDescent="0.25">
      <c r="A24" s="44">
        <v>15</v>
      </c>
      <c r="B24" s="20" t="s">
        <v>133</v>
      </c>
      <c r="C24" s="88">
        <v>579</v>
      </c>
    </row>
    <row r="25" spans="1:3" ht="15.75" customHeight="1" x14ac:dyDescent="0.25">
      <c r="A25" s="44">
        <v>16</v>
      </c>
      <c r="B25" s="20" t="s">
        <v>134</v>
      </c>
      <c r="C25" s="88">
        <v>15959</v>
      </c>
    </row>
    <row r="26" spans="1:3" ht="15.75" customHeight="1" x14ac:dyDescent="0.25">
      <c r="A26" s="44">
        <v>17</v>
      </c>
      <c r="B26" s="20" t="s">
        <v>135</v>
      </c>
      <c r="C26" s="88">
        <v>10400</v>
      </c>
    </row>
    <row r="27" spans="1:3" ht="15.75" customHeight="1" x14ac:dyDescent="0.25">
      <c r="A27" s="44">
        <v>18</v>
      </c>
      <c r="B27" s="20" t="s">
        <v>136</v>
      </c>
      <c r="C27" s="88">
        <v>68496</v>
      </c>
    </row>
    <row r="28" spans="1:3" ht="15.75" customHeight="1" x14ac:dyDescent="0.25">
      <c r="A28" s="44">
        <v>19</v>
      </c>
      <c r="B28" s="20" t="s">
        <v>137</v>
      </c>
      <c r="C28" s="88">
        <v>31221</v>
      </c>
    </row>
    <row r="29" spans="1:3" ht="15.75" customHeight="1" x14ac:dyDescent="0.25">
      <c r="A29" s="44">
        <v>20</v>
      </c>
      <c r="B29" s="20" t="s">
        <v>138</v>
      </c>
      <c r="C29" s="88">
        <v>84569</v>
      </c>
    </row>
    <row r="30" spans="1:3" ht="15.75" customHeight="1" x14ac:dyDescent="0.25">
      <c r="A30" s="44">
        <v>21</v>
      </c>
      <c r="B30" s="20" t="s">
        <v>139</v>
      </c>
      <c r="C30" s="88">
        <v>15697</v>
      </c>
    </row>
    <row r="31" spans="1:3" ht="15.75" customHeight="1" x14ac:dyDescent="0.25">
      <c r="A31" s="44">
        <v>22</v>
      </c>
      <c r="B31" s="20" t="s">
        <v>140</v>
      </c>
      <c r="C31" s="88">
        <v>64095</v>
      </c>
    </row>
    <row r="32" spans="1:3" ht="34.5" customHeight="1" x14ac:dyDescent="0.25">
      <c r="A32" s="44">
        <v>23</v>
      </c>
      <c r="B32" s="20" t="s">
        <v>141</v>
      </c>
      <c r="C32" s="88">
        <v>2462</v>
      </c>
    </row>
    <row r="33" spans="1:3" ht="35.25" customHeight="1" x14ac:dyDescent="0.25">
      <c r="A33" s="44">
        <v>24</v>
      </c>
      <c r="B33" s="20" t="s">
        <v>142</v>
      </c>
      <c r="C33" s="88">
        <v>602</v>
      </c>
    </row>
    <row r="34" spans="1:3" ht="15.75" customHeight="1" x14ac:dyDescent="0.25">
      <c r="A34" s="44">
        <v>25</v>
      </c>
      <c r="B34" s="20" t="s">
        <v>143</v>
      </c>
      <c r="C34" s="88">
        <v>7820</v>
      </c>
    </row>
    <row r="35" spans="1:3" ht="48" customHeight="1" x14ac:dyDescent="0.25">
      <c r="A35" s="44">
        <v>26</v>
      </c>
      <c r="B35" s="20" t="s">
        <v>279</v>
      </c>
      <c r="C35" s="88">
        <v>1400</v>
      </c>
    </row>
    <row r="36" spans="1:3" ht="19.5" customHeight="1" x14ac:dyDescent="0.25">
      <c r="A36" s="44">
        <v>27</v>
      </c>
      <c r="B36" s="46" t="s">
        <v>144</v>
      </c>
      <c r="C36" s="88">
        <v>270004</v>
      </c>
    </row>
    <row r="37" spans="1:3" ht="31.5" x14ac:dyDescent="0.25">
      <c r="A37" s="44">
        <v>28</v>
      </c>
      <c r="B37" s="20" t="s">
        <v>145</v>
      </c>
      <c r="C37" s="88">
        <v>303440</v>
      </c>
    </row>
    <row r="38" spans="1:3" ht="15.75" customHeight="1" x14ac:dyDescent="0.25">
      <c r="A38" s="44">
        <v>29</v>
      </c>
      <c r="B38" s="20" t="s">
        <v>146</v>
      </c>
      <c r="C38" s="88">
        <v>1980792</v>
      </c>
    </row>
    <row r="39" spans="1:3" ht="15.75" x14ac:dyDescent="0.25">
      <c r="A39" s="44">
        <v>30</v>
      </c>
      <c r="B39" s="20" t="s">
        <v>147</v>
      </c>
      <c r="C39" s="88">
        <v>684876</v>
      </c>
    </row>
    <row r="40" spans="1:3" ht="15.75" customHeight="1" x14ac:dyDescent="0.25">
      <c r="A40" s="44">
        <v>31</v>
      </c>
      <c r="B40" s="20" t="s">
        <v>148</v>
      </c>
      <c r="C40" s="88">
        <v>720693</v>
      </c>
    </row>
    <row r="41" spans="1:3" ht="15.75" customHeight="1" x14ac:dyDescent="0.25">
      <c r="A41" s="44">
        <v>32</v>
      </c>
      <c r="B41" s="20" t="s">
        <v>149</v>
      </c>
      <c r="C41" s="88">
        <v>255469</v>
      </c>
    </row>
    <row r="42" spans="1:3" ht="18" customHeight="1" x14ac:dyDescent="0.25">
      <c r="A42" s="44">
        <v>33</v>
      </c>
      <c r="B42" s="20" t="s">
        <v>150</v>
      </c>
      <c r="C42" s="88">
        <v>187819</v>
      </c>
    </row>
    <row r="43" spans="1:3" ht="31.5" x14ac:dyDescent="0.25">
      <c r="A43" s="44">
        <v>34</v>
      </c>
      <c r="B43" s="20" t="s">
        <v>280</v>
      </c>
      <c r="C43" s="88">
        <v>451822</v>
      </c>
    </row>
    <row r="44" spans="1:3" ht="15" customHeight="1" x14ac:dyDescent="0.25">
      <c r="A44" s="44">
        <v>35</v>
      </c>
      <c r="B44" s="46" t="s">
        <v>151</v>
      </c>
      <c r="C44" s="88">
        <v>30395800</v>
      </c>
    </row>
    <row r="45" spans="1:3" ht="15" customHeight="1" x14ac:dyDescent="0.25">
      <c r="A45" s="44">
        <v>36</v>
      </c>
      <c r="B45" s="46" t="s">
        <v>298</v>
      </c>
      <c r="C45" s="88">
        <f>+C48+C47+C46</f>
        <v>1971353</v>
      </c>
    </row>
    <row r="46" spans="1:3" ht="16.5" customHeight="1" x14ac:dyDescent="0.25">
      <c r="A46" s="44">
        <v>37</v>
      </c>
      <c r="B46" s="46" t="s">
        <v>152</v>
      </c>
      <c r="C46" s="88">
        <v>627865</v>
      </c>
    </row>
    <row r="47" spans="1:3" ht="14.25" customHeight="1" x14ac:dyDescent="0.25">
      <c r="A47" s="44">
        <v>38</v>
      </c>
      <c r="B47" s="46" t="s">
        <v>153</v>
      </c>
      <c r="C47" s="88">
        <v>460900</v>
      </c>
    </row>
    <row r="48" spans="1:3" ht="15" customHeight="1" x14ac:dyDescent="0.25">
      <c r="A48" s="44">
        <v>39</v>
      </c>
      <c r="B48" s="46" t="s">
        <v>154</v>
      </c>
      <c r="C48" s="88">
        <v>882588</v>
      </c>
    </row>
    <row r="49" spans="1:3" ht="31.5" x14ac:dyDescent="0.25">
      <c r="A49" s="44">
        <v>40</v>
      </c>
      <c r="B49" s="46" t="s">
        <v>155</v>
      </c>
      <c r="C49" s="88">
        <v>17514</v>
      </c>
    </row>
    <row r="50" spans="1:3" ht="31.5" x14ac:dyDescent="0.25">
      <c r="A50" s="44">
        <v>41</v>
      </c>
      <c r="B50" s="46" t="s">
        <v>281</v>
      </c>
      <c r="C50" s="88">
        <v>144810</v>
      </c>
    </row>
    <row r="51" spans="1:3" ht="15.75" x14ac:dyDescent="0.25">
      <c r="A51" s="44">
        <v>42</v>
      </c>
      <c r="B51" s="45" t="s">
        <v>294</v>
      </c>
      <c r="C51" s="88">
        <f>SUM(C52:C61)</f>
        <v>10627487</v>
      </c>
    </row>
    <row r="52" spans="1:3" ht="17.25" customHeight="1" x14ac:dyDescent="0.25">
      <c r="A52" s="44">
        <v>43</v>
      </c>
      <c r="B52" s="46" t="s">
        <v>156</v>
      </c>
      <c r="C52" s="88">
        <v>57924</v>
      </c>
    </row>
    <row r="53" spans="1:3" ht="15.75" x14ac:dyDescent="0.25">
      <c r="A53" s="44">
        <v>44</v>
      </c>
      <c r="B53" s="46" t="s">
        <v>157</v>
      </c>
      <c r="C53" s="88">
        <v>970227</v>
      </c>
    </row>
    <row r="54" spans="1:3" ht="33.75" customHeight="1" x14ac:dyDescent="0.25">
      <c r="A54" s="44">
        <v>45</v>
      </c>
      <c r="B54" s="46" t="s">
        <v>158</v>
      </c>
      <c r="C54" s="88">
        <v>2056302</v>
      </c>
    </row>
    <row r="55" spans="1:3" ht="16.5" customHeight="1" x14ac:dyDescent="0.25">
      <c r="A55" s="44">
        <v>46</v>
      </c>
      <c r="B55" s="46" t="s">
        <v>159</v>
      </c>
      <c r="C55" s="88">
        <v>72405</v>
      </c>
    </row>
    <row r="56" spans="1:3" ht="15.75" x14ac:dyDescent="0.25">
      <c r="A56" s="44">
        <v>47</v>
      </c>
      <c r="B56" s="46" t="s">
        <v>160</v>
      </c>
      <c r="C56" s="88">
        <v>1387281</v>
      </c>
    </row>
    <row r="57" spans="1:3" ht="15.75" x14ac:dyDescent="0.25">
      <c r="A57" s="44">
        <v>48</v>
      </c>
      <c r="B57" s="46" t="s">
        <v>161</v>
      </c>
      <c r="C57" s="88">
        <v>1028440</v>
      </c>
    </row>
    <row r="58" spans="1:3" ht="31.5" x14ac:dyDescent="0.25">
      <c r="A58" s="44">
        <v>49</v>
      </c>
      <c r="B58" s="46" t="s">
        <v>162</v>
      </c>
      <c r="C58" s="88">
        <v>4678402</v>
      </c>
    </row>
    <row r="59" spans="1:3" ht="15" customHeight="1" x14ac:dyDescent="0.25">
      <c r="A59" s="44">
        <v>50</v>
      </c>
      <c r="B59" s="46" t="s">
        <v>163</v>
      </c>
      <c r="C59" s="88">
        <v>246177</v>
      </c>
    </row>
    <row r="60" spans="1:3" ht="15" customHeight="1" x14ac:dyDescent="0.25">
      <c r="A60" s="44">
        <v>51</v>
      </c>
      <c r="B60" s="46" t="s">
        <v>164</v>
      </c>
      <c r="C60" s="88">
        <v>2896</v>
      </c>
    </row>
    <row r="61" spans="1:3" ht="15.75" customHeight="1" x14ac:dyDescent="0.25">
      <c r="A61" s="44">
        <v>52</v>
      </c>
      <c r="B61" s="46" t="s">
        <v>165</v>
      </c>
      <c r="C61" s="88">
        <v>127433</v>
      </c>
    </row>
    <row r="62" spans="1:3" ht="31.5" x14ac:dyDescent="0.25">
      <c r="A62" s="44">
        <v>53</v>
      </c>
      <c r="B62" s="45" t="s">
        <v>295</v>
      </c>
      <c r="C62" s="89">
        <f>+C63</f>
        <v>550278</v>
      </c>
    </row>
    <row r="63" spans="1:3" ht="15.75" x14ac:dyDescent="0.25">
      <c r="A63" s="44">
        <v>54</v>
      </c>
      <c r="B63" s="45" t="s">
        <v>296</v>
      </c>
      <c r="C63" s="89">
        <f>+C64+C65</f>
        <v>550278</v>
      </c>
    </row>
    <row r="64" spans="1:3" ht="15.75" x14ac:dyDescent="0.25">
      <c r="A64" s="44">
        <v>55</v>
      </c>
      <c r="B64" s="46" t="s">
        <v>166</v>
      </c>
      <c r="C64" s="88">
        <v>434430</v>
      </c>
    </row>
    <row r="65" spans="1:3" ht="15.75" x14ac:dyDescent="0.25">
      <c r="A65" s="44">
        <v>56</v>
      </c>
      <c r="B65" s="46" t="s">
        <v>167</v>
      </c>
      <c r="C65" s="88">
        <v>115848</v>
      </c>
    </row>
    <row r="66" spans="1:3" ht="15.75" x14ac:dyDescent="0.25">
      <c r="A66" s="44">
        <v>57</v>
      </c>
      <c r="B66" s="47" t="s">
        <v>297</v>
      </c>
      <c r="C66" s="90">
        <f>+C10+C18+C51+C62</f>
        <v>123326306</v>
      </c>
    </row>
    <row r="67" spans="1:3" ht="15.75" x14ac:dyDescent="0.25">
      <c r="A67" s="44">
        <v>58</v>
      </c>
      <c r="B67" s="79" t="s">
        <v>282</v>
      </c>
      <c r="C67" s="90">
        <v>4823613</v>
      </c>
    </row>
    <row r="68" spans="1:3" ht="15.75" x14ac:dyDescent="0.25">
      <c r="A68" s="44">
        <v>59</v>
      </c>
      <c r="B68" s="79" t="s">
        <v>300</v>
      </c>
      <c r="C68" s="90">
        <f>+C66+C67</f>
        <v>128149919</v>
      </c>
    </row>
  </sheetData>
  <mergeCells count="3">
    <mergeCell ref="B1:C1"/>
    <mergeCell ref="B2:C2"/>
    <mergeCell ref="B3:C3"/>
  </mergeCells>
  <pageMargins left="0.9055118110236221" right="0.51181102362204722" top="0.74803149606299213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showZeros="0" topLeftCell="A145" zoomScale="97" zoomScaleNormal="97" workbookViewId="0">
      <selection activeCell="K149" sqref="K149"/>
    </sheetView>
  </sheetViews>
  <sheetFormatPr defaultColWidth="10.140625" defaultRowHeight="15" x14ac:dyDescent="0.2"/>
  <cols>
    <col min="1" max="1" width="6" style="54" customWidth="1"/>
    <col min="2" max="2" width="44" style="4" customWidth="1"/>
    <col min="3" max="3" width="11.7109375" style="4" customWidth="1"/>
    <col min="4" max="4" width="11.28515625" style="4" customWidth="1"/>
    <col min="5" max="5" width="10.5703125" style="4" customWidth="1"/>
    <col min="6" max="6" width="11.42578125" style="4" customWidth="1"/>
    <col min="7" max="7" width="10.42578125" style="4" customWidth="1"/>
    <col min="8" max="248" width="10.140625" style="4"/>
    <col min="249" max="249" width="6" style="4" customWidth="1"/>
    <col min="250" max="250" width="44" style="4" customWidth="1"/>
    <col min="251" max="251" width="9.85546875" style="4" customWidth="1"/>
    <col min="252" max="252" width="12.42578125" style="4" customWidth="1"/>
    <col min="253" max="253" width="9.85546875" style="4" customWidth="1"/>
    <col min="254" max="254" width="8.7109375" style="4" customWidth="1"/>
    <col min="255" max="255" width="10.42578125" style="4" customWidth="1"/>
    <col min="256" max="504" width="10.140625" style="4"/>
    <col min="505" max="505" width="6" style="4" customWidth="1"/>
    <col min="506" max="506" width="44" style="4" customWidth="1"/>
    <col min="507" max="507" width="9.85546875" style="4" customWidth="1"/>
    <col min="508" max="508" width="12.42578125" style="4" customWidth="1"/>
    <col min="509" max="509" width="9.85546875" style="4" customWidth="1"/>
    <col min="510" max="510" width="8.7109375" style="4" customWidth="1"/>
    <col min="511" max="511" width="10.42578125" style="4" customWidth="1"/>
    <col min="512" max="760" width="10.140625" style="4"/>
    <col min="761" max="761" width="6" style="4" customWidth="1"/>
    <col min="762" max="762" width="44" style="4" customWidth="1"/>
    <col min="763" max="763" width="9.85546875" style="4" customWidth="1"/>
    <col min="764" max="764" width="12.42578125" style="4" customWidth="1"/>
    <col min="765" max="765" width="9.85546875" style="4" customWidth="1"/>
    <col min="766" max="766" width="8.7109375" style="4" customWidth="1"/>
    <col min="767" max="767" width="10.42578125" style="4" customWidth="1"/>
    <col min="768" max="1016" width="10.140625" style="4"/>
    <col min="1017" max="1017" width="6" style="4" customWidth="1"/>
    <col min="1018" max="1018" width="44" style="4" customWidth="1"/>
    <col min="1019" max="1019" width="9.85546875" style="4" customWidth="1"/>
    <col min="1020" max="1020" width="12.42578125" style="4" customWidth="1"/>
    <col min="1021" max="1021" width="9.85546875" style="4" customWidth="1"/>
    <col min="1022" max="1022" width="8.7109375" style="4" customWidth="1"/>
    <col min="1023" max="1023" width="10.42578125" style="4" customWidth="1"/>
    <col min="1024" max="1272" width="10.140625" style="4"/>
    <col min="1273" max="1273" width="6" style="4" customWidth="1"/>
    <col min="1274" max="1274" width="44" style="4" customWidth="1"/>
    <col min="1275" max="1275" width="9.85546875" style="4" customWidth="1"/>
    <col min="1276" max="1276" width="12.42578125" style="4" customWidth="1"/>
    <col min="1277" max="1277" width="9.85546875" style="4" customWidth="1"/>
    <col min="1278" max="1278" width="8.7109375" style="4" customWidth="1"/>
    <col min="1279" max="1279" width="10.42578125" style="4" customWidth="1"/>
    <col min="1280" max="1528" width="10.140625" style="4"/>
    <col min="1529" max="1529" width="6" style="4" customWidth="1"/>
    <col min="1530" max="1530" width="44" style="4" customWidth="1"/>
    <col min="1531" max="1531" width="9.85546875" style="4" customWidth="1"/>
    <col min="1532" max="1532" width="12.42578125" style="4" customWidth="1"/>
    <col min="1533" max="1533" width="9.85546875" style="4" customWidth="1"/>
    <col min="1534" max="1534" width="8.7109375" style="4" customWidth="1"/>
    <col min="1535" max="1535" width="10.42578125" style="4" customWidth="1"/>
    <col min="1536" max="1784" width="10.140625" style="4"/>
    <col min="1785" max="1785" width="6" style="4" customWidth="1"/>
    <col min="1786" max="1786" width="44" style="4" customWidth="1"/>
    <col min="1787" max="1787" width="9.85546875" style="4" customWidth="1"/>
    <col min="1788" max="1788" width="12.42578125" style="4" customWidth="1"/>
    <col min="1789" max="1789" width="9.85546875" style="4" customWidth="1"/>
    <col min="1790" max="1790" width="8.7109375" style="4" customWidth="1"/>
    <col min="1791" max="1791" width="10.42578125" style="4" customWidth="1"/>
    <col min="1792" max="2040" width="10.140625" style="4"/>
    <col min="2041" max="2041" width="6" style="4" customWidth="1"/>
    <col min="2042" max="2042" width="44" style="4" customWidth="1"/>
    <col min="2043" max="2043" width="9.85546875" style="4" customWidth="1"/>
    <col min="2044" max="2044" width="12.42578125" style="4" customWidth="1"/>
    <col min="2045" max="2045" width="9.85546875" style="4" customWidth="1"/>
    <col min="2046" max="2046" width="8.7109375" style="4" customWidth="1"/>
    <col min="2047" max="2047" width="10.42578125" style="4" customWidth="1"/>
    <col min="2048" max="2296" width="10.140625" style="4"/>
    <col min="2297" max="2297" width="6" style="4" customWidth="1"/>
    <col min="2298" max="2298" width="44" style="4" customWidth="1"/>
    <col min="2299" max="2299" width="9.85546875" style="4" customWidth="1"/>
    <col min="2300" max="2300" width="12.42578125" style="4" customWidth="1"/>
    <col min="2301" max="2301" width="9.85546875" style="4" customWidth="1"/>
    <col min="2302" max="2302" width="8.7109375" style="4" customWidth="1"/>
    <col min="2303" max="2303" width="10.42578125" style="4" customWidth="1"/>
    <col min="2304" max="2552" width="10.140625" style="4"/>
    <col min="2553" max="2553" width="6" style="4" customWidth="1"/>
    <col min="2554" max="2554" width="44" style="4" customWidth="1"/>
    <col min="2555" max="2555" width="9.85546875" style="4" customWidth="1"/>
    <col min="2556" max="2556" width="12.42578125" style="4" customWidth="1"/>
    <col min="2557" max="2557" width="9.85546875" style="4" customWidth="1"/>
    <col min="2558" max="2558" width="8.7109375" style="4" customWidth="1"/>
    <col min="2559" max="2559" width="10.42578125" style="4" customWidth="1"/>
    <col min="2560" max="2808" width="10.140625" style="4"/>
    <col min="2809" max="2809" width="6" style="4" customWidth="1"/>
    <col min="2810" max="2810" width="44" style="4" customWidth="1"/>
    <col min="2811" max="2811" width="9.85546875" style="4" customWidth="1"/>
    <col min="2812" max="2812" width="12.42578125" style="4" customWidth="1"/>
    <col min="2813" max="2813" width="9.85546875" style="4" customWidth="1"/>
    <col min="2814" max="2814" width="8.7109375" style="4" customWidth="1"/>
    <col min="2815" max="2815" width="10.42578125" style="4" customWidth="1"/>
    <col min="2816" max="3064" width="10.140625" style="4"/>
    <col min="3065" max="3065" width="6" style="4" customWidth="1"/>
    <col min="3066" max="3066" width="44" style="4" customWidth="1"/>
    <col min="3067" max="3067" width="9.85546875" style="4" customWidth="1"/>
    <col min="3068" max="3068" width="12.42578125" style="4" customWidth="1"/>
    <col min="3069" max="3069" width="9.85546875" style="4" customWidth="1"/>
    <col min="3070" max="3070" width="8.7109375" style="4" customWidth="1"/>
    <col min="3071" max="3071" width="10.42578125" style="4" customWidth="1"/>
    <col min="3072" max="3320" width="10.140625" style="4"/>
    <col min="3321" max="3321" width="6" style="4" customWidth="1"/>
    <col min="3322" max="3322" width="44" style="4" customWidth="1"/>
    <col min="3323" max="3323" width="9.85546875" style="4" customWidth="1"/>
    <col min="3324" max="3324" width="12.42578125" style="4" customWidth="1"/>
    <col min="3325" max="3325" width="9.85546875" style="4" customWidth="1"/>
    <col min="3326" max="3326" width="8.7109375" style="4" customWidth="1"/>
    <col min="3327" max="3327" width="10.42578125" style="4" customWidth="1"/>
    <col min="3328" max="3576" width="10.140625" style="4"/>
    <col min="3577" max="3577" width="6" style="4" customWidth="1"/>
    <col min="3578" max="3578" width="44" style="4" customWidth="1"/>
    <col min="3579" max="3579" width="9.85546875" style="4" customWidth="1"/>
    <col min="3580" max="3580" width="12.42578125" style="4" customWidth="1"/>
    <col min="3581" max="3581" width="9.85546875" style="4" customWidth="1"/>
    <col min="3582" max="3582" width="8.7109375" style="4" customWidth="1"/>
    <col min="3583" max="3583" width="10.42578125" style="4" customWidth="1"/>
    <col min="3584" max="3832" width="10.140625" style="4"/>
    <col min="3833" max="3833" width="6" style="4" customWidth="1"/>
    <col min="3834" max="3834" width="44" style="4" customWidth="1"/>
    <col min="3835" max="3835" width="9.85546875" style="4" customWidth="1"/>
    <col min="3836" max="3836" width="12.42578125" style="4" customWidth="1"/>
    <col min="3837" max="3837" width="9.85546875" style="4" customWidth="1"/>
    <col min="3838" max="3838" width="8.7109375" style="4" customWidth="1"/>
    <col min="3839" max="3839" width="10.42578125" style="4" customWidth="1"/>
    <col min="3840" max="4088" width="10.140625" style="4"/>
    <col min="4089" max="4089" width="6" style="4" customWidth="1"/>
    <col min="4090" max="4090" width="44" style="4" customWidth="1"/>
    <col min="4091" max="4091" width="9.85546875" style="4" customWidth="1"/>
    <col min="4092" max="4092" width="12.42578125" style="4" customWidth="1"/>
    <col min="4093" max="4093" width="9.85546875" style="4" customWidth="1"/>
    <col min="4094" max="4094" width="8.7109375" style="4" customWidth="1"/>
    <col min="4095" max="4095" width="10.42578125" style="4" customWidth="1"/>
    <col min="4096" max="4344" width="10.140625" style="4"/>
    <col min="4345" max="4345" width="6" style="4" customWidth="1"/>
    <col min="4346" max="4346" width="44" style="4" customWidth="1"/>
    <col min="4347" max="4347" width="9.85546875" style="4" customWidth="1"/>
    <col min="4348" max="4348" width="12.42578125" style="4" customWidth="1"/>
    <col min="4349" max="4349" width="9.85546875" style="4" customWidth="1"/>
    <col min="4350" max="4350" width="8.7109375" style="4" customWidth="1"/>
    <col min="4351" max="4351" width="10.42578125" style="4" customWidth="1"/>
    <col min="4352" max="4600" width="10.140625" style="4"/>
    <col min="4601" max="4601" width="6" style="4" customWidth="1"/>
    <col min="4602" max="4602" width="44" style="4" customWidth="1"/>
    <col min="4603" max="4603" width="9.85546875" style="4" customWidth="1"/>
    <col min="4604" max="4604" width="12.42578125" style="4" customWidth="1"/>
    <col min="4605" max="4605" width="9.85546875" style="4" customWidth="1"/>
    <col min="4606" max="4606" width="8.7109375" style="4" customWidth="1"/>
    <col min="4607" max="4607" width="10.42578125" style="4" customWidth="1"/>
    <col min="4608" max="4856" width="10.140625" style="4"/>
    <col min="4857" max="4857" width="6" style="4" customWidth="1"/>
    <col min="4858" max="4858" width="44" style="4" customWidth="1"/>
    <col min="4859" max="4859" width="9.85546875" style="4" customWidth="1"/>
    <col min="4860" max="4860" width="12.42578125" style="4" customWidth="1"/>
    <col min="4861" max="4861" width="9.85546875" style="4" customWidth="1"/>
    <col min="4862" max="4862" width="8.7109375" style="4" customWidth="1"/>
    <col min="4863" max="4863" width="10.42578125" style="4" customWidth="1"/>
    <col min="4864" max="5112" width="10.140625" style="4"/>
    <col min="5113" max="5113" width="6" style="4" customWidth="1"/>
    <col min="5114" max="5114" width="44" style="4" customWidth="1"/>
    <col min="5115" max="5115" width="9.85546875" style="4" customWidth="1"/>
    <col min="5116" max="5116" width="12.42578125" style="4" customWidth="1"/>
    <col min="5117" max="5117" width="9.85546875" style="4" customWidth="1"/>
    <col min="5118" max="5118" width="8.7109375" style="4" customWidth="1"/>
    <col min="5119" max="5119" width="10.42578125" style="4" customWidth="1"/>
    <col min="5120" max="5368" width="10.140625" style="4"/>
    <col min="5369" max="5369" width="6" style="4" customWidth="1"/>
    <col min="5370" max="5370" width="44" style="4" customWidth="1"/>
    <col min="5371" max="5371" width="9.85546875" style="4" customWidth="1"/>
    <col min="5372" max="5372" width="12.42578125" style="4" customWidth="1"/>
    <col min="5373" max="5373" width="9.85546875" style="4" customWidth="1"/>
    <col min="5374" max="5374" width="8.7109375" style="4" customWidth="1"/>
    <col min="5375" max="5375" width="10.42578125" style="4" customWidth="1"/>
    <col min="5376" max="5624" width="10.140625" style="4"/>
    <col min="5625" max="5625" width="6" style="4" customWidth="1"/>
    <col min="5626" max="5626" width="44" style="4" customWidth="1"/>
    <col min="5627" max="5627" width="9.85546875" style="4" customWidth="1"/>
    <col min="5628" max="5628" width="12.42578125" style="4" customWidth="1"/>
    <col min="5629" max="5629" width="9.85546875" style="4" customWidth="1"/>
    <col min="5630" max="5630" width="8.7109375" style="4" customWidth="1"/>
    <col min="5631" max="5631" width="10.42578125" style="4" customWidth="1"/>
    <col min="5632" max="5880" width="10.140625" style="4"/>
    <col min="5881" max="5881" width="6" style="4" customWidth="1"/>
    <col min="5882" max="5882" width="44" style="4" customWidth="1"/>
    <col min="5883" max="5883" width="9.85546875" style="4" customWidth="1"/>
    <col min="5884" max="5884" width="12.42578125" style="4" customWidth="1"/>
    <col min="5885" max="5885" width="9.85546875" style="4" customWidth="1"/>
    <col min="5886" max="5886" width="8.7109375" style="4" customWidth="1"/>
    <col min="5887" max="5887" width="10.42578125" style="4" customWidth="1"/>
    <col min="5888" max="6136" width="10.140625" style="4"/>
    <col min="6137" max="6137" width="6" style="4" customWidth="1"/>
    <col min="6138" max="6138" width="44" style="4" customWidth="1"/>
    <col min="6139" max="6139" width="9.85546875" style="4" customWidth="1"/>
    <col min="6140" max="6140" width="12.42578125" style="4" customWidth="1"/>
    <col min="6141" max="6141" width="9.85546875" style="4" customWidth="1"/>
    <col min="6142" max="6142" width="8.7109375" style="4" customWidth="1"/>
    <col min="6143" max="6143" width="10.42578125" style="4" customWidth="1"/>
    <col min="6144" max="6392" width="10.140625" style="4"/>
    <col min="6393" max="6393" width="6" style="4" customWidth="1"/>
    <col min="6394" max="6394" width="44" style="4" customWidth="1"/>
    <col min="6395" max="6395" width="9.85546875" style="4" customWidth="1"/>
    <col min="6396" max="6396" width="12.42578125" style="4" customWidth="1"/>
    <col min="6397" max="6397" width="9.85546875" style="4" customWidth="1"/>
    <col min="6398" max="6398" width="8.7109375" style="4" customWidth="1"/>
    <col min="6399" max="6399" width="10.42578125" style="4" customWidth="1"/>
    <col min="6400" max="6648" width="10.140625" style="4"/>
    <col min="6649" max="6649" width="6" style="4" customWidth="1"/>
    <col min="6650" max="6650" width="44" style="4" customWidth="1"/>
    <col min="6651" max="6651" width="9.85546875" style="4" customWidth="1"/>
    <col min="6652" max="6652" width="12.42578125" style="4" customWidth="1"/>
    <col min="6653" max="6653" width="9.85546875" style="4" customWidth="1"/>
    <col min="6654" max="6654" width="8.7109375" style="4" customWidth="1"/>
    <col min="6655" max="6655" width="10.42578125" style="4" customWidth="1"/>
    <col min="6656" max="6904" width="10.140625" style="4"/>
    <col min="6905" max="6905" width="6" style="4" customWidth="1"/>
    <col min="6906" max="6906" width="44" style="4" customWidth="1"/>
    <col min="6907" max="6907" width="9.85546875" style="4" customWidth="1"/>
    <col min="6908" max="6908" width="12.42578125" style="4" customWidth="1"/>
    <col min="6909" max="6909" width="9.85546875" style="4" customWidth="1"/>
    <col min="6910" max="6910" width="8.7109375" style="4" customWidth="1"/>
    <col min="6911" max="6911" width="10.42578125" style="4" customWidth="1"/>
    <col min="6912" max="7160" width="10.140625" style="4"/>
    <col min="7161" max="7161" width="6" style="4" customWidth="1"/>
    <col min="7162" max="7162" width="44" style="4" customWidth="1"/>
    <col min="7163" max="7163" width="9.85546875" style="4" customWidth="1"/>
    <col min="7164" max="7164" width="12.42578125" style="4" customWidth="1"/>
    <col min="7165" max="7165" width="9.85546875" style="4" customWidth="1"/>
    <col min="7166" max="7166" width="8.7109375" style="4" customWidth="1"/>
    <col min="7167" max="7167" width="10.42578125" style="4" customWidth="1"/>
    <col min="7168" max="7416" width="10.140625" style="4"/>
    <col min="7417" max="7417" width="6" style="4" customWidth="1"/>
    <col min="7418" max="7418" width="44" style="4" customWidth="1"/>
    <col min="7419" max="7419" width="9.85546875" style="4" customWidth="1"/>
    <col min="7420" max="7420" width="12.42578125" style="4" customWidth="1"/>
    <col min="7421" max="7421" width="9.85546875" style="4" customWidth="1"/>
    <col min="7422" max="7422" width="8.7109375" style="4" customWidth="1"/>
    <col min="7423" max="7423" width="10.42578125" style="4" customWidth="1"/>
    <col min="7424" max="7672" width="10.140625" style="4"/>
    <col min="7673" max="7673" width="6" style="4" customWidth="1"/>
    <col min="7674" max="7674" width="44" style="4" customWidth="1"/>
    <col min="7675" max="7675" width="9.85546875" style="4" customWidth="1"/>
    <col min="7676" max="7676" width="12.42578125" style="4" customWidth="1"/>
    <col min="7677" max="7677" width="9.85546875" style="4" customWidth="1"/>
    <col min="7678" max="7678" width="8.7109375" style="4" customWidth="1"/>
    <col min="7679" max="7679" width="10.42578125" style="4" customWidth="1"/>
    <col min="7680" max="7928" width="10.140625" style="4"/>
    <col min="7929" max="7929" width="6" style="4" customWidth="1"/>
    <col min="7930" max="7930" width="44" style="4" customWidth="1"/>
    <col min="7931" max="7931" width="9.85546875" style="4" customWidth="1"/>
    <col min="7932" max="7932" width="12.42578125" style="4" customWidth="1"/>
    <col min="7933" max="7933" width="9.85546875" style="4" customWidth="1"/>
    <col min="7934" max="7934" width="8.7109375" style="4" customWidth="1"/>
    <col min="7935" max="7935" width="10.42578125" style="4" customWidth="1"/>
    <col min="7936" max="8184" width="10.140625" style="4"/>
    <col min="8185" max="8185" width="6" style="4" customWidth="1"/>
    <col min="8186" max="8186" width="44" style="4" customWidth="1"/>
    <col min="8187" max="8187" width="9.85546875" style="4" customWidth="1"/>
    <col min="8188" max="8188" width="12.42578125" style="4" customWidth="1"/>
    <col min="8189" max="8189" width="9.85546875" style="4" customWidth="1"/>
    <col min="8190" max="8190" width="8.7109375" style="4" customWidth="1"/>
    <col min="8191" max="8191" width="10.42578125" style="4" customWidth="1"/>
    <col min="8192" max="8440" width="10.140625" style="4"/>
    <col min="8441" max="8441" width="6" style="4" customWidth="1"/>
    <col min="8442" max="8442" width="44" style="4" customWidth="1"/>
    <col min="8443" max="8443" width="9.85546875" style="4" customWidth="1"/>
    <col min="8444" max="8444" width="12.42578125" style="4" customWidth="1"/>
    <col min="8445" max="8445" width="9.85546875" style="4" customWidth="1"/>
    <col min="8446" max="8446" width="8.7109375" style="4" customWidth="1"/>
    <col min="8447" max="8447" width="10.42578125" style="4" customWidth="1"/>
    <col min="8448" max="8696" width="10.140625" style="4"/>
    <col min="8697" max="8697" width="6" style="4" customWidth="1"/>
    <col min="8698" max="8698" width="44" style="4" customWidth="1"/>
    <col min="8699" max="8699" width="9.85546875" style="4" customWidth="1"/>
    <col min="8700" max="8700" width="12.42578125" style="4" customWidth="1"/>
    <col min="8701" max="8701" width="9.85546875" style="4" customWidth="1"/>
    <col min="8702" max="8702" width="8.7109375" style="4" customWidth="1"/>
    <col min="8703" max="8703" width="10.42578125" style="4" customWidth="1"/>
    <col min="8704" max="8952" width="10.140625" style="4"/>
    <col min="8953" max="8953" width="6" style="4" customWidth="1"/>
    <col min="8954" max="8954" width="44" style="4" customWidth="1"/>
    <col min="8955" max="8955" width="9.85546875" style="4" customWidth="1"/>
    <col min="8956" max="8956" width="12.42578125" style="4" customWidth="1"/>
    <col min="8957" max="8957" width="9.85546875" style="4" customWidth="1"/>
    <col min="8958" max="8958" width="8.7109375" style="4" customWidth="1"/>
    <col min="8959" max="8959" width="10.42578125" style="4" customWidth="1"/>
    <col min="8960" max="9208" width="10.140625" style="4"/>
    <col min="9209" max="9209" width="6" style="4" customWidth="1"/>
    <col min="9210" max="9210" width="44" style="4" customWidth="1"/>
    <col min="9211" max="9211" width="9.85546875" style="4" customWidth="1"/>
    <col min="9212" max="9212" width="12.42578125" style="4" customWidth="1"/>
    <col min="9213" max="9213" width="9.85546875" style="4" customWidth="1"/>
    <col min="9214" max="9214" width="8.7109375" style="4" customWidth="1"/>
    <col min="9215" max="9215" width="10.42578125" style="4" customWidth="1"/>
    <col min="9216" max="9464" width="10.140625" style="4"/>
    <col min="9465" max="9465" width="6" style="4" customWidth="1"/>
    <col min="9466" max="9466" width="44" style="4" customWidth="1"/>
    <col min="9467" max="9467" width="9.85546875" style="4" customWidth="1"/>
    <col min="9468" max="9468" width="12.42578125" style="4" customWidth="1"/>
    <col min="9469" max="9469" width="9.85546875" style="4" customWidth="1"/>
    <col min="9470" max="9470" width="8.7109375" style="4" customWidth="1"/>
    <col min="9471" max="9471" width="10.42578125" style="4" customWidth="1"/>
    <col min="9472" max="9720" width="10.140625" style="4"/>
    <col min="9721" max="9721" width="6" style="4" customWidth="1"/>
    <col min="9722" max="9722" width="44" style="4" customWidth="1"/>
    <col min="9723" max="9723" width="9.85546875" style="4" customWidth="1"/>
    <col min="9724" max="9724" width="12.42578125" style="4" customWidth="1"/>
    <col min="9725" max="9725" width="9.85546875" style="4" customWidth="1"/>
    <col min="9726" max="9726" width="8.7109375" style="4" customWidth="1"/>
    <col min="9727" max="9727" width="10.42578125" style="4" customWidth="1"/>
    <col min="9728" max="9976" width="10.140625" style="4"/>
    <col min="9977" max="9977" width="6" style="4" customWidth="1"/>
    <col min="9978" max="9978" width="44" style="4" customWidth="1"/>
    <col min="9979" max="9979" width="9.85546875" style="4" customWidth="1"/>
    <col min="9980" max="9980" width="12.42578125" style="4" customWidth="1"/>
    <col min="9981" max="9981" width="9.85546875" style="4" customWidth="1"/>
    <col min="9982" max="9982" width="8.7109375" style="4" customWidth="1"/>
    <col min="9983" max="9983" width="10.42578125" style="4" customWidth="1"/>
    <col min="9984" max="10232" width="10.140625" style="4"/>
    <col min="10233" max="10233" width="6" style="4" customWidth="1"/>
    <col min="10234" max="10234" width="44" style="4" customWidth="1"/>
    <col min="10235" max="10235" width="9.85546875" style="4" customWidth="1"/>
    <col min="10236" max="10236" width="12.42578125" style="4" customWidth="1"/>
    <col min="10237" max="10237" width="9.85546875" style="4" customWidth="1"/>
    <col min="10238" max="10238" width="8.7109375" style="4" customWidth="1"/>
    <col min="10239" max="10239" width="10.42578125" style="4" customWidth="1"/>
    <col min="10240" max="10488" width="10.140625" style="4"/>
    <col min="10489" max="10489" width="6" style="4" customWidth="1"/>
    <col min="10490" max="10490" width="44" style="4" customWidth="1"/>
    <col min="10491" max="10491" width="9.85546875" style="4" customWidth="1"/>
    <col min="10492" max="10492" width="12.42578125" style="4" customWidth="1"/>
    <col min="10493" max="10493" width="9.85546875" style="4" customWidth="1"/>
    <col min="10494" max="10494" width="8.7109375" style="4" customWidth="1"/>
    <col min="10495" max="10495" width="10.42578125" style="4" customWidth="1"/>
    <col min="10496" max="10744" width="10.140625" style="4"/>
    <col min="10745" max="10745" width="6" style="4" customWidth="1"/>
    <col min="10746" max="10746" width="44" style="4" customWidth="1"/>
    <col min="10747" max="10747" width="9.85546875" style="4" customWidth="1"/>
    <col min="10748" max="10748" width="12.42578125" style="4" customWidth="1"/>
    <col min="10749" max="10749" width="9.85546875" style="4" customWidth="1"/>
    <col min="10750" max="10750" width="8.7109375" style="4" customWidth="1"/>
    <col min="10751" max="10751" width="10.42578125" style="4" customWidth="1"/>
    <col min="10752" max="11000" width="10.140625" style="4"/>
    <col min="11001" max="11001" width="6" style="4" customWidth="1"/>
    <col min="11002" max="11002" width="44" style="4" customWidth="1"/>
    <col min="11003" max="11003" width="9.85546875" style="4" customWidth="1"/>
    <col min="11004" max="11004" width="12.42578125" style="4" customWidth="1"/>
    <col min="11005" max="11005" width="9.85546875" style="4" customWidth="1"/>
    <col min="11006" max="11006" width="8.7109375" style="4" customWidth="1"/>
    <col min="11007" max="11007" width="10.42578125" style="4" customWidth="1"/>
    <col min="11008" max="11256" width="10.140625" style="4"/>
    <col min="11257" max="11257" width="6" style="4" customWidth="1"/>
    <col min="11258" max="11258" width="44" style="4" customWidth="1"/>
    <col min="11259" max="11259" width="9.85546875" style="4" customWidth="1"/>
    <col min="11260" max="11260" width="12.42578125" style="4" customWidth="1"/>
    <col min="11261" max="11261" width="9.85546875" style="4" customWidth="1"/>
    <col min="11262" max="11262" width="8.7109375" style="4" customWidth="1"/>
    <col min="11263" max="11263" width="10.42578125" style="4" customWidth="1"/>
    <col min="11264" max="11512" width="10.140625" style="4"/>
    <col min="11513" max="11513" width="6" style="4" customWidth="1"/>
    <col min="11514" max="11514" width="44" style="4" customWidth="1"/>
    <col min="11515" max="11515" width="9.85546875" style="4" customWidth="1"/>
    <col min="11516" max="11516" width="12.42578125" style="4" customWidth="1"/>
    <col min="11517" max="11517" width="9.85546875" style="4" customWidth="1"/>
    <col min="11518" max="11518" width="8.7109375" style="4" customWidth="1"/>
    <col min="11519" max="11519" width="10.42578125" style="4" customWidth="1"/>
    <col min="11520" max="11768" width="10.140625" style="4"/>
    <col min="11769" max="11769" width="6" style="4" customWidth="1"/>
    <col min="11770" max="11770" width="44" style="4" customWidth="1"/>
    <col min="11771" max="11771" width="9.85546875" style="4" customWidth="1"/>
    <col min="11772" max="11772" width="12.42578125" style="4" customWidth="1"/>
    <col min="11773" max="11773" width="9.85546875" style="4" customWidth="1"/>
    <col min="11774" max="11774" width="8.7109375" style="4" customWidth="1"/>
    <col min="11775" max="11775" width="10.42578125" style="4" customWidth="1"/>
    <col min="11776" max="12024" width="10.140625" style="4"/>
    <col min="12025" max="12025" width="6" style="4" customWidth="1"/>
    <col min="12026" max="12026" width="44" style="4" customWidth="1"/>
    <col min="12027" max="12027" width="9.85546875" style="4" customWidth="1"/>
    <col min="12028" max="12028" width="12.42578125" style="4" customWidth="1"/>
    <col min="12029" max="12029" width="9.85546875" style="4" customWidth="1"/>
    <col min="12030" max="12030" width="8.7109375" style="4" customWidth="1"/>
    <col min="12031" max="12031" width="10.42578125" style="4" customWidth="1"/>
    <col min="12032" max="12280" width="10.140625" style="4"/>
    <col min="12281" max="12281" width="6" style="4" customWidth="1"/>
    <col min="12282" max="12282" width="44" style="4" customWidth="1"/>
    <col min="12283" max="12283" width="9.85546875" style="4" customWidth="1"/>
    <col min="12284" max="12284" width="12.42578125" style="4" customWidth="1"/>
    <col min="12285" max="12285" width="9.85546875" style="4" customWidth="1"/>
    <col min="12286" max="12286" width="8.7109375" style="4" customWidth="1"/>
    <col min="12287" max="12287" width="10.42578125" style="4" customWidth="1"/>
    <col min="12288" max="12536" width="10.140625" style="4"/>
    <col min="12537" max="12537" width="6" style="4" customWidth="1"/>
    <col min="12538" max="12538" width="44" style="4" customWidth="1"/>
    <col min="12539" max="12539" width="9.85546875" style="4" customWidth="1"/>
    <col min="12540" max="12540" width="12.42578125" style="4" customWidth="1"/>
    <col min="12541" max="12541" width="9.85546875" style="4" customWidth="1"/>
    <col min="12542" max="12542" width="8.7109375" style="4" customWidth="1"/>
    <col min="12543" max="12543" width="10.42578125" style="4" customWidth="1"/>
    <col min="12544" max="12792" width="10.140625" style="4"/>
    <col min="12793" max="12793" width="6" style="4" customWidth="1"/>
    <col min="12794" max="12794" width="44" style="4" customWidth="1"/>
    <col min="12795" max="12795" width="9.85546875" style="4" customWidth="1"/>
    <col min="12796" max="12796" width="12.42578125" style="4" customWidth="1"/>
    <col min="12797" max="12797" width="9.85546875" style="4" customWidth="1"/>
    <col min="12798" max="12798" width="8.7109375" style="4" customWidth="1"/>
    <col min="12799" max="12799" width="10.42578125" style="4" customWidth="1"/>
    <col min="12800" max="13048" width="10.140625" style="4"/>
    <col min="13049" max="13049" width="6" style="4" customWidth="1"/>
    <col min="13050" max="13050" width="44" style="4" customWidth="1"/>
    <col min="13051" max="13051" width="9.85546875" style="4" customWidth="1"/>
    <col min="13052" max="13052" width="12.42578125" style="4" customWidth="1"/>
    <col min="13053" max="13053" width="9.85546875" style="4" customWidth="1"/>
    <col min="13054" max="13054" width="8.7109375" style="4" customWidth="1"/>
    <col min="13055" max="13055" width="10.42578125" style="4" customWidth="1"/>
    <col min="13056" max="13304" width="10.140625" style="4"/>
    <col min="13305" max="13305" width="6" style="4" customWidth="1"/>
    <col min="13306" max="13306" width="44" style="4" customWidth="1"/>
    <col min="13307" max="13307" width="9.85546875" style="4" customWidth="1"/>
    <col min="13308" max="13308" width="12.42578125" style="4" customWidth="1"/>
    <col min="13309" max="13309" width="9.85546875" style="4" customWidth="1"/>
    <col min="13310" max="13310" width="8.7109375" style="4" customWidth="1"/>
    <col min="13311" max="13311" width="10.42578125" style="4" customWidth="1"/>
    <col min="13312" max="13560" width="10.140625" style="4"/>
    <col min="13561" max="13561" width="6" style="4" customWidth="1"/>
    <col min="13562" max="13562" width="44" style="4" customWidth="1"/>
    <col min="13563" max="13563" width="9.85546875" style="4" customWidth="1"/>
    <col min="13564" max="13564" width="12.42578125" style="4" customWidth="1"/>
    <col min="13565" max="13565" width="9.85546875" style="4" customWidth="1"/>
    <col min="13566" max="13566" width="8.7109375" style="4" customWidth="1"/>
    <col min="13567" max="13567" width="10.42578125" style="4" customWidth="1"/>
    <col min="13568" max="13816" width="10.140625" style="4"/>
    <col min="13817" max="13817" width="6" style="4" customWidth="1"/>
    <col min="13818" max="13818" width="44" style="4" customWidth="1"/>
    <col min="13819" max="13819" width="9.85546875" style="4" customWidth="1"/>
    <col min="13820" max="13820" width="12.42578125" style="4" customWidth="1"/>
    <col min="13821" max="13821" width="9.85546875" style="4" customWidth="1"/>
    <col min="13822" max="13822" width="8.7109375" style="4" customWidth="1"/>
    <col min="13823" max="13823" width="10.42578125" style="4" customWidth="1"/>
    <col min="13824" max="14072" width="10.140625" style="4"/>
    <col min="14073" max="14073" width="6" style="4" customWidth="1"/>
    <col min="14074" max="14074" width="44" style="4" customWidth="1"/>
    <col min="14075" max="14075" width="9.85546875" style="4" customWidth="1"/>
    <col min="14076" max="14076" width="12.42578125" style="4" customWidth="1"/>
    <col min="14077" max="14077" width="9.85546875" style="4" customWidth="1"/>
    <col min="14078" max="14078" width="8.7109375" style="4" customWidth="1"/>
    <col min="14079" max="14079" width="10.42578125" style="4" customWidth="1"/>
    <col min="14080" max="14328" width="10.140625" style="4"/>
    <col min="14329" max="14329" width="6" style="4" customWidth="1"/>
    <col min="14330" max="14330" width="44" style="4" customWidth="1"/>
    <col min="14331" max="14331" width="9.85546875" style="4" customWidth="1"/>
    <col min="14332" max="14332" width="12.42578125" style="4" customWidth="1"/>
    <col min="14333" max="14333" width="9.85546875" style="4" customWidth="1"/>
    <col min="14334" max="14334" width="8.7109375" style="4" customWidth="1"/>
    <col min="14335" max="14335" width="10.42578125" style="4" customWidth="1"/>
    <col min="14336" max="14584" width="10.140625" style="4"/>
    <col min="14585" max="14585" width="6" style="4" customWidth="1"/>
    <col min="14586" max="14586" width="44" style="4" customWidth="1"/>
    <col min="14587" max="14587" width="9.85546875" style="4" customWidth="1"/>
    <col min="14588" max="14588" width="12.42578125" style="4" customWidth="1"/>
    <col min="14589" max="14589" width="9.85546875" style="4" customWidth="1"/>
    <col min="14590" max="14590" width="8.7109375" style="4" customWidth="1"/>
    <col min="14591" max="14591" width="10.42578125" style="4" customWidth="1"/>
    <col min="14592" max="14840" width="10.140625" style="4"/>
    <col min="14841" max="14841" width="6" style="4" customWidth="1"/>
    <col min="14842" max="14842" width="44" style="4" customWidth="1"/>
    <col min="14843" max="14843" width="9.85546875" style="4" customWidth="1"/>
    <col min="14844" max="14844" width="12.42578125" style="4" customWidth="1"/>
    <col min="14845" max="14845" width="9.85546875" style="4" customWidth="1"/>
    <col min="14846" max="14846" width="8.7109375" style="4" customWidth="1"/>
    <col min="14847" max="14847" width="10.42578125" style="4" customWidth="1"/>
    <col min="14848" max="15096" width="10.140625" style="4"/>
    <col min="15097" max="15097" width="6" style="4" customWidth="1"/>
    <col min="15098" max="15098" width="44" style="4" customWidth="1"/>
    <col min="15099" max="15099" width="9.85546875" style="4" customWidth="1"/>
    <col min="15100" max="15100" width="12.42578125" style="4" customWidth="1"/>
    <col min="15101" max="15101" width="9.85546875" style="4" customWidth="1"/>
    <col min="15102" max="15102" width="8.7109375" style="4" customWidth="1"/>
    <col min="15103" max="15103" width="10.42578125" style="4" customWidth="1"/>
    <col min="15104" max="15352" width="10.140625" style="4"/>
    <col min="15353" max="15353" width="6" style="4" customWidth="1"/>
    <col min="15354" max="15354" width="44" style="4" customWidth="1"/>
    <col min="15355" max="15355" width="9.85546875" style="4" customWidth="1"/>
    <col min="15356" max="15356" width="12.42578125" style="4" customWidth="1"/>
    <col min="15357" max="15357" width="9.85546875" style="4" customWidth="1"/>
    <col min="15358" max="15358" width="8.7109375" style="4" customWidth="1"/>
    <col min="15359" max="15359" width="10.42578125" style="4" customWidth="1"/>
    <col min="15360" max="15608" width="10.140625" style="4"/>
    <col min="15609" max="15609" width="6" style="4" customWidth="1"/>
    <col min="15610" max="15610" width="44" style="4" customWidth="1"/>
    <col min="15611" max="15611" width="9.85546875" style="4" customWidth="1"/>
    <col min="15612" max="15612" width="12.42578125" style="4" customWidth="1"/>
    <col min="15613" max="15613" width="9.85546875" style="4" customWidth="1"/>
    <col min="15614" max="15614" width="8.7109375" style="4" customWidth="1"/>
    <col min="15615" max="15615" width="10.42578125" style="4" customWidth="1"/>
    <col min="15616" max="15864" width="10.140625" style="4"/>
    <col min="15865" max="15865" width="6" style="4" customWidth="1"/>
    <col min="15866" max="15866" width="44" style="4" customWidth="1"/>
    <col min="15867" max="15867" width="9.85546875" style="4" customWidth="1"/>
    <col min="15868" max="15868" width="12.42578125" style="4" customWidth="1"/>
    <col min="15869" max="15869" width="9.85546875" style="4" customWidth="1"/>
    <col min="15870" max="15870" width="8.7109375" style="4" customWidth="1"/>
    <col min="15871" max="15871" width="10.42578125" style="4" customWidth="1"/>
    <col min="15872" max="16120" width="10.140625" style="4"/>
    <col min="16121" max="16121" width="6" style="4" customWidth="1"/>
    <col min="16122" max="16122" width="44" style="4" customWidth="1"/>
    <col min="16123" max="16123" width="9.85546875" style="4" customWidth="1"/>
    <col min="16124" max="16124" width="12.42578125" style="4" customWidth="1"/>
    <col min="16125" max="16125" width="9.85546875" style="4" customWidth="1"/>
    <col min="16126" max="16126" width="8.7109375" style="4" customWidth="1"/>
    <col min="16127" max="16127" width="10.42578125" style="4" customWidth="1"/>
    <col min="16128" max="16384" width="10.140625" style="4"/>
  </cols>
  <sheetData>
    <row r="1" spans="1:7" ht="15.75" x14ac:dyDescent="0.25">
      <c r="A1" s="49" t="s">
        <v>168</v>
      </c>
      <c r="B1" s="1"/>
      <c r="C1" s="1"/>
      <c r="D1" s="1"/>
      <c r="E1" s="1"/>
      <c r="F1" s="1"/>
      <c r="G1" s="1" t="s">
        <v>284</v>
      </c>
    </row>
    <row r="2" spans="1:7" ht="13.5" customHeight="1" x14ac:dyDescent="0.25">
      <c r="A2" s="122" t="s">
        <v>0</v>
      </c>
      <c r="B2" s="122" t="s">
        <v>169</v>
      </c>
      <c r="C2" s="122" t="s">
        <v>2</v>
      </c>
      <c r="D2" s="123" t="s">
        <v>3</v>
      </c>
      <c r="E2" s="123"/>
      <c r="F2" s="123"/>
      <c r="G2" s="122" t="s">
        <v>271</v>
      </c>
    </row>
    <row r="3" spans="1:7" ht="15.75" customHeight="1" x14ac:dyDescent="0.25">
      <c r="A3" s="122"/>
      <c r="B3" s="122"/>
      <c r="C3" s="122"/>
      <c r="D3" s="122" t="s">
        <v>170</v>
      </c>
      <c r="E3" s="122"/>
      <c r="F3" s="122" t="s">
        <v>171</v>
      </c>
      <c r="G3" s="122"/>
    </row>
    <row r="4" spans="1:7" ht="166.5" customHeight="1" x14ac:dyDescent="0.25">
      <c r="A4" s="122"/>
      <c r="B4" s="122"/>
      <c r="C4" s="122"/>
      <c r="D4" s="48" t="s">
        <v>172</v>
      </c>
      <c r="E4" s="48" t="s">
        <v>173</v>
      </c>
      <c r="F4" s="122"/>
      <c r="G4" s="122"/>
    </row>
    <row r="5" spans="1:7" ht="15.75" x14ac:dyDescent="0.25">
      <c r="A5" s="99">
        <v>1</v>
      </c>
      <c r="B5" s="98">
        <v>2</v>
      </c>
      <c r="C5" s="99">
        <v>3</v>
      </c>
      <c r="D5" s="99">
        <v>4</v>
      </c>
      <c r="E5" s="99">
        <v>5</v>
      </c>
      <c r="F5" s="99">
        <v>6</v>
      </c>
      <c r="G5" s="99">
        <v>7</v>
      </c>
    </row>
    <row r="6" spans="1:7" ht="15.75" x14ac:dyDescent="0.25">
      <c r="A6" s="50">
        <v>1</v>
      </c>
      <c r="B6" s="24" t="s">
        <v>174</v>
      </c>
      <c r="C6" s="111">
        <f>+C7</f>
        <v>130242</v>
      </c>
      <c r="D6" s="111">
        <f t="shared" ref="D6:G6" si="0">+D7</f>
        <v>130242</v>
      </c>
      <c r="E6" s="111">
        <f t="shared" si="0"/>
        <v>92910</v>
      </c>
      <c r="F6" s="111">
        <f t="shared" si="0"/>
        <v>0</v>
      </c>
      <c r="G6" s="111">
        <f t="shared" si="0"/>
        <v>0</v>
      </c>
    </row>
    <row r="7" spans="1:7" ht="31.5" x14ac:dyDescent="0.25">
      <c r="A7" s="50">
        <v>2</v>
      </c>
      <c r="B7" s="24" t="s">
        <v>175</v>
      </c>
      <c r="C7" s="111">
        <v>130242</v>
      </c>
      <c r="D7" s="111">
        <v>130242</v>
      </c>
      <c r="E7" s="111">
        <v>92910</v>
      </c>
      <c r="F7" s="111">
        <v>0</v>
      </c>
      <c r="G7" s="111">
        <v>0</v>
      </c>
    </row>
    <row r="8" spans="1:7" ht="15.75" x14ac:dyDescent="0.25">
      <c r="A8" s="50">
        <v>3</v>
      </c>
      <c r="B8" s="24" t="s">
        <v>11</v>
      </c>
      <c r="C8" s="111">
        <f>+C9+C10+C43+C44+C45+C46</f>
        <v>18072659</v>
      </c>
      <c r="D8" s="111">
        <f t="shared" ref="D8:G8" si="1">+D9+D10+D43+D44+D45+D46</f>
        <v>9538043</v>
      </c>
      <c r="E8" s="111">
        <f t="shared" si="1"/>
        <v>4182422</v>
      </c>
      <c r="F8" s="111">
        <f t="shared" si="1"/>
        <v>8534616</v>
      </c>
      <c r="G8" s="111">
        <f t="shared" si="1"/>
        <v>8053846</v>
      </c>
    </row>
    <row r="9" spans="1:7" ht="31.5" x14ac:dyDescent="0.25">
      <c r="A9" s="50">
        <v>4</v>
      </c>
      <c r="B9" s="24" t="s">
        <v>176</v>
      </c>
      <c r="C9" s="111">
        <v>13033</v>
      </c>
      <c r="D9" s="111">
        <v>13033</v>
      </c>
      <c r="E9" s="111">
        <v>0</v>
      </c>
      <c r="F9" s="111">
        <v>0</v>
      </c>
      <c r="G9" s="111">
        <v>0</v>
      </c>
    </row>
    <row r="10" spans="1:7" ht="15.75" x14ac:dyDescent="0.25">
      <c r="A10" s="50">
        <v>5</v>
      </c>
      <c r="B10" s="24" t="s">
        <v>177</v>
      </c>
      <c r="C10" s="111">
        <f>+C12+C13+C14+C15+C16+C17+C38</f>
        <v>17603765</v>
      </c>
      <c r="D10" s="111">
        <f t="shared" ref="D10:G10" si="2">+D12+D13+D14+D15+D16+D17+D38</f>
        <v>9184997</v>
      </c>
      <c r="E10" s="111">
        <f t="shared" si="2"/>
        <v>4182422</v>
      </c>
      <c r="F10" s="111">
        <f t="shared" si="2"/>
        <v>8418768</v>
      </c>
      <c r="G10" s="111">
        <f t="shared" si="2"/>
        <v>8040127</v>
      </c>
    </row>
    <row r="11" spans="1:7" ht="15.75" x14ac:dyDescent="0.25">
      <c r="A11" s="50">
        <v>6</v>
      </c>
      <c r="B11" s="98" t="s">
        <v>3</v>
      </c>
      <c r="C11" s="112">
        <v>0</v>
      </c>
      <c r="D11" s="112">
        <v>0</v>
      </c>
      <c r="E11" s="112">
        <v>0</v>
      </c>
      <c r="F11" s="112">
        <v>0</v>
      </c>
      <c r="G11" s="112"/>
    </row>
    <row r="12" spans="1:7" ht="31.5" x14ac:dyDescent="0.25">
      <c r="A12" s="50">
        <v>7</v>
      </c>
      <c r="B12" s="20" t="s">
        <v>178</v>
      </c>
      <c r="C12" s="112">
        <v>244700</v>
      </c>
      <c r="D12" s="112">
        <v>244700</v>
      </c>
      <c r="E12" s="112">
        <v>88884</v>
      </c>
      <c r="F12" s="112">
        <v>0</v>
      </c>
      <c r="G12" s="112">
        <v>0</v>
      </c>
    </row>
    <row r="13" spans="1:7" ht="31.5" x14ac:dyDescent="0.25">
      <c r="A13" s="50">
        <v>8</v>
      </c>
      <c r="B13" s="20" t="s">
        <v>179</v>
      </c>
      <c r="C13" s="112">
        <v>93345</v>
      </c>
      <c r="D13" s="112">
        <v>87726</v>
      </c>
      <c r="E13" s="112">
        <v>65078</v>
      </c>
      <c r="F13" s="112">
        <v>5619</v>
      </c>
      <c r="G13" s="112">
        <v>0</v>
      </c>
    </row>
    <row r="14" spans="1:7" ht="47.25" x14ac:dyDescent="0.25">
      <c r="A14" s="50">
        <v>9</v>
      </c>
      <c r="B14" s="20" t="s">
        <v>180</v>
      </c>
      <c r="C14" s="112">
        <f>+D14+F14</f>
        <v>16519531</v>
      </c>
      <c r="D14" s="112">
        <v>8110147</v>
      </c>
      <c r="E14" s="112">
        <v>3567163</v>
      </c>
      <c r="F14" s="112">
        <f>4792058+3617326</f>
        <v>8409384</v>
      </c>
      <c r="G14" s="112">
        <f>3248069+4792058</f>
        <v>8040127</v>
      </c>
    </row>
    <row r="15" spans="1:7" ht="31.5" x14ac:dyDescent="0.25">
      <c r="A15" s="50">
        <v>10</v>
      </c>
      <c r="B15" s="20" t="s">
        <v>181</v>
      </c>
      <c r="C15" s="112">
        <v>28962</v>
      </c>
      <c r="D15" s="112">
        <v>28962</v>
      </c>
      <c r="E15" s="112">
        <v>0</v>
      </c>
      <c r="F15" s="112">
        <v>0</v>
      </c>
      <c r="G15" s="112">
        <v>0</v>
      </c>
    </row>
    <row r="16" spans="1:7" ht="31.5" x14ac:dyDescent="0.25">
      <c r="A16" s="50">
        <v>11</v>
      </c>
      <c r="B16" s="20" t="s">
        <v>182</v>
      </c>
      <c r="C16" s="112">
        <v>3360</v>
      </c>
      <c r="D16" s="112">
        <v>3360</v>
      </c>
      <c r="E16" s="112">
        <v>0</v>
      </c>
      <c r="F16" s="112">
        <v>0</v>
      </c>
      <c r="G16" s="112">
        <v>0</v>
      </c>
    </row>
    <row r="17" spans="1:7" ht="63" x14ac:dyDescent="0.25">
      <c r="A17" s="50">
        <v>12</v>
      </c>
      <c r="B17" s="20" t="s">
        <v>183</v>
      </c>
      <c r="C17" s="112">
        <v>699473</v>
      </c>
      <c r="D17" s="112">
        <v>695708</v>
      </c>
      <c r="E17" s="112">
        <v>450307</v>
      </c>
      <c r="F17" s="112">
        <v>3765</v>
      </c>
      <c r="G17" s="112">
        <v>0</v>
      </c>
    </row>
    <row r="18" spans="1:7" ht="15.75" x14ac:dyDescent="0.25">
      <c r="A18" s="50">
        <v>13</v>
      </c>
      <c r="B18" s="98" t="s">
        <v>3</v>
      </c>
      <c r="C18" s="112"/>
      <c r="D18" s="112"/>
      <c r="E18" s="112"/>
      <c r="F18" s="112"/>
      <c r="G18" s="112"/>
    </row>
    <row r="19" spans="1:7" ht="31.5" x14ac:dyDescent="0.25">
      <c r="A19" s="50">
        <v>14</v>
      </c>
      <c r="B19" s="20" t="s">
        <v>133</v>
      </c>
      <c r="C19" s="112">
        <v>579</v>
      </c>
      <c r="D19" s="112">
        <v>579</v>
      </c>
      <c r="E19" s="112">
        <v>442</v>
      </c>
      <c r="F19" s="112">
        <v>0</v>
      </c>
      <c r="G19" s="112">
        <v>0</v>
      </c>
    </row>
    <row r="20" spans="1:7" ht="15.75" x14ac:dyDescent="0.25">
      <c r="A20" s="50">
        <v>15</v>
      </c>
      <c r="B20" s="20" t="s">
        <v>134</v>
      </c>
      <c r="C20" s="112">
        <v>15959</v>
      </c>
      <c r="D20" s="112">
        <v>15959</v>
      </c>
      <c r="E20" s="112">
        <v>10888</v>
      </c>
      <c r="F20" s="112">
        <v>0</v>
      </c>
      <c r="G20" s="112">
        <v>0</v>
      </c>
    </row>
    <row r="21" spans="1:7" ht="31.5" x14ac:dyDescent="0.25">
      <c r="A21" s="50">
        <v>16</v>
      </c>
      <c r="B21" s="20" t="s">
        <v>135</v>
      </c>
      <c r="C21" s="112">
        <v>10400</v>
      </c>
      <c r="D21" s="112">
        <v>10400</v>
      </c>
      <c r="E21" s="112">
        <v>7960</v>
      </c>
      <c r="F21" s="112">
        <v>0</v>
      </c>
      <c r="G21" s="112">
        <v>0</v>
      </c>
    </row>
    <row r="22" spans="1:7" ht="15.75" x14ac:dyDescent="0.25">
      <c r="A22" s="50">
        <v>17</v>
      </c>
      <c r="B22" s="20" t="s">
        <v>136</v>
      </c>
      <c r="C22" s="112">
        <v>68496</v>
      </c>
      <c r="D22" s="112">
        <v>68496</v>
      </c>
      <c r="E22" s="112">
        <v>40829</v>
      </c>
      <c r="F22" s="112">
        <v>0</v>
      </c>
      <c r="G22" s="112">
        <v>0</v>
      </c>
    </row>
    <row r="23" spans="1:7" ht="15.75" x14ac:dyDescent="0.25">
      <c r="A23" s="50">
        <v>18</v>
      </c>
      <c r="B23" s="20" t="s">
        <v>137</v>
      </c>
      <c r="C23" s="112">
        <v>31221</v>
      </c>
      <c r="D23" s="112">
        <v>31221</v>
      </c>
      <c r="E23" s="112">
        <v>19086</v>
      </c>
      <c r="F23" s="112">
        <v>0</v>
      </c>
      <c r="G23" s="112">
        <v>0</v>
      </c>
    </row>
    <row r="24" spans="1:7" ht="15.75" x14ac:dyDescent="0.25">
      <c r="A24" s="50">
        <v>19</v>
      </c>
      <c r="B24" s="20" t="s">
        <v>138</v>
      </c>
      <c r="C24" s="112">
        <v>84569</v>
      </c>
      <c r="D24" s="112">
        <v>84569</v>
      </c>
      <c r="E24" s="112">
        <v>64566</v>
      </c>
      <c r="F24" s="112">
        <v>0</v>
      </c>
      <c r="G24" s="112">
        <v>0</v>
      </c>
    </row>
    <row r="25" spans="1:7" ht="15.75" x14ac:dyDescent="0.25">
      <c r="A25" s="50">
        <v>20</v>
      </c>
      <c r="B25" s="20" t="s">
        <v>139</v>
      </c>
      <c r="C25" s="112">
        <v>15697</v>
      </c>
      <c r="D25" s="112">
        <v>15697</v>
      </c>
      <c r="E25" s="112">
        <v>11984</v>
      </c>
      <c r="F25" s="112">
        <v>0</v>
      </c>
      <c r="G25" s="112">
        <v>0</v>
      </c>
    </row>
    <row r="26" spans="1:7" ht="15.75" x14ac:dyDescent="0.25">
      <c r="A26" s="50">
        <v>21</v>
      </c>
      <c r="B26" s="20" t="s">
        <v>140</v>
      </c>
      <c r="C26" s="112">
        <v>64095</v>
      </c>
      <c r="D26" s="112">
        <v>64095</v>
      </c>
      <c r="E26" s="112">
        <v>30372</v>
      </c>
      <c r="F26" s="112">
        <v>0</v>
      </c>
      <c r="G26" s="112">
        <v>0</v>
      </c>
    </row>
    <row r="27" spans="1:7" ht="31.5" x14ac:dyDescent="0.25">
      <c r="A27" s="50">
        <v>22</v>
      </c>
      <c r="B27" s="20" t="s">
        <v>141</v>
      </c>
      <c r="C27" s="112">
        <v>2462</v>
      </c>
      <c r="D27" s="112">
        <v>2462</v>
      </c>
      <c r="E27" s="112"/>
      <c r="F27" s="112">
        <v>0</v>
      </c>
      <c r="G27" s="112">
        <v>0</v>
      </c>
    </row>
    <row r="28" spans="1:7" ht="47.25" x14ac:dyDescent="0.25">
      <c r="A28" s="50">
        <v>23</v>
      </c>
      <c r="B28" s="20" t="s">
        <v>142</v>
      </c>
      <c r="C28" s="112">
        <v>602</v>
      </c>
      <c r="D28" s="112">
        <v>602</v>
      </c>
      <c r="E28" s="112">
        <v>460</v>
      </c>
      <c r="F28" s="112">
        <v>0</v>
      </c>
      <c r="G28" s="112">
        <v>0</v>
      </c>
    </row>
    <row r="29" spans="1:7" ht="63" x14ac:dyDescent="0.25">
      <c r="A29" s="50">
        <v>24</v>
      </c>
      <c r="B29" s="20" t="s">
        <v>279</v>
      </c>
      <c r="C29" s="112">
        <v>1400</v>
      </c>
      <c r="D29" s="112">
        <v>1400</v>
      </c>
      <c r="E29" s="112">
        <v>1069</v>
      </c>
      <c r="F29" s="112"/>
      <c r="G29" s="112"/>
    </row>
    <row r="30" spans="1:7" ht="15.75" x14ac:dyDescent="0.25">
      <c r="A30" s="50">
        <v>25</v>
      </c>
      <c r="B30" s="20" t="s">
        <v>184</v>
      </c>
      <c r="C30" s="112">
        <v>255880</v>
      </c>
      <c r="D30" s="112">
        <v>255880</v>
      </c>
      <c r="E30" s="112">
        <v>177956</v>
      </c>
      <c r="F30" s="112">
        <v>0</v>
      </c>
      <c r="G30" s="112">
        <v>0</v>
      </c>
    </row>
    <row r="31" spans="1:7" ht="15.75" x14ac:dyDescent="0.25">
      <c r="A31" s="50">
        <v>26</v>
      </c>
      <c r="B31" s="48" t="s">
        <v>185</v>
      </c>
      <c r="C31" s="112">
        <v>14124</v>
      </c>
      <c r="D31" s="112">
        <v>14124</v>
      </c>
      <c r="E31" s="112">
        <v>9853</v>
      </c>
      <c r="F31" s="112">
        <v>0</v>
      </c>
      <c r="G31" s="112">
        <v>0</v>
      </c>
    </row>
    <row r="32" spans="1:7" ht="47.25" x14ac:dyDescent="0.25">
      <c r="A32" s="50">
        <v>27</v>
      </c>
      <c r="B32" s="20" t="s">
        <v>186</v>
      </c>
      <c r="C32" s="112">
        <v>17066</v>
      </c>
      <c r="D32" s="112">
        <v>17066</v>
      </c>
      <c r="E32" s="112">
        <v>11585</v>
      </c>
      <c r="F32" s="112">
        <v>0</v>
      </c>
      <c r="G32" s="112">
        <v>0</v>
      </c>
    </row>
    <row r="33" spans="1:7" ht="15.75" x14ac:dyDescent="0.25">
      <c r="A33" s="50">
        <v>28</v>
      </c>
      <c r="B33" s="20" t="s">
        <v>187</v>
      </c>
      <c r="C33" s="112">
        <v>52699</v>
      </c>
      <c r="D33" s="112">
        <v>52699</v>
      </c>
      <c r="E33" s="112">
        <v>31858</v>
      </c>
      <c r="F33" s="112">
        <v>0</v>
      </c>
      <c r="G33" s="112">
        <v>0</v>
      </c>
    </row>
    <row r="34" spans="1:7" ht="31.5" x14ac:dyDescent="0.25">
      <c r="A34" s="50">
        <v>29</v>
      </c>
      <c r="B34" s="20" t="s">
        <v>188</v>
      </c>
      <c r="C34" s="112">
        <v>16694</v>
      </c>
      <c r="D34" s="112">
        <v>12929</v>
      </c>
      <c r="E34" s="112">
        <v>5792</v>
      </c>
      <c r="F34" s="112">
        <v>3765</v>
      </c>
      <c r="G34" s="112"/>
    </row>
    <row r="35" spans="1:7" ht="15.75" x14ac:dyDescent="0.25">
      <c r="A35" s="50">
        <v>30</v>
      </c>
      <c r="B35" s="20" t="s">
        <v>189</v>
      </c>
      <c r="C35" s="112">
        <v>27719</v>
      </c>
      <c r="D35" s="112">
        <v>27719</v>
      </c>
      <c r="E35" s="112">
        <v>14481</v>
      </c>
      <c r="F35" s="112">
        <v>0</v>
      </c>
      <c r="G35" s="112">
        <v>0</v>
      </c>
    </row>
    <row r="36" spans="1:7" ht="31.5" x14ac:dyDescent="0.25">
      <c r="A36" s="50">
        <v>31</v>
      </c>
      <c r="B36" s="20" t="s">
        <v>313</v>
      </c>
      <c r="C36" s="112">
        <v>17378</v>
      </c>
      <c r="D36" s="112">
        <v>17378</v>
      </c>
      <c r="E36" s="112">
        <v>9268</v>
      </c>
      <c r="F36" s="112"/>
      <c r="G36" s="112"/>
    </row>
    <row r="37" spans="1:7" ht="15.75" x14ac:dyDescent="0.25">
      <c r="A37" s="50">
        <v>32</v>
      </c>
      <c r="B37" s="20" t="s">
        <v>150</v>
      </c>
      <c r="C37" s="112">
        <v>2433</v>
      </c>
      <c r="D37" s="112">
        <v>2433</v>
      </c>
      <c r="E37" s="112">
        <v>1858</v>
      </c>
      <c r="F37" s="112">
        <v>0</v>
      </c>
      <c r="G37" s="112">
        <v>0</v>
      </c>
    </row>
    <row r="38" spans="1:7" ht="47.25" x14ac:dyDescent="0.25">
      <c r="A38" s="50">
        <v>33</v>
      </c>
      <c r="B38" s="51" t="s">
        <v>190</v>
      </c>
      <c r="C38" s="112">
        <v>14394</v>
      </c>
      <c r="D38" s="112">
        <v>14394</v>
      </c>
      <c r="E38" s="112">
        <v>10990</v>
      </c>
      <c r="F38" s="112">
        <v>0</v>
      </c>
      <c r="G38" s="112">
        <v>0</v>
      </c>
    </row>
    <row r="39" spans="1:7" ht="15.75" x14ac:dyDescent="0.25">
      <c r="A39" s="50">
        <v>34</v>
      </c>
      <c r="B39" s="98" t="s">
        <v>3</v>
      </c>
      <c r="C39" s="112">
        <v>0</v>
      </c>
      <c r="D39" s="112"/>
      <c r="E39" s="112"/>
      <c r="F39" s="112"/>
      <c r="G39" s="112"/>
    </row>
    <row r="40" spans="1:7" ht="15.75" x14ac:dyDescent="0.25">
      <c r="A40" s="50">
        <v>35</v>
      </c>
      <c r="B40" s="48" t="s">
        <v>152</v>
      </c>
      <c r="C40" s="112">
        <v>6140</v>
      </c>
      <c r="D40" s="112">
        <v>6140</v>
      </c>
      <c r="E40" s="112">
        <v>4688</v>
      </c>
      <c r="F40" s="112"/>
      <c r="G40" s="112">
        <v>0</v>
      </c>
    </row>
    <row r="41" spans="1:7" ht="15.75" x14ac:dyDescent="0.25">
      <c r="A41" s="50">
        <v>36</v>
      </c>
      <c r="B41" s="48" t="s">
        <v>153</v>
      </c>
      <c r="C41" s="112">
        <v>4547</v>
      </c>
      <c r="D41" s="112">
        <v>4547</v>
      </c>
      <c r="E41" s="112">
        <v>3472</v>
      </c>
      <c r="F41" s="112"/>
      <c r="G41" s="112">
        <v>0</v>
      </c>
    </row>
    <row r="42" spans="1:7" ht="15.75" x14ac:dyDescent="0.25">
      <c r="A42" s="50">
        <v>37</v>
      </c>
      <c r="B42" s="48" t="s">
        <v>154</v>
      </c>
      <c r="C42" s="112">
        <v>3707</v>
      </c>
      <c r="D42" s="112">
        <v>3707</v>
      </c>
      <c r="E42" s="112">
        <v>2830</v>
      </c>
      <c r="F42" s="112"/>
      <c r="G42" s="112">
        <v>0</v>
      </c>
    </row>
    <row r="43" spans="1:7" ht="31.5" x14ac:dyDescent="0.25">
      <c r="A43" s="50">
        <v>38</v>
      </c>
      <c r="B43" s="20" t="s">
        <v>191</v>
      </c>
      <c r="C43" s="111">
        <v>98471</v>
      </c>
      <c r="D43" s="111">
        <v>98471</v>
      </c>
      <c r="E43" s="111">
        <v>0</v>
      </c>
      <c r="F43" s="111">
        <v>0</v>
      </c>
      <c r="G43" s="111">
        <v>0</v>
      </c>
    </row>
    <row r="44" spans="1:7" ht="47.25" x14ac:dyDescent="0.25">
      <c r="A44" s="50">
        <v>39</v>
      </c>
      <c r="B44" s="48" t="s">
        <v>192</v>
      </c>
      <c r="C44" s="111">
        <v>203892</v>
      </c>
      <c r="D44" s="111">
        <v>203892</v>
      </c>
      <c r="E44" s="111">
        <v>0</v>
      </c>
      <c r="F44" s="111">
        <v>0</v>
      </c>
      <c r="G44" s="111">
        <v>13719</v>
      </c>
    </row>
    <row r="45" spans="1:7" ht="31.5" x14ac:dyDescent="0.25">
      <c r="A45" s="50">
        <v>40</v>
      </c>
      <c r="B45" s="52" t="s">
        <v>193</v>
      </c>
      <c r="C45" s="111">
        <v>37650</v>
      </c>
      <c r="D45" s="111">
        <v>37650</v>
      </c>
      <c r="E45" s="111">
        <v>0</v>
      </c>
      <c r="F45" s="111">
        <v>0</v>
      </c>
      <c r="G45" s="111">
        <v>0</v>
      </c>
    </row>
    <row r="46" spans="1:7" ht="31.5" x14ac:dyDescent="0.25">
      <c r="A46" s="50">
        <v>41</v>
      </c>
      <c r="B46" s="47" t="s">
        <v>194</v>
      </c>
      <c r="C46" s="111">
        <v>115848</v>
      </c>
      <c r="D46" s="111">
        <v>0</v>
      </c>
      <c r="E46" s="111">
        <v>0</v>
      </c>
      <c r="F46" s="111">
        <v>115848</v>
      </c>
      <c r="G46" s="111">
        <v>0</v>
      </c>
    </row>
    <row r="47" spans="1:7" ht="15.75" x14ac:dyDescent="0.25">
      <c r="A47" s="50">
        <v>42</v>
      </c>
      <c r="B47" s="52" t="s">
        <v>195</v>
      </c>
      <c r="C47" s="111">
        <f>+C48+C49+C54+C62+C66+C71+C75+C76+C77+C81+C85</f>
        <v>4157741</v>
      </c>
      <c r="D47" s="111">
        <f t="shared" ref="D47:G47" si="3">+D48+D49+D54+D62+D66+D71+D75+D76+D77+D81+D85</f>
        <v>1043876</v>
      </c>
      <c r="E47" s="111">
        <f t="shared" si="3"/>
        <v>2028</v>
      </c>
      <c r="F47" s="111">
        <f t="shared" si="3"/>
        <v>3113865</v>
      </c>
      <c r="G47" s="111">
        <f t="shared" si="3"/>
        <v>5257</v>
      </c>
    </row>
    <row r="48" spans="1:7" ht="31.5" x14ac:dyDescent="0.25">
      <c r="A48" s="50">
        <v>43</v>
      </c>
      <c r="B48" s="24" t="s">
        <v>176</v>
      </c>
      <c r="C48" s="111">
        <v>20071</v>
      </c>
      <c r="D48" s="111">
        <v>5590</v>
      </c>
      <c r="E48" s="111">
        <v>0</v>
      </c>
      <c r="F48" s="111">
        <v>14481</v>
      </c>
      <c r="G48" s="111">
        <v>0</v>
      </c>
    </row>
    <row r="49" spans="1:7" ht="31.5" x14ac:dyDescent="0.25">
      <c r="A49" s="50">
        <v>44</v>
      </c>
      <c r="B49" s="47" t="s">
        <v>196</v>
      </c>
      <c r="C49" s="111">
        <f>+C51+C52+C53</f>
        <v>1603596</v>
      </c>
      <c r="D49" s="111">
        <f t="shared" ref="D49:G49" si="4">+D51+D52+D53</f>
        <v>524357</v>
      </c>
      <c r="E49" s="111">
        <f t="shared" si="4"/>
        <v>0</v>
      </c>
      <c r="F49" s="111">
        <f t="shared" si="4"/>
        <v>1079239</v>
      </c>
      <c r="G49" s="111">
        <f t="shared" si="4"/>
        <v>0</v>
      </c>
    </row>
    <row r="50" spans="1:7" ht="15.75" x14ac:dyDescent="0.25">
      <c r="A50" s="50">
        <v>45</v>
      </c>
      <c r="B50" s="98" t="s">
        <v>3</v>
      </c>
      <c r="C50" s="112"/>
      <c r="D50" s="112"/>
      <c r="E50" s="112"/>
      <c r="F50" s="112"/>
      <c r="G50" s="112"/>
    </row>
    <row r="51" spans="1:7" ht="31.5" x14ac:dyDescent="0.25">
      <c r="A51" s="50">
        <v>46</v>
      </c>
      <c r="B51" s="48" t="s">
        <v>197</v>
      </c>
      <c r="C51" s="112">
        <v>1261903</v>
      </c>
      <c r="D51" s="112">
        <v>379547</v>
      </c>
      <c r="E51" s="112">
        <v>0</v>
      </c>
      <c r="F51" s="112">
        <v>882356</v>
      </c>
      <c r="G51" s="112">
        <v>0</v>
      </c>
    </row>
    <row r="52" spans="1:7" ht="63" x14ac:dyDescent="0.25">
      <c r="A52" s="50">
        <v>47</v>
      </c>
      <c r="B52" s="48" t="s">
        <v>314</v>
      </c>
      <c r="C52" s="112">
        <v>144810</v>
      </c>
      <c r="D52" s="112">
        <v>144810</v>
      </c>
      <c r="E52" s="112"/>
      <c r="F52" s="112"/>
      <c r="G52" s="112"/>
    </row>
    <row r="53" spans="1:7" ht="31.5" x14ac:dyDescent="0.25">
      <c r="A53" s="50">
        <v>48</v>
      </c>
      <c r="B53" s="48" t="s">
        <v>198</v>
      </c>
      <c r="C53" s="112">
        <v>196883</v>
      </c>
      <c r="D53" s="112">
        <v>0</v>
      </c>
      <c r="E53" s="112">
        <v>0</v>
      </c>
      <c r="F53" s="112">
        <v>196883</v>
      </c>
      <c r="G53" s="112">
        <v>0</v>
      </c>
    </row>
    <row r="54" spans="1:7" ht="15.75" x14ac:dyDescent="0.25">
      <c r="A54" s="50">
        <v>49</v>
      </c>
      <c r="B54" s="24" t="s">
        <v>199</v>
      </c>
      <c r="C54" s="111">
        <f>+C56+C57+C58</f>
        <v>543847</v>
      </c>
      <c r="D54" s="111">
        <f t="shared" ref="D54:G54" si="5">+D56+D57+D58</f>
        <v>349830</v>
      </c>
      <c r="E54" s="111">
        <f t="shared" si="5"/>
        <v>1622</v>
      </c>
      <c r="F54" s="111">
        <f t="shared" si="5"/>
        <v>194017</v>
      </c>
      <c r="G54" s="111">
        <f t="shared" si="5"/>
        <v>0</v>
      </c>
    </row>
    <row r="55" spans="1:7" ht="15.75" x14ac:dyDescent="0.25">
      <c r="A55" s="50">
        <v>50</v>
      </c>
      <c r="B55" s="53" t="s">
        <v>3</v>
      </c>
      <c r="C55" s="112"/>
      <c r="D55" s="112"/>
      <c r="E55" s="112"/>
      <c r="F55" s="112"/>
      <c r="G55" s="112"/>
    </row>
    <row r="56" spans="1:7" ht="31.5" x14ac:dyDescent="0.25">
      <c r="A56" s="50">
        <v>51</v>
      </c>
      <c r="B56" s="20" t="s">
        <v>200</v>
      </c>
      <c r="C56" s="112">
        <v>77329</v>
      </c>
      <c r="D56" s="112">
        <v>55636</v>
      </c>
      <c r="E56" s="112">
        <v>1622</v>
      </c>
      <c r="F56" s="112">
        <v>21693</v>
      </c>
      <c r="G56" s="112">
        <v>0</v>
      </c>
    </row>
    <row r="57" spans="1:7" ht="31.5" x14ac:dyDescent="0.25">
      <c r="A57" s="50">
        <v>52</v>
      </c>
      <c r="B57" s="20" t="s">
        <v>201</v>
      </c>
      <c r="C57" s="112">
        <v>172324</v>
      </c>
      <c r="D57" s="112">
        <v>0</v>
      </c>
      <c r="E57" s="112">
        <v>0</v>
      </c>
      <c r="F57" s="112">
        <v>172324</v>
      </c>
      <c r="G57" s="112">
        <v>0</v>
      </c>
    </row>
    <row r="58" spans="1:7" ht="63" x14ac:dyDescent="0.25">
      <c r="A58" s="50">
        <v>53</v>
      </c>
      <c r="B58" s="24" t="s">
        <v>202</v>
      </c>
      <c r="C58" s="112">
        <v>294194</v>
      </c>
      <c r="D58" s="112">
        <v>294194</v>
      </c>
      <c r="E58" s="112">
        <v>0</v>
      </c>
      <c r="F58" s="112">
        <v>0</v>
      </c>
      <c r="G58" s="112">
        <v>0</v>
      </c>
    </row>
    <row r="59" spans="1:7" ht="15.75" x14ac:dyDescent="0.25">
      <c r="A59" s="50">
        <v>54</v>
      </c>
      <c r="B59" s="53" t="s">
        <v>3</v>
      </c>
      <c r="C59" s="112"/>
      <c r="D59" s="112"/>
      <c r="E59" s="112"/>
      <c r="F59" s="112"/>
      <c r="G59" s="112"/>
    </row>
    <row r="60" spans="1:7" ht="31.5" x14ac:dyDescent="0.25">
      <c r="A60" s="50">
        <v>55</v>
      </c>
      <c r="B60" s="20" t="s">
        <v>145</v>
      </c>
      <c r="C60" s="112">
        <v>286374</v>
      </c>
      <c r="D60" s="112">
        <v>286374</v>
      </c>
      <c r="E60" s="112">
        <v>0</v>
      </c>
      <c r="F60" s="112">
        <v>0</v>
      </c>
      <c r="G60" s="112">
        <v>0</v>
      </c>
    </row>
    <row r="61" spans="1:7" ht="15.75" x14ac:dyDescent="0.25">
      <c r="A61" s="50">
        <v>56</v>
      </c>
      <c r="B61" s="20" t="s">
        <v>143</v>
      </c>
      <c r="C61" s="112">
        <v>7820</v>
      </c>
      <c r="D61" s="112">
        <v>7820</v>
      </c>
      <c r="E61" s="112">
        <v>0</v>
      </c>
      <c r="F61" s="112">
        <v>0</v>
      </c>
      <c r="G61" s="112">
        <v>0</v>
      </c>
    </row>
    <row r="62" spans="1:7" ht="31.5" x14ac:dyDescent="0.25">
      <c r="A62" s="50">
        <v>57</v>
      </c>
      <c r="B62" s="24" t="s">
        <v>203</v>
      </c>
      <c r="C62" s="111">
        <f>+C64+C65</f>
        <v>118425</v>
      </c>
      <c r="D62" s="111">
        <f t="shared" ref="D62:G62" si="6">+D64+D65</f>
        <v>110287</v>
      </c>
      <c r="E62" s="111">
        <f t="shared" si="6"/>
        <v>0</v>
      </c>
      <c r="F62" s="111">
        <f t="shared" si="6"/>
        <v>8138</v>
      </c>
      <c r="G62" s="111">
        <f t="shared" si="6"/>
        <v>0</v>
      </c>
    </row>
    <row r="63" spans="1:7" ht="15.75" x14ac:dyDescent="0.25">
      <c r="A63" s="50">
        <v>58</v>
      </c>
      <c r="B63" s="98" t="s">
        <v>3</v>
      </c>
      <c r="C63" s="112"/>
      <c r="D63" s="112"/>
      <c r="E63" s="112"/>
      <c r="F63" s="112"/>
      <c r="G63" s="112"/>
    </row>
    <row r="64" spans="1:7" ht="31.5" x14ac:dyDescent="0.25">
      <c r="A64" s="50">
        <v>59</v>
      </c>
      <c r="B64" s="20" t="s">
        <v>204</v>
      </c>
      <c r="C64" s="112">
        <v>110287</v>
      </c>
      <c r="D64" s="112">
        <v>110287</v>
      </c>
      <c r="E64" s="112">
        <v>0</v>
      </c>
      <c r="F64" s="112">
        <v>0</v>
      </c>
      <c r="G64" s="112">
        <v>0</v>
      </c>
    </row>
    <row r="65" spans="1:7" ht="31.5" x14ac:dyDescent="0.25">
      <c r="A65" s="50">
        <v>60</v>
      </c>
      <c r="B65" s="20" t="s">
        <v>205</v>
      </c>
      <c r="C65" s="112">
        <v>8138</v>
      </c>
      <c r="D65" s="112">
        <v>0</v>
      </c>
      <c r="E65" s="112">
        <v>0</v>
      </c>
      <c r="F65" s="112">
        <v>8138</v>
      </c>
      <c r="G65" s="112">
        <v>0</v>
      </c>
    </row>
    <row r="66" spans="1:7" ht="15.75" x14ac:dyDescent="0.25">
      <c r="A66" s="50">
        <v>61</v>
      </c>
      <c r="B66" s="47" t="s">
        <v>206</v>
      </c>
      <c r="C66" s="111">
        <f>+C68+C69+C70</f>
        <v>317453</v>
      </c>
      <c r="D66" s="111">
        <f t="shared" ref="D66:G66" si="7">+D68+D69+D70</f>
        <v>39215</v>
      </c>
      <c r="E66" s="111">
        <f t="shared" si="7"/>
        <v>0</v>
      </c>
      <c r="F66" s="111">
        <f t="shared" si="7"/>
        <v>278238</v>
      </c>
      <c r="G66" s="111">
        <f t="shared" si="7"/>
        <v>0</v>
      </c>
    </row>
    <row r="67" spans="1:7" ht="15.75" x14ac:dyDescent="0.25">
      <c r="A67" s="50">
        <v>62</v>
      </c>
      <c r="B67" s="98" t="s">
        <v>3</v>
      </c>
      <c r="C67" s="112"/>
      <c r="D67" s="112"/>
      <c r="E67" s="112"/>
      <c r="F67" s="112"/>
      <c r="G67" s="112"/>
    </row>
    <row r="68" spans="1:7" ht="31.5" x14ac:dyDescent="0.25">
      <c r="A68" s="50">
        <v>63</v>
      </c>
      <c r="B68" s="48" t="s">
        <v>207</v>
      </c>
      <c r="C68" s="112">
        <v>100209</v>
      </c>
      <c r="D68" s="112">
        <v>39215</v>
      </c>
      <c r="E68" s="112">
        <v>0</v>
      </c>
      <c r="F68" s="112">
        <v>60994</v>
      </c>
      <c r="G68" s="112">
        <v>0</v>
      </c>
    </row>
    <row r="69" spans="1:7" ht="15.75" x14ac:dyDescent="0.25">
      <c r="A69" s="50">
        <v>64</v>
      </c>
      <c r="B69" s="48" t="s">
        <v>208</v>
      </c>
      <c r="C69" s="112">
        <v>182721</v>
      </c>
      <c r="D69" s="112">
        <v>0</v>
      </c>
      <c r="E69" s="112">
        <v>0</v>
      </c>
      <c r="F69" s="112">
        <v>182721</v>
      </c>
      <c r="G69" s="112">
        <v>0</v>
      </c>
    </row>
    <row r="70" spans="1:7" ht="15.75" x14ac:dyDescent="0.25">
      <c r="A70" s="50">
        <v>65</v>
      </c>
      <c r="B70" s="20" t="s">
        <v>209</v>
      </c>
      <c r="C70" s="112">
        <v>34523</v>
      </c>
      <c r="D70" s="112">
        <v>0</v>
      </c>
      <c r="E70" s="112">
        <v>0</v>
      </c>
      <c r="F70" s="112">
        <v>34523</v>
      </c>
      <c r="G70" s="112">
        <v>0</v>
      </c>
    </row>
    <row r="71" spans="1:7" ht="31.5" x14ac:dyDescent="0.25">
      <c r="A71" s="50">
        <v>66</v>
      </c>
      <c r="B71" s="24" t="s">
        <v>210</v>
      </c>
      <c r="C71" s="111">
        <f>+C73+C74</f>
        <v>152152</v>
      </c>
      <c r="D71" s="111">
        <f t="shared" ref="D71:G71" si="8">+D73+D74</f>
        <v>0</v>
      </c>
      <c r="E71" s="111">
        <f t="shared" si="8"/>
        <v>0</v>
      </c>
      <c r="F71" s="111">
        <f t="shared" si="8"/>
        <v>152152</v>
      </c>
      <c r="G71" s="111">
        <f t="shared" si="8"/>
        <v>5257</v>
      </c>
    </row>
    <row r="72" spans="1:7" ht="15.75" x14ac:dyDescent="0.25">
      <c r="A72" s="50">
        <v>67</v>
      </c>
      <c r="B72" s="98" t="s">
        <v>3</v>
      </c>
      <c r="C72" s="112"/>
      <c r="D72" s="112"/>
      <c r="E72" s="112"/>
      <c r="F72" s="112"/>
      <c r="G72" s="112"/>
    </row>
    <row r="73" spans="1:7" ht="31.5" x14ac:dyDescent="0.25">
      <c r="A73" s="50">
        <v>68</v>
      </c>
      <c r="B73" s="48" t="s">
        <v>211</v>
      </c>
      <c r="C73" s="112">
        <f>+D73+F73</f>
        <v>31323</v>
      </c>
      <c r="D73" s="112">
        <v>0</v>
      </c>
      <c r="E73" s="112">
        <v>0</v>
      </c>
      <c r="F73" s="112">
        <f>26066+5257</f>
        <v>31323</v>
      </c>
      <c r="G73" s="112">
        <v>5257</v>
      </c>
    </row>
    <row r="74" spans="1:7" ht="31.5" x14ac:dyDescent="0.25">
      <c r="A74" s="50">
        <v>69</v>
      </c>
      <c r="B74" s="48" t="s">
        <v>212</v>
      </c>
      <c r="C74" s="112">
        <v>120829</v>
      </c>
      <c r="D74" s="112">
        <v>0</v>
      </c>
      <c r="E74" s="112">
        <v>0</v>
      </c>
      <c r="F74" s="112">
        <v>120829</v>
      </c>
      <c r="G74" s="112">
        <v>0</v>
      </c>
    </row>
    <row r="75" spans="1:7" s="19" customFormat="1" ht="47.25" x14ac:dyDescent="0.25">
      <c r="A75" s="50">
        <v>70</v>
      </c>
      <c r="B75" s="24" t="s">
        <v>336</v>
      </c>
      <c r="C75" s="111">
        <v>6401</v>
      </c>
      <c r="D75" s="111">
        <v>6372</v>
      </c>
      <c r="E75" s="111">
        <v>0</v>
      </c>
      <c r="F75" s="111">
        <v>29</v>
      </c>
      <c r="G75" s="111">
        <v>0</v>
      </c>
    </row>
    <row r="76" spans="1:7" ht="47.25" x14ac:dyDescent="0.25">
      <c r="A76" s="50">
        <v>71</v>
      </c>
      <c r="B76" s="24" t="s">
        <v>227</v>
      </c>
      <c r="C76" s="111">
        <v>23835</v>
      </c>
      <c r="D76" s="111">
        <v>0</v>
      </c>
      <c r="E76" s="111">
        <v>0</v>
      </c>
      <c r="F76" s="111">
        <v>23835</v>
      </c>
      <c r="G76" s="111">
        <v>0</v>
      </c>
    </row>
    <row r="77" spans="1:7" ht="15.75" x14ac:dyDescent="0.25">
      <c r="A77" s="50">
        <v>72</v>
      </c>
      <c r="B77" s="24" t="s">
        <v>214</v>
      </c>
      <c r="C77" s="111">
        <f>+C79+C80</f>
        <v>698507</v>
      </c>
      <c r="D77" s="111">
        <f t="shared" ref="D77:G77" si="9">+D79+D80</f>
        <v>0</v>
      </c>
      <c r="E77" s="111">
        <f t="shared" si="9"/>
        <v>0</v>
      </c>
      <c r="F77" s="111">
        <f t="shared" si="9"/>
        <v>698507</v>
      </c>
      <c r="G77" s="111">
        <f t="shared" si="9"/>
        <v>0</v>
      </c>
    </row>
    <row r="78" spans="1:7" ht="15.75" x14ac:dyDescent="0.25">
      <c r="A78" s="50">
        <v>73</v>
      </c>
      <c r="B78" s="98" t="s">
        <v>3</v>
      </c>
      <c r="C78" s="112"/>
      <c r="D78" s="112"/>
      <c r="E78" s="112"/>
      <c r="F78" s="112"/>
      <c r="G78" s="112"/>
    </row>
    <row r="79" spans="1:7" ht="31.5" x14ac:dyDescent="0.25">
      <c r="A79" s="50">
        <v>74</v>
      </c>
      <c r="B79" s="48" t="s">
        <v>215</v>
      </c>
      <c r="C79" s="112">
        <v>689644</v>
      </c>
      <c r="D79" s="112">
        <v>0</v>
      </c>
      <c r="E79" s="112">
        <v>0</v>
      </c>
      <c r="F79" s="112">
        <v>689644</v>
      </c>
      <c r="G79" s="112">
        <v>0</v>
      </c>
    </row>
    <row r="80" spans="1:7" ht="31.5" x14ac:dyDescent="0.25">
      <c r="A80" s="50">
        <v>75</v>
      </c>
      <c r="B80" s="48" t="s">
        <v>216</v>
      </c>
      <c r="C80" s="112">
        <v>8863</v>
      </c>
      <c r="D80" s="112">
        <v>0</v>
      </c>
      <c r="E80" s="112">
        <v>0</v>
      </c>
      <c r="F80" s="112">
        <v>8863</v>
      </c>
      <c r="G80" s="112">
        <v>0</v>
      </c>
    </row>
    <row r="81" spans="1:7" ht="15.75" x14ac:dyDescent="0.25">
      <c r="A81" s="50">
        <v>76</v>
      </c>
      <c r="B81" s="47" t="s">
        <v>217</v>
      </c>
      <c r="C81" s="111">
        <f>+C83+C84</f>
        <v>460728</v>
      </c>
      <c r="D81" s="111">
        <f t="shared" ref="D81:G81" si="10">+D83+D84</f>
        <v>0</v>
      </c>
      <c r="E81" s="111">
        <f t="shared" si="10"/>
        <v>0</v>
      </c>
      <c r="F81" s="111">
        <f t="shared" si="10"/>
        <v>460728</v>
      </c>
      <c r="G81" s="111">
        <f t="shared" si="10"/>
        <v>0</v>
      </c>
    </row>
    <row r="82" spans="1:7" ht="15.75" x14ac:dyDescent="0.25">
      <c r="A82" s="50">
        <v>77</v>
      </c>
      <c r="B82" s="98" t="s">
        <v>3</v>
      </c>
      <c r="C82" s="112"/>
      <c r="D82" s="112"/>
      <c r="E82" s="112"/>
      <c r="F82" s="112"/>
      <c r="G82" s="112"/>
    </row>
    <row r="83" spans="1:7" ht="31.5" x14ac:dyDescent="0.25">
      <c r="A83" s="50">
        <v>78</v>
      </c>
      <c r="B83" s="48" t="s">
        <v>218</v>
      </c>
      <c r="C83" s="112">
        <v>25197</v>
      </c>
      <c r="D83" s="112">
        <v>0</v>
      </c>
      <c r="E83" s="112">
        <v>0</v>
      </c>
      <c r="F83" s="112">
        <v>25197</v>
      </c>
      <c r="G83" s="112">
        <v>0</v>
      </c>
    </row>
    <row r="84" spans="1:7" ht="31.5" x14ac:dyDescent="0.25">
      <c r="A84" s="50">
        <v>79</v>
      </c>
      <c r="B84" s="48" t="s">
        <v>315</v>
      </c>
      <c r="C84" s="112">
        <v>435531</v>
      </c>
      <c r="D84" s="112"/>
      <c r="E84" s="112"/>
      <c r="F84" s="112">
        <v>435531</v>
      </c>
      <c r="G84" s="112"/>
    </row>
    <row r="85" spans="1:7" ht="15.75" x14ac:dyDescent="0.25">
      <c r="A85" s="50">
        <v>80</v>
      </c>
      <c r="B85" s="47" t="s">
        <v>219</v>
      </c>
      <c r="C85" s="111">
        <f>+C87+C88</f>
        <v>212726</v>
      </c>
      <c r="D85" s="111">
        <f t="shared" ref="D85:G85" si="11">+D87+D88</f>
        <v>8225</v>
      </c>
      <c r="E85" s="111">
        <f t="shared" si="11"/>
        <v>406</v>
      </c>
      <c r="F85" s="111">
        <f t="shared" si="11"/>
        <v>204501</v>
      </c>
      <c r="G85" s="111">
        <f t="shared" si="11"/>
        <v>0</v>
      </c>
    </row>
    <row r="86" spans="1:7" ht="15.75" x14ac:dyDescent="0.25">
      <c r="A86" s="50">
        <v>81</v>
      </c>
      <c r="B86" s="98" t="s">
        <v>3</v>
      </c>
      <c r="C86" s="112"/>
      <c r="D86" s="112"/>
      <c r="E86" s="112"/>
      <c r="F86" s="112"/>
      <c r="G86" s="112"/>
    </row>
    <row r="87" spans="1:7" ht="31.5" x14ac:dyDescent="0.25">
      <c r="A87" s="50">
        <v>82</v>
      </c>
      <c r="B87" s="48" t="s">
        <v>220</v>
      </c>
      <c r="C87" s="112">
        <v>172932</v>
      </c>
      <c r="D87" s="112">
        <v>8225</v>
      </c>
      <c r="E87" s="112">
        <v>406</v>
      </c>
      <c r="F87" s="112">
        <v>164707</v>
      </c>
      <c r="G87" s="112">
        <v>0</v>
      </c>
    </row>
    <row r="88" spans="1:7" ht="31.5" x14ac:dyDescent="0.25">
      <c r="A88" s="50">
        <v>83</v>
      </c>
      <c r="B88" s="48" t="s">
        <v>221</v>
      </c>
      <c r="C88" s="112">
        <v>39794</v>
      </c>
      <c r="D88" s="112">
        <v>0</v>
      </c>
      <c r="E88" s="112">
        <v>0</v>
      </c>
      <c r="F88" s="112">
        <v>39794</v>
      </c>
      <c r="G88" s="112">
        <v>0</v>
      </c>
    </row>
    <row r="89" spans="1:7" ht="15.75" x14ac:dyDescent="0.25">
      <c r="A89" s="50">
        <v>84</v>
      </c>
      <c r="B89" s="24" t="s">
        <v>222</v>
      </c>
      <c r="C89" s="111">
        <f>+C90</f>
        <v>329327</v>
      </c>
      <c r="D89" s="111">
        <f t="shared" ref="D89:G89" si="12">+D90</f>
        <v>176495</v>
      </c>
      <c r="E89" s="111">
        <f t="shared" si="12"/>
        <v>1477</v>
      </c>
      <c r="F89" s="111">
        <f t="shared" si="12"/>
        <v>152832</v>
      </c>
      <c r="G89" s="111">
        <f t="shared" si="12"/>
        <v>0</v>
      </c>
    </row>
    <row r="90" spans="1:7" ht="31.5" x14ac:dyDescent="0.25">
      <c r="A90" s="50">
        <v>85</v>
      </c>
      <c r="B90" s="24" t="s">
        <v>176</v>
      </c>
      <c r="C90" s="111">
        <v>329327</v>
      </c>
      <c r="D90" s="111">
        <v>176495</v>
      </c>
      <c r="E90" s="111">
        <v>1477</v>
      </c>
      <c r="F90" s="111">
        <v>152832</v>
      </c>
      <c r="G90" s="111">
        <v>0</v>
      </c>
    </row>
    <row r="91" spans="1:7" ht="15.75" x14ac:dyDescent="0.25">
      <c r="A91" s="50">
        <v>86</v>
      </c>
      <c r="B91" s="24" t="s">
        <v>12</v>
      </c>
      <c r="C91" s="111">
        <f>+C92+C96+C97+C101+C102+C106+C107</f>
        <v>23599285</v>
      </c>
      <c r="D91" s="111">
        <f t="shared" ref="D91:G91" si="13">+D92+D96+D97+D101+D102+D106+D107</f>
        <v>21881521</v>
      </c>
      <c r="E91" s="111">
        <f t="shared" si="13"/>
        <v>259442</v>
      </c>
      <c r="F91" s="111">
        <f t="shared" si="13"/>
        <v>1717764</v>
      </c>
      <c r="G91" s="111">
        <f t="shared" si="13"/>
        <v>1280870</v>
      </c>
    </row>
    <row r="92" spans="1:7" ht="15.75" x14ac:dyDescent="0.25">
      <c r="A92" s="50">
        <v>87</v>
      </c>
      <c r="B92" s="47" t="s">
        <v>223</v>
      </c>
      <c r="C92" s="111">
        <f>+C94+C95</f>
        <v>5165025</v>
      </c>
      <c r="D92" s="111">
        <f t="shared" ref="D92:G92" si="14">+D94+D95</f>
        <v>5094735</v>
      </c>
      <c r="E92" s="111">
        <f t="shared" si="14"/>
        <v>0</v>
      </c>
      <c r="F92" s="111">
        <f t="shared" si="14"/>
        <v>70290</v>
      </c>
      <c r="G92" s="111">
        <f t="shared" si="14"/>
        <v>0</v>
      </c>
    </row>
    <row r="93" spans="1:7" ht="15.75" x14ac:dyDescent="0.25">
      <c r="A93" s="50">
        <v>88</v>
      </c>
      <c r="B93" s="98" t="s">
        <v>3</v>
      </c>
      <c r="C93" s="112">
        <v>0</v>
      </c>
      <c r="D93" s="112"/>
      <c r="E93" s="112"/>
      <c r="F93" s="112"/>
      <c r="G93" s="112"/>
    </row>
    <row r="94" spans="1:7" ht="31.5" x14ac:dyDescent="0.25">
      <c r="A94" s="50">
        <v>89</v>
      </c>
      <c r="B94" s="48" t="s">
        <v>207</v>
      </c>
      <c r="C94" s="112">
        <v>4814933</v>
      </c>
      <c r="D94" s="112">
        <v>4814933</v>
      </c>
      <c r="E94" s="112">
        <v>0</v>
      </c>
      <c r="F94" s="112">
        <v>0</v>
      </c>
      <c r="G94" s="112">
        <v>0</v>
      </c>
    </row>
    <row r="95" spans="1:7" ht="15.75" x14ac:dyDescent="0.25">
      <c r="A95" s="50">
        <v>90</v>
      </c>
      <c r="B95" s="20" t="s">
        <v>209</v>
      </c>
      <c r="C95" s="112">
        <v>350092</v>
      </c>
      <c r="D95" s="112">
        <v>279802</v>
      </c>
      <c r="E95" s="112">
        <v>0</v>
      </c>
      <c r="F95" s="112">
        <v>70290</v>
      </c>
      <c r="G95" s="112">
        <v>0</v>
      </c>
    </row>
    <row r="96" spans="1:7" ht="31.5" x14ac:dyDescent="0.25">
      <c r="A96" s="50">
        <v>91</v>
      </c>
      <c r="B96" s="24" t="s">
        <v>224</v>
      </c>
      <c r="C96" s="111">
        <f>+D96+F96</f>
        <v>6288992</v>
      </c>
      <c r="D96" s="111">
        <f>5962581+3717</f>
        <v>5966298</v>
      </c>
      <c r="E96" s="111">
        <v>0</v>
      </c>
      <c r="F96" s="111">
        <v>322694</v>
      </c>
      <c r="G96" s="111">
        <f>401537+3717</f>
        <v>405254</v>
      </c>
    </row>
    <row r="97" spans="1:7" ht="31.5" x14ac:dyDescent="0.25">
      <c r="A97" s="50">
        <v>92</v>
      </c>
      <c r="B97" s="24" t="s">
        <v>225</v>
      </c>
      <c r="C97" s="111">
        <f>+C99+C100</f>
        <v>9959370</v>
      </c>
      <c r="D97" s="111">
        <f t="shared" ref="D97:G97" si="15">+D99+D100</f>
        <v>9293823</v>
      </c>
      <c r="E97" s="111">
        <f t="shared" si="15"/>
        <v>259442</v>
      </c>
      <c r="F97" s="111">
        <f t="shared" si="15"/>
        <v>665547</v>
      </c>
      <c r="G97" s="111">
        <f t="shared" si="15"/>
        <v>821790</v>
      </c>
    </row>
    <row r="98" spans="1:7" ht="15.75" x14ac:dyDescent="0.25">
      <c r="A98" s="50">
        <v>93</v>
      </c>
      <c r="B98" s="98" t="s">
        <v>3</v>
      </c>
      <c r="C98" s="112">
        <v>0</v>
      </c>
      <c r="D98" s="112">
        <v>0</v>
      </c>
      <c r="E98" s="112">
        <v>0</v>
      </c>
      <c r="F98" s="112">
        <v>0</v>
      </c>
      <c r="G98" s="112"/>
    </row>
    <row r="99" spans="1:7" ht="47.25" x14ac:dyDescent="0.25">
      <c r="A99" s="50">
        <v>94</v>
      </c>
      <c r="B99" s="48" t="s">
        <v>213</v>
      </c>
      <c r="C99" s="112">
        <f>+D99+F99</f>
        <v>9924847</v>
      </c>
      <c r="D99" s="112">
        <f>9251129+8171</f>
        <v>9259300</v>
      </c>
      <c r="E99" s="112">
        <v>250029</v>
      </c>
      <c r="F99" s="112">
        <v>665547</v>
      </c>
      <c r="G99" s="112">
        <f>813619+8171</f>
        <v>821790</v>
      </c>
    </row>
    <row r="100" spans="1:7" ht="47.25" x14ac:dyDescent="0.25">
      <c r="A100" s="50">
        <v>95</v>
      </c>
      <c r="B100" s="20" t="s">
        <v>226</v>
      </c>
      <c r="C100" s="112">
        <v>34523</v>
      </c>
      <c r="D100" s="112">
        <v>34523</v>
      </c>
      <c r="E100" s="112">
        <v>9413</v>
      </c>
      <c r="F100" s="112">
        <v>0</v>
      </c>
      <c r="G100" s="112">
        <v>0</v>
      </c>
    </row>
    <row r="101" spans="1:7" ht="47.25" x14ac:dyDescent="0.25">
      <c r="A101" s="50">
        <v>96</v>
      </c>
      <c r="B101" s="24" t="s">
        <v>227</v>
      </c>
      <c r="C101" s="111">
        <v>142985</v>
      </c>
      <c r="D101" s="111">
        <v>5792</v>
      </c>
      <c r="E101" s="111">
        <v>0</v>
      </c>
      <c r="F101" s="111">
        <v>137193</v>
      </c>
      <c r="G101" s="111">
        <v>0</v>
      </c>
    </row>
    <row r="102" spans="1:7" ht="15.75" x14ac:dyDescent="0.25">
      <c r="A102" s="50">
        <v>97</v>
      </c>
      <c r="B102" s="24" t="s">
        <v>214</v>
      </c>
      <c r="C102" s="111">
        <f>+C104+C105</f>
        <v>1593084</v>
      </c>
      <c r="D102" s="111">
        <f t="shared" ref="D102:G102" si="16">+D104+D105</f>
        <v>1447405</v>
      </c>
      <c r="E102" s="111">
        <f t="shared" si="16"/>
        <v>0</v>
      </c>
      <c r="F102" s="111">
        <f t="shared" si="16"/>
        <v>145679</v>
      </c>
      <c r="G102" s="111">
        <f t="shared" si="16"/>
        <v>53110</v>
      </c>
    </row>
    <row r="103" spans="1:7" ht="15.75" x14ac:dyDescent="0.25">
      <c r="A103" s="50">
        <v>98</v>
      </c>
      <c r="B103" s="98" t="s">
        <v>3</v>
      </c>
      <c r="C103" s="112"/>
      <c r="D103" s="112"/>
      <c r="E103" s="112"/>
      <c r="F103" s="112"/>
      <c r="G103" s="112"/>
    </row>
    <row r="104" spans="1:7" ht="31.5" x14ac:dyDescent="0.25">
      <c r="A104" s="50">
        <v>99</v>
      </c>
      <c r="B104" s="20" t="s">
        <v>215</v>
      </c>
      <c r="C104" s="112">
        <v>1586220</v>
      </c>
      <c r="D104" s="112">
        <v>1440541</v>
      </c>
      <c r="E104" s="112">
        <v>0</v>
      </c>
      <c r="F104" s="112">
        <v>145679</v>
      </c>
      <c r="G104" s="112">
        <v>53110</v>
      </c>
    </row>
    <row r="105" spans="1:7" ht="47.25" x14ac:dyDescent="0.25">
      <c r="A105" s="50">
        <v>100</v>
      </c>
      <c r="B105" s="51" t="s">
        <v>228</v>
      </c>
      <c r="C105" s="112">
        <v>6864</v>
      </c>
      <c r="D105" s="112">
        <v>6864</v>
      </c>
      <c r="E105" s="112">
        <v>0</v>
      </c>
      <c r="F105" s="112">
        <v>0</v>
      </c>
      <c r="G105" s="112">
        <v>0</v>
      </c>
    </row>
    <row r="106" spans="1:7" ht="31.5" x14ac:dyDescent="0.25">
      <c r="A106" s="50">
        <v>101</v>
      </c>
      <c r="B106" s="47" t="s">
        <v>229</v>
      </c>
      <c r="C106" s="111">
        <v>370916</v>
      </c>
      <c r="D106" s="111">
        <v>49583</v>
      </c>
      <c r="E106" s="111">
        <v>0</v>
      </c>
      <c r="F106" s="111">
        <v>321333</v>
      </c>
      <c r="G106" s="111">
        <v>0</v>
      </c>
    </row>
    <row r="107" spans="1:7" ht="31.5" x14ac:dyDescent="0.25">
      <c r="A107" s="50">
        <v>102</v>
      </c>
      <c r="B107" s="24" t="s">
        <v>194</v>
      </c>
      <c r="C107" s="111">
        <f>+D107+F107</f>
        <v>78913</v>
      </c>
      <c r="D107" s="111">
        <f>23169+716</f>
        <v>23885</v>
      </c>
      <c r="E107" s="111">
        <v>0</v>
      </c>
      <c r="F107" s="111">
        <v>55028</v>
      </c>
      <c r="G107" s="111">
        <v>716</v>
      </c>
    </row>
    <row r="108" spans="1:7" ht="15.75" x14ac:dyDescent="0.25">
      <c r="A108" s="50">
        <v>103</v>
      </c>
      <c r="B108" s="24" t="s">
        <v>13</v>
      </c>
      <c r="C108" s="111">
        <f>+C109+C113+C120</f>
        <v>65994753</v>
      </c>
      <c r="D108" s="111">
        <f t="shared" ref="D108:G108" si="17">+D109+D113+D120</f>
        <v>65659606</v>
      </c>
      <c r="E108" s="111">
        <f t="shared" si="17"/>
        <v>41876939</v>
      </c>
      <c r="F108" s="111">
        <f t="shared" si="17"/>
        <v>335147</v>
      </c>
      <c r="G108" s="111">
        <f t="shared" si="17"/>
        <v>8431</v>
      </c>
    </row>
    <row r="109" spans="1:7" ht="31.5" x14ac:dyDescent="0.25">
      <c r="A109" s="50">
        <v>104</v>
      </c>
      <c r="B109" s="24" t="s">
        <v>230</v>
      </c>
      <c r="C109" s="111">
        <f>+C111+C112</f>
        <v>3638468</v>
      </c>
      <c r="D109" s="111">
        <f t="shared" ref="D109:G109" si="18">+D111+D112</f>
        <v>3617760</v>
      </c>
      <c r="E109" s="111">
        <f t="shared" si="18"/>
        <v>1653615</v>
      </c>
      <c r="F109" s="111">
        <f t="shared" si="18"/>
        <v>20708</v>
      </c>
      <c r="G109" s="111">
        <f t="shared" si="18"/>
        <v>0</v>
      </c>
    </row>
    <row r="110" spans="1:7" ht="15.75" x14ac:dyDescent="0.25">
      <c r="A110" s="50">
        <v>105</v>
      </c>
      <c r="B110" s="98" t="s">
        <v>3</v>
      </c>
      <c r="C110" s="112">
        <v>0</v>
      </c>
      <c r="D110" s="112">
        <v>0</v>
      </c>
      <c r="E110" s="112">
        <v>0</v>
      </c>
      <c r="F110" s="112">
        <v>0</v>
      </c>
      <c r="G110" s="112"/>
    </row>
    <row r="111" spans="1:7" ht="47.25" x14ac:dyDescent="0.25">
      <c r="A111" s="50">
        <v>106</v>
      </c>
      <c r="B111" s="20" t="s">
        <v>231</v>
      </c>
      <c r="C111" s="112">
        <v>3296137</v>
      </c>
      <c r="D111" s="112">
        <v>3288607</v>
      </c>
      <c r="E111" s="112">
        <v>1648807</v>
      </c>
      <c r="F111" s="112">
        <v>7530</v>
      </c>
      <c r="G111" s="112">
        <v>0</v>
      </c>
    </row>
    <row r="112" spans="1:7" ht="47.25" x14ac:dyDescent="0.25">
      <c r="A112" s="50">
        <v>107</v>
      </c>
      <c r="B112" s="20" t="s">
        <v>232</v>
      </c>
      <c r="C112" s="112">
        <v>342331</v>
      </c>
      <c r="D112" s="112">
        <v>329153</v>
      </c>
      <c r="E112" s="112">
        <v>4808</v>
      </c>
      <c r="F112" s="112">
        <v>13178</v>
      </c>
      <c r="G112" s="112">
        <v>0</v>
      </c>
    </row>
    <row r="113" spans="1:7" ht="15.75" x14ac:dyDescent="0.25">
      <c r="A113" s="50">
        <v>108</v>
      </c>
      <c r="B113" s="24" t="s">
        <v>233</v>
      </c>
      <c r="C113" s="111">
        <f>+C115+C116+C117+C118+C119</f>
        <v>57320082</v>
      </c>
      <c r="D113" s="111">
        <f t="shared" ref="D113:G113" si="19">+D115+D116+D117+D118+D119</f>
        <v>57185642</v>
      </c>
      <c r="E113" s="111">
        <f t="shared" si="19"/>
        <v>38246638</v>
      </c>
      <c r="F113" s="111">
        <f t="shared" si="19"/>
        <v>134440</v>
      </c>
      <c r="G113" s="111">
        <f t="shared" si="19"/>
        <v>8431</v>
      </c>
    </row>
    <row r="114" spans="1:7" ht="15.75" x14ac:dyDescent="0.25">
      <c r="A114" s="50">
        <v>109</v>
      </c>
      <c r="B114" s="98" t="s">
        <v>3</v>
      </c>
      <c r="C114" s="112">
        <v>0</v>
      </c>
      <c r="D114" s="112">
        <v>0</v>
      </c>
      <c r="E114" s="112">
        <v>0</v>
      </c>
      <c r="F114" s="112">
        <v>0</v>
      </c>
      <c r="G114" s="112"/>
    </row>
    <row r="115" spans="1:7" ht="31.5" x14ac:dyDescent="0.25">
      <c r="A115" s="50">
        <v>110</v>
      </c>
      <c r="B115" s="48" t="s">
        <v>234</v>
      </c>
      <c r="C115" s="112">
        <f>+D115+F115</f>
        <v>21283628</v>
      </c>
      <c r="D115" s="112">
        <f>21227699+8431</f>
        <v>21236130</v>
      </c>
      <c r="E115" s="112">
        <v>14365182</v>
      </c>
      <c r="F115" s="112">
        <v>47498</v>
      </c>
      <c r="G115" s="112">
        <v>8431</v>
      </c>
    </row>
    <row r="116" spans="1:7" ht="47.25" x14ac:dyDescent="0.25">
      <c r="A116" s="50">
        <v>111</v>
      </c>
      <c r="B116" s="20" t="s">
        <v>235</v>
      </c>
      <c r="C116" s="112">
        <v>30395800</v>
      </c>
      <c r="D116" s="112">
        <v>30345061</v>
      </c>
      <c r="E116" s="112">
        <v>22617972</v>
      </c>
      <c r="F116" s="112">
        <v>50739</v>
      </c>
      <c r="G116" s="112">
        <v>0</v>
      </c>
    </row>
    <row r="117" spans="1:7" ht="47.25" x14ac:dyDescent="0.25">
      <c r="A117" s="50">
        <v>112</v>
      </c>
      <c r="B117" s="51" t="s">
        <v>228</v>
      </c>
      <c r="C117" s="112">
        <v>614861</v>
      </c>
      <c r="D117" s="112">
        <v>614861</v>
      </c>
      <c r="E117" s="112">
        <v>357350</v>
      </c>
      <c r="F117" s="112">
        <v>0</v>
      </c>
      <c r="G117" s="112">
        <v>0</v>
      </c>
    </row>
    <row r="118" spans="1:7" ht="63" x14ac:dyDescent="0.25">
      <c r="A118" s="50">
        <v>113</v>
      </c>
      <c r="B118" s="51" t="s">
        <v>236</v>
      </c>
      <c r="C118" s="112">
        <v>17514</v>
      </c>
      <c r="D118" s="112">
        <v>17514</v>
      </c>
      <c r="E118" s="112">
        <v>5242</v>
      </c>
      <c r="F118" s="112">
        <v>0</v>
      </c>
      <c r="G118" s="112">
        <v>0</v>
      </c>
    </row>
    <row r="119" spans="1:7" ht="31.5" x14ac:dyDescent="0.25">
      <c r="A119" s="50">
        <v>114</v>
      </c>
      <c r="B119" s="20" t="s">
        <v>237</v>
      </c>
      <c r="C119" s="112">
        <v>5008279</v>
      </c>
      <c r="D119" s="112">
        <v>4972076</v>
      </c>
      <c r="E119" s="112">
        <v>900892</v>
      </c>
      <c r="F119" s="112">
        <v>36203</v>
      </c>
      <c r="G119" s="112">
        <v>0</v>
      </c>
    </row>
    <row r="120" spans="1:7" ht="15.75" x14ac:dyDescent="0.25">
      <c r="A120" s="50">
        <v>115</v>
      </c>
      <c r="B120" s="47" t="s">
        <v>238</v>
      </c>
      <c r="C120" s="111">
        <f>+C122+C123</f>
        <v>5036203</v>
      </c>
      <c r="D120" s="111">
        <f t="shared" ref="D120:G120" si="20">+D122+D123</f>
        <v>4856204</v>
      </c>
      <c r="E120" s="111">
        <f t="shared" si="20"/>
        <v>1976686</v>
      </c>
      <c r="F120" s="111">
        <f t="shared" si="20"/>
        <v>179999</v>
      </c>
      <c r="G120" s="111">
        <f t="shared" si="20"/>
        <v>0</v>
      </c>
    </row>
    <row r="121" spans="1:7" ht="15.75" x14ac:dyDescent="0.25">
      <c r="A121" s="50">
        <v>116</v>
      </c>
      <c r="B121" s="98" t="s">
        <v>3</v>
      </c>
      <c r="C121" s="112">
        <v>0</v>
      </c>
      <c r="D121" s="112">
        <v>0</v>
      </c>
      <c r="E121" s="112">
        <v>0</v>
      </c>
      <c r="F121" s="112">
        <v>0</v>
      </c>
      <c r="G121" s="112"/>
    </row>
    <row r="122" spans="1:7" ht="31.5" x14ac:dyDescent="0.25">
      <c r="A122" s="50">
        <v>117</v>
      </c>
      <c r="B122" s="48" t="s">
        <v>239</v>
      </c>
      <c r="C122" s="112">
        <v>4795760</v>
      </c>
      <c r="D122" s="112">
        <v>4636990</v>
      </c>
      <c r="E122" s="112">
        <v>1958990</v>
      </c>
      <c r="F122" s="112">
        <v>158770</v>
      </c>
      <c r="G122" s="112">
        <v>0</v>
      </c>
    </row>
    <row r="123" spans="1:7" ht="31.5" x14ac:dyDescent="0.25">
      <c r="A123" s="50">
        <v>118</v>
      </c>
      <c r="B123" s="20" t="s">
        <v>240</v>
      </c>
      <c r="C123" s="112">
        <v>240443</v>
      </c>
      <c r="D123" s="112">
        <v>219214</v>
      </c>
      <c r="E123" s="112">
        <v>17696</v>
      </c>
      <c r="F123" s="112">
        <v>21229</v>
      </c>
      <c r="G123" s="112">
        <v>0</v>
      </c>
    </row>
    <row r="124" spans="1:7" ht="15.75" x14ac:dyDescent="0.25">
      <c r="A124" s="50">
        <v>119</v>
      </c>
      <c r="B124" s="24" t="s">
        <v>104</v>
      </c>
      <c r="C124" s="111">
        <f>+C125+C137</f>
        <v>17030995</v>
      </c>
      <c r="D124" s="111">
        <f t="shared" ref="D124:G124" si="21">+D125+D137</f>
        <v>16935072</v>
      </c>
      <c r="E124" s="111">
        <f t="shared" si="21"/>
        <v>3762290</v>
      </c>
      <c r="F124" s="111">
        <f t="shared" si="21"/>
        <v>95923</v>
      </c>
      <c r="G124" s="111">
        <f t="shared" si="21"/>
        <v>426912</v>
      </c>
    </row>
    <row r="125" spans="1:7" ht="15.75" x14ac:dyDescent="0.25">
      <c r="A125" s="50">
        <v>120</v>
      </c>
      <c r="B125" s="24" t="s">
        <v>241</v>
      </c>
      <c r="C125" s="111">
        <f>+C127+C128+C134+C135+C136</f>
        <v>15580409</v>
      </c>
      <c r="D125" s="111">
        <f t="shared" ref="D125:G125" si="22">+D127+D128+D134+D135+D136</f>
        <v>15504383</v>
      </c>
      <c r="E125" s="111">
        <f t="shared" si="22"/>
        <v>2978366</v>
      </c>
      <c r="F125" s="111">
        <f t="shared" si="22"/>
        <v>76026</v>
      </c>
      <c r="G125" s="111">
        <f t="shared" si="22"/>
        <v>426912</v>
      </c>
    </row>
    <row r="126" spans="1:7" ht="15.75" x14ac:dyDescent="0.25">
      <c r="A126" s="50">
        <v>121</v>
      </c>
      <c r="B126" s="98" t="s">
        <v>3</v>
      </c>
      <c r="C126" s="112">
        <v>0</v>
      </c>
      <c r="D126" s="112">
        <v>0</v>
      </c>
      <c r="E126" s="112">
        <v>0</v>
      </c>
      <c r="F126" s="112">
        <v>0</v>
      </c>
      <c r="G126" s="112"/>
    </row>
    <row r="127" spans="1:7" ht="31.5" x14ac:dyDescent="0.25">
      <c r="A127" s="50">
        <v>122</v>
      </c>
      <c r="B127" s="48" t="s">
        <v>220</v>
      </c>
      <c r="C127" s="112">
        <f>+D127+F127</f>
        <v>10071152</v>
      </c>
      <c r="D127" s="112">
        <f>10064006+5263</f>
        <v>10069269</v>
      </c>
      <c r="E127" s="112">
        <v>1824085</v>
      </c>
      <c r="F127" s="112">
        <v>1883</v>
      </c>
      <c r="G127" s="112">
        <f>421649+5263</f>
        <v>426912</v>
      </c>
    </row>
    <row r="128" spans="1:7" ht="63" x14ac:dyDescent="0.25">
      <c r="A128" s="50">
        <v>123</v>
      </c>
      <c r="B128" s="51" t="s">
        <v>242</v>
      </c>
      <c r="C128" s="112">
        <v>3723693</v>
      </c>
      <c r="D128" s="112">
        <v>3723693</v>
      </c>
      <c r="E128" s="112">
        <v>754373</v>
      </c>
      <c r="F128" s="112">
        <v>0</v>
      </c>
      <c r="G128" s="112">
        <v>0</v>
      </c>
    </row>
    <row r="129" spans="1:7" ht="15.75" x14ac:dyDescent="0.25">
      <c r="A129" s="50">
        <v>124</v>
      </c>
      <c r="B129" s="98" t="s">
        <v>3</v>
      </c>
      <c r="C129" s="112"/>
      <c r="D129" s="112"/>
      <c r="E129" s="112"/>
      <c r="F129" s="112"/>
      <c r="G129" s="112"/>
    </row>
    <row r="130" spans="1:7" ht="15.75" x14ac:dyDescent="0.25">
      <c r="A130" s="50">
        <v>125</v>
      </c>
      <c r="B130" s="20" t="s">
        <v>146</v>
      </c>
      <c r="C130" s="112">
        <v>1928093</v>
      </c>
      <c r="D130" s="112">
        <v>1928093</v>
      </c>
      <c r="E130" s="112">
        <v>754373</v>
      </c>
      <c r="F130" s="112"/>
      <c r="G130" s="112">
        <v>0</v>
      </c>
    </row>
    <row r="131" spans="1:7" ht="31.5" x14ac:dyDescent="0.25">
      <c r="A131" s="50">
        <v>126</v>
      </c>
      <c r="B131" s="20" t="s">
        <v>243</v>
      </c>
      <c r="C131" s="112">
        <v>668182</v>
      </c>
      <c r="D131" s="112">
        <v>668182</v>
      </c>
      <c r="E131" s="112"/>
      <c r="F131" s="112"/>
      <c r="G131" s="112">
        <v>0</v>
      </c>
    </row>
    <row r="132" spans="1:7" ht="15.75" x14ac:dyDescent="0.25">
      <c r="A132" s="50">
        <v>127</v>
      </c>
      <c r="B132" s="20" t="s">
        <v>148</v>
      </c>
      <c r="C132" s="112">
        <v>692974</v>
      </c>
      <c r="D132" s="112">
        <v>692974</v>
      </c>
      <c r="E132" s="112"/>
      <c r="F132" s="112"/>
      <c r="G132" s="112">
        <v>0</v>
      </c>
    </row>
    <row r="133" spans="1:7" ht="31.5" x14ac:dyDescent="0.25">
      <c r="A133" s="50">
        <v>128</v>
      </c>
      <c r="B133" s="51" t="s">
        <v>280</v>
      </c>
      <c r="C133" s="112">
        <v>434444</v>
      </c>
      <c r="D133" s="112">
        <v>434444</v>
      </c>
      <c r="E133" s="112"/>
      <c r="F133" s="112"/>
      <c r="G133" s="112"/>
    </row>
    <row r="134" spans="1:7" ht="47.25" x14ac:dyDescent="0.25">
      <c r="A134" s="50">
        <v>129</v>
      </c>
      <c r="B134" s="51" t="s">
        <v>244</v>
      </c>
      <c r="C134" s="112">
        <v>456353</v>
      </c>
      <c r="D134" s="112">
        <v>456353</v>
      </c>
      <c r="E134" s="112">
        <v>293646</v>
      </c>
      <c r="F134" s="112">
        <v>0</v>
      </c>
      <c r="G134" s="112">
        <v>0</v>
      </c>
    </row>
    <row r="135" spans="1:7" ht="31.5" x14ac:dyDescent="0.25">
      <c r="A135" s="50">
        <v>130</v>
      </c>
      <c r="B135" s="20" t="s">
        <v>245</v>
      </c>
      <c r="C135" s="112">
        <v>489313</v>
      </c>
      <c r="D135" s="112">
        <v>473094</v>
      </c>
      <c r="E135" s="112">
        <v>106262</v>
      </c>
      <c r="F135" s="112">
        <v>16219</v>
      </c>
      <c r="G135" s="112">
        <v>0</v>
      </c>
    </row>
    <row r="136" spans="1:7" ht="47.25" x14ac:dyDescent="0.25">
      <c r="A136" s="50">
        <v>131</v>
      </c>
      <c r="B136" s="20" t="s">
        <v>246</v>
      </c>
      <c r="C136" s="112">
        <v>839898</v>
      </c>
      <c r="D136" s="112">
        <v>781974</v>
      </c>
      <c r="E136" s="112">
        <v>0</v>
      </c>
      <c r="F136" s="112">
        <v>57924</v>
      </c>
      <c r="G136" s="112">
        <v>0</v>
      </c>
    </row>
    <row r="137" spans="1:7" ht="15.75" x14ac:dyDescent="0.25">
      <c r="A137" s="50">
        <v>132</v>
      </c>
      <c r="B137" s="24" t="s">
        <v>247</v>
      </c>
      <c r="C137" s="111">
        <f>+C139+C140+C141+C142+C143</f>
        <v>1450586</v>
      </c>
      <c r="D137" s="111">
        <f t="shared" ref="D137:G137" si="23">+D139+D140+D141+D142+D143</f>
        <v>1430689</v>
      </c>
      <c r="E137" s="111">
        <f t="shared" si="23"/>
        <v>783924</v>
      </c>
      <c r="F137" s="111">
        <f t="shared" si="23"/>
        <v>19897</v>
      </c>
      <c r="G137" s="111">
        <f t="shared" si="23"/>
        <v>0</v>
      </c>
    </row>
    <row r="138" spans="1:7" ht="15.75" x14ac:dyDescent="0.25">
      <c r="A138" s="50">
        <v>133</v>
      </c>
      <c r="B138" s="98" t="s">
        <v>3</v>
      </c>
      <c r="C138" s="112">
        <v>0</v>
      </c>
      <c r="D138" s="112">
        <v>0</v>
      </c>
      <c r="E138" s="112">
        <v>0</v>
      </c>
      <c r="F138" s="112">
        <v>0</v>
      </c>
      <c r="G138" s="112"/>
    </row>
    <row r="139" spans="1:7" ht="31.5" x14ac:dyDescent="0.25">
      <c r="A139" s="50">
        <v>134</v>
      </c>
      <c r="B139" s="51" t="s">
        <v>316</v>
      </c>
      <c r="C139" s="112">
        <v>24038</v>
      </c>
      <c r="D139" s="112">
        <v>24038</v>
      </c>
      <c r="E139" s="112">
        <v>8949</v>
      </c>
      <c r="F139" s="112">
        <v>0</v>
      </c>
      <c r="G139" s="112">
        <v>0</v>
      </c>
    </row>
    <row r="140" spans="1:7" ht="31.5" x14ac:dyDescent="0.25">
      <c r="A140" s="50">
        <v>135</v>
      </c>
      <c r="B140" s="20" t="s">
        <v>250</v>
      </c>
      <c r="C140" s="112">
        <v>96154</v>
      </c>
      <c r="D140" s="112">
        <v>96154</v>
      </c>
      <c r="E140" s="112">
        <v>0</v>
      </c>
      <c r="F140" s="112">
        <v>0</v>
      </c>
      <c r="G140" s="112">
        <v>0</v>
      </c>
    </row>
    <row r="141" spans="1:7" ht="31.5" x14ac:dyDescent="0.25">
      <c r="A141" s="50">
        <v>136</v>
      </c>
      <c r="B141" s="48" t="s">
        <v>251</v>
      </c>
      <c r="C141" s="112">
        <v>10658</v>
      </c>
      <c r="D141" s="112">
        <v>10658</v>
      </c>
      <c r="E141" s="112">
        <v>0</v>
      </c>
      <c r="F141" s="112">
        <v>0</v>
      </c>
      <c r="G141" s="112">
        <v>0</v>
      </c>
    </row>
    <row r="142" spans="1:7" ht="47.25" x14ac:dyDescent="0.25">
      <c r="A142" s="50">
        <v>137</v>
      </c>
      <c r="B142" s="51" t="s">
        <v>248</v>
      </c>
      <c r="C142" s="112">
        <v>878881</v>
      </c>
      <c r="D142" s="112">
        <v>858984</v>
      </c>
      <c r="E142" s="112">
        <v>521519</v>
      </c>
      <c r="F142" s="112">
        <v>19897</v>
      </c>
      <c r="G142" s="112">
        <v>0</v>
      </c>
    </row>
    <row r="143" spans="1:7" ht="63" x14ac:dyDescent="0.25">
      <c r="A143" s="50">
        <v>138</v>
      </c>
      <c r="B143" s="51" t="s">
        <v>249</v>
      </c>
      <c r="C143" s="112">
        <v>440855</v>
      </c>
      <c r="D143" s="112">
        <v>440855</v>
      </c>
      <c r="E143" s="112">
        <v>253456</v>
      </c>
      <c r="F143" s="112">
        <v>0</v>
      </c>
      <c r="G143" s="112">
        <v>0</v>
      </c>
    </row>
    <row r="144" spans="1:7" ht="15.75" x14ac:dyDescent="0.25">
      <c r="A144" s="50">
        <v>139</v>
      </c>
      <c r="B144" s="98" t="s">
        <v>3</v>
      </c>
      <c r="C144" s="112"/>
      <c r="D144" s="112"/>
      <c r="E144" s="112"/>
      <c r="F144" s="112"/>
      <c r="G144" s="112"/>
    </row>
    <row r="145" spans="1:7" ht="15.75" x14ac:dyDescent="0.25">
      <c r="A145" s="50">
        <v>140</v>
      </c>
      <c r="B145" s="51" t="s">
        <v>149</v>
      </c>
      <c r="C145" s="112">
        <v>255469</v>
      </c>
      <c r="D145" s="112">
        <v>255469</v>
      </c>
      <c r="E145" s="112">
        <v>156035</v>
      </c>
      <c r="F145" s="112"/>
      <c r="G145" s="112">
        <v>0</v>
      </c>
    </row>
    <row r="146" spans="1:7" ht="15.75" x14ac:dyDescent="0.25">
      <c r="A146" s="50">
        <v>141</v>
      </c>
      <c r="B146" s="51" t="s">
        <v>150</v>
      </c>
      <c r="C146" s="112">
        <v>185386</v>
      </c>
      <c r="D146" s="112">
        <v>185386</v>
      </c>
      <c r="E146" s="112">
        <v>97421</v>
      </c>
      <c r="F146" s="112"/>
      <c r="G146" s="112">
        <v>0</v>
      </c>
    </row>
    <row r="147" spans="1:7" ht="15.75" x14ac:dyDescent="0.25">
      <c r="A147" s="50">
        <v>142</v>
      </c>
      <c r="B147" s="24" t="s">
        <v>252</v>
      </c>
      <c r="C147" s="111">
        <f>+C6+C8+C47+C89+C91+C108+C124</f>
        <v>129315002</v>
      </c>
      <c r="D147" s="111">
        <f t="shared" ref="D147:G147" si="24">+D6+D8+D47+D89+D91+D108+D124</f>
        <v>115364855</v>
      </c>
      <c r="E147" s="111">
        <f t="shared" si="24"/>
        <v>50177508</v>
      </c>
      <c r="F147" s="111">
        <f t="shared" si="24"/>
        <v>13950147</v>
      </c>
      <c r="G147" s="111">
        <f t="shared" si="24"/>
        <v>9775316</v>
      </c>
    </row>
    <row r="148" spans="1:7" ht="15.75" x14ac:dyDescent="0.25">
      <c r="A148" s="50">
        <v>143</v>
      </c>
      <c r="B148" s="98" t="s">
        <v>3</v>
      </c>
      <c r="C148" s="112"/>
      <c r="D148" s="112"/>
      <c r="E148" s="112"/>
      <c r="F148" s="112"/>
      <c r="G148" s="112"/>
    </row>
    <row r="149" spans="1:7" ht="31.5" x14ac:dyDescent="0.25">
      <c r="A149" s="50">
        <v>144</v>
      </c>
      <c r="B149" s="20" t="s">
        <v>253</v>
      </c>
      <c r="C149" s="112">
        <f>+C17+C38+C52+C58+C105+C116+C117+C118+C128+C134+C142+C143</f>
        <v>37687692</v>
      </c>
      <c r="D149" s="112">
        <f t="shared" ref="D149:G149" si="25">+D17+D38+D52+D58+D105+D116+D117+D118+D128+D134+D142+D143</f>
        <v>37613291</v>
      </c>
      <c r="E149" s="112">
        <f t="shared" si="25"/>
        <v>25264855</v>
      </c>
      <c r="F149" s="112">
        <f t="shared" si="25"/>
        <v>74401</v>
      </c>
      <c r="G149" s="112">
        <f t="shared" si="25"/>
        <v>0</v>
      </c>
    </row>
    <row r="150" spans="1:7" ht="15.75" x14ac:dyDescent="0.25">
      <c r="A150" s="108"/>
      <c r="B150" s="109"/>
      <c r="C150" s="110"/>
      <c r="D150" s="110"/>
      <c r="E150" s="110"/>
      <c r="F150" s="110"/>
      <c r="G150" s="110"/>
    </row>
    <row r="151" spans="1:7" x14ac:dyDescent="0.2">
      <c r="B151" s="113"/>
      <c r="C151" s="113"/>
    </row>
  </sheetData>
  <mergeCells count="7">
    <mergeCell ref="A2:A4"/>
    <mergeCell ref="B2:B4"/>
    <mergeCell ref="C2:C4"/>
    <mergeCell ref="D2:F2"/>
    <mergeCell ref="G2:G4"/>
    <mergeCell ref="D3:E3"/>
    <mergeCell ref="F3:F4"/>
  </mergeCells>
  <pageMargins left="0.70866141732283472" right="0.31496062992125984" top="0.74803149606299213" bottom="0.35433070866141736" header="0.31496062992125984" footer="0.31496062992125984"/>
  <pageSetup paperSize="9" scale="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Zeros="0" zoomScale="115" zoomScaleNormal="115" workbookViewId="0">
      <selection activeCell="K12" sqref="K12"/>
    </sheetView>
  </sheetViews>
  <sheetFormatPr defaultColWidth="10.140625" defaultRowHeight="12.75" x14ac:dyDescent="0.2"/>
  <cols>
    <col min="1" max="1" width="5.28515625" style="4" customWidth="1"/>
    <col min="2" max="2" width="23" style="4" customWidth="1"/>
    <col min="3" max="3" width="18" style="4" customWidth="1"/>
    <col min="4" max="4" width="13.42578125" style="4" customWidth="1"/>
    <col min="5" max="5" width="12.7109375" style="4" customWidth="1"/>
    <col min="6" max="7" width="11.140625" style="4" customWidth="1"/>
    <col min="8" max="244" width="10.140625" style="4"/>
    <col min="245" max="245" width="5.28515625" style="4" customWidth="1"/>
    <col min="246" max="246" width="23" style="4" customWidth="1"/>
    <col min="247" max="247" width="18" style="4" customWidth="1"/>
    <col min="248" max="248" width="12" style="4" customWidth="1"/>
    <col min="249" max="249" width="11" style="4" customWidth="1"/>
    <col min="250" max="250" width="10.85546875" style="4" customWidth="1"/>
    <col min="251" max="251" width="9.42578125" style="4" customWidth="1"/>
    <col min="252" max="500" width="10.140625" style="4"/>
    <col min="501" max="501" width="5.28515625" style="4" customWidth="1"/>
    <col min="502" max="502" width="23" style="4" customWidth="1"/>
    <col min="503" max="503" width="18" style="4" customWidth="1"/>
    <col min="504" max="504" width="12" style="4" customWidth="1"/>
    <col min="505" max="505" width="11" style="4" customWidth="1"/>
    <col min="506" max="506" width="10.85546875" style="4" customWidth="1"/>
    <col min="507" max="507" width="9.42578125" style="4" customWidth="1"/>
    <col min="508" max="756" width="10.140625" style="4"/>
    <col min="757" max="757" width="5.28515625" style="4" customWidth="1"/>
    <col min="758" max="758" width="23" style="4" customWidth="1"/>
    <col min="759" max="759" width="18" style="4" customWidth="1"/>
    <col min="760" max="760" width="12" style="4" customWidth="1"/>
    <col min="761" max="761" width="11" style="4" customWidth="1"/>
    <col min="762" max="762" width="10.85546875" style="4" customWidth="1"/>
    <col min="763" max="763" width="9.42578125" style="4" customWidth="1"/>
    <col min="764" max="1012" width="10.140625" style="4"/>
    <col min="1013" max="1013" width="5.28515625" style="4" customWidth="1"/>
    <col min="1014" max="1014" width="23" style="4" customWidth="1"/>
    <col min="1015" max="1015" width="18" style="4" customWidth="1"/>
    <col min="1016" max="1016" width="12" style="4" customWidth="1"/>
    <col min="1017" max="1017" width="11" style="4" customWidth="1"/>
    <col min="1018" max="1018" width="10.85546875" style="4" customWidth="1"/>
    <col min="1019" max="1019" width="9.42578125" style="4" customWidth="1"/>
    <col min="1020" max="1268" width="10.140625" style="4"/>
    <col min="1269" max="1269" width="5.28515625" style="4" customWidth="1"/>
    <col min="1270" max="1270" width="23" style="4" customWidth="1"/>
    <col min="1271" max="1271" width="18" style="4" customWidth="1"/>
    <col min="1272" max="1272" width="12" style="4" customWidth="1"/>
    <col min="1273" max="1273" width="11" style="4" customWidth="1"/>
    <col min="1274" max="1274" width="10.85546875" style="4" customWidth="1"/>
    <col min="1275" max="1275" width="9.42578125" style="4" customWidth="1"/>
    <col min="1276" max="1524" width="10.140625" style="4"/>
    <col min="1525" max="1525" width="5.28515625" style="4" customWidth="1"/>
    <col min="1526" max="1526" width="23" style="4" customWidth="1"/>
    <col min="1527" max="1527" width="18" style="4" customWidth="1"/>
    <col min="1528" max="1528" width="12" style="4" customWidth="1"/>
    <col min="1529" max="1529" width="11" style="4" customWidth="1"/>
    <col min="1530" max="1530" width="10.85546875" style="4" customWidth="1"/>
    <col min="1531" max="1531" width="9.42578125" style="4" customWidth="1"/>
    <col min="1532" max="1780" width="10.140625" style="4"/>
    <col min="1781" max="1781" width="5.28515625" style="4" customWidth="1"/>
    <col min="1782" max="1782" width="23" style="4" customWidth="1"/>
    <col min="1783" max="1783" width="18" style="4" customWidth="1"/>
    <col min="1784" max="1784" width="12" style="4" customWidth="1"/>
    <col min="1785" max="1785" width="11" style="4" customWidth="1"/>
    <col min="1786" max="1786" width="10.85546875" style="4" customWidth="1"/>
    <col min="1787" max="1787" width="9.42578125" style="4" customWidth="1"/>
    <col min="1788" max="2036" width="10.140625" style="4"/>
    <col min="2037" max="2037" width="5.28515625" style="4" customWidth="1"/>
    <col min="2038" max="2038" width="23" style="4" customWidth="1"/>
    <col min="2039" max="2039" width="18" style="4" customWidth="1"/>
    <col min="2040" max="2040" width="12" style="4" customWidth="1"/>
    <col min="2041" max="2041" width="11" style="4" customWidth="1"/>
    <col min="2042" max="2042" width="10.85546875" style="4" customWidth="1"/>
    <col min="2043" max="2043" width="9.42578125" style="4" customWidth="1"/>
    <col min="2044" max="2292" width="10.140625" style="4"/>
    <col min="2293" max="2293" width="5.28515625" style="4" customWidth="1"/>
    <col min="2294" max="2294" width="23" style="4" customWidth="1"/>
    <col min="2295" max="2295" width="18" style="4" customWidth="1"/>
    <col min="2296" max="2296" width="12" style="4" customWidth="1"/>
    <col min="2297" max="2297" width="11" style="4" customWidth="1"/>
    <col min="2298" max="2298" width="10.85546875" style="4" customWidth="1"/>
    <col min="2299" max="2299" width="9.42578125" style="4" customWidth="1"/>
    <col min="2300" max="2548" width="10.140625" style="4"/>
    <col min="2549" max="2549" width="5.28515625" style="4" customWidth="1"/>
    <col min="2550" max="2550" width="23" style="4" customWidth="1"/>
    <col min="2551" max="2551" width="18" style="4" customWidth="1"/>
    <col min="2552" max="2552" width="12" style="4" customWidth="1"/>
    <col min="2553" max="2553" width="11" style="4" customWidth="1"/>
    <col min="2554" max="2554" width="10.85546875" style="4" customWidth="1"/>
    <col min="2555" max="2555" width="9.42578125" style="4" customWidth="1"/>
    <col min="2556" max="2804" width="10.140625" style="4"/>
    <col min="2805" max="2805" width="5.28515625" style="4" customWidth="1"/>
    <col min="2806" max="2806" width="23" style="4" customWidth="1"/>
    <col min="2807" max="2807" width="18" style="4" customWidth="1"/>
    <col min="2808" max="2808" width="12" style="4" customWidth="1"/>
    <col min="2809" max="2809" width="11" style="4" customWidth="1"/>
    <col min="2810" max="2810" width="10.85546875" style="4" customWidth="1"/>
    <col min="2811" max="2811" width="9.42578125" style="4" customWidth="1"/>
    <col min="2812" max="3060" width="10.140625" style="4"/>
    <col min="3061" max="3061" width="5.28515625" style="4" customWidth="1"/>
    <col min="3062" max="3062" width="23" style="4" customWidth="1"/>
    <col min="3063" max="3063" width="18" style="4" customWidth="1"/>
    <col min="3064" max="3064" width="12" style="4" customWidth="1"/>
    <col min="3065" max="3065" width="11" style="4" customWidth="1"/>
    <col min="3066" max="3066" width="10.85546875" style="4" customWidth="1"/>
    <col min="3067" max="3067" width="9.42578125" style="4" customWidth="1"/>
    <col min="3068" max="3316" width="10.140625" style="4"/>
    <col min="3317" max="3317" width="5.28515625" style="4" customWidth="1"/>
    <col min="3318" max="3318" width="23" style="4" customWidth="1"/>
    <col min="3319" max="3319" width="18" style="4" customWidth="1"/>
    <col min="3320" max="3320" width="12" style="4" customWidth="1"/>
    <col min="3321" max="3321" width="11" style="4" customWidth="1"/>
    <col min="3322" max="3322" width="10.85546875" style="4" customWidth="1"/>
    <col min="3323" max="3323" width="9.42578125" style="4" customWidth="1"/>
    <col min="3324" max="3572" width="10.140625" style="4"/>
    <col min="3573" max="3573" width="5.28515625" style="4" customWidth="1"/>
    <col min="3574" max="3574" width="23" style="4" customWidth="1"/>
    <col min="3575" max="3575" width="18" style="4" customWidth="1"/>
    <col min="3576" max="3576" width="12" style="4" customWidth="1"/>
    <col min="3577" max="3577" width="11" style="4" customWidth="1"/>
    <col min="3578" max="3578" width="10.85546875" style="4" customWidth="1"/>
    <col min="3579" max="3579" width="9.42578125" style="4" customWidth="1"/>
    <col min="3580" max="3828" width="10.140625" style="4"/>
    <col min="3829" max="3829" width="5.28515625" style="4" customWidth="1"/>
    <col min="3830" max="3830" width="23" style="4" customWidth="1"/>
    <col min="3831" max="3831" width="18" style="4" customWidth="1"/>
    <col min="3832" max="3832" width="12" style="4" customWidth="1"/>
    <col min="3833" max="3833" width="11" style="4" customWidth="1"/>
    <col min="3834" max="3834" width="10.85546875" style="4" customWidth="1"/>
    <col min="3835" max="3835" width="9.42578125" style="4" customWidth="1"/>
    <col min="3836" max="4084" width="10.140625" style="4"/>
    <col min="4085" max="4085" width="5.28515625" style="4" customWidth="1"/>
    <col min="4086" max="4086" width="23" style="4" customWidth="1"/>
    <col min="4087" max="4087" width="18" style="4" customWidth="1"/>
    <col min="4088" max="4088" width="12" style="4" customWidth="1"/>
    <col min="4089" max="4089" width="11" style="4" customWidth="1"/>
    <col min="4090" max="4090" width="10.85546875" style="4" customWidth="1"/>
    <col min="4091" max="4091" width="9.42578125" style="4" customWidth="1"/>
    <col min="4092" max="4340" width="10.140625" style="4"/>
    <col min="4341" max="4341" width="5.28515625" style="4" customWidth="1"/>
    <col min="4342" max="4342" width="23" style="4" customWidth="1"/>
    <col min="4343" max="4343" width="18" style="4" customWidth="1"/>
    <col min="4344" max="4344" width="12" style="4" customWidth="1"/>
    <col min="4345" max="4345" width="11" style="4" customWidth="1"/>
    <col min="4346" max="4346" width="10.85546875" style="4" customWidth="1"/>
    <col min="4347" max="4347" width="9.42578125" style="4" customWidth="1"/>
    <col min="4348" max="4596" width="10.140625" style="4"/>
    <col min="4597" max="4597" width="5.28515625" style="4" customWidth="1"/>
    <col min="4598" max="4598" width="23" style="4" customWidth="1"/>
    <col min="4599" max="4599" width="18" style="4" customWidth="1"/>
    <col min="4600" max="4600" width="12" style="4" customWidth="1"/>
    <col min="4601" max="4601" width="11" style="4" customWidth="1"/>
    <col min="4602" max="4602" width="10.85546875" style="4" customWidth="1"/>
    <col min="4603" max="4603" width="9.42578125" style="4" customWidth="1"/>
    <col min="4604" max="4852" width="10.140625" style="4"/>
    <col min="4853" max="4853" width="5.28515625" style="4" customWidth="1"/>
    <col min="4854" max="4854" width="23" style="4" customWidth="1"/>
    <col min="4855" max="4855" width="18" style="4" customWidth="1"/>
    <col min="4856" max="4856" width="12" style="4" customWidth="1"/>
    <col min="4857" max="4857" width="11" style="4" customWidth="1"/>
    <col min="4858" max="4858" width="10.85546875" style="4" customWidth="1"/>
    <col min="4859" max="4859" width="9.42578125" style="4" customWidth="1"/>
    <col min="4860" max="5108" width="10.140625" style="4"/>
    <col min="5109" max="5109" width="5.28515625" style="4" customWidth="1"/>
    <col min="5110" max="5110" width="23" style="4" customWidth="1"/>
    <col min="5111" max="5111" width="18" style="4" customWidth="1"/>
    <col min="5112" max="5112" width="12" style="4" customWidth="1"/>
    <col min="5113" max="5113" width="11" style="4" customWidth="1"/>
    <col min="5114" max="5114" width="10.85546875" style="4" customWidth="1"/>
    <col min="5115" max="5115" width="9.42578125" style="4" customWidth="1"/>
    <col min="5116" max="5364" width="10.140625" style="4"/>
    <col min="5365" max="5365" width="5.28515625" style="4" customWidth="1"/>
    <col min="5366" max="5366" width="23" style="4" customWidth="1"/>
    <col min="5367" max="5367" width="18" style="4" customWidth="1"/>
    <col min="5368" max="5368" width="12" style="4" customWidth="1"/>
    <col min="5369" max="5369" width="11" style="4" customWidth="1"/>
    <col min="5370" max="5370" width="10.85546875" style="4" customWidth="1"/>
    <col min="5371" max="5371" width="9.42578125" style="4" customWidth="1"/>
    <col min="5372" max="5620" width="10.140625" style="4"/>
    <col min="5621" max="5621" width="5.28515625" style="4" customWidth="1"/>
    <col min="5622" max="5622" width="23" style="4" customWidth="1"/>
    <col min="5623" max="5623" width="18" style="4" customWidth="1"/>
    <col min="5624" max="5624" width="12" style="4" customWidth="1"/>
    <col min="5625" max="5625" width="11" style="4" customWidth="1"/>
    <col min="5626" max="5626" width="10.85546875" style="4" customWidth="1"/>
    <col min="5627" max="5627" width="9.42578125" style="4" customWidth="1"/>
    <col min="5628" max="5876" width="10.140625" style="4"/>
    <col min="5877" max="5877" width="5.28515625" style="4" customWidth="1"/>
    <col min="5878" max="5878" width="23" style="4" customWidth="1"/>
    <col min="5879" max="5879" width="18" style="4" customWidth="1"/>
    <col min="5880" max="5880" width="12" style="4" customWidth="1"/>
    <col min="5881" max="5881" width="11" style="4" customWidth="1"/>
    <col min="5882" max="5882" width="10.85546875" style="4" customWidth="1"/>
    <col min="5883" max="5883" width="9.42578125" style="4" customWidth="1"/>
    <col min="5884" max="6132" width="10.140625" style="4"/>
    <col min="6133" max="6133" width="5.28515625" style="4" customWidth="1"/>
    <col min="6134" max="6134" width="23" style="4" customWidth="1"/>
    <col min="6135" max="6135" width="18" style="4" customWidth="1"/>
    <col min="6136" max="6136" width="12" style="4" customWidth="1"/>
    <col min="6137" max="6137" width="11" style="4" customWidth="1"/>
    <col min="6138" max="6138" width="10.85546875" style="4" customWidth="1"/>
    <col min="6139" max="6139" width="9.42578125" style="4" customWidth="1"/>
    <col min="6140" max="6388" width="10.140625" style="4"/>
    <col min="6389" max="6389" width="5.28515625" style="4" customWidth="1"/>
    <col min="6390" max="6390" width="23" style="4" customWidth="1"/>
    <col min="6391" max="6391" width="18" style="4" customWidth="1"/>
    <col min="6392" max="6392" width="12" style="4" customWidth="1"/>
    <col min="6393" max="6393" width="11" style="4" customWidth="1"/>
    <col min="6394" max="6394" width="10.85546875" style="4" customWidth="1"/>
    <col min="6395" max="6395" width="9.42578125" style="4" customWidth="1"/>
    <col min="6396" max="6644" width="10.140625" style="4"/>
    <col min="6645" max="6645" width="5.28515625" style="4" customWidth="1"/>
    <col min="6646" max="6646" width="23" style="4" customWidth="1"/>
    <col min="6647" max="6647" width="18" style="4" customWidth="1"/>
    <col min="6648" max="6648" width="12" style="4" customWidth="1"/>
    <col min="6649" max="6649" width="11" style="4" customWidth="1"/>
    <col min="6650" max="6650" width="10.85546875" style="4" customWidth="1"/>
    <col min="6651" max="6651" width="9.42578125" style="4" customWidth="1"/>
    <col min="6652" max="6900" width="10.140625" style="4"/>
    <col min="6901" max="6901" width="5.28515625" style="4" customWidth="1"/>
    <col min="6902" max="6902" width="23" style="4" customWidth="1"/>
    <col min="6903" max="6903" width="18" style="4" customWidth="1"/>
    <col min="6904" max="6904" width="12" style="4" customWidth="1"/>
    <col min="6905" max="6905" width="11" style="4" customWidth="1"/>
    <col min="6906" max="6906" width="10.85546875" style="4" customWidth="1"/>
    <col min="6907" max="6907" width="9.42578125" style="4" customWidth="1"/>
    <col min="6908" max="7156" width="10.140625" style="4"/>
    <col min="7157" max="7157" width="5.28515625" style="4" customWidth="1"/>
    <col min="7158" max="7158" width="23" style="4" customWidth="1"/>
    <col min="7159" max="7159" width="18" style="4" customWidth="1"/>
    <col min="7160" max="7160" width="12" style="4" customWidth="1"/>
    <col min="7161" max="7161" width="11" style="4" customWidth="1"/>
    <col min="7162" max="7162" width="10.85546875" style="4" customWidth="1"/>
    <col min="7163" max="7163" width="9.42578125" style="4" customWidth="1"/>
    <col min="7164" max="7412" width="10.140625" style="4"/>
    <col min="7413" max="7413" width="5.28515625" style="4" customWidth="1"/>
    <col min="7414" max="7414" width="23" style="4" customWidth="1"/>
    <col min="7415" max="7415" width="18" style="4" customWidth="1"/>
    <col min="7416" max="7416" width="12" style="4" customWidth="1"/>
    <col min="7417" max="7417" width="11" style="4" customWidth="1"/>
    <col min="7418" max="7418" width="10.85546875" style="4" customWidth="1"/>
    <col min="7419" max="7419" width="9.42578125" style="4" customWidth="1"/>
    <col min="7420" max="7668" width="10.140625" style="4"/>
    <col min="7669" max="7669" width="5.28515625" style="4" customWidth="1"/>
    <col min="7670" max="7670" width="23" style="4" customWidth="1"/>
    <col min="7671" max="7671" width="18" style="4" customWidth="1"/>
    <col min="7672" max="7672" width="12" style="4" customWidth="1"/>
    <col min="7673" max="7673" width="11" style="4" customWidth="1"/>
    <col min="7674" max="7674" width="10.85546875" style="4" customWidth="1"/>
    <col min="7675" max="7675" width="9.42578125" style="4" customWidth="1"/>
    <col min="7676" max="7924" width="10.140625" style="4"/>
    <col min="7925" max="7925" width="5.28515625" style="4" customWidth="1"/>
    <col min="7926" max="7926" width="23" style="4" customWidth="1"/>
    <col min="7927" max="7927" width="18" style="4" customWidth="1"/>
    <col min="7928" max="7928" width="12" style="4" customWidth="1"/>
    <col min="7929" max="7929" width="11" style="4" customWidth="1"/>
    <col min="7930" max="7930" width="10.85546875" style="4" customWidth="1"/>
    <col min="7931" max="7931" width="9.42578125" style="4" customWidth="1"/>
    <col min="7932" max="8180" width="10.140625" style="4"/>
    <col min="8181" max="8181" width="5.28515625" style="4" customWidth="1"/>
    <col min="8182" max="8182" width="23" style="4" customWidth="1"/>
    <col min="8183" max="8183" width="18" style="4" customWidth="1"/>
    <col min="8184" max="8184" width="12" style="4" customWidth="1"/>
    <col min="8185" max="8185" width="11" style="4" customWidth="1"/>
    <col min="8186" max="8186" width="10.85546875" style="4" customWidth="1"/>
    <col min="8187" max="8187" width="9.42578125" style="4" customWidth="1"/>
    <col min="8188" max="8436" width="10.140625" style="4"/>
    <col min="8437" max="8437" width="5.28515625" style="4" customWidth="1"/>
    <col min="8438" max="8438" width="23" style="4" customWidth="1"/>
    <col min="8439" max="8439" width="18" style="4" customWidth="1"/>
    <col min="8440" max="8440" width="12" style="4" customWidth="1"/>
    <col min="8441" max="8441" width="11" style="4" customWidth="1"/>
    <col min="8442" max="8442" width="10.85546875" style="4" customWidth="1"/>
    <col min="8443" max="8443" width="9.42578125" style="4" customWidth="1"/>
    <col min="8444" max="8692" width="10.140625" style="4"/>
    <col min="8693" max="8693" width="5.28515625" style="4" customWidth="1"/>
    <col min="8694" max="8694" width="23" style="4" customWidth="1"/>
    <col min="8695" max="8695" width="18" style="4" customWidth="1"/>
    <col min="8696" max="8696" width="12" style="4" customWidth="1"/>
    <col min="8697" max="8697" width="11" style="4" customWidth="1"/>
    <col min="8698" max="8698" width="10.85546875" style="4" customWidth="1"/>
    <col min="8699" max="8699" width="9.42578125" style="4" customWidth="1"/>
    <col min="8700" max="8948" width="10.140625" style="4"/>
    <col min="8949" max="8949" width="5.28515625" style="4" customWidth="1"/>
    <col min="8950" max="8950" width="23" style="4" customWidth="1"/>
    <col min="8951" max="8951" width="18" style="4" customWidth="1"/>
    <col min="8952" max="8952" width="12" style="4" customWidth="1"/>
    <col min="8953" max="8953" width="11" style="4" customWidth="1"/>
    <col min="8954" max="8954" width="10.85546875" style="4" customWidth="1"/>
    <col min="8955" max="8955" width="9.42578125" style="4" customWidth="1"/>
    <col min="8956" max="9204" width="10.140625" style="4"/>
    <col min="9205" max="9205" width="5.28515625" style="4" customWidth="1"/>
    <col min="9206" max="9206" width="23" style="4" customWidth="1"/>
    <col min="9207" max="9207" width="18" style="4" customWidth="1"/>
    <col min="9208" max="9208" width="12" style="4" customWidth="1"/>
    <col min="9209" max="9209" width="11" style="4" customWidth="1"/>
    <col min="9210" max="9210" width="10.85546875" style="4" customWidth="1"/>
    <col min="9211" max="9211" width="9.42578125" style="4" customWidth="1"/>
    <col min="9212" max="9460" width="10.140625" style="4"/>
    <col min="9461" max="9461" width="5.28515625" style="4" customWidth="1"/>
    <col min="9462" max="9462" width="23" style="4" customWidth="1"/>
    <col min="9463" max="9463" width="18" style="4" customWidth="1"/>
    <col min="9464" max="9464" width="12" style="4" customWidth="1"/>
    <col min="9465" max="9465" width="11" style="4" customWidth="1"/>
    <col min="9466" max="9466" width="10.85546875" style="4" customWidth="1"/>
    <col min="9467" max="9467" width="9.42578125" style="4" customWidth="1"/>
    <col min="9468" max="9716" width="10.140625" style="4"/>
    <col min="9717" max="9717" width="5.28515625" style="4" customWidth="1"/>
    <col min="9718" max="9718" width="23" style="4" customWidth="1"/>
    <col min="9719" max="9719" width="18" style="4" customWidth="1"/>
    <col min="9720" max="9720" width="12" style="4" customWidth="1"/>
    <col min="9721" max="9721" width="11" style="4" customWidth="1"/>
    <col min="9722" max="9722" width="10.85546875" style="4" customWidth="1"/>
    <col min="9723" max="9723" width="9.42578125" style="4" customWidth="1"/>
    <col min="9724" max="9972" width="10.140625" style="4"/>
    <col min="9973" max="9973" width="5.28515625" style="4" customWidth="1"/>
    <col min="9974" max="9974" width="23" style="4" customWidth="1"/>
    <col min="9975" max="9975" width="18" style="4" customWidth="1"/>
    <col min="9976" max="9976" width="12" style="4" customWidth="1"/>
    <col min="9977" max="9977" width="11" style="4" customWidth="1"/>
    <col min="9978" max="9978" width="10.85546875" style="4" customWidth="1"/>
    <col min="9979" max="9979" width="9.42578125" style="4" customWidth="1"/>
    <col min="9980" max="10228" width="10.140625" style="4"/>
    <col min="10229" max="10229" width="5.28515625" style="4" customWidth="1"/>
    <col min="10230" max="10230" width="23" style="4" customWidth="1"/>
    <col min="10231" max="10231" width="18" style="4" customWidth="1"/>
    <col min="10232" max="10232" width="12" style="4" customWidth="1"/>
    <col min="10233" max="10233" width="11" style="4" customWidth="1"/>
    <col min="10234" max="10234" width="10.85546875" style="4" customWidth="1"/>
    <col min="10235" max="10235" width="9.42578125" style="4" customWidth="1"/>
    <col min="10236" max="10484" width="10.140625" style="4"/>
    <col min="10485" max="10485" width="5.28515625" style="4" customWidth="1"/>
    <col min="10486" max="10486" width="23" style="4" customWidth="1"/>
    <col min="10487" max="10487" width="18" style="4" customWidth="1"/>
    <col min="10488" max="10488" width="12" style="4" customWidth="1"/>
    <col min="10489" max="10489" width="11" style="4" customWidth="1"/>
    <col min="10490" max="10490" width="10.85546875" style="4" customWidth="1"/>
    <col min="10491" max="10491" width="9.42578125" style="4" customWidth="1"/>
    <col min="10492" max="10740" width="10.140625" style="4"/>
    <col min="10741" max="10741" width="5.28515625" style="4" customWidth="1"/>
    <col min="10742" max="10742" width="23" style="4" customWidth="1"/>
    <col min="10743" max="10743" width="18" style="4" customWidth="1"/>
    <col min="10744" max="10744" width="12" style="4" customWidth="1"/>
    <col min="10745" max="10745" width="11" style="4" customWidth="1"/>
    <col min="10746" max="10746" width="10.85546875" style="4" customWidth="1"/>
    <col min="10747" max="10747" width="9.42578125" style="4" customWidth="1"/>
    <col min="10748" max="10996" width="10.140625" style="4"/>
    <col min="10997" max="10997" width="5.28515625" style="4" customWidth="1"/>
    <col min="10998" max="10998" width="23" style="4" customWidth="1"/>
    <col min="10999" max="10999" width="18" style="4" customWidth="1"/>
    <col min="11000" max="11000" width="12" style="4" customWidth="1"/>
    <col min="11001" max="11001" width="11" style="4" customWidth="1"/>
    <col min="11002" max="11002" width="10.85546875" style="4" customWidth="1"/>
    <col min="11003" max="11003" width="9.42578125" style="4" customWidth="1"/>
    <col min="11004" max="11252" width="10.140625" style="4"/>
    <col min="11253" max="11253" width="5.28515625" style="4" customWidth="1"/>
    <col min="11254" max="11254" width="23" style="4" customWidth="1"/>
    <col min="11255" max="11255" width="18" style="4" customWidth="1"/>
    <col min="11256" max="11256" width="12" style="4" customWidth="1"/>
    <col min="11257" max="11257" width="11" style="4" customWidth="1"/>
    <col min="11258" max="11258" width="10.85546875" style="4" customWidth="1"/>
    <col min="11259" max="11259" width="9.42578125" style="4" customWidth="1"/>
    <col min="11260" max="11508" width="10.140625" style="4"/>
    <col min="11509" max="11509" width="5.28515625" style="4" customWidth="1"/>
    <col min="11510" max="11510" width="23" style="4" customWidth="1"/>
    <col min="11511" max="11511" width="18" style="4" customWidth="1"/>
    <col min="11512" max="11512" width="12" style="4" customWidth="1"/>
    <col min="11513" max="11513" width="11" style="4" customWidth="1"/>
    <col min="11514" max="11514" width="10.85546875" style="4" customWidth="1"/>
    <col min="11515" max="11515" width="9.42578125" style="4" customWidth="1"/>
    <col min="11516" max="11764" width="10.140625" style="4"/>
    <col min="11765" max="11765" width="5.28515625" style="4" customWidth="1"/>
    <col min="11766" max="11766" width="23" style="4" customWidth="1"/>
    <col min="11767" max="11767" width="18" style="4" customWidth="1"/>
    <col min="11768" max="11768" width="12" style="4" customWidth="1"/>
    <col min="11769" max="11769" width="11" style="4" customWidth="1"/>
    <col min="11770" max="11770" width="10.85546875" style="4" customWidth="1"/>
    <col min="11771" max="11771" width="9.42578125" style="4" customWidth="1"/>
    <col min="11772" max="12020" width="10.140625" style="4"/>
    <col min="12021" max="12021" width="5.28515625" style="4" customWidth="1"/>
    <col min="12022" max="12022" width="23" style="4" customWidth="1"/>
    <col min="12023" max="12023" width="18" style="4" customWidth="1"/>
    <col min="12024" max="12024" width="12" style="4" customWidth="1"/>
    <col min="12025" max="12025" width="11" style="4" customWidth="1"/>
    <col min="12026" max="12026" width="10.85546875" style="4" customWidth="1"/>
    <col min="12027" max="12027" width="9.42578125" style="4" customWidth="1"/>
    <col min="12028" max="12276" width="10.140625" style="4"/>
    <col min="12277" max="12277" width="5.28515625" style="4" customWidth="1"/>
    <col min="12278" max="12278" width="23" style="4" customWidth="1"/>
    <col min="12279" max="12279" width="18" style="4" customWidth="1"/>
    <col min="12280" max="12280" width="12" style="4" customWidth="1"/>
    <col min="12281" max="12281" width="11" style="4" customWidth="1"/>
    <col min="12282" max="12282" width="10.85546875" style="4" customWidth="1"/>
    <col min="12283" max="12283" width="9.42578125" style="4" customWidth="1"/>
    <col min="12284" max="12532" width="10.140625" style="4"/>
    <col min="12533" max="12533" width="5.28515625" style="4" customWidth="1"/>
    <col min="12534" max="12534" width="23" style="4" customWidth="1"/>
    <col min="12535" max="12535" width="18" style="4" customWidth="1"/>
    <col min="12536" max="12536" width="12" style="4" customWidth="1"/>
    <col min="12537" max="12537" width="11" style="4" customWidth="1"/>
    <col min="12538" max="12538" width="10.85546875" style="4" customWidth="1"/>
    <col min="12539" max="12539" width="9.42578125" style="4" customWidth="1"/>
    <col min="12540" max="12788" width="10.140625" style="4"/>
    <col min="12789" max="12789" width="5.28515625" style="4" customWidth="1"/>
    <col min="12790" max="12790" width="23" style="4" customWidth="1"/>
    <col min="12791" max="12791" width="18" style="4" customWidth="1"/>
    <col min="12792" max="12792" width="12" style="4" customWidth="1"/>
    <col min="12793" max="12793" width="11" style="4" customWidth="1"/>
    <col min="12794" max="12794" width="10.85546875" style="4" customWidth="1"/>
    <col min="12795" max="12795" width="9.42578125" style="4" customWidth="1"/>
    <col min="12796" max="13044" width="10.140625" style="4"/>
    <col min="13045" max="13045" width="5.28515625" style="4" customWidth="1"/>
    <col min="13046" max="13046" width="23" style="4" customWidth="1"/>
    <col min="13047" max="13047" width="18" style="4" customWidth="1"/>
    <col min="13048" max="13048" width="12" style="4" customWidth="1"/>
    <col min="13049" max="13049" width="11" style="4" customWidth="1"/>
    <col min="13050" max="13050" width="10.85546875" style="4" customWidth="1"/>
    <col min="13051" max="13051" width="9.42578125" style="4" customWidth="1"/>
    <col min="13052" max="13300" width="10.140625" style="4"/>
    <col min="13301" max="13301" width="5.28515625" style="4" customWidth="1"/>
    <col min="13302" max="13302" width="23" style="4" customWidth="1"/>
    <col min="13303" max="13303" width="18" style="4" customWidth="1"/>
    <col min="13304" max="13304" width="12" style="4" customWidth="1"/>
    <col min="13305" max="13305" width="11" style="4" customWidth="1"/>
    <col min="13306" max="13306" width="10.85546875" style="4" customWidth="1"/>
    <col min="13307" max="13307" width="9.42578125" style="4" customWidth="1"/>
    <col min="13308" max="13556" width="10.140625" style="4"/>
    <col min="13557" max="13557" width="5.28515625" style="4" customWidth="1"/>
    <col min="13558" max="13558" width="23" style="4" customWidth="1"/>
    <col min="13559" max="13559" width="18" style="4" customWidth="1"/>
    <col min="13560" max="13560" width="12" style="4" customWidth="1"/>
    <col min="13561" max="13561" width="11" style="4" customWidth="1"/>
    <col min="13562" max="13562" width="10.85546875" style="4" customWidth="1"/>
    <col min="13563" max="13563" width="9.42578125" style="4" customWidth="1"/>
    <col min="13564" max="13812" width="10.140625" style="4"/>
    <col min="13813" max="13813" width="5.28515625" style="4" customWidth="1"/>
    <col min="13814" max="13814" width="23" style="4" customWidth="1"/>
    <col min="13815" max="13815" width="18" style="4" customWidth="1"/>
    <col min="13816" max="13816" width="12" style="4" customWidth="1"/>
    <col min="13817" max="13817" width="11" style="4" customWidth="1"/>
    <col min="13818" max="13818" width="10.85546875" style="4" customWidth="1"/>
    <col min="13819" max="13819" width="9.42578125" style="4" customWidth="1"/>
    <col min="13820" max="14068" width="10.140625" style="4"/>
    <col min="14069" max="14069" width="5.28515625" style="4" customWidth="1"/>
    <col min="14070" max="14070" width="23" style="4" customWidth="1"/>
    <col min="14071" max="14071" width="18" style="4" customWidth="1"/>
    <col min="14072" max="14072" width="12" style="4" customWidth="1"/>
    <col min="14073" max="14073" width="11" style="4" customWidth="1"/>
    <col min="14074" max="14074" width="10.85546875" style="4" customWidth="1"/>
    <col min="14075" max="14075" width="9.42578125" style="4" customWidth="1"/>
    <col min="14076" max="14324" width="10.140625" style="4"/>
    <col min="14325" max="14325" width="5.28515625" style="4" customWidth="1"/>
    <col min="14326" max="14326" width="23" style="4" customWidth="1"/>
    <col min="14327" max="14327" width="18" style="4" customWidth="1"/>
    <col min="14328" max="14328" width="12" style="4" customWidth="1"/>
    <col min="14329" max="14329" width="11" style="4" customWidth="1"/>
    <col min="14330" max="14330" width="10.85546875" style="4" customWidth="1"/>
    <col min="14331" max="14331" width="9.42578125" style="4" customWidth="1"/>
    <col min="14332" max="14580" width="10.140625" style="4"/>
    <col min="14581" max="14581" width="5.28515625" style="4" customWidth="1"/>
    <col min="14582" max="14582" width="23" style="4" customWidth="1"/>
    <col min="14583" max="14583" width="18" style="4" customWidth="1"/>
    <col min="14584" max="14584" width="12" style="4" customWidth="1"/>
    <col min="14585" max="14585" width="11" style="4" customWidth="1"/>
    <col min="14586" max="14586" width="10.85546875" style="4" customWidth="1"/>
    <col min="14587" max="14587" width="9.42578125" style="4" customWidth="1"/>
    <col min="14588" max="14836" width="10.140625" style="4"/>
    <col min="14837" max="14837" width="5.28515625" style="4" customWidth="1"/>
    <col min="14838" max="14838" width="23" style="4" customWidth="1"/>
    <col min="14839" max="14839" width="18" style="4" customWidth="1"/>
    <col min="14840" max="14840" width="12" style="4" customWidth="1"/>
    <col min="14841" max="14841" width="11" style="4" customWidth="1"/>
    <col min="14842" max="14842" width="10.85546875" style="4" customWidth="1"/>
    <col min="14843" max="14843" width="9.42578125" style="4" customWidth="1"/>
    <col min="14844" max="15092" width="10.140625" style="4"/>
    <col min="15093" max="15093" width="5.28515625" style="4" customWidth="1"/>
    <col min="15094" max="15094" width="23" style="4" customWidth="1"/>
    <col min="15095" max="15095" width="18" style="4" customWidth="1"/>
    <col min="15096" max="15096" width="12" style="4" customWidth="1"/>
    <col min="15097" max="15097" width="11" style="4" customWidth="1"/>
    <col min="15098" max="15098" width="10.85546875" style="4" customWidth="1"/>
    <col min="15099" max="15099" width="9.42578125" style="4" customWidth="1"/>
    <col min="15100" max="15348" width="10.140625" style="4"/>
    <col min="15349" max="15349" width="5.28515625" style="4" customWidth="1"/>
    <col min="15350" max="15350" width="23" style="4" customWidth="1"/>
    <col min="15351" max="15351" width="18" style="4" customWidth="1"/>
    <col min="15352" max="15352" width="12" style="4" customWidth="1"/>
    <col min="15353" max="15353" width="11" style="4" customWidth="1"/>
    <col min="15354" max="15354" width="10.85546875" style="4" customWidth="1"/>
    <col min="15355" max="15355" width="9.42578125" style="4" customWidth="1"/>
    <col min="15356" max="15604" width="10.140625" style="4"/>
    <col min="15605" max="15605" width="5.28515625" style="4" customWidth="1"/>
    <col min="15606" max="15606" width="23" style="4" customWidth="1"/>
    <col min="15607" max="15607" width="18" style="4" customWidth="1"/>
    <col min="15608" max="15608" width="12" style="4" customWidth="1"/>
    <col min="15609" max="15609" width="11" style="4" customWidth="1"/>
    <col min="15610" max="15610" width="10.85546875" style="4" customWidth="1"/>
    <col min="15611" max="15611" width="9.42578125" style="4" customWidth="1"/>
    <col min="15612" max="15860" width="10.140625" style="4"/>
    <col min="15861" max="15861" width="5.28515625" style="4" customWidth="1"/>
    <col min="15862" max="15862" width="23" style="4" customWidth="1"/>
    <col min="15863" max="15863" width="18" style="4" customWidth="1"/>
    <col min="15864" max="15864" width="12" style="4" customWidth="1"/>
    <col min="15865" max="15865" width="11" style="4" customWidth="1"/>
    <col min="15866" max="15866" width="10.85546875" style="4" customWidth="1"/>
    <col min="15867" max="15867" width="9.42578125" style="4" customWidth="1"/>
    <col min="15868" max="16116" width="10.140625" style="4"/>
    <col min="16117" max="16117" width="5.28515625" style="4" customWidth="1"/>
    <col min="16118" max="16118" width="23" style="4" customWidth="1"/>
    <col min="16119" max="16119" width="18" style="4" customWidth="1"/>
    <col min="16120" max="16120" width="12" style="4" customWidth="1"/>
    <col min="16121" max="16121" width="11" style="4" customWidth="1"/>
    <col min="16122" max="16122" width="10.85546875" style="4" customWidth="1"/>
    <col min="16123" max="16123" width="9.42578125" style="4" customWidth="1"/>
    <col min="16124" max="16384" width="10.140625" style="4"/>
  </cols>
  <sheetData>
    <row r="1" spans="1:7" ht="15.75" x14ac:dyDescent="0.25">
      <c r="A1" s="1"/>
      <c r="B1" s="1"/>
      <c r="C1" s="1" t="s">
        <v>254</v>
      </c>
      <c r="D1" s="1"/>
      <c r="E1" s="1"/>
      <c r="F1" s="1"/>
      <c r="G1" s="1"/>
    </row>
    <row r="2" spans="1:7" ht="15.75" x14ac:dyDescent="0.25">
      <c r="A2" s="1"/>
      <c r="B2" s="1"/>
      <c r="C2" s="1" t="s">
        <v>340</v>
      </c>
      <c r="D2" s="1"/>
      <c r="E2" s="1"/>
      <c r="F2" s="1"/>
      <c r="G2" s="1"/>
    </row>
    <row r="3" spans="1:7" ht="15.75" x14ac:dyDescent="0.25">
      <c r="A3" s="1"/>
      <c r="B3" s="1"/>
      <c r="C3" s="1" t="s">
        <v>255</v>
      </c>
      <c r="D3" s="1"/>
      <c r="E3" s="1"/>
      <c r="F3" s="1"/>
      <c r="G3" s="1"/>
    </row>
    <row r="4" spans="1:7" ht="15.75" x14ac:dyDescent="0.25">
      <c r="A4" s="1"/>
      <c r="B4" s="1"/>
      <c r="C4" s="1"/>
      <c r="D4" s="1"/>
      <c r="E4" s="1"/>
      <c r="F4" s="1"/>
      <c r="G4" s="1"/>
    </row>
    <row r="5" spans="1:7" ht="15.75" customHeight="1" x14ac:dyDescent="0.2">
      <c r="A5" s="124" t="s">
        <v>285</v>
      </c>
      <c r="B5" s="124"/>
      <c r="C5" s="124"/>
      <c r="D5" s="124"/>
      <c r="E5" s="124"/>
      <c r="F5" s="124"/>
      <c r="G5" s="124"/>
    </row>
    <row r="6" spans="1:7" ht="15.75" customHeight="1" x14ac:dyDescent="0.2">
      <c r="A6" s="124"/>
      <c r="B6" s="124"/>
      <c r="C6" s="124"/>
      <c r="D6" s="124"/>
      <c r="E6" s="124"/>
      <c r="F6" s="124"/>
      <c r="G6" s="124"/>
    </row>
    <row r="7" spans="1:7" ht="15.75" customHeight="1" x14ac:dyDescent="0.25">
      <c r="A7" s="104"/>
      <c r="B7" s="104"/>
      <c r="C7" s="104"/>
      <c r="D7" s="1"/>
      <c r="E7" s="1"/>
      <c r="F7" s="1"/>
      <c r="G7" s="1"/>
    </row>
    <row r="8" spans="1:7" ht="15.75" x14ac:dyDescent="0.25">
      <c r="A8" s="1"/>
      <c r="B8" s="6"/>
      <c r="C8" s="1"/>
      <c r="D8" s="38"/>
      <c r="E8" s="38"/>
      <c r="F8" s="38"/>
      <c r="G8" s="38" t="s">
        <v>284</v>
      </c>
    </row>
    <row r="9" spans="1:7" ht="15.75" x14ac:dyDescent="0.25">
      <c r="A9" s="125" t="s">
        <v>0</v>
      </c>
      <c r="B9" s="122" t="s">
        <v>256</v>
      </c>
      <c r="C9" s="122" t="s">
        <v>257</v>
      </c>
      <c r="D9" s="126" t="s">
        <v>252</v>
      </c>
      <c r="E9" s="123" t="s">
        <v>3</v>
      </c>
      <c r="F9" s="123"/>
      <c r="G9" s="123"/>
    </row>
    <row r="10" spans="1:7" ht="15.75" customHeight="1" x14ac:dyDescent="0.25">
      <c r="A10" s="125"/>
      <c r="B10" s="122"/>
      <c r="C10" s="122"/>
      <c r="D10" s="126"/>
      <c r="E10" s="122" t="s">
        <v>170</v>
      </c>
      <c r="F10" s="122"/>
      <c r="G10" s="122" t="s">
        <v>258</v>
      </c>
    </row>
    <row r="11" spans="1:7" ht="47.25" x14ac:dyDescent="0.25">
      <c r="A11" s="125"/>
      <c r="B11" s="122"/>
      <c r="C11" s="122"/>
      <c r="D11" s="126"/>
      <c r="E11" s="48" t="s">
        <v>2</v>
      </c>
      <c r="F11" s="48" t="s">
        <v>173</v>
      </c>
      <c r="G11" s="122"/>
    </row>
    <row r="12" spans="1:7" ht="15.75" x14ac:dyDescent="0.25">
      <c r="A12" s="13">
        <v>1</v>
      </c>
      <c r="B12" s="105">
        <v>2</v>
      </c>
      <c r="C12" s="105">
        <v>3</v>
      </c>
      <c r="D12" s="103">
        <v>4</v>
      </c>
      <c r="E12" s="103">
        <v>5</v>
      </c>
      <c r="F12" s="103">
        <v>6</v>
      </c>
      <c r="G12" s="103">
        <v>7</v>
      </c>
    </row>
    <row r="13" spans="1:7" ht="47.25" x14ac:dyDescent="0.25">
      <c r="A13" s="127" t="s">
        <v>317</v>
      </c>
      <c r="B13" s="128" t="s">
        <v>318</v>
      </c>
      <c r="C13" s="102" t="s">
        <v>222</v>
      </c>
      <c r="D13" s="114">
        <f>+'1 pr. asignavimai'!C90</f>
        <v>329327</v>
      </c>
      <c r="E13" s="114">
        <f>+'1 pr. asignavimai'!D90</f>
        <v>176495</v>
      </c>
      <c r="F13" s="114">
        <f>+'1 pr. asignavimai'!E90</f>
        <v>1477</v>
      </c>
      <c r="G13" s="114">
        <f>+'1 pr. asignavimai'!F90</f>
        <v>152832</v>
      </c>
    </row>
    <row r="14" spans="1:7" ht="31.5" x14ac:dyDescent="0.25">
      <c r="A14" s="127"/>
      <c r="B14" s="128"/>
      <c r="C14" s="102" t="s">
        <v>11</v>
      </c>
      <c r="D14" s="114">
        <f>+'1 pr. asignavimai'!C9</f>
        <v>13033</v>
      </c>
      <c r="E14" s="114">
        <f>+'1 pr. asignavimai'!D9</f>
        <v>13033</v>
      </c>
      <c r="F14" s="114">
        <f>+'1 pr. asignavimai'!E9</f>
        <v>0</v>
      </c>
      <c r="G14" s="114">
        <f>+'1 pr. asignavimai'!F9</f>
        <v>0</v>
      </c>
    </row>
    <row r="15" spans="1:7" ht="47.25" x14ac:dyDescent="0.25">
      <c r="A15" s="127"/>
      <c r="B15" s="128"/>
      <c r="C15" s="102" t="s">
        <v>195</v>
      </c>
      <c r="D15" s="114">
        <f>+'1 pr. asignavimai'!C48</f>
        <v>20071</v>
      </c>
      <c r="E15" s="114">
        <f>+'1 pr. asignavimai'!D48</f>
        <v>5590</v>
      </c>
      <c r="F15" s="114">
        <f>+'1 pr. asignavimai'!E48</f>
        <v>0</v>
      </c>
      <c r="G15" s="114">
        <f>+'1 pr. asignavimai'!F48</f>
        <v>14481</v>
      </c>
    </row>
    <row r="16" spans="1:7" ht="15.75" x14ac:dyDescent="0.25">
      <c r="A16" s="127"/>
      <c r="B16" s="128"/>
      <c r="C16" s="102" t="s">
        <v>319</v>
      </c>
      <c r="D16" s="115">
        <f>SUM(D13:D15)</f>
        <v>362431</v>
      </c>
      <c r="E16" s="115">
        <f t="shared" ref="E16:G16" si="0">SUM(E13:E15)</f>
        <v>195118</v>
      </c>
      <c r="F16" s="115">
        <f t="shared" si="0"/>
        <v>1477</v>
      </c>
      <c r="G16" s="115">
        <f t="shared" si="0"/>
        <v>167313</v>
      </c>
    </row>
    <row r="17" spans="1:7" ht="47.25" x14ac:dyDescent="0.25">
      <c r="A17" s="106" t="s">
        <v>320</v>
      </c>
      <c r="B17" s="107" t="s">
        <v>321</v>
      </c>
      <c r="C17" s="102" t="s">
        <v>195</v>
      </c>
      <c r="D17" s="115">
        <f>+'1 pr. asignavimai'!C49</f>
        <v>1603596</v>
      </c>
      <c r="E17" s="115">
        <f>+'1 pr. asignavimai'!D49</f>
        <v>524357</v>
      </c>
      <c r="F17" s="115">
        <f>+'1 pr. asignavimai'!E49</f>
        <v>0</v>
      </c>
      <c r="G17" s="115">
        <f>+'1 pr. asignavimai'!F49</f>
        <v>1079239</v>
      </c>
    </row>
    <row r="18" spans="1:7" ht="31.5" x14ac:dyDescent="0.25">
      <c r="A18" s="129" t="s">
        <v>322</v>
      </c>
      <c r="B18" s="128" t="s">
        <v>177</v>
      </c>
      <c r="C18" s="102" t="s">
        <v>11</v>
      </c>
      <c r="D18" s="114">
        <f>+'1 pr. asignavimai'!C10</f>
        <v>17603765</v>
      </c>
      <c r="E18" s="114">
        <f>+'1 pr. asignavimai'!D10</f>
        <v>9184997</v>
      </c>
      <c r="F18" s="114">
        <f>+'1 pr. asignavimai'!E10</f>
        <v>4182422</v>
      </c>
      <c r="G18" s="114">
        <f>+'1 pr. asignavimai'!F10</f>
        <v>8418768</v>
      </c>
    </row>
    <row r="19" spans="1:7" ht="47.25" x14ac:dyDescent="0.25">
      <c r="A19" s="129"/>
      <c r="B19" s="128"/>
      <c r="C19" s="102" t="s">
        <v>195</v>
      </c>
      <c r="D19" s="114">
        <f>+'1 pr. asignavimai'!C54</f>
        <v>543847</v>
      </c>
      <c r="E19" s="114">
        <f>+'1 pr. asignavimai'!D54</f>
        <v>349830</v>
      </c>
      <c r="F19" s="114">
        <f>+'1 pr. asignavimai'!E54</f>
        <v>1622</v>
      </c>
      <c r="G19" s="114">
        <f>+'1 pr. asignavimai'!F54</f>
        <v>194017</v>
      </c>
    </row>
    <row r="20" spans="1:7" ht="47.25" x14ac:dyDescent="0.25">
      <c r="A20" s="129"/>
      <c r="B20" s="128"/>
      <c r="C20" s="102" t="s">
        <v>174</v>
      </c>
      <c r="D20" s="114">
        <f>+'1 pr. asignavimai'!C7</f>
        <v>130242</v>
      </c>
      <c r="E20" s="114">
        <f>+'1 pr. asignavimai'!D7</f>
        <v>130242</v>
      </c>
      <c r="F20" s="114">
        <f>+'1 pr. asignavimai'!E7</f>
        <v>92910</v>
      </c>
      <c r="G20" s="114">
        <f>+'1 pr. asignavimai'!F7</f>
        <v>0</v>
      </c>
    </row>
    <row r="21" spans="1:7" ht="15.75" x14ac:dyDescent="0.25">
      <c r="A21" s="129"/>
      <c r="B21" s="128"/>
      <c r="C21" s="102" t="s">
        <v>319</v>
      </c>
      <c r="D21" s="115">
        <f>SUM(D18:D20)</f>
        <v>18277854</v>
      </c>
      <c r="E21" s="115">
        <f t="shared" ref="E21:G21" si="1">SUM(E18:E20)</f>
        <v>9665069</v>
      </c>
      <c r="F21" s="115">
        <f t="shared" si="1"/>
        <v>4276954</v>
      </c>
      <c r="G21" s="115">
        <f t="shared" si="1"/>
        <v>8612785</v>
      </c>
    </row>
    <row r="22" spans="1:7" ht="49.5" customHeight="1" x14ac:dyDescent="0.25">
      <c r="A22" s="106" t="s">
        <v>323</v>
      </c>
      <c r="B22" s="107" t="s">
        <v>259</v>
      </c>
      <c r="C22" s="102" t="s">
        <v>195</v>
      </c>
      <c r="D22" s="115">
        <f>+'1 pr. asignavimai'!C62</f>
        <v>118425</v>
      </c>
      <c r="E22" s="115">
        <f>+'1 pr. asignavimai'!D62</f>
        <v>110287</v>
      </c>
      <c r="F22" s="115">
        <f>+'1 pr. asignavimai'!E62</f>
        <v>0</v>
      </c>
      <c r="G22" s="115">
        <f>+'1 pr. asignavimai'!F62</f>
        <v>8138</v>
      </c>
    </row>
    <row r="23" spans="1:7" ht="51" customHeight="1" x14ac:dyDescent="0.25">
      <c r="A23" s="127" t="s">
        <v>324</v>
      </c>
      <c r="B23" s="130" t="s">
        <v>223</v>
      </c>
      <c r="C23" s="102" t="s">
        <v>195</v>
      </c>
      <c r="D23" s="114">
        <f>+'1 pr. asignavimai'!C66</f>
        <v>317453</v>
      </c>
      <c r="E23" s="114">
        <f>+'1 pr. asignavimai'!D66</f>
        <v>39215</v>
      </c>
      <c r="F23" s="114">
        <f>+'1 pr. asignavimai'!E66</f>
        <v>0</v>
      </c>
      <c r="G23" s="114">
        <f>+'1 pr. asignavimai'!F66</f>
        <v>278238</v>
      </c>
    </row>
    <row r="24" spans="1:7" ht="33.75" customHeight="1" x14ac:dyDescent="0.25">
      <c r="A24" s="127"/>
      <c r="B24" s="130"/>
      <c r="C24" s="102" t="s">
        <v>12</v>
      </c>
      <c r="D24" s="114">
        <f>+'1 pr. asignavimai'!C92</f>
        <v>5165025</v>
      </c>
      <c r="E24" s="114">
        <f>+'1 pr. asignavimai'!D92</f>
        <v>5094735</v>
      </c>
      <c r="F24" s="114">
        <f>+'1 pr. asignavimai'!E92</f>
        <v>0</v>
      </c>
      <c r="G24" s="114">
        <f>+'1 pr. asignavimai'!F92</f>
        <v>70290</v>
      </c>
    </row>
    <row r="25" spans="1:7" ht="18" customHeight="1" x14ac:dyDescent="0.25">
      <c r="A25" s="127"/>
      <c r="B25" s="130"/>
      <c r="C25" s="102" t="s">
        <v>319</v>
      </c>
      <c r="D25" s="115">
        <f>SUM(D23:D24)</f>
        <v>5482478</v>
      </c>
      <c r="E25" s="115">
        <f t="shared" ref="E25:G25" si="2">SUM(E23:E24)</f>
        <v>5133950</v>
      </c>
      <c r="F25" s="115">
        <f t="shared" si="2"/>
        <v>0</v>
      </c>
      <c r="G25" s="115">
        <f t="shared" si="2"/>
        <v>348528</v>
      </c>
    </row>
    <row r="26" spans="1:7" ht="34.5" customHeight="1" x14ac:dyDescent="0.25">
      <c r="A26" s="127" t="s">
        <v>325</v>
      </c>
      <c r="B26" s="128" t="s">
        <v>260</v>
      </c>
      <c r="C26" s="102" t="s">
        <v>11</v>
      </c>
      <c r="D26" s="114">
        <f>+'1 pr. asignavimai'!C43</f>
        <v>98471</v>
      </c>
      <c r="E26" s="114">
        <f>+'1 pr. asignavimai'!D43</f>
        <v>98471</v>
      </c>
      <c r="F26" s="114">
        <f>+'1 pr. asignavimai'!E43</f>
        <v>0</v>
      </c>
      <c r="G26" s="114">
        <f>+'1 pr. asignavimai'!F43</f>
        <v>0</v>
      </c>
    </row>
    <row r="27" spans="1:7" ht="49.5" customHeight="1" x14ac:dyDescent="0.25">
      <c r="A27" s="127"/>
      <c r="B27" s="128"/>
      <c r="C27" s="102" t="s">
        <v>195</v>
      </c>
      <c r="D27" s="114">
        <f>+'1 pr. asignavimai'!C71</f>
        <v>152152</v>
      </c>
      <c r="E27" s="114">
        <f>+'1 pr. asignavimai'!D71</f>
        <v>0</v>
      </c>
      <c r="F27" s="114">
        <f>+'1 pr. asignavimai'!E71</f>
        <v>0</v>
      </c>
      <c r="G27" s="114">
        <f>+'1 pr. asignavimai'!F71</f>
        <v>152152</v>
      </c>
    </row>
    <row r="28" spans="1:7" ht="34.5" customHeight="1" x14ac:dyDescent="0.25">
      <c r="A28" s="127"/>
      <c r="B28" s="128"/>
      <c r="C28" s="102" t="s">
        <v>12</v>
      </c>
      <c r="D28" s="114">
        <f>+'1 pr. asignavimai'!C96</f>
        <v>6288992</v>
      </c>
      <c r="E28" s="114">
        <f>+'1 pr. asignavimai'!D96</f>
        <v>5966298</v>
      </c>
      <c r="F28" s="114">
        <f>+'1 pr. asignavimai'!E96</f>
        <v>0</v>
      </c>
      <c r="G28" s="114">
        <f>+'1 pr. asignavimai'!F96</f>
        <v>322694</v>
      </c>
    </row>
    <row r="29" spans="1:7" ht="18" customHeight="1" x14ac:dyDescent="0.25">
      <c r="A29" s="127"/>
      <c r="B29" s="128"/>
      <c r="C29" s="102" t="s">
        <v>319</v>
      </c>
      <c r="D29" s="115">
        <f>SUM(D26:D28)</f>
        <v>6539615</v>
      </c>
      <c r="E29" s="115">
        <f t="shared" ref="E29:G29" si="3">SUM(E26:E28)</f>
        <v>6064769</v>
      </c>
      <c r="F29" s="115">
        <f t="shared" si="3"/>
        <v>0</v>
      </c>
      <c r="G29" s="115">
        <f t="shared" si="3"/>
        <v>474846</v>
      </c>
    </row>
    <row r="30" spans="1:7" ht="31.5" x14ac:dyDescent="0.25">
      <c r="A30" s="127" t="s">
        <v>326</v>
      </c>
      <c r="B30" s="128" t="s">
        <v>261</v>
      </c>
      <c r="C30" s="102" t="s">
        <v>11</v>
      </c>
      <c r="D30" s="114">
        <f>+'1 pr. asignavimai'!C44</f>
        <v>203892</v>
      </c>
      <c r="E30" s="114">
        <f>+'1 pr. asignavimai'!D44</f>
        <v>203892</v>
      </c>
      <c r="F30" s="114">
        <f>+'1 pr. asignavimai'!E44</f>
        <v>0</v>
      </c>
      <c r="G30" s="114">
        <f>+'1 pr. asignavimai'!F44</f>
        <v>0</v>
      </c>
    </row>
    <row r="31" spans="1:7" ht="47.25" x14ac:dyDescent="0.25">
      <c r="A31" s="127"/>
      <c r="B31" s="128"/>
      <c r="C31" s="102" t="s">
        <v>195</v>
      </c>
      <c r="D31" s="114">
        <f>+'1 pr. asignavimai'!C75</f>
        <v>6401</v>
      </c>
      <c r="E31" s="114">
        <f>+'1 pr. asignavimai'!D75</f>
        <v>6372</v>
      </c>
      <c r="F31" s="114">
        <f>+'1 pr. asignavimai'!E75</f>
        <v>0</v>
      </c>
      <c r="G31" s="114">
        <f>+'1 pr. asignavimai'!F75</f>
        <v>29</v>
      </c>
    </row>
    <row r="32" spans="1:7" ht="31.5" x14ac:dyDescent="0.25">
      <c r="A32" s="127"/>
      <c r="B32" s="128"/>
      <c r="C32" s="102" t="s">
        <v>12</v>
      </c>
      <c r="D32" s="114">
        <f>+'1 pr. asignavimai'!C97</f>
        <v>9959370</v>
      </c>
      <c r="E32" s="114">
        <f>+'1 pr. asignavimai'!D97</f>
        <v>9293823</v>
      </c>
      <c r="F32" s="114">
        <f>+'1 pr. asignavimai'!E97</f>
        <v>259442</v>
      </c>
      <c r="G32" s="114">
        <f>+'1 pr. asignavimai'!F97</f>
        <v>665547</v>
      </c>
    </row>
    <row r="33" spans="1:7" ht="15.75" x14ac:dyDescent="0.25">
      <c r="A33" s="127"/>
      <c r="B33" s="128"/>
      <c r="C33" s="102" t="s">
        <v>319</v>
      </c>
      <c r="D33" s="115">
        <f>SUM(D30:D32)</f>
        <v>10169663</v>
      </c>
      <c r="E33" s="115">
        <f t="shared" ref="E33:G33" si="4">SUM(E30:E32)</f>
        <v>9504087</v>
      </c>
      <c r="F33" s="115">
        <f t="shared" si="4"/>
        <v>259442</v>
      </c>
      <c r="G33" s="115">
        <f t="shared" si="4"/>
        <v>665576</v>
      </c>
    </row>
    <row r="34" spans="1:7" ht="31.5" x14ac:dyDescent="0.25">
      <c r="A34" s="127" t="s">
        <v>337</v>
      </c>
      <c r="B34" s="128" t="s">
        <v>327</v>
      </c>
      <c r="C34" s="102" t="s">
        <v>12</v>
      </c>
      <c r="D34" s="114">
        <f>+'1 pr. asignavimai'!C101</f>
        <v>142985</v>
      </c>
      <c r="E34" s="114">
        <f>+'1 pr. asignavimai'!D101</f>
        <v>5792</v>
      </c>
      <c r="F34" s="114">
        <f>+'1 pr. asignavimai'!E101</f>
        <v>0</v>
      </c>
      <c r="G34" s="114">
        <f>+'1 pr. asignavimai'!F101</f>
        <v>137193</v>
      </c>
    </row>
    <row r="35" spans="1:7" ht="47.25" x14ac:dyDescent="0.25">
      <c r="A35" s="127"/>
      <c r="B35" s="128"/>
      <c r="C35" s="102" t="s">
        <v>195</v>
      </c>
      <c r="D35" s="114">
        <f>+'1 pr. asignavimai'!C76</f>
        <v>23835</v>
      </c>
      <c r="E35" s="114">
        <f>+'1 pr. asignavimai'!D76</f>
        <v>0</v>
      </c>
      <c r="F35" s="114">
        <f>+'1 pr. asignavimai'!E76</f>
        <v>0</v>
      </c>
      <c r="G35" s="114">
        <f>+'1 pr. asignavimai'!F76</f>
        <v>23835</v>
      </c>
    </row>
    <row r="36" spans="1:7" ht="47.25" customHeight="1" x14ac:dyDescent="0.25">
      <c r="A36" s="127"/>
      <c r="B36" s="128"/>
      <c r="C36" s="102" t="s">
        <v>13</v>
      </c>
      <c r="D36" s="114">
        <f>+'1 pr. asignavimai'!C109</f>
        <v>3638468</v>
      </c>
      <c r="E36" s="114">
        <f>+'1 pr. asignavimai'!D109</f>
        <v>3617760</v>
      </c>
      <c r="F36" s="114">
        <f>+'1 pr. asignavimai'!E109</f>
        <v>1653615</v>
      </c>
      <c r="G36" s="114">
        <f>+'1 pr. asignavimai'!F109</f>
        <v>20708</v>
      </c>
    </row>
    <row r="37" spans="1:7" ht="15.75" x14ac:dyDescent="0.25">
      <c r="A37" s="127"/>
      <c r="B37" s="128"/>
      <c r="C37" s="102" t="s">
        <v>319</v>
      </c>
      <c r="D37" s="115">
        <f>SUM(D34:D36)</f>
        <v>3805288</v>
      </c>
      <c r="E37" s="115">
        <f t="shared" ref="E37:G37" si="5">SUM(E34:E36)</f>
        <v>3623552</v>
      </c>
      <c r="F37" s="115">
        <f t="shared" si="5"/>
        <v>1653615</v>
      </c>
      <c r="G37" s="115">
        <f t="shared" si="5"/>
        <v>181736</v>
      </c>
    </row>
    <row r="38" spans="1:7" ht="31.5" x14ac:dyDescent="0.25">
      <c r="A38" s="106" t="s">
        <v>328</v>
      </c>
      <c r="B38" s="95" t="s">
        <v>329</v>
      </c>
      <c r="C38" s="102" t="s">
        <v>11</v>
      </c>
      <c r="D38" s="115">
        <f>+'1 pr. asignavimai'!C45</f>
        <v>37650</v>
      </c>
      <c r="E38" s="115">
        <f>+'1 pr. asignavimai'!D45</f>
        <v>37650</v>
      </c>
      <c r="F38" s="115">
        <f>+'1 pr. asignavimai'!E45</f>
        <v>0</v>
      </c>
      <c r="G38" s="115">
        <f>+'1 pr. asignavimai'!F45</f>
        <v>0</v>
      </c>
    </row>
    <row r="39" spans="1:7" ht="47.25" x14ac:dyDescent="0.25">
      <c r="A39" s="127" t="s">
        <v>330</v>
      </c>
      <c r="B39" s="128" t="s">
        <v>233</v>
      </c>
      <c r="C39" s="102" t="s">
        <v>195</v>
      </c>
      <c r="D39" s="114">
        <f>+'1 pr. asignavimai'!C77</f>
        <v>698507</v>
      </c>
      <c r="E39" s="114">
        <f>+'1 pr. asignavimai'!D77</f>
        <v>0</v>
      </c>
      <c r="F39" s="114">
        <f>+'1 pr. asignavimai'!E77</f>
        <v>0</v>
      </c>
      <c r="G39" s="114">
        <f>+'1 pr. asignavimai'!F77</f>
        <v>698507</v>
      </c>
    </row>
    <row r="40" spans="1:7" ht="31.5" x14ac:dyDescent="0.25">
      <c r="A40" s="127"/>
      <c r="B40" s="128"/>
      <c r="C40" s="102" t="s">
        <v>12</v>
      </c>
      <c r="D40" s="114">
        <f>+'1 pr. asignavimai'!C102</f>
        <v>1593084</v>
      </c>
      <c r="E40" s="114">
        <f>+'1 pr. asignavimai'!D102</f>
        <v>1447405</v>
      </c>
      <c r="F40" s="114">
        <f>+'1 pr. asignavimai'!E102</f>
        <v>0</v>
      </c>
      <c r="G40" s="114">
        <f>+'1 pr. asignavimai'!F102</f>
        <v>145679</v>
      </c>
    </row>
    <row r="41" spans="1:7" ht="49.5" customHeight="1" x14ac:dyDescent="0.25">
      <c r="A41" s="127"/>
      <c r="B41" s="128"/>
      <c r="C41" s="102" t="s">
        <v>13</v>
      </c>
      <c r="D41" s="114">
        <f>+'1 pr. asignavimai'!C113</f>
        <v>57320082</v>
      </c>
      <c r="E41" s="114">
        <f>+'1 pr. asignavimai'!D113</f>
        <v>57185642</v>
      </c>
      <c r="F41" s="114">
        <f>+'1 pr. asignavimai'!E113</f>
        <v>38246638</v>
      </c>
      <c r="G41" s="114">
        <f>+'1 pr. asignavimai'!F113</f>
        <v>134440</v>
      </c>
    </row>
    <row r="42" spans="1:7" ht="15.75" x14ac:dyDescent="0.25">
      <c r="A42" s="127"/>
      <c r="B42" s="128"/>
      <c r="C42" s="102" t="s">
        <v>319</v>
      </c>
      <c r="D42" s="115">
        <f>SUM(D39:D41)</f>
        <v>59611673</v>
      </c>
      <c r="E42" s="115">
        <f t="shared" ref="E42:G42" si="6">SUM(E39:E41)</f>
        <v>58633047</v>
      </c>
      <c r="F42" s="115">
        <f t="shared" si="6"/>
        <v>38246638</v>
      </c>
      <c r="G42" s="115">
        <f t="shared" si="6"/>
        <v>978626</v>
      </c>
    </row>
    <row r="43" spans="1:7" ht="47.25" x14ac:dyDescent="0.25">
      <c r="A43" s="127" t="s">
        <v>331</v>
      </c>
      <c r="B43" s="128" t="s">
        <v>238</v>
      </c>
      <c r="C43" s="102" t="s">
        <v>195</v>
      </c>
      <c r="D43" s="114">
        <f>+'1 pr. asignavimai'!C81</f>
        <v>460728</v>
      </c>
      <c r="E43" s="114">
        <f>+'1 pr. asignavimai'!D81</f>
        <v>0</v>
      </c>
      <c r="F43" s="114">
        <f>+'1 pr. asignavimai'!E81</f>
        <v>0</v>
      </c>
      <c r="G43" s="114">
        <f>+'1 pr. asignavimai'!F81</f>
        <v>460728</v>
      </c>
    </row>
    <row r="44" spans="1:7" ht="31.5" x14ac:dyDescent="0.25">
      <c r="A44" s="127"/>
      <c r="B44" s="128"/>
      <c r="C44" s="102" t="s">
        <v>12</v>
      </c>
      <c r="D44" s="114">
        <f>+'1 pr. asignavimai'!C106</f>
        <v>370916</v>
      </c>
      <c r="E44" s="114">
        <f>+'1 pr. asignavimai'!D106</f>
        <v>49583</v>
      </c>
      <c r="F44" s="114">
        <f>+'1 pr. asignavimai'!E106</f>
        <v>0</v>
      </c>
      <c r="G44" s="114">
        <f>+'1 pr. asignavimai'!F106</f>
        <v>321333</v>
      </c>
    </row>
    <row r="45" spans="1:7" ht="46.5" customHeight="1" x14ac:dyDescent="0.25">
      <c r="A45" s="127"/>
      <c r="B45" s="128"/>
      <c r="C45" s="102" t="s">
        <v>13</v>
      </c>
      <c r="D45" s="114">
        <f>+'1 pr. asignavimai'!C120</f>
        <v>5036203</v>
      </c>
      <c r="E45" s="114">
        <f>+'1 pr. asignavimai'!D120</f>
        <v>4856204</v>
      </c>
      <c r="F45" s="114">
        <f>+'1 pr. asignavimai'!E120</f>
        <v>1976686</v>
      </c>
      <c r="G45" s="114">
        <f>+'1 pr. asignavimai'!F120</f>
        <v>179999</v>
      </c>
    </row>
    <row r="46" spans="1:7" ht="15.75" x14ac:dyDescent="0.25">
      <c r="A46" s="127"/>
      <c r="B46" s="128"/>
      <c r="C46" s="102" t="s">
        <v>319</v>
      </c>
      <c r="D46" s="115">
        <f>SUM(D43:D45)</f>
        <v>5867847</v>
      </c>
      <c r="E46" s="115">
        <f t="shared" ref="E46:G46" si="7">SUM(E43:E45)</f>
        <v>4905787</v>
      </c>
      <c r="F46" s="115">
        <f t="shared" si="7"/>
        <v>1976686</v>
      </c>
      <c r="G46" s="115">
        <f t="shared" si="7"/>
        <v>962060</v>
      </c>
    </row>
    <row r="47" spans="1:7" ht="31.5" x14ac:dyDescent="0.25">
      <c r="A47" s="127" t="s">
        <v>332</v>
      </c>
      <c r="B47" s="128" t="s">
        <v>241</v>
      </c>
      <c r="C47" s="102" t="s">
        <v>11</v>
      </c>
      <c r="D47" s="114">
        <f>+'1 pr. asignavimai'!C46</f>
        <v>115848</v>
      </c>
      <c r="E47" s="114">
        <f>+'1 pr. asignavimai'!D46</f>
        <v>0</v>
      </c>
      <c r="F47" s="114">
        <f>+'1 pr. asignavimai'!E46</f>
        <v>0</v>
      </c>
      <c r="G47" s="114">
        <f>+'1 pr. asignavimai'!F46</f>
        <v>115848</v>
      </c>
    </row>
    <row r="48" spans="1:7" ht="47.25" x14ac:dyDescent="0.25">
      <c r="A48" s="127"/>
      <c r="B48" s="128"/>
      <c r="C48" s="102" t="s">
        <v>195</v>
      </c>
      <c r="D48" s="114">
        <f>+'1 pr. asignavimai'!C85</f>
        <v>212726</v>
      </c>
      <c r="E48" s="114">
        <f>+'1 pr. asignavimai'!D85</f>
        <v>8225</v>
      </c>
      <c r="F48" s="114">
        <f>+'1 pr. asignavimai'!E85</f>
        <v>406</v>
      </c>
      <c r="G48" s="114">
        <f>+'1 pr. asignavimai'!F85</f>
        <v>204501</v>
      </c>
    </row>
    <row r="49" spans="1:7" ht="31.5" x14ac:dyDescent="0.25">
      <c r="A49" s="127"/>
      <c r="B49" s="128"/>
      <c r="C49" s="102" t="s">
        <v>12</v>
      </c>
      <c r="D49" s="114">
        <f>+'1 pr. asignavimai'!C107</f>
        <v>78913</v>
      </c>
      <c r="E49" s="114">
        <f>+'1 pr. asignavimai'!D107</f>
        <v>23885</v>
      </c>
      <c r="F49" s="114">
        <f>+'1 pr. asignavimai'!E107</f>
        <v>0</v>
      </c>
      <c r="G49" s="114">
        <f>+'1 pr. asignavimai'!F107</f>
        <v>55028</v>
      </c>
    </row>
    <row r="50" spans="1:7" ht="31.5" x14ac:dyDescent="0.25">
      <c r="A50" s="127"/>
      <c r="B50" s="128"/>
      <c r="C50" s="102" t="s">
        <v>104</v>
      </c>
      <c r="D50" s="114">
        <f>+'1 pr. asignavimai'!C125</f>
        <v>15580409</v>
      </c>
      <c r="E50" s="114">
        <f>+'1 pr. asignavimai'!D125</f>
        <v>15504383</v>
      </c>
      <c r="F50" s="114">
        <f>+'1 pr. asignavimai'!E125</f>
        <v>2978366</v>
      </c>
      <c r="G50" s="114">
        <f>+'1 pr. asignavimai'!F125</f>
        <v>76026</v>
      </c>
    </row>
    <row r="51" spans="1:7" ht="15.75" x14ac:dyDescent="0.25">
      <c r="A51" s="127"/>
      <c r="B51" s="128"/>
      <c r="C51" s="102" t="s">
        <v>319</v>
      </c>
      <c r="D51" s="115">
        <f>SUM(D47:D50)</f>
        <v>15987896</v>
      </c>
      <c r="E51" s="115">
        <f t="shared" ref="E51:G51" si="8">SUM(E47:E50)</f>
        <v>15536493</v>
      </c>
      <c r="F51" s="115">
        <f t="shared" si="8"/>
        <v>2978772</v>
      </c>
      <c r="G51" s="115">
        <f t="shared" si="8"/>
        <v>451403</v>
      </c>
    </row>
    <row r="52" spans="1:7" ht="31.5" x14ac:dyDescent="0.25">
      <c r="A52" s="106">
        <v>13</v>
      </c>
      <c r="B52" s="97" t="s">
        <v>333</v>
      </c>
      <c r="C52" s="102" t="s">
        <v>104</v>
      </c>
      <c r="D52" s="115">
        <f>+'1 pr. asignavimai'!C137</f>
        <v>1450586</v>
      </c>
      <c r="E52" s="115">
        <f>+'1 pr. asignavimai'!D137</f>
        <v>1430689</v>
      </c>
      <c r="F52" s="115">
        <f>+'1 pr. asignavimai'!E137</f>
        <v>783924</v>
      </c>
      <c r="G52" s="115">
        <f>+'1 pr. asignavimai'!F137</f>
        <v>19897</v>
      </c>
    </row>
    <row r="53" spans="1:7" ht="15.75" x14ac:dyDescent="0.25">
      <c r="A53" s="13" t="s">
        <v>302</v>
      </c>
      <c r="B53" s="96" t="s">
        <v>334</v>
      </c>
      <c r="C53" s="24"/>
      <c r="D53" s="115">
        <f>+D16+D17+D21+D22+D25+D29+D33+D37+D38+D42+D46+D51+D52</f>
        <v>129315002</v>
      </c>
      <c r="E53" s="115">
        <f t="shared" ref="E53:G53" si="9">+E16+E17+E21+E22+E25+E29+E33+E37+E38+E42+E46+E51+E52</f>
        <v>115364855</v>
      </c>
      <c r="F53" s="115">
        <f t="shared" si="9"/>
        <v>50177508</v>
      </c>
      <c r="G53" s="115">
        <f t="shared" si="9"/>
        <v>13950147</v>
      </c>
    </row>
    <row r="55" spans="1:7" x14ac:dyDescent="0.2">
      <c r="B55" s="113"/>
      <c r="C55" s="113"/>
    </row>
  </sheetData>
  <autoFilter ref="C1:C53"/>
  <mergeCells count="26">
    <mergeCell ref="A39:A42"/>
    <mergeCell ref="B39:B42"/>
    <mergeCell ref="A43:A46"/>
    <mergeCell ref="B43:B46"/>
    <mergeCell ref="A47:A51"/>
    <mergeCell ref="B47:B51"/>
    <mergeCell ref="A26:A29"/>
    <mergeCell ref="B26:B29"/>
    <mergeCell ref="A30:A33"/>
    <mergeCell ref="B30:B33"/>
    <mergeCell ref="A34:A37"/>
    <mergeCell ref="B34:B37"/>
    <mergeCell ref="A13:A16"/>
    <mergeCell ref="B13:B16"/>
    <mergeCell ref="A18:A21"/>
    <mergeCell ref="B18:B21"/>
    <mergeCell ref="A23:A25"/>
    <mergeCell ref="B23:B25"/>
    <mergeCell ref="A5:G6"/>
    <mergeCell ref="A9:A11"/>
    <mergeCell ref="B9:B11"/>
    <mergeCell ref="C9:C11"/>
    <mergeCell ref="D9:D11"/>
    <mergeCell ref="E9:G9"/>
    <mergeCell ref="E10:F10"/>
    <mergeCell ref="G10:G11"/>
  </mergeCells>
  <pageMargins left="0.9055118110236221" right="0.51181102362204722" top="0.74803149606299213" bottom="0.59055118110236227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15" zoomScaleNormal="115" workbookViewId="0">
      <selection activeCell="G8" sqref="G8"/>
    </sheetView>
  </sheetViews>
  <sheetFormatPr defaultColWidth="10.140625" defaultRowHeight="15.75" x14ac:dyDescent="0.25"/>
  <cols>
    <col min="1" max="1" width="6" style="67" customWidth="1"/>
    <col min="2" max="2" width="58.7109375" customWidth="1"/>
    <col min="3" max="3" width="18.5703125" customWidth="1"/>
    <col min="255" max="255" width="6" customWidth="1"/>
    <col min="256" max="256" width="54.28515625" customWidth="1"/>
    <col min="257" max="257" width="15.140625" customWidth="1"/>
    <col min="258" max="258" width="10.85546875" customWidth="1"/>
    <col min="259" max="259" width="11.140625" customWidth="1"/>
    <col min="511" max="511" width="6" customWidth="1"/>
    <col min="512" max="512" width="54.28515625" customWidth="1"/>
    <col min="513" max="513" width="15.140625" customWidth="1"/>
    <col min="514" max="514" width="10.85546875" customWidth="1"/>
    <col min="515" max="515" width="11.140625" customWidth="1"/>
    <col min="767" max="767" width="6" customWidth="1"/>
    <col min="768" max="768" width="54.28515625" customWidth="1"/>
    <col min="769" max="769" width="15.140625" customWidth="1"/>
    <col min="770" max="770" width="10.85546875" customWidth="1"/>
    <col min="771" max="771" width="11.140625" customWidth="1"/>
    <col min="1023" max="1023" width="6" customWidth="1"/>
    <col min="1024" max="1024" width="54.28515625" customWidth="1"/>
    <col min="1025" max="1025" width="15.140625" customWidth="1"/>
    <col min="1026" max="1026" width="10.85546875" customWidth="1"/>
    <col min="1027" max="1027" width="11.140625" customWidth="1"/>
    <col min="1279" max="1279" width="6" customWidth="1"/>
    <col min="1280" max="1280" width="54.28515625" customWidth="1"/>
    <col min="1281" max="1281" width="15.140625" customWidth="1"/>
    <col min="1282" max="1282" width="10.85546875" customWidth="1"/>
    <col min="1283" max="1283" width="11.140625" customWidth="1"/>
    <col min="1535" max="1535" width="6" customWidth="1"/>
    <col min="1536" max="1536" width="54.28515625" customWidth="1"/>
    <col min="1537" max="1537" width="15.140625" customWidth="1"/>
    <col min="1538" max="1538" width="10.85546875" customWidth="1"/>
    <col min="1539" max="1539" width="11.140625" customWidth="1"/>
    <col min="1791" max="1791" width="6" customWidth="1"/>
    <col min="1792" max="1792" width="54.28515625" customWidth="1"/>
    <col min="1793" max="1793" width="15.140625" customWidth="1"/>
    <col min="1794" max="1794" width="10.85546875" customWidth="1"/>
    <col min="1795" max="1795" width="11.140625" customWidth="1"/>
    <col min="2047" max="2047" width="6" customWidth="1"/>
    <col min="2048" max="2048" width="54.28515625" customWidth="1"/>
    <col min="2049" max="2049" width="15.140625" customWidth="1"/>
    <col min="2050" max="2050" width="10.85546875" customWidth="1"/>
    <col min="2051" max="2051" width="11.140625" customWidth="1"/>
    <col min="2303" max="2303" width="6" customWidth="1"/>
    <col min="2304" max="2304" width="54.28515625" customWidth="1"/>
    <col min="2305" max="2305" width="15.140625" customWidth="1"/>
    <col min="2306" max="2306" width="10.85546875" customWidth="1"/>
    <col min="2307" max="2307" width="11.140625" customWidth="1"/>
    <col min="2559" max="2559" width="6" customWidth="1"/>
    <col min="2560" max="2560" width="54.28515625" customWidth="1"/>
    <col min="2561" max="2561" width="15.140625" customWidth="1"/>
    <col min="2562" max="2562" width="10.85546875" customWidth="1"/>
    <col min="2563" max="2563" width="11.140625" customWidth="1"/>
    <col min="2815" max="2815" width="6" customWidth="1"/>
    <col min="2816" max="2816" width="54.28515625" customWidth="1"/>
    <col min="2817" max="2817" width="15.140625" customWidth="1"/>
    <col min="2818" max="2818" width="10.85546875" customWidth="1"/>
    <col min="2819" max="2819" width="11.140625" customWidth="1"/>
    <col min="3071" max="3071" width="6" customWidth="1"/>
    <col min="3072" max="3072" width="54.28515625" customWidth="1"/>
    <col min="3073" max="3073" width="15.140625" customWidth="1"/>
    <col min="3074" max="3074" width="10.85546875" customWidth="1"/>
    <col min="3075" max="3075" width="11.140625" customWidth="1"/>
    <col min="3327" max="3327" width="6" customWidth="1"/>
    <col min="3328" max="3328" width="54.28515625" customWidth="1"/>
    <col min="3329" max="3329" width="15.140625" customWidth="1"/>
    <col min="3330" max="3330" width="10.85546875" customWidth="1"/>
    <col min="3331" max="3331" width="11.140625" customWidth="1"/>
    <col min="3583" max="3583" width="6" customWidth="1"/>
    <col min="3584" max="3584" width="54.28515625" customWidth="1"/>
    <col min="3585" max="3585" width="15.140625" customWidth="1"/>
    <col min="3586" max="3586" width="10.85546875" customWidth="1"/>
    <col min="3587" max="3587" width="11.140625" customWidth="1"/>
    <col min="3839" max="3839" width="6" customWidth="1"/>
    <col min="3840" max="3840" width="54.28515625" customWidth="1"/>
    <col min="3841" max="3841" width="15.140625" customWidth="1"/>
    <col min="3842" max="3842" width="10.85546875" customWidth="1"/>
    <col min="3843" max="3843" width="11.140625" customWidth="1"/>
    <col min="4095" max="4095" width="6" customWidth="1"/>
    <col min="4096" max="4096" width="54.28515625" customWidth="1"/>
    <col min="4097" max="4097" width="15.140625" customWidth="1"/>
    <col min="4098" max="4098" width="10.85546875" customWidth="1"/>
    <col min="4099" max="4099" width="11.140625" customWidth="1"/>
    <col min="4351" max="4351" width="6" customWidth="1"/>
    <col min="4352" max="4352" width="54.28515625" customWidth="1"/>
    <col min="4353" max="4353" width="15.140625" customWidth="1"/>
    <col min="4354" max="4354" width="10.85546875" customWidth="1"/>
    <col min="4355" max="4355" width="11.140625" customWidth="1"/>
    <col min="4607" max="4607" width="6" customWidth="1"/>
    <col min="4608" max="4608" width="54.28515625" customWidth="1"/>
    <col min="4609" max="4609" width="15.140625" customWidth="1"/>
    <col min="4610" max="4610" width="10.85546875" customWidth="1"/>
    <col min="4611" max="4611" width="11.140625" customWidth="1"/>
    <col min="4863" max="4863" width="6" customWidth="1"/>
    <col min="4864" max="4864" width="54.28515625" customWidth="1"/>
    <col min="4865" max="4865" width="15.140625" customWidth="1"/>
    <col min="4866" max="4866" width="10.85546875" customWidth="1"/>
    <col min="4867" max="4867" width="11.140625" customWidth="1"/>
    <col min="5119" max="5119" width="6" customWidth="1"/>
    <col min="5120" max="5120" width="54.28515625" customWidth="1"/>
    <col min="5121" max="5121" width="15.140625" customWidth="1"/>
    <col min="5122" max="5122" width="10.85546875" customWidth="1"/>
    <col min="5123" max="5123" width="11.140625" customWidth="1"/>
    <col min="5375" max="5375" width="6" customWidth="1"/>
    <col min="5376" max="5376" width="54.28515625" customWidth="1"/>
    <col min="5377" max="5377" width="15.140625" customWidth="1"/>
    <col min="5378" max="5378" width="10.85546875" customWidth="1"/>
    <col min="5379" max="5379" width="11.140625" customWidth="1"/>
    <col min="5631" max="5631" width="6" customWidth="1"/>
    <col min="5632" max="5632" width="54.28515625" customWidth="1"/>
    <col min="5633" max="5633" width="15.140625" customWidth="1"/>
    <col min="5634" max="5634" width="10.85546875" customWidth="1"/>
    <col min="5635" max="5635" width="11.140625" customWidth="1"/>
    <col min="5887" max="5887" width="6" customWidth="1"/>
    <col min="5888" max="5888" width="54.28515625" customWidth="1"/>
    <col min="5889" max="5889" width="15.140625" customWidth="1"/>
    <col min="5890" max="5890" width="10.85546875" customWidth="1"/>
    <col min="5891" max="5891" width="11.140625" customWidth="1"/>
    <col min="6143" max="6143" width="6" customWidth="1"/>
    <col min="6144" max="6144" width="54.28515625" customWidth="1"/>
    <col min="6145" max="6145" width="15.140625" customWidth="1"/>
    <col min="6146" max="6146" width="10.85546875" customWidth="1"/>
    <col min="6147" max="6147" width="11.140625" customWidth="1"/>
    <col min="6399" max="6399" width="6" customWidth="1"/>
    <col min="6400" max="6400" width="54.28515625" customWidth="1"/>
    <col min="6401" max="6401" width="15.140625" customWidth="1"/>
    <col min="6402" max="6402" width="10.85546875" customWidth="1"/>
    <col min="6403" max="6403" width="11.140625" customWidth="1"/>
    <col min="6655" max="6655" width="6" customWidth="1"/>
    <col min="6656" max="6656" width="54.28515625" customWidth="1"/>
    <col min="6657" max="6657" width="15.140625" customWidth="1"/>
    <col min="6658" max="6658" width="10.85546875" customWidth="1"/>
    <col min="6659" max="6659" width="11.140625" customWidth="1"/>
    <col min="6911" max="6911" width="6" customWidth="1"/>
    <col min="6912" max="6912" width="54.28515625" customWidth="1"/>
    <col min="6913" max="6913" width="15.140625" customWidth="1"/>
    <col min="6914" max="6914" width="10.85546875" customWidth="1"/>
    <col min="6915" max="6915" width="11.140625" customWidth="1"/>
    <col min="7167" max="7167" width="6" customWidth="1"/>
    <col min="7168" max="7168" width="54.28515625" customWidth="1"/>
    <col min="7169" max="7169" width="15.140625" customWidth="1"/>
    <col min="7170" max="7170" width="10.85546875" customWidth="1"/>
    <col min="7171" max="7171" width="11.140625" customWidth="1"/>
    <col min="7423" max="7423" width="6" customWidth="1"/>
    <col min="7424" max="7424" width="54.28515625" customWidth="1"/>
    <col min="7425" max="7425" width="15.140625" customWidth="1"/>
    <col min="7426" max="7426" width="10.85546875" customWidth="1"/>
    <col min="7427" max="7427" width="11.140625" customWidth="1"/>
    <col min="7679" max="7679" width="6" customWidth="1"/>
    <col min="7680" max="7680" width="54.28515625" customWidth="1"/>
    <col min="7681" max="7681" width="15.140625" customWidth="1"/>
    <col min="7682" max="7682" width="10.85546875" customWidth="1"/>
    <col min="7683" max="7683" width="11.140625" customWidth="1"/>
    <col min="7935" max="7935" width="6" customWidth="1"/>
    <col min="7936" max="7936" width="54.28515625" customWidth="1"/>
    <col min="7937" max="7937" width="15.140625" customWidth="1"/>
    <col min="7938" max="7938" width="10.85546875" customWidth="1"/>
    <col min="7939" max="7939" width="11.140625" customWidth="1"/>
    <col min="8191" max="8191" width="6" customWidth="1"/>
    <col min="8192" max="8192" width="54.28515625" customWidth="1"/>
    <col min="8193" max="8193" width="15.140625" customWidth="1"/>
    <col min="8194" max="8194" width="10.85546875" customWidth="1"/>
    <col min="8195" max="8195" width="11.140625" customWidth="1"/>
    <col min="8447" max="8447" width="6" customWidth="1"/>
    <col min="8448" max="8448" width="54.28515625" customWidth="1"/>
    <col min="8449" max="8449" width="15.140625" customWidth="1"/>
    <col min="8450" max="8450" width="10.85546875" customWidth="1"/>
    <col min="8451" max="8451" width="11.140625" customWidth="1"/>
    <col min="8703" max="8703" width="6" customWidth="1"/>
    <col min="8704" max="8704" width="54.28515625" customWidth="1"/>
    <col min="8705" max="8705" width="15.140625" customWidth="1"/>
    <col min="8706" max="8706" width="10.85546875" customWidth="1"/>
    <col min="8707" max="8707" width="11.140625" customWidth="1"/>
    <col min="8959" max="8959" width="6" customWidth="1"/>
    <col min="8960" max="8960" width="54.28515625" customWidth="1"/>
    <col min="8961" max="8961" width="15.140625" customWidth="1"/>
    <col min="8962" max="8962" width="10.85546875" customWidth="1"/>
    <col min="8963" max="8963" width="11.140625" customWidth="1"/>
    <col min="9215" max="9215" width="6" customWidth="1"/>
    <col min="9216" max="9216" width="54.28515625" customWidth="1"/>
    <col min="9217" max="9217" width="15.140625" customWidth="1"/>
    <col min="9218" max="9218" width="10.85546875" customWidth="1"/>
    <col min="9219" max="9219" width="11.140625" customWidth="1"/>
    <col min="9471" max="9471" width="6" customWidth="1"/>
    <col min="9472" max="9472" width="54.28515625" customWidth="1"/>
    <col min="9473" max="9473" width="15.140625" customWidth="1"/>
    <col min="9474" max="9474" width="10.85546875" customWidth="1"/>
    <col min="9475" max="9475" width="11.140625" customWidth="1"/>
    <col min="9727" max="9727" width="6" customWidth="1"/>
    <col min="9728" max="9728" width="54.28515625" customWidth="1"/>
    <col min="9729" max="9729" width="15.140625" customWidth="1"/>
    <col min="9730" max="9730" width="10.85546875" customWidth="1"/>
    <col min="9731" max="9731" width="11.140625" customWidth="1"/>
    <col min="9983" max="9983" width="6" customWidth="1"/>
    <col min="9984" max="9984" width="54.28515625" customWidth="1"/>
    <col min="9985" max="9985" width="15.140625" customWidth="1"/>
    <col min="9986" max="9986" width="10.85546875" customWidth="1"/>
    <col min="9987" max="9987" width="11.140625" customWidth="1"/>
    <col min="10239" max="10239" width="6" customWidth="1"/>
    <col min="10240" max="10240" width="54.28515625" customWidth="1"/>
    <col min="10241" max="10241" width="15.140625" customWidth="1"/>
    <col min="10242" max="10242" width="10.85546875" customWidth="1"/>
    <col min="10243" max="10243" width="11.140625" customWidth="1"/>
    <col min="10495" max="10495" width="6" customWidth="1"/>
    <col min="10496" max="10496" width="54.28515625" customWidth="1"/>
    <col min="10497" max="10497" width="15.140625" customWidth="1"/>
    <col min="10498" max="10498" width="10.85546875" customWidth="1"/>
    <col min="10499" max="10499" width="11.140625" customWidth="1"/>
    <col min="10751" max="10751" width="6" customWidth="1"/>
    <col min="10752" max="10752" width="54.28515625" customWidth="1"/>
    <col min="10753" max="10753" width="15.140625" customWidth="1"/>
    <col min="10754" max="10754" width="10.85546875" customWidth="1"/>
    <col min="10755" max="10755" width="11.140625" customWidth="1"/>
    <col min="11007" max="11007" width="6" customWidth="1"/>
    <col min="11008" max="11008" width="54.28515625" customWidth="1"/>
    <col min="11009" max="11009" width="15.140625" customWidth="1"/>
    <col min="11010" max="11010" width="10.85546875" customWidth="1"/>
    <col min="11011" max="11011" width="11.140625" customWidth="1"/>
    <col min="11263" max="11263" width="6" customWidth="1"/>
    <col min="11264" max="11264" width="54.28515625" customWidth="1"/>
    <col min="11265" max="11265" width="15.140625" customWidth="1"/>
    <col min="11266" max="11266" width="10.85546875" customWidth="1"/>
    <col min="11267" max="11267" width="11.140625" customWidth="1"/>
    <col min="11519" max="11519" width="6" customWidth="1"/>
    <col min="11520" max="11520" width="54.28515625" customWidth="1"/>
    <col min="11521" max="11521" width="15.140625" customWidth="1"/>
    <col min="11522" max="11522" width="10.85546875" customWidth="1"/>
    <col min="11523" max="11523" width="11.140625" customWidth="1"/>
    <col min="11775" max="11775" width="6" customWidth="1"/>
    <col min="11776" max="11776" width="54.28515625" customWidth="1"/>
    <col min="11777" max="11777" width="15.140625" customWidth="1"/>
    <col min="11778" max="11778" width="10.85546875" customWidth="1"/>
    <col min="11779" max="11779" width="11.140625" customWidth="1"/>
    <col min="12031" max="12031" width="6" customWidth="1"/>
    <col min="12032" max="12032" width="54.28515625" customWidth="1"/>
    <col min="12033" max="12033" width="15.140625" customWidth="1"/>
    <col min="12034" max="12034" width="10.85546875" customWidth="1"/>
    <col min="12035" max="12035" width="11.140625" customWidth="1"/>
    <col min="12287" max="12287" width="6" customWidth="1"/>
    <col min="12288" max="12288" width="54.28515625" customWidth="1"/>
    <col min="12289" max="12289" width="15.140625" customWidth="1"/>
    <col min="12290" max="12290" width="10.85546875" customWidth="1"/>
    <col min="12291" max="12291" width="11.140625" customWidth="1"/>
    <col min="12543" max="12543" width="6" customWidth="1"/>
    <col min="12544" max="12544" width="54.28515625" customWidth="1"/>
    <col min="12545" max="12545" width="15.140625" customWidth="1"/>
    <col min="12546" max="12546" width="10.85546875" customWidth="1"/>
    <col min="12547" max="12547" width="11.140625" customWidth="1"/>
    <col min="12799" max="12799" width="6" customWidth="1"/>
    <col min="12800" max="12800" width="54.28515625" customWidth="1"/>
    <col min="12801" max="12801" width="15.140625" customWidth="1"/>
    <col min="12802" max="12802" width="10.85546875" customWidth="1"/>
    <col min="12803" max="12803" width="11.140625" customWidth="1"/>
    <col min="13055" max="13055" width="6" customWidth="1"/>
    <col min="13056" max="13056" width="54.28515625" customWidth="1"/>
    <col min="13057" max="13057" width="15.140625" customWidth="1"/>
    <col min="13058" max="13058" width="10.85546875" customWidth="1"/>
    <col min="13059" max="13059" width="11.140625" customWidth="1"/>
    <col min="13311" max="13311" width="6" customWidth="1"/>
    <col min="13312" max="13312" width="54.28515625" customWidth="1"/>
    <col min="13313" max="13313" width="15.140625" customWidth="1"/>
    <col min="13314" max="13314" width="10.85546875" customWidth="1"/>
    <col min="13315" max="13315" width="11.140625" customWidth="1"/>
    <col min="13567" max="13567" width="6" customWidth="1"/>
    <col min="13568" max="13568" width="54.28515625" customWidth="1"/>
    <col min="13569" max="13569" width="15.140625" customWidth="1"/>
    <col min="13570" max="13570" width="10.85546875" customWidth="1"/>
    <col min="13571" max="13571" width="11.140625" customWidth="1"/>
    <col min="13823" max="13823" width="6" customWidth="1"/>
    <col min="13824" max="13824" width="54.28515625" customWidth="1"/>
    <col min="13825" max="13825" width="15.140625" customWidth="1"/>
    <col min="13826" max="13826" width="10.85546875" customWidth="1"/>
    <col min="13827" max="13827" width="11.140625" customWidth="1"/>
    <col min="14079" max="14079" width="6" customWidth="1"/>
    <col min="14080" max="14080" width="54.28515625" customWidth="1"/>
    <col min="14081" max="14081" width="15.140625" customWidth="1"/>
    <col min="14082" max="14082" width="10.85546875" customWidth="1"/>
    <col min="14083" max="14083" width="11.140625" customWidth="1"/>
    <col min="14335" max="14335" width="6" customWidth="1"/>
    <col min="14336" max="14336" width="54.28515625" customWidth="1"/>
    <col min="14337" max="14337" width="15.140625" customWidth="1"/>
    <col min="14338" max="14338" width="10.85546875" customWidth="1"/>
    <col min="14339" max="14339" width="11.140625" customWidth="1"/>
    <col min="14591" max="14591" width="6" customWidth="1"/>
    <col min="14592" max="14592" width="54.28515625" customWidth="1"/>
    <col min="14593" max="14593" width="15.140625" customWidth="1"/>
    <col min="14594" max="14594" width="10.85546875" customWidth="1"/>
    <col min="14595" max="14595" width="11.140625" customWidth="1"/>
    <col min="14847" max="14847" width="6" customWidth="1"/>
    <col min="14848" max="14848" width="54.28515625" customWidth="1"/>
    <col min="14849" max="14849" width="15.140625" customWidth="1"/>
    <col min="14850" max="14850" width="10.85546875" customWidth="1"/>
    <col min="14851" max="14851" width="11.140625" customWidth="1"/>
    <col min="15103" max="15103" width="6" customWidth="1"/>
    <col min="15104" max="15104" width="54.28515625" customWidth="1"/>
    <col min="15105" max="15105" width="15.140625" customWidth="1"/>
    <col min="15106" max="15106" width="10.85546875" customWidth="1"/>
    <col min="15107" max="15107" width="11.140625" customWidth="1"/>
    <col min="15359" max="15359" width="6" customWidth="1"/>
    <col min="15360" max="15360" width="54.28515625" customWidth="1"/>
    <col min="15361" max="15361" width="15.140625" customWidth="1"/>
    <col min="15362" max="15362" width="10.85546875" customWidth="1"/>
    <col min="15363" max="15363" width="11.140625" customWidth="1"/>
    <col min="15615" max="15615" width="6" customWidth="1"/>
    <col min="15616" max="15616" width="54.28515625" customWidth="1"/>
    <col min="15617" max="15617" width="15.140625" customWidth="1"/>
    <col min="15618" max="15618" width="10.85546875" customWidth="1"/>
    <col min="15619" max="15619" width="11.140625" customWidth="1"/>
    <col min="15871" max="15871" width="6" customWidth="1"/>
    <col min="15872" max="15872" width="54.28515625" customWidth="1"/>
    <col min="15873" max="15873" width="15.140625" customWidth="1"/>
    <col min="15874" max="15874" width="10.85546875" customWidth="1"/>
    <col min="15875" max="15875" width="11.140625" customWidth="1"/>
    <col min="16127" max="16127" width="6" customWidth="1"/>
    <col min="16128" max="16128" width="54.28515625" customWidth="1"/>
    <col min="16129" max="16129" width="15.140625" customWidth="1"/>
    <col min="16130" max="16130" width="10.85546875" customWidth="1"/>
    <col min="16131" max="16131" width="11.140625" customWidth="1"/>
  </cols>
  <sheetData>
    <row r="1" spans="1:3" x14ac:dyDescent="0.25">
      <c r="A1" s="55"/>
      <c r="B1" s="36" t="s">
        <v>262</v>
      </c>
      <c r="C1" s="55"/>
    </row>
    <row r="2" spans="1:3" x14ac:dyDescent="0.25">
      <c r="A2" s="55"/>
      <c r="B2" s="36" t="s">
        <v>339</v>
      </c>
      <c r="C2" s="55"/>
    </row>
    <row r="3" spans="1:3" x14ac:dyDescent="0.25">
      <c r="A3" s="55"/>
      <c r="B3" s="36" t="s">
        <v>263</v>
      </c>
      <c r="C3" s="55"/>
    </row>
    <row r="4" spans="1:3" x14ac:dyDescent="0.25">
      <c r="A4" s="55"/>
      <c r="B4" s="55"/>
      <c r="C4" s="55"/>
    </row>
    <row r="5" spans="1:3" ht="49.5" customHeight="1" x14ac:dyDescent="0.25">
      <c r="A5" s="131" t="s">
        <v>286</v>
      </c>
      <c r="B5" s="131"/>
      <c r="C5" s="131"/>
    </row>
    <row r="6" spans="1:3" x14ac:dyDescent="0.25">
      <c r="A6" s="55"/>
      <c r="B6" s="55"/>
      <c r="C6" s="55"/>
    </row>
    <row r="7" spans="1:3" x14ac:dyDescent="0.25">
      <c r="A7" s="56"/>
      <c r="B7" s="36"/>
      <c r="C7" s="37" t="s">
        <v>284</v>
      </c>
    </row>
    <row r="8" spans="1:3" ht="32.25" customHeight="1" x14ac:dyDescent="0.25">
      <c r="A8" s="70" t="s">
        <v>0</v>
      </c>
      <c r="B8" s="72" t="s">
        <v>169</v>
      </c>
      <c r="C8" s="71" t="s">
        <v>266</v>
      </c>
    </row>
    <row r="9" spans="1:3" x14ac:dyDescent="0.25">
      <c r="A9" s="57">
        <v>1</v>
      </c>
      <c r="B9" s="58">
        <v>2</v>
      </c>
      <c r="C9" s="59">
        <v>3</v>
      </c>
    </row>
    <row r="10" spans="1:3" x14ac:dyDescent="0.25">
      <c r="A10" s="60">
        <v>1</v>
      </c>
      <c r="B10" s="61" t="s">
        <v>195</v>
      </c>
      <c r="C10" s="62"/>
    </row>
    <row r="11" spans="1:3" x14ac:dyDescent="0.25">
      <c r="A11" s="60">
        <f>+A10+1</f>
        <v>2</v>
      </c>
      <c r="B11" s="63" t="s">
        <v>264</v>
      </c>
      <c r="C11" s="85">
        <v>196883</v>
      </c>
    </row>
    <row r="12" spans="1:3" x14ac:dyDescent="0.25">
      <c r="A12" s="60">
        <f t="shared" ref="A12:A19" si="0">+A11+1</f>
        <v>3</v>
      </c>
      <c r="B12" s="63" t="s">
        <v>338</v>
      </c>
      <c r="C12" s="85">
        <v>172324</v>
      </c>
    </row>
    <row r="13" spans="1:3" x14ac:dyDescent="0.25">
      <c r="A13" s="60">
        <f t="shared" si="0"/>
        <v>4</v>
      </c>
      <c r="B13" s="63" t="s">
        <v>259</v>
      </c>
      <c r="C13" s="85">
        <v>8138</v>
      </c>
    </row>
    <row r="14" spans="1:3" x14ac:dyDescent="0.25">
      <c r="A14" s="60">
        <f t="shared" si="0"/>
        <v>5</v>
      </c>
      <c r="B14" s="63" t="s">
        <v>206</v>
      </c>
      <c r="C14" s="85">
        <v>182721</v>
      </c>
    </row>
    <row r="15" spans="1:3" s="64" customFormat="1" x14ac:dyDescent="0.25">
      <c r="A15" s="60">
        <f t="shared" si="0"/>
        <v>6</v>
      </c>
      <c r="B15" s="63" t="s">
        <v>265</v>
      </c>
      <c r="C15" s="85">
        <v>120829</v>
      </c>
    </row>
    <row r="16" spans="1:3" x14ac:dyDescent="0.25">
      <c r="A16" s="60">
        <f t="shared" si="0"/>
        <v>7</v>
      </c>
      <c r="B16" s="63" t="s">
        <v>214</v>
      </c>
      <c r="C16" s="85">
        <v>8863</v>
      </c>
    </row>
    <row r="17" spans="1:4" x14ac:dyDescent="0.25">
      <c r="A17" s="60">
        <f t="shared" si="0"/>
        <v>8</v>
      </c>
      <c r="B17" s="63" t="s">
        <v>238</v>
      </c>
      <c r="C17" s="85">
        <v>435531</v>
      </c>
    </row>
    <row r="18" spans="1:4" s="64" customFormat="1" x14ac:dyDescent="0.25">
      <c r="A18" s="60">
        <f t="shared" si="0"/>
        <v>9</v>
      </c>
      <c r="B18" s="63" t="s">
        <v>219</v>
      </c>
      <c r="C18" s="85">
        <v>39794</v>
      </c>
    </row>
    <row r="19" spans="1:4" x14ac:dyDescent="0.25">
      <c r="A19" s="60">
        <f t="shared" si="0"/>
        <v>10</v>
      </c>
      <c r="B19" s="65" t="s">
        <v>252</v>
      </c>
      <c r="C19" s="86">
        <f>SUM(C10:C18)</f>
        <v>1165083</v>
      </c>
      <c r="D19" s="66"/>
    </row>
    <row r="20" spans="1:4" x14ac:dyDescent="0.25">
      <c r="C20" s="66"/>
    </row>
    <row r="21" spans="1:4" x14ac:dyDescent="0.25">
      <c r="B21" s="68"/>
      <c r="C21" s="66"/>
    </row>
    <row r="23" spans="1:4" x14ac:dyDescent="0.25">
      <c r="C23" s="69"/>
    </row>
  </sheetData>
  <mergeCells count="1">
    <mergeCell ref="A5:C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Zeros="0" zoomScale="115" zoomScaleNormal="115" workbookViewId="0">
      <selection activeCell="L14" sqref="L14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4" customWidth="1"/>
    <col min="4" max="4" width="10.5703125" style="4" customWidth="1"/>
    <col min="5" max="5" width="10.42578125" style="4" customWidth="1"/>
    <col min="6" max="6" width="9.85546875" style="4" customWidth="1"/>
    <col min="7" max="16384" width="9.140625" style="4"/>
  </cols>
  <sheetData>
    <row r="1" spans="1:6" x14ac:dyDescent="0.25">
      <c r="C1" s="80" t="s">
        <v>274</v>
      </c>
      <c r="D1" s="3"/>
      <c r="E1" s="3"/>
      <c r="F1" s="3"/>
    </row>
    <row r="2" spans="1:6" x14ac:dyDescent="0.25">
      <c r="C2" s="2" t="s">
        <v>341</v>
      </c>
      <c r="D2" s="3"/>
      <c r="E2" s="3"/>
      <c r="F2" s="3"/>
    </row>
    <row r="3" spans="1:6" x14ac:dyDescent="0.25">
      <c r="C3" s="2" t="s">
        <v>275</v>
      </c>
      <c r="D3" s="3"/>
      <c r="E3" s="3"/>
      <c r="F3" s="3"/>
    </row>
    <row r="4" spans="1:6" x14ac:dyDescent="0.25">
      <c r="B4" s="5"/>
    </row>
    <row r="5" spans="1:6" ht="18" customHeight="1" x14ac:dyDescent="0.2">
      <c r="A5" s="124" t="s">
        <v>287</v>
      </c>
      <c r="B5" s="124"/>
      <c r="C5" s="124"/>
      <c r="D5" s="124"/>
      <c r="E5" s="124"/>
      <c r="F5" s="124"/>
    </row>
    <row r="6" spans="1:6" ht="18" customHeight="1" x14ac:dyDescent="0.2">
      <c r="A6" s="124"/>
      <c r="B6" s="124"/>
      <c r="C6" s="124"/>
      <c r="D6" s="124"/>
      <c r="E6" s="124"/>
      <c r="F6" s="124"/>
    </row>
    <row r="7" spans="1:6" ht="15" customHeight="1" x14ac:dyDescent="0.25">
      <c r="A7" s="6"/>
      <c r="B7" s="6"/>
      <c r="C7" s="7"/>
      <c r="D7" s="26"/>
      <c r="E7" s="26"/>
      <c r="F7" s="26"/>
    </row>
    <row r="8" spans="1:6" ht="15.75" customHeight="1" x14ac:dyDescent="0.25">
      <c r="A8" s="8"/>
      <c r="B8" s="9"/>
      <c r="C8" s="10"/>
      <c r="D8" s="10"/>
      <c r="E8" s="10"/>
      <c r="F8" s="35" t="s">
        <v>284</v>
      </c>
    </row>
    <row r="9" spans="1:6" ht="17.25" customHeight="1" x14ac:dyDescent="0.25">
      <c r="A9" s="132" t="s">
        <v>0</v>
      </c>
      <c r="B9" s="132" t="s">
        <v>1</v>
      </c>
      <c r="C9" s="133" t="s">
        <v>2</v>
      </c>
      <c r="D9" s="122" t="s">
        <v>3</v>
      </c>
      <c r="E9" s="122"/>
      <c r="F9" s="122"/>
    </row>
    <row r="10" spans="1:6" ht="113.25" customHeight="1" x14ac:dyDescent="0.2">
      <c r="A10" s="132"/>
      <c r="B10" s="132"/>
      <c r="C10" s="133"/>
      <c r="D10" s="11" t="s">
        <v>4</v>
      </c>
      <c r="E10" s="12" t="s">
        <v>5</v>
      </c>
      <c r="F10" s="12" t="s">
        <v>6</v>
      </c>
    </row>
    <row r="11" spans="1:6" ht="15" customHeight="1" x14ac:dyDescent="0.25">
      <c r="A11" s="13">
        <v>1</v>
      </c>
      <c r="B11" s="14" t="s">
        <v>7</v>
      </c>
      <c r="C11" s="15" t="s">
        <v>8</v>
      </c>
      <c r="D11" s="15" t="s">
        <v>9</v>
      </c>
      <c r="E11" s="103">
        <v>5</v>
      </c>
      <c r="F11" s="15" t="s">
        <v>10</v>
      </c>
    </row>
    <row r="12" spans="1:6" ht="21" customHeight="1" x14ac:dyDescent="0.25">
      <c r="A12" s="16">
        <v>1</v>
      </c>
      <c r="B12" s="17" t="s">
        <v>11</v>
      </c>
      <c r="C12" s="116">
        <f>+D12+E12+F12</f>
        <v>3360</v>
      </c>
      <c r="D12" s="115">
        <v>0</v>
      </c>
      <c r="E12" s="115">
        <v>0</v>
      </c>
      <c r="F12" s="115">
        <v>3360</v>
      </c>
    </row>
    <row r="13" spans="1:6" ht="19.5" customHeight="1" x14ac:dyDescent="0.25">
      <c r="A13" s="16">
        <v>2</v>
      </c>
      <c r="B13" s="17" t="s">
        <v>12</v>
      </c>
      <c r="C13" s="116">
        <f t="shared" ref="C13:C69" si="0">+D13+E13+F13</f>
        <v>34523</v>
      </c>
      <c r="D13" s="116">
        <f>+D14+D15</f>
        <v>0</v>
      </c>
      <c r="E13" s="116">
        <f t="shared" ref="E13:F13" si="1">+E14+E15</f>
        <v>27804</v>
      </c>
      <c r="F13" s="116">
        <f t="shared" si="1"/>
        <v>6719</v>
      </c>
    </row>
    <row r="14" spans="1:6" ht="19.5" customHeight="1" x14ac:dyDescent="0.25">
      <c r="A14" s="16">
        <v>3</v>
      </c>
      <c r="B14" s="18" t="s">
        <v>12</v>
      </c>
      <c r="C14" s="117">
        <f t="shared" si="0"/>
        <v>869</v>
      </c>
      <c r="D14" s="114">
        <v>0</v>
      </c>
      <c r="E14" s="114">
        <v>869</v>
      </c>
      <c r="F14" s="114">
        <v>0</v>
      </c>
    </row>
    <row r="15" spans="1:6" ht="19.5" customHeight="1" x14ac:dyDescent="0.25">
      <c r="A15" s="16">
        <v>4</v>
      </c>
      <c r="B15" s="82" t="s">
        <v>288</v>
      </c>
      <c r="C15" s="117">
        <f t="shared" si="0"/>
        <v>33654</v>
      </c>
      <c r="D15" s="114">
        <v>0</v>
      </c>
      <c r="E15" s="114">
        <v>26935</v>
      </c>
      <c r="F15" s="114">
        <v>6719</v>
      </c>
    </row>
    <row r="16" spans="1:6" s="19" customFormat="1" x14ac:dyDescent="0.25">
      <c r="A16" s="16">
        <v>5</v>
      </c>
      <c r="B16" s="17" t="s">
        <v>13</v>
      </c>
      <c r="C16" s="116">
        <f>SUM(C17:C115)</f>
        <v>5591053</v>
      </c>
      <c r="D16" s="116">
        <f t="shared" ref="D16:F16" si="2">SUM(D17:D115)</f>
        <v>4260481</v>
      </c>
      <c r="E16" s="116">
        <f t="shared" si="2"/>
        <v>1264047</v>
      </c>
      <c r="F16" s="116">
        <f t="shared" si="2"/>
        <v>66525</v>
      </c>
    </row>
    <row r="17" spans="1:6" x14ac:dyDescent="0.25">
      <c r="A17" s="16">
        <v>6</v>
      </c>
      <c r="B17" s="18" t="s">
        <v>14</v>
      </c>
      <c r="C17" s="117">
        <f t="shared" si="0"/>
        <v>92678</v>
      </c>
      <c r="D17" s="114">
        <v>34754</v>
      </c>
      <c r="E17" s="114">
        <v>57924</v>
      </c>
      <c r="F17" s="114">
        <v>0</v>
      </c>
    </row>
    <row r="18" spans="1:6" x14ac:dyDescent="0.25">
      <c r="A18" s="16">
        <v>7</v>
      </c>
      <c r="B18" s="18" t="s">
        <v>15</v>
      </c>
      <c r="C18" s="117">
        <f t="shared" si="0"/>
        <v>11585</v>
      </c>
      <c r="D18" s="114">
        <v>11585</v>
      </c>
      <c r="E18" s="114">
        <v>0</v>
      </c>
      <c r="F18" s="114">
        <v>0</v>
      </c>
    </row>
    <row r="19" spans="1:6" ht="14.25" customHeight="1" x14ac:dyDescent="0.25">
      <c r="A19" s="16">
        <v>8</v>
      </c>
      <c r="B19" s="18" t="s">
        <v>16</v>
      </c>
      <c r="C19" s="117">
        <f t="shared" si="0"/>
        <v>46919</v>
      </c>
      <c r="D19" s="114">
        <v>27804</v>
      </c>
      <c r="E19" s="114">
        <v>13728</v>
      </c>
      <c r="F19" s="114">
        <v>5387</v>
      </c>
    </row>
    <row r="20" spans="1:6" ht="30.75" customHeight="1" x14ac:dyDescent="0.25">
      <c r="A20" s="16">
        <v>9</v>
      </c>
      <c r="B20" s="18" t="s">
        <v>113</v>
      </c>
      <c r="C20" s="117">
        <f t="shared" si="0"/>
        <v>13149</v>
      </c>
      <c r="D20" s="114">
        <v>6951</v>
      </c>
      <c r="E20" s="114">
        <v>4171</v>
      </c>
      <c r="F20" s="114">
        <v>2027</v>
      </c>
    </row>
    <row r="21" spans="1:6" ht="33" customHeight="1" x14ac:dyDescent="0.25">
      <c r="A21" s="16">
        <v>10</v>
      </c>
      <c r="B21" s="18" t="s">
        <v>17</v>
      </c>
      <c r="C21" s="117">
        <f t="shared" si="0"/>
        <v>28962</v>
      </c>
      <c r="D21" s="114">
        <v>28962</v>
      </c>
      <c r="E21" s="114">
        <v>0</v>
      </c>
      <c r="F21" s="114">
        <v>0</v>
      </c>
    </row>
    <row r="22" spans="1:6" ht="32.25" customHeight="1" x14ac:dyDescent="0.25">
      <c r="A22" s="16">
        <v>11</v>
      </c>
      <c r="B22" s="18" t="s">
        <v>18</v>
      </c>
      <c r="C22" s="117">
        <f t="shared" si="0"/>
        <v>47150</v>
      </c>
      <c r="D22" s="114">
        <v>0</v>
      </c>
      <c r="E22" s="114">
        <v>44601</v>
      </c>
      <c r="F22" s="114">
        <v>2549</v>
      </c>
    </row>
    <row r="23" spans="1:6" ht="30.75" customHeight="1" x14ac:dyDescent="0.25">
      <c r="A23" s="16">
        <v>12</v>
      </c>
      <c r="B23" s="18" t="s">
        <v>19</v>
      </c>
      <c r="C23" s="117">
        <f t="shared" si="0"/>
        <v>11006</v>
      </c>
      <c r="D23" s="114">
        <v>0</v>
      </c>
      <c r="E23" s="114">
        <v>11006</v>
      </c>
      <c r="F23" s="114">
        <v>0</v>
      </c>
    </row>
    <row r="24" spans="1:6" ht="31.5" customHeight="1" x14ac:dyDescent="0.25">
      <c r="A24" s="16">
        <v>13</v>
      </c>
      <c r="B24" s="18" t="s">
        <v>20</v>
      </c>
      <c r="C24" s="117">
        <f t="shared" si="0"/>
        <v>21866</v>
      </c>
      <c r="D24" s="114">
        <v>0</v>
      </c>
      <c r="E24" s="114">
        <v>21866</v>
      </c>
      <c r="F24" s="114">
        <v>0</v>
      </c>
    </row>
    <row r="25" spans="1:6" ht="31.5" x14ac:dyDescent="0.25">
      <c r="A25" s="16">
        <v>14</v>
      </c>
      <c r="B25" s="18" t="s">
        <v>21</v>
      </c>
      <c r="C25" s="117">
        <f t="shared" si="0"/>
        <v>102235</v>
      </c>
      <c r="D25" s="114">
        <v>0</v>
      </c>
      <c r="E25" s="114">
        <v>63716</v>
      </c>
      <c r="F25" s="114">
        <v>38519</v>
      </c>
    </row>
    <row r="26" spans="1:6" ht="31.5" x14ac:dyDescent="0.25">
      <c r="A26" s="16">
        <v>15</v>
      </c>
      <c r="B26" s="18" t="s">
        <v>22</v>
      </c>
      <c r="C26" s="117">
        <f t="shared" si="0"/>
        <v>197086</v>
      </c>
      <c r="D26" s="114">
        <v>0</v>
      </c>
      <c r="E26" s="114">
        <v>188253</v>
      </c>
      <c r="F26" s="114">
        <v>8833</v>
      </c>
    </row>
    <row r="27" spans="1:6" ht="32.25" customHeight="1" x14ac:dyDescent="0.25">
      <c r="A27" s="16">
        <v>16</v>
      </c>
      <c r="B27" s="18" t="s">
        <v>23</v>
      </c>
      <c r="C27" s="117">
        <f t="shared" si="0"/>
        <v>7241</v>
      </c>
      <c r="D27" s="114">
        <v>0</v>
      </c>
      <c r="E27" s="114">
        <v>7241</v>
      </c>
      <c r="F27" s="114">
        <v>0</v>
      </c>
    </row>
    <row r="28" spans="1:6" ht="15" customHeight="1" x14ac:dyDescent="0.25">
      <c r="A28" s="16">
        <v>17</v>
      </c>
      <c r="B28" s="18" t="s">
        <v>24</v>
      </c>
      <c r="C28" s="117">
        <f t="shared" si="0"/>
        <v>2897</v>
      </c>
      <c r="D28" s="114">
        <v>0</v>
      </c>
      <c r="E28" s="114">
        <v>2607</v>
      </c>
      <c r="F28" s="114">
        <v>290</v>
      </c>
    </row>
    <row r="29" spans="1:6" ht="18.75" customHeight="1" x14ac:dyDescent="0.25">
      <c r="A29" s="16">
        <v>18</v>
      </c>
      <c r="B29" s="20" t="s">
        <v>25</v>
      </c>
      <c r="C29" s="117">
        <f t="shared" si="0"/>
        <v>129026</v>
      </c>
      <c r="D29" s="114">
        <v>0</v>
      </c>
      <c r="E29" s="114">
        <v>129026</v>
      </c>
      <c r="F29" s="114">
        <v>0</v>
      </c>
    </row>
    <row r="30" spans="1:6" ht="15" customHeight="1" x14ac:dyDescent="0.25">
      <c r="A30" s="16">
        <v>19</v>
      </c>
      <c r="B30" s="20" t="s">
        <v>27</v>
      </c>
      <c r="C30" s="117">
        <f t="shared" si="0"/>
        <v>28933</v>
      </c>
      <c r="D30" s="114">
        <v>0</v>
      </c>
      <c r="E30" s="114">
        <v>28933</v>
      </c>
      <c r="F30" s="114">
        <v>0</v>
      </c>
    </row>
    <row r="31" spans="1:6" ht="15" customHeight="1" x14ac:dyDescent="0.25">
      <c r="A31" s="16">
        <v>20</v>
      </c>
      <c r="B31" s="20" t="s">
        <v>114</v>
      </c>
      <c r="C31" s="117">
        <f t="shared" si="0"/>
        <v>608</v>
      </c>
      <c r="D31" s="114">
        <v>0</v>
      </c>
      <c r="E31" s="114">
        <v>608</v>
      </c>
      <c r="F31" s="114">
        <v>0</v>
      </c>
    </row>
    <row r="32" spans="1:6" ht="15" customHeight="1" x14ac:dyDescent="0.25">
      <c r="A32" s="16">
        <v>21</v>
      </c>
      <c r="B32" s="20" t="s">
        <v>115</v>
      </c>
      <c r="C32" s="117">
        <f t="shared" si="0"/>
        <v>579</v>
      </c>
      <c r="D32" s="114">
        <v>0</v>
      </c>
      <c r="E32" s="114">
        <v>579</v>
      </c>
      <c r="F32" s="114">
        <v>0</v>
      </c>
    </row>
    <row r="33" spans="1:6" x14ac:dyDescent="0.25">
      <c r="A33" s="16">
        <v>22</v>
      </c>
      <c r="B33" s="20" t="s">
        <v>28</v>
      </c>
      <c r="C33" s="117">
        <f t="shared" si="0"/>
        <v>898</v>
      </c>
      <c r="D33" s="114">
        <v>0</v>
      </c>
      <c r="E33" s="114">
        <v>898</v>
      </c>
      <c r="F33" s="114">
        <v>0</v>
      </c>
    </row>
    <row r="34" spans="1:6" ht="18" customHeight="1" x14ac:dyDescent="0.25">
      <c r="A34" s="16">
        <v>23</v>
      </c>
      <c r="B34" s="20" t="s">
        <v>29</v>
      </c>
      <c r="C34" s="117">
        <f t="shared" si="0"/>
        <v>129142</v>
      </c>
      <c r="D34" s="114">
        <v>26095</v>
      </c>
      <c r="E34" s="114">
        <v>103047</v>
      </c>
      <c r="F34" s="114">
        <v>0</v>
      </c>
    </row>
    <row r="35" spans="1:6" ht="19.5" customHeight="1" x14ac:dyDescent="0.25">
      <c r="A35" s="16">
        <v>24</v>
      </c>
      <c r="B35" s="20" t="s">
        <v>116</v>
      </c>
      <c r="C35" s="117">
        <f t="shared" si="0"/>
        <v>171947</v>
      </c>
      <c r="D35" s="114">
        <v>104292</v>
      </c>
      <c r="E35" s="114">
        <v>67655</v>
      </c>
      <c r="F35" s="114">
        <v>0</v>
      </c>
    </row>
    <row r="36" spans="1:6" ht="17.25" customHeight="1" x14ac:dyDescent="0.25">
      <c r="A36" s="16">
        <v>25</v>
      </c>
      <c r="B36" s="20" t="s">
        <v>30</v>
      </c>
      <c r="C36" s="117">
        <f t="shared" si="0"/>
        <v>46571</v>
      </c>
      <c r="D36" s="114">
        <v>0</v>
      </c>
      <c r="E36" s="114">
        <v>46571</v>
      </c>
      <c r="F36" s="114">
        <v>0</v>
      </c>
    </row>
    <row r="37" spans="1:6" ht="16.5" customHeight="1" x14ac:dyDescent="0.25">
      <c r="A37" s="16">
        <v>26</v>
      </c>
      <c r="B37" s="20" t="s">
        <v>31</v>
      </c>
      <c r="C37" s="117">
        <f t="shared" si="0"/>
        <v>9963</v>
      </c>
      <c r="D37" s="114">
        <v>7588</v>
      </c>
      <c r="E37" s="114">
        <v>2375</v>
      </c>
      <c r="F37" s="114">
        <v>0</v>
      </c>
    </row>
    <row r="38" spans="1:6" ht="31.5" customHeight="1" x14ac:dyDescent="0.25">
      <c r="A38" s="16">
        <v>27</v>
      </c>
      <c r="B38" s="20" t="s">
        <v>32</v>
      </c>
      <c r="C38" s="117">
        <f t="shared" si="0"/>
        <v>79037</v>
      </c>
      <c r="D38" s="114">
        <v>3446</v>
      </c>
      <c r="E38" s="114">
        <v>75591</v>
      </c>
      <c r="F38" s="114">
        <v>0</v>
      </c>
    </row>
    <row r="39" spans="1:6" ht="15" customHeight="1" x14ac:dyDescent="0.25">
      <c r="A39" s="16">
        <v>28</v>
      </c>
      <c r="B39" s="20" t="s">
        <v>33</v>
      </c>
      <c r="C39" s="117">
        <f t="shared" si="0"/>
        <v>7356</v>
      </c>
      <c r="D39" s="114">
        <v>5155</v>
      </c>
      <c r="E39" s="114">
        <v>2201</v>
      </c>
      <c r="F39" s="114">
        <v>0</v>
      </c>
    </row>
    <row r="40" spans="1:6" ht="15" customHeight="1" x14ac:dyDescent="0.25">
      <c r="A40" s="16">
        <v>29</v>
      </c>
      <c r="B40" s="20" t="s">
        <v>117</v>
      </c>
      <c r="C40" s="117">
        <f t="shared" si="0"/>
        <v>9702</v>
      </c>
      <c r="D40" s="114">
        <v>9702</v>
      </c>
      <c r="E40" s="114">
        <v>0</v>
      </c>
      <c r="F40" s="114">
        <v>0</v>
      </c>
    </row>
    <row r="41" spans="1:6" ht="15" customHeight="1" x14ac:dyDescent="0.25">
      <c r="A41" s="16">
        <v>30</v>
      </c>
      <c r="B41" s="20" t="s">
        <v>34</v>
      </c>
      <c r="C41" s="117">
        <f t="shared" si="0"/>
        <v>1911</v>
      </c>
      <c r="D41" s="114">
        <v>0</v>
      </c>
      <c r="E41" s="114">
        <v>1911</v>
      </c>
      <c r="F41" s="114">
        <v>0</v>
      </c>
    </row>
    <row r="42" spans="1:6" ht="15" customHeight="1" x14ac:dyDescent="0.25">
      <c r="A42" s="16">
        <v>31</v>
      </c>
      <c r="B42" s="20" t="s">
        <v>35</v>
      </c>
      <c r="C42" s="117">
        <f t="shared" si="0"/>
        <v>51379</v>
      </c>
      <c r="D42" s="114">
        <v>0</v>
      </c>
      <c r="E42" s="114">
        <v>51379</v>
      </c>
      <c r="F42" s="114">
        <v>0</v>
      </c>
    </row>
    <row r="43" spans="1:6" ht="16.5" customHeight="1" x14ac:dyDescent="0.25">
      <c r="A43" s="16">
        <v>32</v>
      </c>
      <c r="B43" s="20" t="s">
        <v>36</v>
      </c>
      <c r="C43" s="117">
        <f t="shared" si="0"/>
        <v>5502</v>
      </c>
      <c r="D43" s="114">
        <v>4344</v>
      </c>
      <c r="E43" s="114">
        <v>1158</v>
      </c>
      <c r="F43" s="114">
        <v>0</v>
      </c>
    </row>
    <row r="44" spans="1:6" ht="15" customHeight="1" x14ac:dyDescent="0.25">
      <c r="A44" s="16">
        <v>33</v>
      </c>
      <c r="B44" s="20" t="s">
        <v>37</v>
      </c>
      <c r="C44" s="117">
        <f t="shared" si="0"/>
        <v>22301</v>
      </c>
      <c r="D44" s="114">
        <v>0</v>
      </c>
      <c r="E44" s="114">
        <v>22301</v>
      </c>
      <c r="F44" s="114">
        <v>0</v>
      </c>
    </row>
    <row r="45" spans="1:6" ht="15" customHeight="1" x14ac:dyDescent="0.25">
      <c r="A45" s="16">
        <v>34</v>
      </c>
      <c r="B45" s="20" t="s">
        <v>38</v>
      </c>
      <c r="C45" s="117">
        <f t="shared" si="0"/>
        <v>15929</v>
      </c>
      <c r="D45" s="114">
        <v>0</v>
      </c>
      <c r="E45" s="114">
        <v>15929</v>
      </c>
      <c r="F45" s="114">
        <v>0</v>
      </c>
    </row>
    <row r="46" spans="1:6" ht="15" customHeight="1" x14ac:dyDescent="0.25">
      <c r="A46" s="16">
        <v>35</v>
      </c>
      <c r="B46" s="20" t="s">
        <v>39</v>
      </c>
      <c r="C46" s="117">
        <f t="shared" si="0"/>
        <v>22156</v>
      </c>
      <c r="D46" s="114">
        <v>21808</v>
      </c>
      <c r="E46" s="114">
        <v>348</v>
      </c>
      <c r="F46" s="114">
        <v>0</v>
      </c>
    </row>
    <row r="47" spans="1:6" ht="30.75" customHeight="1" x14ac:dyDescent="0.25">
      <c r="A47" s="16">
        <v>36</v>
      </c>
      <c r="B47" s="20" t="s">
        <v>40</v>
      </c>
      <c r="C47" s="117">
        <f t="shared" si="0"/>
        <v>89029</v>
      </c>
      <c r="D47" s="114">
        <v>2143</v>
      </c>
      <c r="E47" s="114">
        <v>86886</v>
      </c>
      <c r="F47" s="114">
        <v>0</v>
      </c>
    </row>
    <row r="48" spans="1:6" x14ac:dyDescent="0.25">
      <c r="A48" s="16">
        <v>37</v>
      </c>
      <c r="B48" s="20" t="s">
        <v>291</v>
      </c>
      <c r="C48" s="117">
        <f t="shared" si="0"/>
        <v>49409</v>
      </c>
      <c r="D48" s="114">
        <v>0</v>
      </c>
      <c r="E48" s="114">
        <v>49409</v>
      </c>
      <c r="F48" s="114">
        <v>0</v>
      </c>
    </row>
    <row r="49" spans="1:6" ht="18.75" customHeight="1" x14ac:dyDescent="0.25">
      <c r="A49" s="16">
        <v>38</v>
      </c>
      <c r="B49" s="20" t="s">
        <v>41</v>
      </c>
      <c r="C49" s="117">
        <f t="shared" si="0"/>
        <v>42777</v>
      </c>
      <c r="D49" s="114">
        <v>23083</v>
      </c>
      <c r="E49" s="114">
        <v>19694</v>
      </c>
      <c r="F49" s="114">
        <v>0</v>
      </c>
    </row>
    <row r="50" spans="1:6" ht="18.75" customHeight="1" x14ac:dyDescent="0.25">
      <c r="A50" s="16">
        <v>39</v>
      </c>
      <c r="B50" s="20" t="s">
        <v>42</v>
      </c>
      <c r="C50" s="117">
        <f t="shared" si="0"/>
        <v>8515</v>
      </c>
      <c r="D50" s="114">
        <v>5329</v>
      </c>
      <c r="E50" s="114">
        <v>3186</v>
      </c>
      <c r="F50" s="114">
        <v>0</v>
      </c>
    </row>
    <row r="51" spans="1:6" ht="33" customHeight="1" x14ac:dyDescent="0.25">
      <c r="A51" s="16">
        <v>40</v>
      </c>
      <c r="B51" s="20" t="s">
        <v>43</v>
      </c>
      <c r="C51" s="117">
        <f t="shared" si="0"/>
        <v>2230</v>
      </c>
      <c r="D51" s="114">
        <v>0</v>
      </c>
      <c r="E51" s="114">
        <v>985</v>
      </c>
      <c r="F51" s="114">
        <v>1245</v>
      </c>
    </row>
    <row r="52" spans="1:6" ht="15" customHeight="1" x14ac:dyDescent="0.25">
      <c r="A52" s="16">
        <v>41</v>
      </c>
      <c r="B52" s="20" t="s">
        <v>44</v>
      </c>
      <c r="C52" s="117">
        <f t="shared" si="0"/>
        <v>1072</v>
      </c>
      <c r="D52" s="114">
        <v>0</v>
      </c>
      <c r="E52" s="114">
        <v>1072</v>
      </c>
      <c r="F52" s="114">
        <v>0</v>
      </c>
    </row>
    <row r="53" spans="1:6" ht="15" customHeight="1" x14ac:dyDescent="0.25">
      <c r="A53" s="16">
        <v>42</v>
      </c>
      <c r="B53" s="20" t="s">
        <v>289</v>
      </c>
      <c r="C53" s="117">
        <f t="shared" si="0"/>
        <v>3475</v>
      </c>
      <c r="D53" s="114">
        <v>579</v>
      </c>
      <c r="E53" s="114">
        <v>0</v>
      </c>
      <c r="F53" s="114">
        <v>2896</v>
      </c>
    </row>
    <row r="54" spans="1:6" ht="17.25" customHeight="1" x14ac:dyDescent="0.25">
      <c r="A54" s="16">
        <v>43</v>
      </c>
      <c r="B54" s="20" t="s">
        <v>45</v>
      </c>
      <c r="C54" s="117">
        <f t="shared" si="0"/>
        <v>86451</v>
      </c>
      <c r="D54" s="114">
        <v>85872</v>
      </c>
      <c r="E54" s="114">
        <v>579</v>
      </c>
      <c r="F54" s="114">
        <v>0</v>
      </c>
    </row>
    <row r="55" spans="1:6" ht="18" customHeight="1" x14ac:dyDescent="0.25">
      <c r="A55" s="16">
        <v>44</v>
      </c>
      <c r="B55" s="20" t="s">
        <v>46</v>
      </c>
      <c r="C55" s="117">
        <f t="shared" si="0"/>
        <v>65656</v>
      </c>
      <c r="D55" s="114">
        <v>65251</v>
      </c>
      <c r="E55" s="114">
        <v>405</v>
      </c>
      <c r="F55" s="114">
        <v>0</v>
      </c>
    </row>
    <row r="56" spans="1:6" ht="17.25" customHeight="1" x14ac:dyDescent="0.25">
      <c r="A56" s="16">
        <v>45</v>
      </c>
      <c r="B56" s="20" t="s">
        <v>47</v>
      </c>
      <c r="C56" s="117">
        <f t="shared" si="0"/>
        <v>67510</v>
      </c>
      <c r="D56" s="114">
        <v>67076</v>
      </c>
      <c r="E56" s="114">
        <v>434</v>
      </c>
      <c r="F56" s="114">
        <v>0</v>
      </c>
    </row>
    <row r="57" spans="1:6" ht="20.25" customHeight="1" x14ac:dyDescent="0.25">
      <c r="A57" s="16">
        <v>46</v>
      </c>
      <c r="B57" s="20" t="s">
        <v>48</v>
      </c>
      <c r="C57" s="117">
        <f t="shared" si="0"/>
        <v>110316</v>
      </c>
      <c r="D57" s="114">
        <v>109418</v>
      </c>
      <c r="E57" s="114">
        <v>898</v>
      </c>
      <c r="F57" s="114">
        <v>0</v>
      </c>
    </row>
    <row r="58" spans="1:6" ht="19.5" customHeight="1" x14ac:dyDescent="0.25">
      <c r="A58" s="16">
        <v>47</v>
      </c>
      <c r="B58" s="20" t="s">
        <v>49</v>
      </c>
      <c r="C58" s="117">
        <f t="shared" si="0"/>
        <v>58040</v>
      </c>
      <c r="D58" s="114">
        <v>57374</v>
      </c>
      <c r="E58" s="114">
        <v>666</v>
      </c>
      <c r="F58" s="114">
        <v>0</v>
      </c>
    </row>
    <row r="59" spans="1:6" x14ac:dyDescent="0.25">
      <c r="A59" s="16">
        <v>48</v>
      </c>
      <c r="B59" s="20" t="s">
        <v>50</v>
      </c>
      <c r="C59" s="117">
        <f t="shared" si="0"/>
        <v>62268</v>
      </c>
      <c r="D59" s="114">
        <v>62268</v>
      </c>
      <c r="E59" s="114">
        <v>0</v>
      </c>
      <c r="F59" s="114">
        <v>0</v>
      </c>
    </row>
    <row r="60" spans="1:6" ht="32.25" customHeight="1" x14ac:dyDescent="0.25">
      <c r="A60" s="16">
        <v>49</v>
      </c>
      <c r="B60" s="20" t="s">
        <v>51</v>
      </c>
      <c r="C60" s="117">
        <f t="shared" si="0"/>
        <v>92360</v>
      </c>
      <c r="D60" s="114">
        <v>91462</v>
      </c>
      <c r="E60" s="114">
        <v>898</v>
      </c>
      <c r="F60" s="114">
        <v>0</v>
      </c>
    </row>
    <row r="61" spans="1:6" ht="17.25" customHeight="1" x14ac:dyDescent="0.25">
      <c r="A61" s="16">
        <v>50</v>
      </c>
      <c r="B61" s="20" t="s">
        <v>52</v>
      </c>
      <c r="C61" s="117">
        <f t="shared" si="0"/>
        <v>68061</v>
      </c>
      <c r="D61" s="114">
        <v>68061</v>
      </c>
      <c r="E61" s="114">
        <v>0</v>
      </c>
      <c r="F61" s="114">
        <v>0</v>
      </c>
    </row>
    <row r="62" spans="1:6" ht="18" customHeight="1" x14ac:dyDescent="0.25">
      <c r="A62" s="16">
        <v>51</v>
      </c>
      <c r="B62" s="20" t="s">
        <v>53</v>
      </c>
      <c r="C62" s="117">
        <f t="shared" si="0"/>
        <v>94966</v>
      </c>
      <c r="D62" s="114">
        <v>93779</v>
      </c>
      <c r="E62" s="114">
        <v>1187</v>
      </c>
      <c r="F62" s="114">
        <v>0</v>
      </c>
    </row>
    <row r="63" spans="1:6" x14ac:dyDescent="0.25">
      <c r="A63" s="16">
        <v>52</v>
      </c>
      <c r="B63" s="20" t="s">
        <v>54</v>
      </c>
      <c r="C63" s="117">
        <f t="shared" si="0"/>
        <v>98644</v>
      </c>
      <c r="D63" s="114">
        <v>98210</v>
      </c>
      <c r="E63" s="114">
        <v>434</v>
      </c>
      <c r="F63" s="114">
        <v>0</v>
      </c>
    </row>
    <row r="64" spans="1:6" x14ac:dyDescent="0.25">
      <c r="A64" s="16">
        <v>53</v>
      </c>
      <c r="B64" s="20" t="s">
        <v>292</v>
      </c>
      <c r="C64" s="117">
        <f t="shared" si="0"/>
        <v>32090</v>
      </c>
      <c r="D64" s="114">
        <v>32090</v>
      </c>
      <c r="E64" s="114">
        <v>0</v>
      </c>
      <c r="F64" s="114">
        <v>0</v>
      </c>
    </row>
    <row r="65" spans="1:6" ht="18.75" customHeight="1" x14ac:dyDescent="0.25">
      <c r="A65" s="16">
        <v>54</v>
      </c>
      <c r="B65" s="20" t="s">
        <v>55</v>
      </c>
      <c r="C65" s="117">
        <f t="shared" si="0"/>
        <v>46918</v>
      </c>
      <c r="D65" s="114">
        <v>46918</v>
      </c>
      <c r="E65" s="114">
        <v>0</v>
      </c>
      <c r="F65" s="114">
        <v>0</v>
      </c>
    </row>
    <row r="66" spans="1:6" ht="15" customHeight="1" x14ac:dyDescent="0.25">
      <c r="A66" s="16">
        <v>55</v>
      </c>
      <c r="B66" s="20" t="s">
        <v>56</v>
      </c>
      <c r="C66" s="117">
        <f t="shared" si="0"/>
        <v>56533</v>
      </c>
      <c r="D66" s="114">
        <v>55375</v>
      </c>
      <c r="E66" s="114">
        <v>1158</v>
      </c>
      <c r="F66" s="114">
        <v>0</v>
      </c>
    </row>
    <row r="67" spans="1:6" ht="18.75" customHeight="1" x14ac:dyDescent="0.25">
      <c r="A67" s="16">
        <v>56</v>
      </c>
      <c r="B67" s="20" t="s">
        <v>57</v>
      </c>
      <c r="C67" s="117">
        <f t="shared" si="0"/>
        <v>58532</v>
      </c>
      <c r="D67" s="114">
        <v>58532</v>
      </c>
      <c r="E67" s="114">
        <v>0</v>
      </c>
      <c r="F67" s="114">
        <v>0</v>
      </c>
    </row>
    <row r="68" spans="1:6" ht="18.75" customHeight="1" x14ac:dyDescent="0.25">
      <c r="A68" s="16">
        <v>57</v>
      </c>
      <c r="B68" s="20" t="s">
        <v>58</v>
      </c>
      <c r="C68" s="117">
        <f t="shared" si="0"/>
        <v>69567</v>
      </c>
      <c r="D68" s="114">
        <v>69567</v>
      </c>
      <c r="E68" s="114">
        <v>0</v>
      </c>
      <c r="F68" s="114">
        <v>0</v>
      </c>
    </row>
    <row r="69" spans="1:6" ht="18.75" customHeight="1" x14ac:dyDescent="0.25">
      <c r="A69" s="16">
        <v>58</v>
      </c>
      <c r="B69" s="20" t="s">
        <v>59</v>
      </c>
      <c r="C69" s="117">
        <f t="shared" si="0"/>
        <v>81818</v>
      </c>
      <c r="D69" s="114">
        <v>81818</v>
      </c>
      <c r="E69" s="114">
        <v>0</v>
      </c>
      <c r="F69" s="114">
        <v>0</v>
      </c>
    </row>
    <row r="70" spans="1:6" ht="17.25" customHeight="1" x14ac:dyDescent="0.25">
      <c r="A70" s="16">
        <v>59</v>
      </c>
      <c r="B70" s="20" t="s">
        <v>60</v>
      </c>
      <c r="C70" s="117">
        <f t="shared" ref="C70:C125" si="3">+D70+E70+F70</f>
        <v>81672</v>
      </c>
      <c r="D70" s="114">
        <v>79732</v>
      </c>
      <c r="E70" s="114">
        <v>1940</v>
      </c>
      <c r="F70" s="114">
        <v>0</v>
      </c>
    </row>
    <row r="71" spans="1:6" ht="18.75" customHeight="1" x14ac:dyDescent="0.25">
      <c r="A71" s="16">
        <v>60</v>
      </c>
      <c r="B71" s="20" t="s">
        <v>61</v>
      </c>
      <c r="C71" s="117">
        <f t="shared" si="3"/>
        <v>45847</v>
      </c>
      <c r="D71" s="114">
        <v>45470</v>
      </c>
      <c r="E71" s="114">
        <v>377</v>
      </c>
      <c r="F71" s="114">
        <v>0</v>
      </c>
    </row>
    <row r="72" spans="1:6" x14ac:dyDescent="0.25">
      <c r="A72" s="16">
        <v>61</v>
      </c>
      <c r="B72" s="20" t="s">
        <v>62</v>
      </c>
      <c r="C72" s="117">
        <f t="shared" si="3"/>
        <v>86220</v>
      </c>
      <c r="D72" s="114">
        <v>85583</v>
      </c>
      <c r="E72" s="114">
        <v>637</v>
      </c>
      <c r="F72" s="114">
        <v>0</v>
      </c>
    </row>
    <row r="73" spans="1:6" ht="16.5" customHeight="1" x14ac:dyDescent="0.25">
      <c r="A73" s="16">
        <v>62</v>
      </c>
      <c r="B73" s="20" t="s">
        <v>63</v>
      </c>
      <c r="C73" s="117">
        <f t="shared" si="3"/>
        <v>54651</v>
      </c>
      <c r="D73" s="114">
        <v>54651</v>
      </c>
      <c r="E73" s="114">
        <v>0</v>
      </c>
      <c r="F73" s="114">
        <v>0</v>
      </c>
    </row>
    <row r="74" spans="1:6" ht="17.25" customHeight="1" x14ac:dyDescent="0.25">
      <c r="A74" s="16">
        <v>63</v>
      </c>
      <c r="B74" s="20" t="s">
        <v>118</v>
      </c>
      <c r="C74" s="117">
        <f t="shared" si="3"/>
        <v>34088</v>
      </c>
      <c r="D74" s="114">
        <v>34088</v>
      </c>
      <c r="E74" s="114">
        <v>0</v>
      </c>
      <c r="F74" s="114">
        <v>0</v>
      </c>
    </row>
    <row r="75" spans="1:6" ht="15.75" customHeight="1" x14ac:dyDescent="0.25">
      <c r="A75" s="16">
        <v>64</v>
      </c>
      <c r="B75" s="20" t="s">
        <v>64</v>
      </c>
      <c r="C75" s="117">
        <f t="shared" si="3"/>
        <v>71131</v>
      </c>
      <c r="D75" s="114">
        <v>69741</v>
      </c>
      <c r="E75" s="114">
        <v>1390</v>
      </c>
      <c r="F75" s="114">
        <v>0</v>
      </c>
    </row>
    <row r="76" spans="1:6" ht="18" customHeight="1" x14ac:dyDescent="0.25">
      <c r="A76" s="16">
        <v>65</v>
      </c>
      <c r="B76" s="20" t="s">
        <v>65</v>
      </c>
      <c r="C76" s="117">
        <f t="shared" si="3"/>
        <v>72463</v>
      </c>
      <c r="D76" s="114">
        <v>71565</v>
      </c>
      <c r="E76" s="114">
        <v>898</v>
      </c>
      <c r="F76" s="114">
        <v>0</v>
      </c>
    </row>
    <row r="77" spans="1:6" ht="16.5" customHeight="1" x14ac:dyDescent="0.25">
      <c r="A77" s="16">
        <v>66</v>
      </c>
      <c r="B77" s="20" t="s">
        <v>66</v>
      </c>
      <c r="C77" s="117">
        <f t="shared" si="3"/>
        <v>82310</v>
      </c>
      <c r="D77" s="114">
        <v>81528</v>
      </c>
      <c r="E77" s="114">
        <v>782</v>
      </c>
      <c r="F77" s="114">
        <v>0</v>
      </c>
    </row>
    <row r="78" spans="1:6" ht="16.5" customHeight="1" x14ac:dyDescent="0.25">
      <c r="A78" s="16">
        <v>67</v>
      </c>
      <c r="B78" s="20" t="s">
        <v>67</v>
      </c>
      <c r="C78" s="117">
        <f t="shared" si="3"/>
        <v>31337</v>
      </c>
      <c r="D78" s="114">
        <v>29802</v>
      </c>
      <c r="E78" s="114">
        <v>1535</v>
      </c>
      <c r="F78" s="114">
        <v>0</v>
      </c>
    </row>
    <row r="79" spans="1:6" ht="19.5" customHeight="1" x14ac:dyDescent="0.25">
      <c r="A79" s="16">
        <v>68</v>
      </c>
      <c r="B79" s="20" t="s">
        <v>68</v>
      </c>
      <c r="C79" s="117">
        <f t="shared" si="3"/>
        <v>87784</v>
      </c>
      <c r="D79" s="114">
        <v>86683</v>
      </c>
      <c r="E79" s="114">
        <v>1101</v>
      </c>
      <c r="F79" s="114">
        <v>0</v>
      </c>
    </row>
    <row r="80" spans="1:6" ht="15" customHeight="1" x14ac:dyDescent="0.25">
      <c r="A80" s="16">
        <v>69</v>
      </c>
      <c r="B80" s="21" t="s">
        <v>69</v>
      </c>
      <c r="C80" s="117">
        <f t="shared" si="3"/>
        <v>46339</v>
      </c>
      <c r="D80" s="114">
        <v>46339</v>
      </c>
      <c r="E80" s="114">
        <v>0</v>
      </c>
      <c r="F80" s="114">
        <v>0</v>
      </c>
    </row>
    <row r="81" spans="1:6" ht="15" customHeight="1" x14ac:dyDescent="0.25">
      <c r="A81" s="16">
        <v>70</v>
      </c>
      <c r="B81" s="20" t="s">
        <v>70</v>
      </c>
      <c r="C81" s="117">
        <f t="shared" si="3"/>
        <v>58214</v>
      </c>
      <c r="D81" s="114">
        <v>57924</v>
      </c>
      <c r="E81" s="114">
        <v>290</v>
      </c>
      <c r="F81" s="114">
        <v>0</v>
      </c>
    </row>
    <row r="82" spans="1:6" ht="19.5" customHeight="1" x14ac:dyDescent="0.25">
      <c r="A82" s="16">
        <v>71</v>
      </c>
      <c r="B82" s="20" t="s">
        <v>71</v>
      </c>
      <c r="C82" s="117">
        <f t="shared" si="3"/>
        <v>46947</v>
      </c>
      <c r="D82" s="114">
        <v>46947</v>
      </c>
      <c r="E82" s="114">
        <v>0</v>
      </c>
      <c r="F82" s="114">
        <v>0</v>
      </c>
    </row>
    <row r="83" spans="1:6" ht="18.75" customHeight="1" x14ac:dyDescent="0.25">
      <c r="A83" s="16">
        <v>72</v>
      </c>
      <c r="B83" s="20" t="s">
        <v>72</v>
      </c>
      <c r="C83" s="117">
        <f t="shared" si="3"/>
        <v>87204</v>
      </c>
      <c r="D83" s="114">
        <v>85756</v>
      </c>
      <c r="E83" s="114">
        <v>1448</v>
      </c>
      <c r="F83" s="114">
        <v>0</v>
      </c>
    </row>
    <row r="84" spans="1:6" ht="15" customHeight="1" x14ac:dyDescent="0.25">
      <c r="A84" s="16">
        <v>73</v>
      </c>
      <c r="B84" s="20" t="s">
        <v>73</v>
      </c>
      <c r="C84" s="117">
        <f t="shared" si="3"/>
        <v>50365</v>
      </c>
      <c r="D84" s="114">
        <v>49583</v>
      </c>
      <c r="E84" s="114">
        <v>782</v>
      </c>
      <c r="F84" s="114">
        <v>0</v>
      </c>
    </row>
    <row r="85" spans="1:6" ht="15" customHeight="1" x14ac:dyDescent="0.25">
      <c r="A85" s="16">
        <v>74</v>
      </c>
      <c r="B85" s="20" t="s">
        <v>74</v>
      </c>
      <c r="C85" s="117">
        <f t="shared" si="3"/>
        <v>94793</v>
      </c>
      <c r="D85" s="114">
        <v>93721</v>
      </c>
      <c r="E85" s="114">
        <v>1072</v>
      </c>
      <c r="F85" s="114">
        <v>0</v>
      </c>
    </row>
    <row r="86" spans="1:6" ht="18" customHeight="1" x14ac:dyDescent="0.25">
      <c r="A86" s="16">
        <v>75</v>
      </c>
      <c r="B86" s="20" t="s">
        <v>75</v>
      </c>
      <c r="C86" s="117">
        <f t="shared" si="3"/>
        <v>85727</v>
      </c>
      <c r="D86" s="114">
        <v>84569</v>
      </c>
      <c r="E86" s="114">
        <v>1158</v>
      </c>
      <c r="F86" s="114">
        <v>0</v>
      </c>
    </row>
    <row r="87" spans="1:6" ht="16.5" customHeight="1" x14ac:dyDescent="0.25">
      <c r="A87" s="16">
        <v>76</v>
      </c>
      <c r="B87" s="20" t="s">
        <v>76</v>
      </c>
      <c r="C87" s="117">
        <f t="shared" si="3"/>
        <v>78921</v>
      </c>
      <c r="D87" s="114">
        <v>78197</v>
      </c>
      <c r="E87" s="114">
        <v>724</v>
      </c>
      <c r="F87" s="114">
        <v>0</v>
      </c>
    </row>
    <row r="88" spans="1:6" ht="15" customHeight="1" x14ac:dyDescent="0.25">
      <c r="A88" s="16">
        <v>77</v>
      </c>
      <c r="B88" s="20" t="s">
        <v>77</v>
      </c>
      <c r="C88" s="117">
        <f t="shared" si="3"/>
        <v>81384</v>
      </c>
      <c r="D88" s="114">
        <v>81094</v>
      </c>
      <c r="E88" s="114">
        <v>290</v>
      </c>
      <c r="F88" s="114">
        <v>0</v>
      </c>
    </row>
    <row r="89" spans="1:6" ht="15" customHeight="1" x14ac:dyDescent="0.25">
      <c r="A89" s="16">
        <v>78</v>
      </c>
      <c r="B89" s="20" t="s">
        <v>78</v>
      </c>
      <c r="C89" s="117">
        <f t="shared" si="3"/>
        <v>47005</v>
      </c>
      <c r="D89" s="114">
        <v>47005</v>
      </c>
      <c r="E89" s="114">
        <v>0</v>
      </c>
      <c r="F89" s="114">
        <v>0</v>
      </c>
    </row>
    <row r="90" spans="1:6" ht="18" customHeight="1" x14ac:dyDescent="0.25">
      <c r="A90" s="16">
        <v>79</v>
      </c>
      <c r="B90" s="20" t="s">
        <v>79</v>
      </c>
      <c r="C90" s="117">
        <f t="shared" si="3"/>
        <v>69509</v>
      </c>
      <c r="D90" s="114">
        <v>69509</v>
      </c>
      <c r="E90" s="114">
        <v>0</v>
      </c>
      <c r="F90" s="114">
        <v>0</v>
      </c>
    </row>
    <row r="91" spans="1:6" ht="18.75" customHeight="1" x14ac:dyDescent="0.25">
      <c r="A91" s="16">
        <v>80</v>
      </c>
      <c r="B91" s="20" t="s">
        <v>80</v>
      </c>
      <c r="C91" s="117">
        <f t="shared" si="3"/>
        <v>76025</v>
      </c>
      <c r="D91" s="114">
        <v>76025</v>
      </c>
      <c r="E91" s="114">
        <v>0</v>
      </c>
      <c r="F91" s="114">
        <v>0</v>
      </c>
    </row>
    <row r="92" spans="1:6" ht="15" customHeight="1" x14ac:dyDescent="0.25">
      <c r="A92" s="16">
        <v>81</v>
      </c>
      <c r="B92" s="20" t="s">
        <v>81</v>
      </c>
      <c r="C92" s="117">
        <f t="shared" si="3"/>
        <v>97950</v>
      </c>
      <c r="D92" s="114">
        <v>97023</v>
      </c>
      <c r="E92" s="114">
        <v>927</v>
      </c>
      <c r="F92" s="114">
        <v>0</v>
      </c>
    </row>
    <row r="93" spans="1:6" ht="18" customHeight="1" x14ac:dyDescent="0.25">
      <c r="A93" s="16">
        <v>82</v>
      </c>
      <c r="B93" s="20" t="s">
        <v>82</v>
      </c>
      <c r="C93" s="117">
        <f t="shared" si="3"/>
        <v>83411</v>
      </c>
      <c r="D93" s="114">
        <v>83411</v>
      </c>
      <c r="E93" s="114">
        <v>0</v>
      </c>
      <c r="F93" s="114">
        <v>0</v>
      </c>
    </row>
    <row r="94" spans="1:6" ht="15" customHeight="1" x14ac:dyDescent="0.25">
      <c r="A94" s="16">
        <v>83</v>
      </c>
      <c r="B94" s="20" t="s">
        <v>83</v>
      </c>
      <c r="C94" s="117">
        <f t="shared" si="3"/>
        <v>87929</v>
      </c>
      <c r="D94" s="114">
        <v>86886</v>
      </c>
      <c r="E94" s="114">
        <v>1043</v>
      </c>
      <c r="F94" s="114">
        <v>0</v>
      </c>
    </row>
    <row r="95" spans="1:6" ht="18.75" customHeight="1" x14ac:dyDescent="0.25">
      <c r="A95" s="16">
        <v>84</v>
      </c>
      <c r="B95" s="20" t="s">
        <v>84</v>
      </c>
      <c r="C95" s="117">
        <f t="shared" si="3"/>
        <v>54912</v>
      </c>
      <c r="D95" s="114">
        <v>54912</v>
      </c>
      <c r="E95" s="114">
        <v>0</v>
      </c>
      <c r="F95" s="114">
        <v>0</v>
      </c>
    </row>
    <row r="96" spans="1:6" s="22" customFormat="1" ht="15" customHeight="1" x14ac:dyDescent="0.25">
      <c r="A96" s="16">
        <v>85</v>
      </c>
      <c r="B96" s="20" t="s">
        <v>85</v>
      </c>
      <c r="C96" s="117">
        <f t="shared" si="3"/>
        <v>55028</v>
      </c>
      <c r="D96" s="114">
        <v>55028</v>
      </c>
      <c r="E96" s="114">
        <v>0</v>
      </c>
      <c r="F96" s="114">
        <v>0</v>
      </c>
    </row>
    <row r="97" spans="1:7" ht="15" customHeight="1" x14ac:dyDescent="0.25">
      <c r="A97" s="16">
        <v>86</v>
      </c>
      <c r="B97" s="20" t="s">
        <v>86</v>
      </c>
      <c r="C97" s="117">
        <f t="shared" si="3"/>
        <v>106522</v>
      </c>
      <c r="D97" s="114">
        <v>105943</v>
      </c>
      <c r="E97" s="114">
        <v>579</v>
      </c>
      <c r="F97" s="114">
        <v>0</v>
      </c>
    </row>
    <row r="98" spans="1:7" ht="18" customHeight="1" x14ac:dyDescent="0.25">
      <c r="A98" s="16">
        <v>87</v>
      </c>
      <c r="B98" s="20" t="s">
        <v>87</v>
      </c>
      <c r="C98" s="117">
        <f t="shared" si="3"/>
        <v>51552</v>
      </c>
      <c r="D98" s="114">
        <v>50886</v>
      </c>
      <c r="E98" s="114">
        <v>666</v>
      </c>
      <c r="F98" s="114">
        <v>0</v>
      </c>
      <c r="G98" s="23"/>
    </row>
    <row r="99" spans="1:7" ht="15" customHeight="1" x14ac:dyDescent="0.25">
      <c r="A99" s="16">
        <v>88</v>
      </c>
      <c r="B99" s="20" t="s">
        <v>88</v>
      </c>
      <c r="C99" s="117">
        <f t="shared" si="3"/>
        <v>78777</v>
      </c>
      <c r="D99" s="114">
        <v>78777</v>
      </c>
      <c r="E99" s="114">
        <v>0</v>
      </c>
      <c r="F99" s="114">
        <v>0</v>
      </c>
    </row>
    <row r="100" spans="1:7" ht="16.5" customHeight="1" x14ac:dyDescent="0.25">
      <c r="A100" s="16">
        <v>89</v>
      </c>
      <c r="B100" s="20" t="s">
        <v>89</v>
      </c>
      <c r="C100" s="117">
        <f t="shared" si="3"/>
        <v>69827</v>
      </c>
      <c r="D100" s="114">
        <v>69219</v>
      </c>
      <c r="E100" s="114">
        <v>608</v>
      </c>
      <c r="F100" s="114">
        <v>0</v>
      </c>
    </row>
    <row r="101" spans="1:7" ht="15" customHeight="1" x14ac:dyDescent="0.25">
      <c r="A101" s="16">
        <v>90</v>
      </c>
      <c r="B101" s="20" t="s">
        <v>90</v>
      </c>
      <c r="C101" s="117">
        <f t="shared" si="3"/>
        <v>77966</v>
      </c>
      <c r="D101" s="114">
        <v>77618</v>
      </c>
      <c r="E101" s="114">
        <v>348</v>
      </c>
      <c r="F101" s="114">
        <v>0</v>
      </c>
    </row>
    <row r="102" spans="1:7" ht="17.25" customHeight="1" x14ac:dyDescent="0.25">
      <c r="A102" s="16">
        <v>91</v>
      </c>
      <c r="B102" s="20" t="s">
        <v>91</v>
      </c>
      <c r="C102" s="117">
        <f t="shared" si="3"/>
        <v>79414</v>
      </c>
      <c r="D102" s="114">
        <v>78111</v>
      </c>
      <c r="E102" s="114">
        <v>1303</v>
      </c>
      <c r="F102" s="114">
        <v>0</v>
      </c>
    </row>
    <row r="103" spans="1:7" ht="15" customHeight="1" x14ac:dyDescent="0.25">
      <c r="A103" s="16">
        <v>92</v>
      </c>
      <c r="B103" s="20" t="s">
        <v>92</v>
      </c>
      <c r="C103" s="117">
        <f t="shared" si="3"/>
        <v>92852</v>
      </c>
      <c r="D103" s="114">
        <v>92418</v>
      </c>
      <c r="E103" s="114">
        <v>434</v>
      </c>
      <c r="F103" s="114">
        <v>0</v>
      </c>
    </row>
    <row r="104" spans="1:7" ht="15" customHeight="1" x14ac:dyDescent="0.25">
      <c r="A104" s="16">
        <v>93</v>
      </c>
      <c r="B104" s="20" t="s">
        <v>93</v>
      </c>
      <c r="C104" s="117">
        <f t="shared" si="3"/>
        <v>85352</v>
      </c>
      <c r="D104" s="114">
        <v>84222</v>
      </c>
      <c r="E104" s="114">
        <v>1130</v>
      </c>
      <c r="F104" s="114">
        <v>0</v>
      </c>
    </row>
    <row r="105" spans="1:7" x14ac:dyDescent="0.25">
      <c r="A105" s="16">
        <v>94</v>
      </c>
      <c r="B105" s="20" t="s">
        <v>94</v>
      </c>
      <c r="C105" s="117">
        <f t="shared" si="3"/>
        <v>66092</v>
      </c>
      <c r="D105" s="114">
        <v>65165</v>
      </c>
      <c r="E105" s="114">
        <v>927</v>
      </c>
      <c r="F105" s="114">
        <v>0</v>
      </c>
    </row>
    <row r="106" spans="1:7" ht="31.5" x14ac:dyDescent="0.25">
      <c r="A106" s="16">
        <v>95</v>
      </c>
      <c r="B106" s="20" t="s">
        <v>95</v>
      </c>
      <c r="C106" s="117">
        <f t="shared" si="3"/>
        <v>83700</v>
      </c>
      <c r="D106" s="114">
        <v>82542</v>
      </c>
      <c r="E106" s="114">
        <v>1158</v>
      </c>
      <c r="F106" s="114">
        <v>0</v>
      </c>
    </row>
    <row r="107" spans="1:7" ht="18.75" customHeight="1" x14ac:dyDescent="0.25">
      <c r="A107" s="16">
        <v>96</v>
      </c>
      <c r="B107" s="20" t="s">
        <v>96</v>
      </c>
      <c r="C107" s="117">
        <f t="shared" si="3"/>
        <v>20273</v>
      </c>
      <c r="D107" s="114">
        <v>20273</v>
      </c>
      <c r="E107" s="114">
        <v>0</v>
      </c>
      <c r="F107" s="114">
        <v>0</v>
      </c>
    </row>
    <row r="108" spans="1:7" ht="15" customHeight="1" x14ac:dyDescent="0.25">
      <c r="A108" s="16">
        <v>97</v>
      </c>
      <c r="B108" s="20" t="s">
        <v>97</v>
      </c>
      <c r="C108" s="117">
        <f t="shared" si="3"/>
        <v>51118</v>
      </c>
      <c r="D108" s="114">
        <v>46339</v>
      </c>
      <c r="E108" s="114">
        <v>0</v>
      </c>
      <c r="F108" s="114">
        <v>4779</v>
      </c>
    </row>
    <row r="109" spans="1:7" x14ac:dyDescent="0.25">
      <c r="A109" s="16">
        <v>98</v>
      </c>
      <c r="B109" s="20" t="s">
        <v>98</v>
      </c>
      <c r="C109" s="117">
        <f t="shared" si="3"/>
        <v>42516</v>
      </c>
      <c r="D109" s="114">
        <v>41995</v>
      </c>
      <c r="E109" s="114">
        <v>521</v>
      </c>
      <c r="F109" s="114">
        <v>0</v>
      </c>
    </row>
    <row r="110" spans="1:7" x14ac:dyDescent="0.25">
      <c r="A110" s="16">
        <v>99</v>
      </c>
      <c r="B110" s="20" t="s">
        <v>99</v>
      </c>
      <c r="C110" s="117">
        <f t="shared" si="3"/>
        <v>35623</v>
      </c>
      <c r="D110" s="114">
        <v>34754</v>
      </c>
      <c r="E110" s="114">
        <v>869</v>
      </c>
      <c r="F110" s="114">
        <v>0</v>
      </c>
    </row>
    <row r="111" spans="1:7" s="19" customFormat="1" x14ac:dyDescent="0.25">
      <c r="A111" s="16">
        <v>100</v>
      </c>
      <c r="B111" s="20" t="s">
        <v>100</v>
      </c>
      <c r="C111" s="117">
        <f t="shared" si="3"/>
        <v>32814</v>
      </c>
      <c r="D111" s="114">
        <v>32466</v>
      </c>
      <c r="E111" s="114">
        <v>348</v>
      </c>
      <c r="F111" s="114">
        <v>0</v>
      </c>
    </row>
    <row r="112" spans="1:7" ht="31.5" x14ac:dyDescent="0.25">
      <c r="A112" s="16">
        <v>101</v>
      </c>
      <c r="B112" s="20" t="s">
        <v>101</v>
      </c>
      <c r="C112" s="117">
        <f t="shared" si="3"/>
        <v>67163</v>
      </c>
      <c r="D112" s="114">
        <v>0</v>
      </c>
      <c r="E112" s="114">
        <v>67163</v>
      </c>
      <c r="F112" s="114">
        <v>0</v>
      </c>
    </row>
    <row r="113" spans="1:6" ht="18" customHeight="1" x14ac:dyDescent="0.25">
      <c r="A113" s="16">
        <v>102</v>
      </c>
      <c r="B113" s="20" t="s">
        <v>102</v>
      </c>
      <c r="C113" s="117">
        <f t="shared" si="3"/>
        <v>1158</v>
      </c>
      <c r="D113" s="114">
        <v>0</v>
      </c>
      <c r="E113" s="114">
        <v>1158</v>
      </c>
      <c r="F113" s="114">
        <v>0</v>
      </c>
    </row>
    <row r="114" spans="1:6" ht="18" customHeight="1" x14ac:dyDescent="0.25">
      <c r="A114" s="16">
        <v>103</v>
      </c>
      <c r="B114" s="20" t="s">
        <v>112</v>
      </c>
      <c r="C114" s="117">
        <f t="shared" si="3"/>
        <v>34320</v>
      </c>
      <c r="D114" s="114">
        <v>0</v>
      </c>
      <c r="E114" s="114">
        <v>34320</v>
      </c>
      <c r="F114" s="114">
        <v>0</v>
      </c>
    </row>
    <row r="115" spans="1:6" ht="15" customHeight="1" x14ac:dyDescent="0.25">
      <c r="A115" s="16">
        <v>104</v>
      </c>
      <c r="B115" s="20" t="s">
        <v>103</v>
      </c>
      <c r="C115" s="117">
        <f t="shared" si="3"/>
        <v>2897</v>
      </c>
      <c r="D115" s="117">
        <v>290</v>
      </c>
      <c r="E115" s="117">
        <v>2607</v>
      </c>
      <c r="F115" s="117">
        <v>0</v>
      </c>
    </row>
    <row r="116" spans="1:6" ht="15" customHeight="1" x14ac:dyDescent="0.25">
      <c r="A116" s="16">
        <v>105</v>
      </c>
      <c r="B116" s="24" t="s">
        <v>104</v>
      </c>
      <c r="C116" s="116">
        <f>SUM(C117:C125)</f>
        <v>513351</v>
      </c>
      <c r="D116" s="116">
        <f t="shared" ref="D116:F116" si="4">SUM(D117:D125)</f>
        <v>417921</v>
      </c>
      <c r="E116" s="116">
        <f t="shared" si="4"/>
        <v>95430</v>
      </c>
      <c r="F116" s="116">
        <f t="shared" si="4"/>
        <v>0</v>
      </c>
    </row>
    <row r="117" spans="1:6" ht="15" customHeight="1" x14ac:dyDescent="0.25">
      <c r="A117" s="16">
        <v>106</v>
      </c>
      <c r="B117" s="18" t="s">
        <v>105</v>
      </c>
      <c r="C117" s="117">
        <f t="shared" si="3"/>
        <v>60965</v>
      </c>
      <c r="D117" s="114">
        <v>0</v>
      </c>
      <c r="E117" s="114">
        <v>60965</v>
      </c>
      <c r="F117" s="114">
        <v>0</v>
      </c>
    </row>
    <row r="118" spans="1:6" ht="15" customHeight="1" x14ac:dyDescent="0.25">
      <c r="A118" s="16">
        <v>107</v>
      </c>
      <c r="B118" s="18" t="s">
        <v>106</v>
      </c>
      <c r="C118" s="117">
        <f t="shared" si="3"/>
        <v>260282</v>
      </c>
      <c r="D118" s="114">
        <v>258631</v>
      </c>
      <c r="E118" s="114">
        <v>1651</v>
      </c>
      <c r="F118" s="114">
        <v>0</v>
      </c>
    </row>
    <row r="119" spans="1:6" ht="15" customHeight="1" x14ac:dyDescent="0.25">
      <c r="A119" s="16">
        <v>108</v>
      </c>
      <c r="B119" s="18" t="s">
        <v>107</v>
      </c>
      <c r="C119" s="117">
        <f t="shared" si="3"/>
        <v>82513</v>
      </c>
      <c r="D119" s="114">
        <v>51437</v>
      </c>
      <c r="E119" s="114">
        <v>31076</v>
      </c>
      <c r="F119" s="114">
        <v>0</v>
      </c>
    </row>
    <row r="120" spans="1:6" x14ac:dyDescent="0.25">
      <c r="A120" s="16">
        <v>109</v>
      </c>
      <c r="B120" s="18" t="s">
        <v>108</v>
      </c>
      <c r="C120" s="117">
        <f t="shared" si="3"/>
        <v>3475</v>
      </c>
      <c r="D120" s="114">
        <v>3475</v>
      </c>
      <c r="E120" s="114">
        <v>0</v>
      </c>
      <c r="F120" s="114">
        <v>0</v>
      </c>
    </row>
    <row r="121" spans="1:6" x14ac:dyDescent="0.25">
      <c r="A121" s="16">
        <v>110</v>
      </c>
      <c r="B121" s="20" t="s">
        <v>109</v>
      </c>
      <c r="C121" s="117">
        <f t="shared" si="3"/>
        <v>1738</v>
      </c>
      <c r="D121" s="114">
        <v>0</v>
      </c>
      <c r="E121" s="114">
        <v>1738</v>
      </c>
      <c r="F121" s="114">
        <v>0</v>
      </c>
    </row>
    <row r="122" spans="1:6" x14ac:dyDescent="0.25">
      <c r="A122" s="16">
        <v>111</v>
      </c>
      <c r="B122" s="20" t="s">
        <v>110</v>
      </c>
      <c r="C122" s="117">
        <f t="shared" si="3"/>
        <v>63687</v>
      </c>
      <c r="D122" s="114">
        <v>63687</v>
      </c>
      <c r="E122" s="114">
        <v>0</v>
      </c>
      <c r="F122" s="114">
        <v>0</v>
      </c>
    </row>
    <row r="123" spans="1:6" ht="31.5" x14ac:dyDescent="0.25">
      <c r="A123" s="16">
        <v>112</v>
      </c>
      <c r="B123" s="18" t="s">
        <v>293</v>
      </c>
      <c r="C123" s="117">
        <f t="shared" si="3"/>
        <v>16219</v>
      </c>
      <c r="D123" s="114">
        <v>16219</v>
      </c>
      <c r="E123" s="114">
        <v>0</v>
      </c>
      <c r="F123" s="114">
        <v>0</v>
      </c>
    </row>
    <row r="124" spans="1:6" ht="31.5" x14ac:dyDescent="0.25">
      <c r="A124" s="16">
        <v>113</v>
      </c>
      <c r="B124" s="20" t="s">
        <v>111</v>
      </c>
      <c r="C124" s="117">
        <f t="shared" si="3"/>
        <v>434</v>
      </c>
      <c r="D124" s="118">
        <v>434</v>
      </c>
      <c r="E124" s="118">
        <v>0</v>
      </c>
      <c r="F124" s="118">
        <v>0</v>
      </c>
    </row>
    <row r="125" spans="1:6" ht="31.5" x14ac:dyDescent="0.25">
      <c r="A125" s="16">
        <v>114</v>
      </c>
      <c r="B125" s="20" t="s">
        <v>290</v>
      </c>
      <c r="C125" s="117">
        <f t="shared" si="3"/>
        <v>24038</v>
      </c>
      <c r="D125" s="118">
        <v>24038</v>
      </c>
      <c r="E125" s="118">
        <v>0</v>
      </c>
      <c r="F125" s="118">
        <v>0</v>
      </c>
    </row>
    <row r="126" spans="1:6" x14ac:dyDescent="0.25">
      <c r="A126" s="16">
        <v>115</v>
      </c>
      <c r="B126" s="17" t="s">
        <v>2</v>
      </c>
      <c r="C126" s="119">
        <f>+C12+C13+C16+C116</f>
        <v>6142287</v>
      </c>
      <c r="D126" s="119">
        <f t="shared" ref="D126:F126" si="5">+D12+D13+D16+D116</f>
        <v>4678402</v>
      </c>
      <c r="E126" s="119">
        <f t="shared" si="5"/>
        <v>1387281</v>
      </c>
      <c r="F126" s="119">
        <f t="shared" si="5"/>
        <v>76604</v>
      </c>
    </row>
    <row r="127" spans="1:6" x14ac:dyDescent="0.25">
      <c r="A127" s="30"/>
      <c r="B127" s="29"/>
      <c r="C127" s="27"/>
      <c r="D127" s="28"/>
      <c r="E127" s="28"/>
      <c r="F127" s="28"/>
    </row>
    <row r="128" spans="1:6" s="22" customFormat="1" x14ac:dyDescent="0.25">
      <c r="A128" s="30"/>
      <c r="B128" s="83"/>
      <c r="C128" s="84"/>
      <c r="D128" s="32"/>
      <c r="E128" s="32"/>
      <c r="F128" s="32"/>
    </row>
    <row r="129" spans="1:6" x14ac:dyDescent="0.25">
      <c r="A129" s="30"/>
      <c r="B129" s="31"/>
      <c r="C129" s="27"/>
      <c r="D129" s="28"/>
      <c r="E129" s="28"/>
      <c r="F129" s="28"/>
    </row>
    <row r="130" spans="1:6" x14ac:dyDescent="0.25">
      <c r="A130" s="30"/>
      <c r="B130" s="31"/>
      <c r="C130" s="27"/>
      <c r="D130" s="28"/>
      <c r="E130" s="28"/>
      <c r="F130" s="28"/>
    </row>
    <row r="131" spans="1:6" x14ac:dyDescent="0.25">
      <c r="A131" s="26"/>
      <c r="B131" s="33"/>
      <c r="C131" s="34"/>
      <c r="D131" s="34"/>
      <c r="E131" s="34"/>
      <c r="F131" s="34"/>
    </row>
    <row r="132" spans="1:6" x14ac:dyDescent="0.25">
      <c r="B132" s="25"/>
    </row>
    <row r="133" spans="1:6" x14ac:dyDescent="0.25">
      <c r="B133" s="25"/>
    </row>
    <row r="134" spans="1:6" x14ac:dyDescent="0.25">
      <c r="B134" s="25"/>
    </row>
    <row r="135" spans="1:6" x14ac:dyDescent="0.25">
      <c r="B135" s="25"/>
    </row>
  </sheetData>
  <mergeCells count="5">
    <mergeCell ref="A5:F6"/>
    <mergeCell ref="A9:A10"/>
    <mergeCell ref="B9:B10"/>
    <mergeCell ref="C9:C10"/>
    <mergeCell ref="D9:F9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showZeros="0" zoomScale="115" zoomScaleNormal="115" workbookViewId="0">
      <selection activeCell="I15" sqref="I15"/>
    </sheetView>
  </sheetViews>
  <sheetFormatPr defaultRowHeight="15.75" x14ac:dyDescent="0.25"/>
  <cols>
    <col min="1" max="1" width="5.28515625" style="36" customWidth="1"/>
    <col min="2" max="2" width="39.5703125" style="36" customWidth="1"/>
    <col min="3" max="3" width="12.7109375" style="36" customWidth="1"/>
    <col min="4" max="4" width="14.140625" customWidth="1"/>
    <col min="5" max="5" width="13.7109375" customWidth="1"/>
    <col min="252" max="252" width="5.28515625" customWidth="1"/>
    <col min="253" max="253" width="39.5703125" customWidth="1"/>
    <col min="254" max="254" width="14.7109375" customWidth="1"/>
    <col min="255" max="255" width="14.140625" customWidth="1"/>
    <col min="256" max="256" width="13.7109375" customWidth="1"/>
    <col min="508" max="508" width="5.28515625" customWidth="1"/>
    <col min="509" max="509" width="39.5703125" customWidth="1"/>
    <col min="510" max="510" width="14.7109375" customWidth="1"/>
    <col min="511" max="511" width="14.140625" customWidth="1"/>
    <col min="512" max="512" width="13.7109375" customWidth="1"/>
    <col min="764" max="764" width="5.28515625" customWidth="1"/>
    <col min="765" max="765" width="39.5703125" customWidth="1"/>
    <col min="766" max="766" width="14.7109375" customWidth="1"/>
    <col min="767" max="767" width="14.140625" customWidth="1"/>
    <col min="768" max="768" width="13.7109375" customWidth="1"/>
    <col min="1020" max="1020" width="5.28515625" customWidth="1"/>
    <col min="1021" max="1021" width="39.5703125" customWidth="1"/>
    <col min="1022" max="1022" width="14.7109375" customWidth="1"/>
    <col min="1023" max="1023" width="14.140625" customWidth="1"/>
    <col min="1024" max="1024" width="13.7109375" customWidth="1"/>
    <col min="1276" max="1276" width="5.28515625" customWidth="1"/>
    <col min="1277" max="1277" width="39.5703125" customWidth="1"/>
    <col min="1278" max="1278" width="14.7109375" customWidth="1"/>
    <col min="1279" max="1279" width="14.140625" customWidth="1"/>
    <col min="1280" max="1280" width="13.7109375" customWidth="1"/>
    <col min="1532" max="1532" width="5.28515625" customWidth="1"/>
    <col min="1533" max="1533" width="39.5703125" customWidth="1"/>
    <col min="1534" max="1534" width="14.7109375" customWidth="1"/>
    <col min="1535" max="1535" width="14.140625" customWidth="1"/>
    <col min="1536" max="1536" width="13.7109375" customWidth="1"/>
    <col min="1788" max="1788" width="5.28515625" customWidth="1"/>
    <col min="1789" max="1789" width="39.5703125" customWidth="1"/>
    <col min="1790" max="1790" width="14.7109375" customWidth="1"/>
    <col min="1791" max="1791" width="14.140625" customWidth="1"/>
    <col min="1792" max="1792" width="13.7109375" customWidth="1"/>
    <col min="2044" max="2044" width="5.28515625" customWidth="1"/>
    <col min="2045" max="2045" width="39.5703125" customWidth="1"/>
    <col min="2046" max="2046" width="14.7109375" customWidth="1"/>
    <col min="2047" max="2047" width="14.140625" customWidth="1"/>
    <col min="2048" max="2048" width="13.7109375" customWidth="1"/>
    <col min="2300" max="2300" width="5.28515625" customWidth="1"/>
    <col min="2301" max="2301" width="39.5703125" customWidth="1"/>
    <col min="2302" max="2302" width="14.7109375" customWidth="1"/>
    <col min="2303" max="2303" width="14.140625" customWidth="1"/>
    <col min="2304" max="2304" width="13.7109375" customWidth="1"/>
    <col min="2556" max="2556" width="5.28515625" customWidth="1"/>
    <col min="2557" max="2557" width="39.5703125" customWidth="1"/>
    <col min="2558" max="2558" width="14.7109375" customWidth="1"/>
    <col min="2559" max="2559" width="14.140625" customWidth="1"/>
    <col min="2560" max="2560" width="13.7109375" customWidth="1"/>
    <col min="2812" max="2812" width="5.28515625" customWidth="1"/>
    <col min="2813" max="2813" width="39.5703125" customWidth="1"/>
    <col min="2814" max="2814" width="14.7109375" customWidth="1"/>
    <col min="2815" max="2815" width="14.140625" customWidth="1"/>
    <col min="2816" max="2816" width="13.7109375" customWidth="1"/>
    <col min="3068" max="3068" width="5.28515625" customWidth="1"/>
    <col min="3069" max="3069" width="39.5703125" customWidth="1"/>
    <col min="3070" max="3070" width="14.7109375" customWidth="1"/>
    <col min="3071" max="3071" width="14.140625" customWidth="1"/>
    <col min="3072" max="3072" width="13.7109375" customWidth="1"/>
    <col min="3324" max="3324" width="5.28515625" customWidth="1"/>
    <col min="3325" max="3325" width="39.5703125" customWidth="1"/>
    <col min="3326" max="3326" width="14.7109375" customWidth="1"/>
    <col min="3327" max="3327" width="14.140625" customWidth="1"/>
    <col min="3328" max="3328" width="13.7109375" customWidth="1"/>
    <col min="3580" max="3580" width="5.28515625" customWidth="1"/>
    <col min="3581" max="3581" width="39.5703125" customWidth="1"/>
    <col min="3582" max="3582" width="14.7109375" customWidth="1"/>
    <col min="3583" max="3583" width="14.140625" customWidth="1"/>
    <col min="3584" max="3584" width="13.7109375" customWidth="1"/>
    <col min="3836" max="3836" width="5.28515625" customWidth="1"/>
    <col min="3837" max="3837" width="39.5703125" customWidth="1"/>
    <col min="3838" max="3838" width="14.7109375" customWidth="1"/>
    <col min="3839" max="3839" width="14.140625" customWidth="1"/>
    <col min="3840" max="3840" width="13.7109375" customWidth="1"/>
    <col min="4092" max="4092" width="5.28515625" customWidth="1"/>
    <col min="4093" max="4093" width="39.5703125" customWidth="1"/>
    <col min="4094" max="4094" width="14.7109375" customWidth="1"/>
    <col min="4095" max="4095" width="14.140625" customWidth="1"/>
    <col min="4096" max="4096" width="13.7109375" customWidth="1"/>
    <col min="4348" max="4348" width="5.28515625" customWidth="1"/>
    <col min="4349" max="4349" width="39.5703125" customWidth="1"/>
    <col min="4350" max="4350" width="14.7109375" customWidth="1"/>
    <col min="4351" max="4351" width="14.140625" customWidth="1"/>
    <col min="4352" max="4352" width="13.7109375" customWidth="1"/>
    <col min="4604" max="4604" width="5.28515625" customWidth="1"/>
    <col min="4605" max="4605" width="39.5703125" customWidth="1"/>
    <col min="4606" max="4606" width="14.7109375" customWidth="1"/>
    <col min="4607" max="4607" width="14.140625" customWidth="1"/>
    <col min="4608" max="4608" width="13.7109375" customWidth="1"/>
    <col min="4860" max="4860" width="5.28515625" customWidth="1"/>
    <col min="4861" max="4861" width="39.5703125" customWidth="1"/>
    <col min="4862" max="4862" width="14.7109375" customWidth="1"/>
    <col min="4863" max="4863" width="14.140625" customWidth="1"/>
    <col min="4864" max="4864" width="13.7109375" customWidth="1"/>
    <col min="5116" max="5116" width="5.28515625" customWidth="1"/>
    <col min="5117" max="5117" width="39.5703125" customWidth="1"/>
    <col min="5118" max="5118" width="14.7109375" customWidth="1"/>
    <col min="5119" max="5119" width="14.140625" customWidth="1"/>
    <col min="5120" max="5120" width="13.7109375" customWidth="1"/>
    <col min="5372" max="5372" width="5.28515625" customWidth="1"/>
    <col min="5373" max="5373" width="39.5703125" customWidth="1"/>
    <col min="5374" max="5374" width="14.7109375" customWidth="1"/>
    <col min="5375" max="5375" width="14.140625" customWidth="1"/>
    <col min="5376" max="5376" width="13.7109375" customWidth="1"/>
    <col min="5628" max="5628" width="5.28515625" customWidth="1"/>
    <col min="5629" max="5629" width="39.5703125" customWidth="1"/>
    <col min="5630" max="5630" width="14.7109375" customWidth="1"/>
    <col min="5631" max="5631" width="14.140625" customWidth="1"/>
    <col min="5632" max="5632" width="13.7109375" customWidth="1"/>
    <col min="5884" max="5884" width="5.28515625" customWidth="1"/>
    <col min="5885" max="5885" width="39.5703125" customWidth="1"/>
    <col min="5886" max="5886" width="14.7109375" customWidth="1"/>
    <col min="5887" max="5887" width="14.140625" customWidth="1"/>
    <col min="5888" max="5888" width="13.7109375" customWidth="1"/>
    <col min="6140" max="6140" width="5.28515625" customWidth="1"/>
    <col min="6141" max="6141" width="39.5703125" customWidth="1"/>
    <col min="6142" max="6142" width="14.7109375" customWidth="1"/>
    <col min="6143" max="6143" width="14.140625" customWidth="1"/>
    <col min="6144" max="6144" width="13.7109375" customWidth="1"/>
    <col min="6396" max="6396" width="5.28515625" customWidth="1"/>
    <col min="6397" max="6397" width="39.5703125" customWidth="1"/>
    <col min="6398" max="6398" width="14.7109375" customWidth="1"/>
    <col min="6399" max="6399" width="14.140625" customWidth="1"/>
    <col min="6400" max="6400" width="13.7109375" customWidth="1"/>
    <col min="6652" max="6652" width="5.28515625" customWidth="1"/>
    <col min="6653" max="6653" width="39.5703125" customWidth="1"/>
    <col min="6654" max="6654" width="14.7109375" customWidth="1"/>
    <col min="6655" max="6655" width="14.140625" customWidth="1"/>
    <col min="6656" max="6656" width="13.7109375" customWidth="1"/>
    <col min="6908" max="6908" width="5.28515625" customWidth="1"/>
    <col min="6909" max="6909" width="39.5703125" customWidth="1"/>
    <col min="6910" max="6910" width="14.7109375" customWidth="1"/>
    <col min="6911" max="6911" width="14.140625" customWidth="1"/>
    <col min="6912" max="6912" width="13.7109375" customWidth="1"/>
    <col min="7164" max="7164" width="5.28515625" customWidth="1"/>
    <col min="7165" max="7165" width="39.5703125" customWidth="1"/>
    <col min="7166" max="7166" width="14.7109375" customWidth="1"/>
    <col min="7167" max="7167" width="14.140625" customWidth="1"/>
    <col min="7168" max="7168" width="13.7109375" customWidth="1"/>
    <col min="7420" max="7420" width="5.28515625" customWidth="1"/>
    <col min="7421" max="7421" width="39.5703125" customWidth="1"/>
    <col min="7422" max="7422" width="14.7109375" customWidth="1"/>
    <col min="7423" max="7423" width="14.140625" customWidth="1"/>
    <col min="7424" max="7424" width="13.7109375" customWidth="1"/>
    <col min="7676" max="7676" width="5.28515625" customWidth="1"/>
    <col min="7677" max="7677" width="39.5703125" customWidth="1"/>
    <col min="7678" max="7678" width="14.7109375" customWidth="1"/>
    <col min="7679" max="7679" width="14.140625" customWidth="1"/>
    <col min="7680" max="7680" width="13.7109375" customWidth="1"/>
    <col min="7932" max="7932" width="5.28515625" customWidth="1"/>
    <col min="7933" max="7933" width="39.5703125" customWidth="1"/>
    <col min="7934" max="7934" width="14.7109375" customWidth="1"/>
    <col min="7935" max="7935" width="14.140625" customWidth="1"/>
    <col min="7936" max="7936" width="13.7109375" customWidth="1"/>
    <col min="8188" max="8188" width="5.28515625" customWidth="1"/>
    <col min="8189" max="8189" width="39.5703125" customWidth="1"/>
    <col min="8190" max="8190" width="14.7109375" customWidth="1"/>
    <col min="8191" max="8191" width="14.140625" customWidth="1"/>
    <col min="8192" max="8192" width="13.7109375" customWidth="1"/>
    <col min="8444" max="8444" width="5.28515625" customWidth="1"/>
    <col min="8445" max="8445" width="39.5703125" customWidth="1"/>
    <col min="8446" max="8446" width="14.7109375" customWidth="1"/>
    <col min="8447" max="8447" width="14.140625" customWidth="1"/>
    <col min="8448" max="8448" width="13.7109375" customWidth="1"/>
    <col min="8700" max="8700" width="5.28515625" customWidth="1"/>
    <col min="8701" max="8701" width="39.5703125" customWidth="1"/>
    <col min="8702" max="8702" width="14.7109375" customWidth="1"/>
    <col min="8703" max="8703" width="14.140625" customWidth="1"/>
    <col min="8704" max="8704" width="13.7109375" customWidth="1"/>
    <col min="8956" max="8956" width="5.28515625" customWidth="1"/>
    <col min="8957" max="8957" width="39.5703125" customWidth="1"/>
    <col min="8958" max="8958" width="14.7109375" customWidth="1"/>
    <col min="8959" max="8959" width="14.140625" customWidth="1"/>
    <col min="8960" max="8960" width="13.7109375" customWidth="1"/>
    <col min="9212" max="9212" width="5.28515625" customWidth="1"/>
    <col min="9213" max="9213" width="39.5703125" customWidth="1"/>
    <col min="9214" max="9214" width="14.7109375" customWidth="1"/>
    <col min="9215" max="9215" width="14.140625" customWidth="1"/>
    <col min="9216" max="9216" width="13.7109375" customWidth="1"/>
    <col min="9468" max="9468" width="5.28515625" customWidth="1"/>
    <col min="9469" max="9469" width="39.5703125" customWidth="1"/>
    <col min="9470" max="9470" width="14.7109375" customWidth="1"/>
    <col min="9471" max="9471" width="14.140625" customWidth="1"/>
    <col min="9472" max="9472" width="13.7109375" customWidth="1"/>
    <col min="9724" max="9724" width="5.28515625" customWidth="1"/>
    <col min="9725" max="9725" width="39.5703125" customWidth="1"/>
    <col min="9726" max="9726" width="14.7109375" customWidth="1"/>
    <col min="9727" max="9727" width="14.140625" customWidth="1"/>
    <col min="9728" max="9728" width="13.7109375" customWidth="1"/>
    <col min="9980" max="9980" width="5.28515625" customWidth="1"/>
    <col min="9981" max="9981" width="39.5703125" customWidth="1"/>
    <col min="9982" max="9982" width="14.7109375" customWidth="1"/>
    <col min="9983" max="9983" width="14.140625" customWidth="1"/>
    <col min="9984" max="9984" width="13.7109375" customWidth="1"/>
    <col min="10236" max="10236" width="5.28515625" customWidth="1"/>
    <col min="10237" max="10237" width="39.5703125" customWidth="1"/>
    <col min="10238" max="10238" width="14.7109375" customWidth="1"/>
    <col min="10239" max="10239" width="14.140625" customWidth="1"/>
    <col min="10240" max="10240" width="13.7109375" customWidth="1"/>
    <col min="10492" max="10492" width="5.28515625" customWidth="1"/>
    <col min="10493" max="10493" width="39.5703125" customWidth="1"/>
    <col min="10494" max="10494" width="14.7109375" customWidth="1"/>
    <col min="10495" max="10495" width="14.140625" customWidth="1"/>
    <col min="10496" max="10496" width="13.7109375" customWidth="1"/>
    <col min="10748" max="10748" width="5.28515625" customWidth="1"/>
    <col min="10749" max="10749" width="39.5703125" customWidth="1"/>
    <col min="10750" max="10750" width="14.7109375" customWidth="1"/>
    <col min="10751" max="10751" width="14.140625" customWidth="1"/>
    <col min="10752" max="10752" width="13.7109375" customWidth="1"/>
    <col min="11004" max="11004" width="5.28515625" customWidth="1"/>
    <col min="11005" max="11005" width="39.5703125" customWidth="1"/>
    <col min="11006" max="11006" width="14.7109375" customWidth="1"/>
    <col min="11007" max="11007" width="14.140625" customWidth="1"/>
    <col min="11008" max="11008" width="13.7109375" customWidth="1"/>
    <col min="11260" max="11260" width="5.28515625" customWidth="1"/>
    <col min="11261" max="11261" width="39.5703125" customWidth="1"/>
    <col min="11262" max="11262" width="14.7109375" customWidth="1"/>
    <col min="11263" max="11263" width="14.140625" customWidth="1"/>
    <col min="11264" max="11264" width="13.7109375" customWidth="1"/>
    <col min="11516" max="11516" width="5.28515625" customWidth="1"/>
    <col min="11517" max="11517" width="39.5703125" customWidth="1"/>
    <col min="11518" max="11518" width="14.7109375" customWidth="1"/>
    <col min="11519" max="11519" width="14.140625" customWidth="1"/>
    <col min="11520" max="11520" width="13.7109375" customWidth="1"/>
    <col min="11772" max="11772" width="5.28515625" customWidth="1"/>
    <col min="11773" max="11773" width="39.5703125" customWidth="1"/>
    <col min="11774" max="11774" width="14.7109375" customWidth="1"/>
    <col min="11775" max="11775" width="14.140625" customWidth="1"/>
    <col min="11776" max="11776" width="13.7109375" customWidth="1"/>
    <col min="12028" max="12028" width="5.28515625" customWidth="1"/>
    <col min="12029" max="12029" width="39.5703125" customWidth="1"/>
    <col min="12030" max="12030" width="14.7109375" customWidth="1"/>
    <col min="12031" max="12031" width="14.140625" customWidth="1"/>
    <col min="12032" max="12032" width="13.7109375" customWidth="1"/>
    <col min="12284" max="12284" width="5.28515625" customWidth="1"/>
    <col min="12285" max="12285" width="39.5703125" customWidth="1"/>
    <col min="12286" max="12286" width="14.7109375" customWidth="1"/>
    <col min="12287" max="12287" width="14.140625" customWidth="1"/>
    <col min="12288" max="12288" width="13.7109375" customWidth="1"/>
    <col min="12540" max="12540" width="5.28515625" customWidth="1"/>
    <col min="12541" max="12541" width="39.5703125" customWidth="1"/>
    <col min="12542" max="12542" width="14.7109375" customWidth="1"/>
    <col min="12543" max="12543" width="14.140625" customWidth="1"/>
    <col min="12544" max="12544" width="13.7109375" customWidth="1"/>
    <col min="12796" max="12796" width="5.28515625" customWidth="1"/>
    <col min="12797" max="12797" width="39.5703125" customWidth="1"/>
    <col min="12798" max="12798" width="14.7109375" customWidth="1"/>
    <col min="12799" max="12799" width="14.140625" customWidth="1"/>
    <col min="12800" max="12800" width="13.7109375" customWidth="1"/>
    <col min="13052" max="13052" width="5.28515625" customWidth="1"/>
    <col min="13053" max="13053" width="39.5703125" customWidth="1"/>
    <col min="13054" max="13054" width="14.7109375" customWidth="1"/>
    <col min="13055" max="13055" width="14.140625" customWidth="1"/>
    <col min="13056" max="13056" width="13.7109375" customWidth="1"/>
    <col min="13308" max="13308" width="5.28515625" customWidth="1"/>
    <col min="13309" max="13309" width="39.5703125" customWidth="1"/>
    <col min="13310" max="13310" width="14.7109375" customWidth="1"/>
    <col min="13311" max="13311" width="14.140625" customWidth="1"/>
    <col min="13312" max="13312" width="13.7109375" customWidth="1"/>
    <col min="13564" max="13564" width="5.28515625" customWidth="1"/>
    <col min="13565" max="13565" width="39.5703125" customWidth="1"/>
    <col min="13566" max="13566" width="14.7109375" customWidth="1"/>
    <col min="13567" max="13567" width="14.140625" customWidth="1"/>
    <col min="13568" max="13568" width="13.7109375" customWidth="1"/>
    <col min="13820" max="13820" width="5.28515625" customWidth="1"/>
    <col min="13821" max="13821" width="39.5703125" customWidth="1"/>
    <col min="13822" max="13822" width="14.7109375" customWidth="1"/>
    <col min="13823" max="13823" width="14.140625" customWidth="1"/>
    <col min="13824" max="13824" width="13.7109375" customWidth="1"/>
    <col min="14076" max="14076" width="5.28515625" customWidth="1"/>
    <col min="14077" max="14077" width="39.5703125" customWidth="1"/>
    <col min="14078" max="14078" width="14.7109375" customWidth="1"/>
    <col min="14079" max="14079" width="14.140625" customWidth="1"/>
    <col min="14080" max="14080" width="13.7109375" customWidth="1"/>
    <col min="14332" max="14332" width="5.28515625" customWidth="1"/>
    <col min="14333" max="14333" width="39.5703125" customWidth="1"/>
    <col min="14334" max="14334" width="14.7109375" customWidth="1"/>
    <col min="14335" max="14335" width="14.140625" customWidth="1"/>
    <col min="14336" max="14336" width="13.7109375" customWidth="1"/>
    <col min="14588" max="14588" width="5.28515625" customWidth="1"/>
    <col min="14589" max="14589" width="39.5703125" customWidth="1"/>
    <col min="14590" max="14590" width="14.7109375" customWidth="1"/>
    <col min="14591" max="14591" width="14.140625" customWidth="1"/>
    <col min="14592" max="14592" width="13.7109375" customWidth="1"/>
    <col min="14844" max="14844" width="5.28515625" customWidth="1"/>
    <col min="14845" max="14845" width="39.5703125" customWidth="1"/>
    <col min="14846" max="14846" width="14.7109375" customWidth="1"/>
    <col min="14847" max="14847" width="14.140625" customWidth="1"/>
    <col min="14848" max="14848" width="13.7109375" customWidth="1"/>
    <col min="15100" max="15100" width="5.28515625" customWidth="1"/>
    <col min="15101" max="15101" width="39.5703125" customWidth="1"/>
    <col min="15102" max="15102" width="14.7109375" customWidth="1"/>
    <col min="15103" max="15103" width="14.140625" customWidth="1"/>
    <col min="15104" max="15104" width="13.7109375" customWidth="1"/>
    <col min="15356" max="15356" width="5.28515625" customWidth="1"/>
    <col min="15357" max="15357" width="39.5703125" customWidth="1"/>
    <col min="15358" max="15358" width="14.7109375" customWidth="1"/>
    <col min="15359" max="15359" width="14.140625" customWidth="1"/>
    <col min="15360" max="15360" width="13.7109375" customWidth="1"/>
    <col min="15612" max="15612" width="5.28515625" customWidth="1"/>
    <col min="15613" max="15613" width="39.5703125" customWidth="1"/>
    <col min="15614" max="15614" width="14.7109375" customWidth="1"/>
    <col min="15615" max="15615" width="14.140625" customWidth="1"/>
    <col min="15616" max="15616" width="13.7109375" customWidth="1"/>
    <col min="15868" max="15868" width="5.28515625" customWidth="1"/>
    <col min="15869" max="15869" width="39.5703125" customWidth="1"/>
    <col min="15870" max="15870" width="14.7109375" customWidth="1"/>
    <col min="15871" max="15871" width="14.140625" customWidth="1"/>
    <col min="15872" max="15872" width="13.7109375" customWidth="1"/>
    <col min="16124" max="16124" width="5.28515625" customWidth="1"/>
    <col min="16125" max="16125" width="39.5703125" customWidth="1"/>
    <col min="16126" max="16126" width="14.7109375" customWidth="1"/>
    <col min="16127" max="16127" width="14.140625" customWidth="1"/>
    <col min="16128" max="16128" width="13.7109375" customWidth="1"/>
  </cols>
  <sheetData>
    <row r="1" spans="1:5" ht="9.75" customHeight="1" x14ac:dyDescent="0.25"/>
    <row r="2" spans="1:5" x14ac:dyDescent="0.25">
      <c r="B2" s="77"/>
      <c r="C2" s="36" t="s">
        <v>274</v>
      </c>
      <c r="D2" s="78"/>
      <c r="E2" s="78"/>
    </row>
    <row r="3" spans="1:5" x14ac:dyDescent="0.25">
      <c r="C3" s="36" t="s">
        <v>341</v>
      </c>
      <c r="D3" s="78"/>
      <c r="E3" s="78"/>
    </row>
    <row r="4" spans="1:5" x14ac:dyDescent="0.25">
      <c r="C4" s="36" t="s">
        <v>276</v>
      </c>
      <c r="D4" s="78"/>
      <c r="E4" s="78"/>
    </row>
    <row r="5" spans="1:5" ht="15" customHeight="1" x14ac:dyDescent="0.25">
      <c r="C5" s="74"/>
      <c r="D5" s="78"/>
      <c r="E5" s="78"/>
    </row>
    <row r="6" spans="1:5" ht="68.25" customHeight="1" x14ac:dyDescent="0.25">
      <c r="A6" s="131" t="s">
        <v>301</v>
      </c>
      <c r="B6" s="131"/>
      <c r="C6" s="131"/>
      <c r="D6" s="131"/>
      <c r="E6" s="131"/>
    </row>
    <row r="7" spans="1:5" ht="15" customHeight="1" x14ac:dyDescent="0.25">
      <c r="A7" s="55"/>
      <c r="B7" s="55"/>
      <c r="C7" s="74"/>
      <c r="D7" s="78"/>
      <c r="E7" s="78"/>
    </row>
    <row r="8" spans="1:5" ht="18" customHeight="1" x14ac:dyDescent="0.25">
      <c r="A8" s="73"/>
      <c r="B8" s="73"/>
      <c r="C8" s="73"/>
      <c r="D8" s="36" t="s">
        <v>305</v>
      </c>
      <c r="E8" s="78" t="s">
        <v>284</v>
      </c>
    </row>
    <row r="9" spans="1:5" ht="15.75" customHeight="1" x14ac:dyDescent="0.25">
      <c r="A9" s="132" t="s">
        <v>0</v>
      </c>
      <c r="B9" s="132" t="s">
        <v>311</v>
      </c>
      <c r="C9" s="132" t="s">
        <v>2</v>
      </c>
      <c r="D9" s="134" t="s">
        <v>3</v>
      </c>
      <c r="E9" s="134"/>
    </row>
    <row r="10" spans="1:5" ht="47.25" x14ac:dyDescent="0.25">
      <c r="A10" s="132"/>
      <c r="B10" s="132"/>
      <c r="C10" s="132"/>
      <c r="D10" s="75" t="s">
        <v>267</v>
      </c>
      <c r="E10" s="75" t="s">
        <v>268</v>
      </c>
    </row>
    <row r="11" spans="1:5" ht="15" customHeight="1" x14ac:dyDescent="0.25">
      <c r="A11" s="57">
        <v>1</v>
      </c>
      <c r="B11" s="14" t="s">
        <v>7</v>
      </c>
      <c r="C11" s="14" t="s">
        <v>8</v>
      </c>
      <c r="D11" s="57">
        <v>4</v>
      </c>
      <c r="E11" s="57">
        <v>5</v>
      </c>
    </row>
    <row r="12" spans="1:5" ht="21" customHeight="1" x14ac:dyDescent="0.25">
      <c r="A12" s="16">
        <v>1</v>
      </c>
      <c r="B12" s="24" t="s">
        <v>11</v>
      </c>
      <c r="C12" s="91">
        <f>+D12+E12</f>
        <v>3181</v>
      </c>
      <c r="D12" s="93">
        <v>3181</v>
      </c>
      <c r="E12" s="93"/>
    </row>
    <row r="13" spans="1:5" ht="15.75" customHeight="1" x14ac:dyDescent="0.25">
      <c r="A13" s="16">
        <v>2</v>
      </c>
      <c r="B13" s="24" t="s">
        <v>12</v>
      </c>
      <c r="C13" s="91">
        <f>+C15</f>
        <v>2164</v>
      </c>
      <c r="D13" s="91">
        <f>+D15</f>
        <v>2164</v>
      </c>
      <c r="E13" s="91">
        <f>+E15</f>
        <v>0</v>
      </c>
    </row>
    <row r="14" spans="1:5" ht="18" customHeight="1" x14ac:dyDescent="0.25">
      <c r="A14" s="16">
        <v>3</v>
      </c>
      <c r="B14" s="76" t="s">
        <v>3</v>
      </c>
      <c r="C14" s="91"/>
      <c r="D14" s="101"/>
      <c r="E14" s="101"/>
    </row>
    <row r="15" spans="1:5" ht="31.5" x14ac:dyDescent="0.25">
      <c r="A15" s="16">
        <v>4</v>
      </c>
      <c r="B15" s="18" t="s">
        <v>272</v>
      </c>
      <c r="C15" s="92">
        <f t="shared" ref="C15:C72" si="0">+D15+E15</f>
        <v>2164</v>
      </c>
      <c r="D15" s="101">
        <v>2164</v>
      </c>
      <c r="E15" s="101"/>
    </row>
    <row r="16" spans="1:5" s="64" customFormat="1" x14ac:dyDescent="0.25">
      <c r="A16" s="16">
        <v>5</v>
      </c>
      <c r="B16" s="17" t="s">
        <v>269</v>
      </c>
      <c r="C16" s="91">
        <f>SUM(C18:C116)</f>
        <v>840546</v>
      </c>
      <c r="D16" s="91">
        <f t="shared" ref="D16:E16" si="1">SUM(D18:D116)</f>
        <v>840546</v>
      </c>
      <c r="E16" s="91">
        <f t="shared" si="1"/>
        <v>0</v>
      </c>
    </row>
    <row r="17" spans="1:5" s="64" customFormat="1" x14ac:dyDescent="0.25">
      <c r="A17" s="16">
        <v>6</v>
      </c>
      <c r="B17" s="76" t="s">
        <v>3</v>
      </c>
      <c r="C17" s="91"/>
      <c r="D17" s="93"/>
      <c r="E17" s="93"/>
    </row>
    <row r="18" spans="1:5" x14ac:dyDescent="0.25">
      <c r="A18" s="16">
        <v>7</v>
      </c>
      <c r="B18" s="18" t="s">
        <v>14</v>
      </c>
      <c r="C18" s="92">
        <f t="shared" si="0"/>
        <v>29169</v>
      </c>
      <c r="D18" s="101">
        <v>29169</v>
      </c>
      <c r="E18" s="101"/>
    </row>
    <row r="19" spans="1:5" x14ac:dyDescent="0.25">
      <c r="A19" s="16">
        <v>8</v>
      </c>
      <c r="B19" s="18" t="s">
        <v>15</v>
      </c>
      <c r="C19" s="92">
        <f t="shared" si="0"/>
        <v>3106</v>
      </c>
      <c r="D19" s="101">
        <v>3106</v>
      </c>
      <c r="E19" s="101"/>
    </row>
    <row r="20" spans="1:5" ht="15" customHeight="1" x14ac:dyDescent="0.25">
      <c r="A20" s="16">
        <v>9</v>
      </c>
      <c r="B20" s="18" t="s">
        <v>16</v>
      </c>
      <c r="C20" s="92">
        <f t="shared" si="0"/>
        <v>2172</v>
      </c>
      <c r="D20" s="101">
        <v>2172</v>
      </c>
      <c r="E20" s="101"/>
    </row>
    <row r="21" spans="1:5" x14ac:dyDescent="0.25">
      <c r="A21" s="16">
        <v>10</v>
      </c>
      <c r="B21" s="18" t="s">
        <v>303</v>
      </c>
      <c r="C21" s="92">
        <f t="shared" si="0"/>
        <v>1168</v>
      </c>
      <c r="D21" s="101">
        <v>1168</v>
      </c>
      <c r="E21" s="101"/>
    </row>
    <row r="22" spans="1:5" ht="32.25" customHeight="1" x14ac:dyDescent="0.25">
      <c r="A22" s="16">
        <v>11</v>
      </c>
      <c r="B22" s="18" t="s">
        <v>17</v>
      </c>
      <c r="C22" s="92">
        <f t="shared" si="0"/>
        <v>19756</v>
      </c>
      <c r="D22" s="101">
        <v>19756</v>
      </c>
      <c r="E22" s="101"/>
    </row>
    <row r="23" spans="1:5" ht="31.5" x14ac:dyDescent="0.25">
      <c r="A23" s="16">
        <v>12</v>
      </c>
      <c r="B23" s="18" t="s">
        <v>18</v>
      </c>
      <c r="C23" s="92">
        <f t="shared" si="0"/>
        <v>13043</v>
      </c>
      <c r="D23" s="101">
        <v>13043</v>
      </c>
      <c r="E23" s="101"/>
    </row>
    <row r="24" spans="1:5" ht="31.5" x14ac:dyDescent="0.25">
      <c r="A24" s="16">
        <v>13</v>
      </c>
      <c r="B24" s="18" t="s">
        <v>19</v>
      </c>
      <c r="C24" s="92">
        <f t="shared" si="0"/>
        <v>296</v>
      </c>
      <c r="D24" s="101">
        <v>296</v>
      </c>
      <c r="E24" s="101"/>
    </row>
    <row r="25" spans="1:5" ht="31.5" x14ac:dyDescent="0.25">
      <c r="A25" s="16">
        <v>14</v>
      </c>
      <c r="B25" s="18" t="s">
        <v>20</v>
      </c>
      <c r="C25" s="92">
        <f t="shared" si="0"/>
        <v>4226</v>
      </c>
      <c r="D25" s="101">
        <v>4226</v>
      </c>
      <c r="E25" s="101"/>
    </row>
    <row r="26" spans="1:5" ht="32.25" customHeight="1" x14ac:dyDescent="0.25">
      <c r="A26" s="16">
        <v>15</v>
      </c>
      <c r="B26" s="18" t="s">
        <v>21</v>
      </c>
      <c r="C26" s="92">
        <f t="shared" si="0"/>
        <v>18248</v>
      </c>
      <c r="D26" s="101">
        <v>18248</v>
      </c>
      <c r="E26" s="101"/>
    </row>
    <row r="27" spans="1:5" ht="31.5" x14ac:dyDescent="0.25">
      <c r="A27" s="16">
        <v>16</v>
      </c>
      <c r="B27" s="18" t="s">
        <v>22</v>
      </c>
      <c r="C27" s="92">
        <f t="shared" si="0"/>
        <v>65319</v>
      </c>
      <c r="D27" s="101">
        <v>65319</v>
      </c>
      <c r="E27" s="101"/>
    </row>
    <row r="28" spans="1:5" ht="31.5" x14ac:dyDescent="0.25">
      <c r="A28" s="16">
        <v>17</v>
      </c>
      <c r="B28" s="18" t="s">
        <v>23</v>
      </c>
      <c r="C28" s="92">
        <f t="shared" si="0"/>
        <v>698</v>
      </c>
      <c r="D28" s="101">
        <v>698</v>
      </c>
      <c r="E28" s="101"/>
    </row>
    <row r="29" spans="1:5" x14ac:dyDescent="0.25">
      <c r="A29" s="16">
        <v>18</v>
      </c>
      <c r="B29" s="18" t="s">
        <v>24</v>
      </c>
      <c r="C29" s="92">
        <f t="shared" si="0"/>
        <v>2100</v>
      </c>
      <c r="D29" s="101">
        <v>2100</v>
      </c>
      <c r="E29" s="101"/>
    </row>
    <row r="30" spans="1:5" ht="15" customHeight="1" x14ac:dyDescent="0.25">
      <c r="A30" s="16">
        <v>19</v>
      </c>
      <c r="B30" s="20" t="s">
        <v>25</v>
      </c>
      <c r="C30" s="92">
        <f t="shared" si="0"/>
        <v>19679</v>
      </c>
      <c r="D30" s="101">
        <v>19679</v>
      </c>
      <c r="E30" s="101"/>
    </row>
    <row r="31" spans="1:5" x14ac:dyDescent="0.25">
      <c r="A31" s="16">
        <v>20</v>
      </c>
      <c r="B31" s="20" t="s">
        <v>26</v>
      </c>
      <c r="C31" s="92">
        <f t="shared" si="0"/>
        <v>195</v>
      </c>
      <c r="D31" s="101">
        <v>195</v>
      </c>
      <c r="E31" s="101"/>
    </row>
    <row r="32" spans="1:5" ht="16.5" customHeight="1" x14ac:dyDescent="0.25">
      <c r="A32" s="16">
        <v>21</v>
      </c>
      <c r="B32" s="20" t="s">
        <v>27</v>
      </c>
      <c r="C32" s="92">
        <f t="shared" si="0"/>
        <v>2892</v>
      </c>
      <c r="D32" s="101">
        <v>2892</v>
      </c>
      <c r="E32" s="101"/>
    </row>
    <row r="33" spans="1:5" ht="15" customHeight="1" x14ac:dyDescent="0.25">
      <c r="A33" s="16">
        <v>22</v>
      </c>
      <c r="B33" s="20" t="s">
        <v>115</v>
      </c>
      <c r="C33" s="92">
        <f t="shared" si="0"/>
        <v>4</v>
      </c>
      <c r="D33" s="101">
        <v>4</v>
      </c>
      <c r="E33" s="101"/>
    </row>
    <row r="34" spans="1:5" ht="17.25" customHeight="1" x14ac:dyDescent="0.25">
      <c r="A34" s="16">
        <v>23</v>
      </c>
      <c r="B34" s="20" t="s">
        <v>28</v>
      </c>
      <c r="C34" s="92">
        <f t="shared" si="0"/>
        <v>28</v>
      </c>
      <c r="D34" s="101">
        <v>28</v>
      </c>
      <c r="E34" s="101"/>
    </row>
    <row r="35" spans="1:5" ht="15" customHeight="1" x14ac:dyDescent="0.25">
      <c r="A35" s="16">
        <v>24</v>
      </c>
      <c r="B35" s="20" t="s">
        <v>29</v>
      </c>
      <c r="C35" s="92">
        <f t="shared" si="0"/>
        <v>26415</v>
      </c>
      <c r="D35" s="101">
        <v>26415</v>
      </c>
      <c r="E35" s="101"/>
    </row>
    <row r="36" spans="1:5" ht="18" customHeight="1" x14ac:dyDescent="0.25">
      <c r="A36" s="16">
        <v>25</v>
      </c>
      <c r="B36" s="20" t="s">
        <v>116</v>
      </c>
      <c r="C36" s="92">
        <f t="shared" si="0"/>
        <v>11351</v>
      </c>
      <c r="D36" s="101">
        <v>11351</v>
      </c>
      <c r="E36" s="101"/>
    </row>
    <row r="37" spans="1:5" ht="15" customHeight="1" x14ac:dyDescent="0.25">
      <c r="A37" s="16">
        <v>26</v>
      </c>
      <c r="B37" s="20" t="s">
        <v>30</v>
      </c>
      <c r="C37" s="92">
        <f t="shared" si="0"/>
        <v>8471</v>
      </c>
      <c r="D37" s="101">
        <v>8471</v>
      </c>
      <c r="E37" s="101"/>
    </row>
    <row r="38" spans="1:5" ht="15" customHeight="1" x14ac:dyDescent="0.25">
      <c r="A38" s="16">
        <v>27</v>
      </c>
      <c r="B38" s="20" t="s">
        <v>31</v>
      </c>
      <c r="C38" s="92">
        <f t="shared" si="0"/>
        <v>399</v>
      </c>
      <c r="D38" s="101">
        <v>399</v>
      </c>
      <c r="E38" s="101"/>
    </row>
    <row r="39" spans="1:5" ht="15" customHeight="1" x14ac:dyDescent="0.25">
      <c r="A39" s="16">
        <v>28</v>
      </c>
      <c r="B39" s="20" t="s">
        <v>32</v>
      </c>
      <c r="C39" s="92">
        <f t="shared" si="0"/>
        <v>4362</v>
      </c>
      <c r="D39" s="101">
        <v>4362</v>
      </c>
      <c r="E39" s="101"/>
    </row>
    <row r="40" spans="1:5" ht="18.75" customHeight="1" x14ac:dyDescent="0.25">
      <c r="A40" s="16">
        <v>29</v>
      </c>
      <c r="B40" s="20" t="s">
        <v>33</v>
      </c>
      <c r="C40" s="92">
        <f t="shared" si="0"/>
        <v>492</v>
      </c>
      <c r="D40" s="101">
        <v>492</v>
      </c>
      <c r="E40" s="101"/>
    </row>
    <row r="41" spans="1:5" ht="15" customHeight="1" x14ac:dyDescent="0.25">
      <c r="A41" s="16">
        <v>30</v>
      </c>
      <c r="B41" s="20" t="s">
        <v>117</v>
      </c>
      <c r="C41" s="92">
        <f t="shared" si="0"/>
        <v>3249</v>
      </c>
      <c r="D41" s="101">
        <v>3249</v>
      </c>
      <c r="E41" s="101"/>
    </row>
    <row r="42" spans="1:5" ht="15" customHeight="1" x14ac:dyDescent="0.25">
      <c r="A42" s="16">
        <v>31</v>
      </c>
      <c r="B42" s="20" t="s">
        <v>34</v>
      </c>
      <c r="C42" s="92">
        <f t="shared" si="0"/>
        <v>0</v>
      </c>
      <c r="D42" s="101">
        <v>0</v>
      </c>
      <c r="E42" s="101"/>
    </row>
    <row r="43" spans="1:5" ht="15.75" customHeight="1" x14ac:dyDescent="0.25">
      <c r="A43" s="16">
        <v>32</v>
      </c>
      <c r="B43" s="20" t="s">
        <v>35</v>
      </c>
      <c r="C43" s="92">
        <f t="shared" si="0"/>
        <v>2827</v>
      </c>
      <c r="D43" s="101">
        <v>2827</v>
      </c>
      <c r="E43" s="101"/>
    </row>
    <row r="44" spans="1:5" ht="14.25" customHeight="1" x14ac:dyDescent="0.25">
      <c r="A44" s="16">
        <v>33</v>
      </c>
      <c r="B44" s="20" t="s">
        <v>36</v>
      </c>
      <c r="C44" s="92">
        <f t="shared" si="0"/>
        <v>0</v>
      </c>
      <c r="D44" s="101"/>
      <c r="E44" s="101"/>
    </row>
    <row r="45" spans="1:5" x14ac:dyDescent="0.25">
      <c r="A45" s="16">
        <v>34</v>
      </c>
      <c r="B45" s="20" t="s">
        <v>37</v>
      </c>
      <c r="C45" s="92">
        <f t="shared" si="0"/>
        <v>902</v>
      </c>
      <c r="D45" s="101">
        <v>902</v>
      </c>
      <c r="E45" s="101"/>
    </row>
    <row r="46" spans="1:5" ht="15.75" customHeight="1" x14ac:dyDescent="0.25">
      <c r="A46" s="16">
        <v>35</v>
      </c>
      <c r="B46" s="20" t="s">
        <v>38</v>
      </c>
      <c r="C46" s="92">
        <f t="shared" si="0"/>
        <v>1123</v>
      </c>
      <c r="D46" s="101">
        <f>1124-1</f>
        <v>1123</v>
      </c>
      <c r="E46" s="101"/>
    </row>
    <row r="47" spans="1:5" ht="17.25" customHeight="1" x14ac:dyDescent="0.25">
      <c r="A47" s="16">
        <v>36</v>
      </c>
      <c r="B47" s="20" t="s">
        <v>39</v>
      </c>
      <c r="C47" s="92">
        <f t="shared" si="0"/>
        <v>6302</v>
      </c>
      <c r="D47" s="101">
        <v>6302</v>
      </c>
      <c r="E47" s="101"/>
    </row>
    <row r="48" spans="1:5" ht="28.5" customHeight="1" x14ac:dyDescent="0.25">
      <c r="A48" s="16">
        <v>37</v>
      </c>
      <c r="B48" s="20" t="s">
        <v>40</v>
      </c>
      <c r="C48" s="92">
        <f t="shared" si="0"/>
        <v>3762</v>
      </c>
      <c r="D48" s="101">
        <v>3762</v>
      </c>
      <c r="E48" s="101"/>
    </row>
    <row r="49" spans="1:5" ht="15" customHeight="1" x14ac:dyDescent="0.25">
      <c r="A49" s="16">
        <v>38</v>
      </c>
      <c r="B49" s="20" t="s">
        <v>291</v>
      </c>
      <c r="C49" s="92">
        <f t="shared" si="0"/>
        <v>9224</v>
      </c>
      <c r="D49" s="101">
        <v>9224</v>
      </c>
      <c r="E49" s="101"/>
    </row>
    <row r="50" spans="1:5" ht="15" customHeight="1" x14ac:dyDescent="0.25">
      <c r="A50" s="16">
        <v>39</v>
      </c>
      <c r="B50" s="20" t="s">
        <v>41</v>
      </c>
      <c r="C50" s="92">
        <f t="shared" si="0"/>
        <v>2541</v>
      </c>
      <c r="D50" s="101">
        <f>2542-1</f>
        <v>2541</v>
      </c>
      <c r="E50" s="101"/>
    </row>
    <row r="51" spans="1:5" ht="15" customHeight="1" x14ac:dyDescent="0.25">
      <c r="A51" s="16">
        <v>40</v>
      </c>
      <c r="B51" s="20" t="s">
        <v>42</v>
      </c>
      <c r="C51" s="92">
        <f t="shared" si="0"/>
        <v>2083</v>
      </c>
      <c r="D51" s="101">
        <v>2083</v>
      </c>
      <c r="E51" s="101"/>
    </row>
    <row r="52" spans="1:5" ht="15" customHeight="1" x14ac:dyDescent="0.25">
      <c r="A52" s="16">
        <v>41</v>
      </c>
      <c r="B52" s="20" t="s">
        <v>43</v>
      </c>
      <c r="C52" s="92">
        <f t="shared" si="0"/>
        <v>480</v>
      </c>
      <c r="D52" s="101">
        <v>480</v>
      </c>
      <c r="E52" s="101"/>
    </row>
    <row r="53" spans="1:5" ht="15" customHeight="1" x14ac:dyDescent="0.25">
      <c r="A53" s="16">
        <v>42</v>
      </c>
      <c r="B53" s="20" t="s">
        <v>44</v>
      </c>
      <c r="C53" s="92">
        <f t="shared" si="0"/>
        <v>6</v>
      </c>
      <c r="D53" s="101">
        <v>6</v>
      </c>
      <c r="E53" s="101"/>
    </row>
    <row r="54" spans="1:5" ht="15" customHeight="1" x14ac:dyDescent="0.25">
      <c r="A54" s="16">
        <v>43</v>
      </c>
      <c r="B54" s="20" t="s">
        <v>289</v>
      </c>
      <c r="C54" s="92">
        <f t="shared" si="0"/>
        <v>763</v>
      </c>
      <c r="D54" s="101">
        <v>763</v>
      </c>
      <c r="E54" s="101"/>
    </row>
    <row r="55" spans="1:5" ht="17.25" customHeight="1" x14ac:dyDescent="0.25">
      <c r="A55" s="16">
        <v>44</v>
      </c>
      <c r="B55" s="20" t="s">
        <v>45</v>
      </c>
      <c r="C55" s="92">
        <f t="shared" si="0"/>
        <v>18111</v>
      </c>
      <c r="D55" s="101">
        <v>18111</v>
      </c>
      <c r="E55" s="101"/>
    </row>
    <row r="56" spans="1:5" ht="18" customHeight="1" x14ac:dyDescent="0.25">
      <c r="A56" s="16">
        <v>45</v>
      </c>
      <c r="B56" s="20" t="s">
        <v>46</v>
      </c>
      <c r="C56" s="92">
        <f t="shared" si="0"/>
        <v>5788</v>
      </c>
      <c r="D56" s="101">
        <v>5788</v>
      </c>
      <c r="E56" s="101"/>
    </row>
    <row r="57" spans="1:5" ht="17.25" customHeight="1" x14ac:dyDescent="0.25">
      <c r="A57" s="16">
        <v>46</v>
      </c>
      <c r="B57" s="20" t="s">
        <v>47</v>
      </c>
      <c r="C57" s="92">
        <f t="shared" si="0"/>
        <v>16799</v>
      </c>
      <c r="D57" s="101">
        <v>16799</v>
      </c>
      <c r="E57" s="101"/>
    </row>
    <row r="58" spans="1:5" ht="18.75" customHeight="1" x14ac:dyDescent="0.25">
      <c r="A58" s="16">
        <v>47</v>
      </c>
      <c r="B58" s="20" t="s">
        <v>48</v>
      </c>
      <c r="C58" s="92">
        <f t="shared" si="0"/>
        <v>11508</v>
      </c>
      <c r="D58" s="101">
        <v>11508</v>
      </c>
      <c r="E58" s="101"/>
    </row>
    <row r="59" spans="1:5" ht="17.25" customHeight="1" x14ac:dyDescent="0.25">
      <c r="A59" s="16">
        <v>48</v>
      </c>
      <c r="B59" s="20" t="s">
        <v>49</v>
      </c>
      <c r="C59" s="92">
        <f t="shared" si="0"/>
        <v>10602</v>
      </c>
      <c r="D59" s="101">
        <v>10602</v>
      </c>
      <c r="E59" s="101"/>
    </row>
    <row r="60" spans="1:5" ht="15" customHeight="1" x14ac:dyDescent="0.25">
      <c r="A60" s="16">
        <v>49</v>
      </c>
      <c r="B60" s="20" t="s">
        <v>50</v>
      </c>
      <c r="C60" s="92">
        <f t="shared" si="0"/>
        <v>9064</v>
      </c>
      <c r="D60" s="101">
        <v>9064</v>
      </c>
      <c r="E60" s="101"/>
    </row>
    <row r="61" spans="1:5" ht="31.5" x14ac:dyDescent="0.25">
      <c r="A61" s="16">
        <v>50</v>
      </c>
      <c r="B61" s="20" t="s">
        <v>51</v>
      </c>
      <c r="C61" s="92">
        <f t="shared" si="0"/>
        <v>16153</v>
      </c>
      <c r="D61" s="101">
        <v>16153</v>
      </c>
      <c r="E61" s="101"/>
    </row>
    <row r="62" spans="1:5" ht="18" customHeight="1" x14ac:dyDescent="0.25">
      <c r="A62" s="16">
        <v>51</v>
      </c>
      <c r="B62" s="20" t="s">
        <v>52</v>
      </c>
      <c r="C62" s="92">
        <f t="shared" si="0"/>
        <v>3352</v>
      </c>
      <c r="D62" s="101">
        <v>3352</v>
      </c>
      <c r="E62" s="101"/>
    </row>
    <row r="63" spans="1:5" ht="15" customHeight="1" x14ac:dyDescent="0.25">
      <c r="A63" s="16">
        <v>52</v>
      </c>
      <c r="B63" s="20" t="s">
        <v>53</v>
      </c>
      <c r="C63" s="92">
        <f t="shared" si="0"/>
        <v>9064</v>
      </c>
      <c r="D63" s="101">
        <v>9064</v>
      </c>
      <c r="E63" s="101"/>
    </row>
    <row r="64" spans="1:5" ht="18.75" customHeight="1" x14ac:dyDescent="0.25">
      <c r="A64" s="16">
        <v>53</v>
      </c>
      <c r="B64" s="20" t="s">
        <v>54</v>
      </c>
      <c r="C64" s="92">
        <f t="shared" si="0"/>
        <v>11371</v>
      </c>
      <c r="D64" s="101">
        <v>11371</v>
      </c>
      <c r="E64" s="101"/>
    </row>
    <row r="65" spans="1:5" ht="16.5" customHeight="1" x14ac:dyDescent="0.25">
      <c r="A65" s="16">
        <v>54</v>
      </c>
      <c r="B65" s="20" t="s">
        <v>304</v>
      </c>
      <c r="C65" s="92">
        <f t="shared" si="0"/>
        <v>4128</v>
      </c>
      <c r="D65" s="101">
        <v>4128</v>
      </c>
      <c r="E65" s="101"/>
    </row>
    <row r="66" spans="1:5" ht="18.75" customHeight="1" x14ac:dyDescent="0.25">
      <c r="A66" s="16">
        <v>55</v>
      </c>
      <c r="B66" s="20" t="s">
        <v>55</v>
      </c>
      <c r="C66" s="92">
        <f t="shared" si="0"/>
        <v>8226</v>
      </c>
      <c r="D66" s="101">
        <v>8226</v>
      </c>
      <c r="E66" s="101"/>
    </row>
    <row r="67" spans="1:5" ht="15" customHeight="1" x14ac:dyDescent="0.25">
      <c r="A67" s="16">
        <v>56</v>
      </c>
      <c r="B67" s="20" t="s">
        <v>56</v>
      </c>
      <c r="C67" s="92">
        <f t="shared" si="0"/>
        <v>3794</v>
      </c>
      <c r="D67" s="101">
        <v>3794</v>
      </c>
      <c r="E67" s="101"/>
    </row>
    <row r="68" spans="1:5" ht="14.25" customHeight="1" x14ac:dyDescent="0.25">
      <c r="A68" s="16">
        <v>57</v>
      </c>
      <c r="B68" s="20" t="s">
        <v>57</v>
      </c>
      <c r="C68" s="92">
        <f t="shared" si="0"/>
        <v>7361</v>
      </c>
      <c r="D68" s="101">
        <v>7361</v>
      </c>
      <c r="E68" s="101"/>
    </row>
    <row r="69" spans="1:5" x14ac:dyDescent="0.25">
      <c r="A69" s="16">
        <v>58</v>
      </c>
      <c r="B69" s="20" t="s">
        <v>58</v>
      </c>
      <c r="C69" s="92">
        <f t="shared" si="0"/>
        <v>16503</v>
      </c>
      <c r="D69" s="101">
        <v>16503</v>
      </c>
      <c r="E69" s="101"/>
    </row>
    <row r="70" spans="1:5" x14ac:dyDescent="0.25">
      <c r="A70" s="16">
        <v>59</v>
      </c>
      <c r="B70" s="20" t="s">
        <v>59</v>
      </c>
      <c r="C70" s="92">
        <f t="shared" si="0"/>
        <v>11194</v>
      </c>
      <c r="D70" s="101">
        <v>11194</v>
      </c>
      <c r="E70" s="101"/>
    </row>
    <row r="71" spans="1:5" x14ac:dyDescent="0.25">
      <c r="A71" s="16">
        <v>60</v>
      </c>
      <c r="B71" s="20" t="s">
        <v>60</v>
      </c>
      <c r="C71" s="92">
        <f t="shared" si="0"/>
        <v>11950</v>
      </c>
      <c r="D71" s="101">
        <v>11950</v>
      </c>
      <c r="E71" s="101"/>
    </row>
    <row r="72" spans="1:5" x14ac:dyDescent="0.25">
      <c r="A72" s="16">
        <v>61</v>
      </c>
      <c r="B72" s="20" t="s">
        <v>61</v>
      </c>
      <c r="C72" s="92">
        <f t="shared" si="0"/>
        <v>4031</v>
      </c>
      <c r="D72" s="101">
        <v>4031</v>
      </c>
      <c r="E72" s="101"/>
    </row>
    <row r="73" spans="1:5" x14ac:dyDescent="0.25">
      <c r="A73" s="16">
        <v>62</v>
      </c>
      <c r="B73" s="20" t="s">
        <v>62</v>
      </c>
      <c r="C73" s="92">
        <f t="shared" ref="C73:C130" si="2">+D73+E73</f>
        <v>2469</v>
      </c>
      <c r="D73" s="101">
        <v>2469</v>
      </c>
      <c r="E73" s="101"/>
    </row>
    <row r="74" spans="1:5" x14ac:dyDescent="0.25">
      <c r="A74" s="16">
        <v>63</v>
      </c>
      <c r="B74" s="20" t="s">
        <v>63</v>
      </c>
      <c r="C74" s="92">
        <f t="shared" si="2"/>
        <v>10730</v>
      </c>
      <c r="D74" s="101">
        <v>10730</v>
      </c>
      <c r="E74" s="101"/>
    </row>
    <row r="75" spans="1:5" x14ac:dyDescent="0.25">
      <c r="A75" s="16">
        <v>64</v>
      </c>
      <c r="B75" s="20" t="s">
        <v>118</v>
      </c>
      <c r="C75" s="92">
        <f t="shared" si="2"/>
        <v>4777</v>
      </c>
      <c r="D75" s="101">
        <v>4777</v>
      </c>
      <c r="E75" s="101"/>
    </row>
    <row r="76" spans="1:5" x14ac:dyDescent="0.25">
      <c r="A76" s="16">
        <v>65</v>
      </c>
      <c r="B76" s="20" t="s">
        <v>64</v>
      </c>
      <c r="C76" s="92">
        <f t="shared" si="2"/>
        <v>11390</v>
      </c>
      <c r="D76" s="101">
        <v>11390</v>
      </c>
      <c r="E76" s="101"/>
    </row>
    <row r="77" spans="1:5" ht="15" customHeight="1" x14ac:dyDescent="0.25">
      <c r="A77" s="16">
        <v>66</v>
      </c>
      <c r="B77" s="20" t="s">
        <v>65</v>
      </c>
      <c r="C77" s="92">
        <f t="shared" si="2"/>
        <v>257</v>
      </c>
      <c r="D77" s="101">
        <v>257</v>
      </c>
      <c r="E77" s="101"/>
    </row>
    <row r="78" spans="1:5" ht="15" customHeight="1" x14ac:dyDescent="0.25">
      <c r="A78" s="16">
        <v>67</v>
      </c>
      <c r="B78" s="20" t="s">
        <v>66</v>
      </c>
      <c r="C78" s="92">
        <f t="shared" si="2"/>
        <v>14873</v>
      </c>
      <c r="D78" s="101">
        <v>14873</v>
      </c>
      <c r="E78" s="101"/>
    </row>
    <row r="79" spans="1:5" ht="15" customHeight="1" x14ac:dyDescent="0.25">
      <c r="A79" s="16">
        <v>68</v>
      </c>
      <c r="B79" s="20" t="s">
        <v>67</v>
      </c>
      <c r="C79" s="92">
        <f t="shared" si="2"/>
        <v>2408</v>
      </c>
      <c r="D79" s="101">
        <v>2408</v>
      </c>
      <c r="E79" s="101"/>
    </row>
    <row r="80" spans="1:5" ht="15" customHeight="1" x14ac:dyDescent="0.25">
      <c r="A80" s="16">
        <v>69</v>
      </c>
      <c r="B80" s="20" t="s">
        <v>68</v>
      </c>
      <c r="C80" s="92">
        <f t="shared" si="2"/>
        <v>5033</v>
      </c>
      <c r="D80" s="101">
        <v>5033</v>
      </c>
      <c r="E80" s="101"/>
    </row>
    <row r="81" spans="1:5" ht="15" customHeight="1" x14ac:dyDescent="0.25">
      <c r="A81" s="16">
        <v>70</v>
      </c>
      <c r="B81" s="21" t="s">
        <v>69</v>
      </c>
      <c r="C81" s="92">
        <f t="shared" si="2"/>
        <v>3926</v>
      </c>
      <c r="D81" s="101">
        <v>3926</v>
      </c>
      <c r="E81" s="101"/>
    </row>
    <row r="82" spans="1:5" ht="15" customHeight="1" x14ac:dyDescent="0.25">
      <c r="A82" s="16">
        <v>71</v>
      </c>
      <c r="B82" s="20" t="s">
        <v>70</v>
      </c>
      <c r="C82" s="92">
        <f t="shared" si="2"/>
        <v>5393</v>
      </c>
      <c r="D82" s="101">
        <f>5394-1</f>
        <v>5393</v>
      </c>
      <c r="E82" s="101"/>
    </row>
    <row r="83" spans="1:5" ht="14.25" customHeight="1" x14ac:dyDescent="0.25">
      <c r="A83" s="16">
        <v>72</v>
      </c>
      <c r="B83" s="20" t="s">
        <v>71</v>
      </c>
      <c r="C83" s="92">
        <f t="shared" si="2"/>
        <v>7370</v>
      </c>
      <c r="D83" s="101">
        <v>7370</v>
      </c>
      <c r="E83" s="101"/>
    </row>
    <row r="84" spans="1:5" ht="15" customHeight="1" x14ac:dyDescent="0.25">
      <c r="A84" s="16">
        <v>73</v>
      </c>
      <c r="B84" s="20" t="s">
        <v>72</v>
      </c>
      <c r="C84" s="92">
        <f t="shared" si="2"/>
        <v>7047</v>
      </c>
      <c r="D84" s="101">
        <v>7047</v>
      </c>
      <c r="E84" s="101"/>
    </row>
    <row r="85" spans="1:5" ht="15" customHeight="1" x14ac:dyDescent="0.25">
      <c r="A85" s="16">
        <v>74</v>
      </c>
      <c r="B85" s="20" t="s">
        <v>73</v>
      </c>
      <c r="C85" s="92">
        <f t="shared" si="2"/>
        <v>3512</v>
      </c>
      <c r="D85" s="101">
        <v>3512</v>
      </c>
      <c r="E85" s="101"/>
    </row>
    <row r="86" spans="1:5" ht="15" customHeight="1" x14ac:dyDescent="0.25">
      <c r="A86" s="16">
        <v>75</v>
      </c>
      <c r="B86" s="20" t="s">
        <v>74</v>
      </c>
      <c r="C86" s="92">
        <f t="shared" si="2"/>
        <v>16401</v>
      </c>
      <c r="D86" s="101">
        <v>16401</v>
      </c>
      <c r="E86" s="101"/>
    </row>
    <row r="87" spans="1:5" ht="15" customHeight="1" x14ac:dyDescent="0.25">
      <c r="A87" s="16">
        <v>76</v>
      </c>
      <c r="B87" s="20" t="s">
        <v>75</v>
      </c>
      <c r="C87" s="92">
        <f t="shared" si="2"/>
        <v>5314</v>
      </c>
      <c r="D87" s="101">
        <v>5314</v>
      </c>
      <c r="E87" s="101"/>
    </row>
    <row r="88" spans="1:5" ht="15" customHeight="1" x14ac:dyDescent="0.25">
      <c r="A88" s="16">
        <v>77</v>
      </c>
      <c r="B88" s="20" t="s">
        <v>76</v>
      </c>
      <c r="C88" s="92">
        <f t="shared" si="2"/>
        <v>15235</v>
      </c>
      <c r="D88" s="101">
        <v>15235</v>
      </c>
      <c r="E88" s="101"/>
    </row>
    <row r="89" spans="1:5" ht="15" customHeight="1" x14ac:dyDescent="0.25">
      <c r="A89" s="16">
        <v>78</v>
      </c>
      <c r="B89" s="20" t="s">
        <v>77</v>
      </c>
      <c r="C89" s="92">
        <f t="shared" si="2"/>
        <v>18999</v>
      </c>
      <c r="D89" s="101">
        <v>18999</v>
      </c>
      <c r="E89" s="101"/>
    </row>
    <row r="90" spans="1:5" x14ac:dyDescent="0.25">
      <c r="A90" s="16">
        <v>79</v>
      </c>
      <c r="B90" s="20" t="s">
        <v>78</v>
      </c>
      <c r="C90" s="92">
        <f t="shared" si="2"/>
        <v>4110</v>
      </c>
      <c r="D90" s="101">
        <v>4110</v>
      </c>
      <c r="E90" s="101"/>
    </row>
    <row r="91" spans="1:5" ht="15" customHeight="1" x14ac:dyDescent="0.25">
      <c r="A91" s="16">
        <v>80</v>
      </c>
      <c r="B91" s="20" t="s">
        <v>79</v>
      </c>
      <c r="C91" s="92">
        <f t="shared" si="2"/>
        <v>4465</v>
      </c>
      <c r="D91" s="101">
        <v>4465</v>
      </c>
      <c r="E91" s="101"/>
    </row>
    <row r="92" spans="1:5" ht="15" customHeight="1" x14ac:dyDescent="0.25">
      <c r="A92" s="16">
        <v>81</v>
      </c>
      <c r="B92" s="20" t="s">
        <v>80</v>
      </c>
      <c r="C92" s="92">
        <f t="shared" si="2"/>
        <v>6633</v>
      </c>
      <c r="D92" s="101">
        <v>6633</v>
      </c>
      <c r="E92" s="101"/>
    </row>
    <row r="93" spans="1:5" ht="15" customHeight="1" x14ac:dyDescent="0.25">
      <c r="A93" s="16">
        <v>82</v>
      </c>
      <c r="B93" s="20" t="s">
        <v>81</v>
      </c>
      <c r="C93" s="92">
        <f t="shared" si="2"/>
        <v>9246</v>
      </c>
      <c r="D93" s="101">
        <v>9246</v>
      </c>
      <c r="E93" s="101"/>
    </row>
    <row r="94" spans="1:5" ht="15" customHeight="1" x14ac:dyDescent="0.25">
      <c r="A94" s="16">
        <v>83</v>
      </c>
      <c r="B94" s="20" t="s">
        <v>82</v>
      </c>
      <c r="C94" s="92">
        <f t="shared" si="2"/>
        <v>3847</v>
      </c>
      <c r="D94" s="101">
        <v>3847</v>
      </c>
      <c r="E94" s="101"/>
    </row>
    <row r="95" spans="1:5" ht="16.5" customHeight="1" x14ac:dyDescent="0.25">
      <c r="A95" s="16">
        <v>84</v>
      </c>
      <c r="B95" s="20" t="s">
        <v>83</v>
      </c>
      <c r="C95" s="92">
        <f t="shared" si="2"/>
        <v>25066</v>
      </c>
      <c r="D95" s="101">
        <v>25066</v>
      </c>
      <c r="E95" s="101"/>
    </row>
    <row r="96" spans="1:5" ht="15" customHeight="1" x14ac:dyDescent="0.25">
      <c r="A96" s="16">
        <v>85</v>
      </c>
      <c r="B96" s="20" t="s">
        <v>84</v>
      </c>
      <c r="C96" s="92">
        <f t="shared" si="2"/>
        <v>19834</v>
      </c>
      <c r="D96" s="101">
        <v>19834</v>
      </c>
      <c r="E96" s="101"/>
    </row>
    <row r="97" spans="1:5" ht="15" customHeight="1" x14ac:dyDescent="0.25">
      <c r="A97" s="16">
        <v>86</v>
      </c>
      <c r="B97" s="20" t="s">
        <v>85</v>
      </c>
      <c r="C97" s="92">
        <f t="shared" si="2"/>
        <v>17575</v>
      </c>
      <c r="D97" s="101">
        <v>17575</v>
      </c>
      <c r="E97" s="101"/>
    </row>
    <row r="98" spans="1:5" ht="15" customHeight="1" x14ac:dyDescent="0.25">
      <c r="A98" s="16">
        <v>87</v>
      </c>
      <c r="B98" s="20" t="s">
        <v>86</v>
      </c>
      <c r="C98" s="92">
        <f t="shared" si="2"/>
        <v>1300</v>
      </c>
      <c r="D98" s="101">
        <v>1300</v>
      </c>
      <c r="E98" s="101"/>
    </row>
    <row r="99" spans="1:5" ht="15" customHeight="1" x14ac:dyDescent="0.25">
      <c r="A99" s="16">
        <v>88</v>
      </c>
      <c r="B99" s="20" t="s">
        <v>87</v>
      </c>
      <c r="C99" s="92">
        <f t="shared" si="2"/>
        <v>13274</v>
      </c>
      <c r="D99" s="101">
        <v>13274</v>
      </c>
      <c r="E99" s="101"/>
    </row>
    <row r="100" spans="1:5" x14ac:dyDescent="0.25">
      <c r="A100" s="16">
        <v>89</v>
      </c>
      <c r="B100" s="20" t="s">
        <v>88</v>
      </c>
      <c r="C100" s="92">
        <f t="shared" si="2"/>
        <v>8103</v>
      </c>
      <c r="D100" s="101">
        <v>8103</v>
      </c>
      <c r="E100" s="101"/>
    </row>
    <row r="101" spans="1:5" ht="15" customHeight="1" x14ac:dyDescent="0.25">
      <c r="A101" s="16">
        <v>90</v>
      </c>
      <c r="B101" s="20" t="s">
        <v>89</v>
      </c>
      <c r="C101" s="92">
        <f t="shared" si="2"/>
        <v>13007</v>
      </c>
      <c r="D101" s="101">
        <v>13007</v>
      </c>
      <c r="E101" s="101"/>
    </row>
    <row r="102" spans="1:5" ht="15" customHeight="1" x14ac:dyDescent="0.25">
      <c r="A102" s="16">
        <v>91</v>
      </c>
      <c r="B102" s="20" t="s">
        <v>90</v>
      </c>
      <c r="C102" s="92">
        <f t="shared" si="2"/>
        <v>10201</v>
      </c>
      <c r="D102" s="101">
        <v>10201</v>
      </c>
      <c r="E102" s="101"/>
    </row>
    <row r="103" spans="1:5" x14ac:dyDescent="0.25">
      <c r="A103" s="16">
        <v>92</v>
      </c>
      <c r="B103" s="20" t="s">
        <v>91</v>
      </c>
      <c r="C103" s="92">
        <f t="shared" si="2"/>
        <v>10482</v>
      </c>
      <c r="D103" s="101">
        <v>10482</v>
      </c>
      <c r="E103" s="101"/>
    </row>
    <row r="104" spans="1:5" ht="15" customHeight="1" x14ac:dyDescent="0.25">
      <c r="A104" s="16">
        <v>93</v>
      </c>
      <c r="B104" s="20" t="s">
        <v>92</v>
      </c>
      <c r="C104" s="92">
        <f t="shared" si="2"/>
        <v>10082</v>
      </c>
      <c r="D104" s="101">
        <v>10082</v>
      </c>
      <c r="E104" s="101"/>
    </row>
    <row r="105" spans="1:5" s="64" customFormat="1" x14ac:dyDescent="0.25">
      <c r="A105" s="16">
        <v>94</v>
      </c>
      <c r="B105" s="20" t="s">
        <v>93</v>
      </c>
      <c r="C105" s="92">
        <f t="shared" si="2"/>
        <v>7399</v>
      </c>
      <c r="D105" s="101">
        <v>7399</v>
      </c>
      <c r="E105" s="101"/>
    </row>
    <row r="106" spans="1:5" ht="15" customHeight="1" x14ac:dyDescent="0.25">
      <c r="A106" s="16">
        <v>95</v>
      </c>
      <c r="B106" s="20" t="s">
        <v>94</v>
      </c>
      <c r="C106" s="92">
        <f t="shared" si="2"/>
        <v>4646</v>
      </c>
      <c r="D106" s="101">
        <v>4646</v>
      </c>
      <c r="E106" s="101"/>
    </row>
    <row r="107" spans="1:5" ht="31.5" x14ac:dyDescent="0.25">
      <c r="A107" s="16">
        <v>96</v>
      </c>
      <c r="B107" s="20" t="s">
        <v>95</v>
      </c>
      <c r="C107" s="92">
        <f t="shared" si="2"/>
        <v>22352</v>
      </c>
      <c r="D107" s="101">
        <v>22352</v>
      </c>
      <c r="E107" s="101"/>
    </row>
    <row r="108" spans="1:5" ht="19.5" customHeight="1" x14ac:dyDescent="0.25">
      <c r="A108" s="16">
        <v>97</v>
      </c>
      <c r="B108" s="20" t="s">
        <v>96</v>
      </c>
      <c r="C108" s="92">
        <f t="shared" si="2"/>
        <v>3547</v>
      </c>
      <c r="D108" s="101">
        <v>3547</v>
      </c>
      <c r="E108" s="101"/>
    </row>
    <row r="109" spans="1:5" x14ac:dyDescent="0.25">
      <c r="A109" s="16">
        <v>98</v>
      </c>
      <c r="B109" s="20" t="s">
        <v>97</v>
      </c>
      <c r="C109" s="92">
        <f t="shared" si="2"/>
        <v>13815</v>
      </c>
      <c r="D109" s="101">
        <v>13815</v>
      </c>
      <c r="E109" s="101"/>
    </row>
    <row r="110" spans="1:5" ht="18" customHeight="1" x14ac:dyDescent="0.25">
      <c r="A110" s="16">
        <v>99</v>
      </c>
      <c r="B110" s="20" t="s">
        <v>98</v>
      </c>
      <c r="C110" s="92">
        <f t="shared" si="2"/>
        <v>11509</v>
      </c>
      <c r="D110" s="101">
        <v>11509</v>
      </c>
      <c r="E110" s="101"/>
    </row>
    <row r="111" spans="1:5" ht="18" customHeight="1" x14ac:dyDescent="0.25">
      <c r="A111" s="16">
        <v>100</v>
      </c>
      <c r="B111" s="20" t="s">
        <v>99</v>
      </c>
      <c r="C111" s="92">
        <f t="shared" si="2"/>
        <v>15007</v>
      </c>
      <c r="D111" s="101">
        <v>15007</v>
      </c>
      <c r="E111" s="101"/>
    </row>
    <row r="112" spans="1:5" x14ac:dyDescent="0.25">
      <c r="A112" s="16">
        <v>101</v>
      </c>
      <c r="B112" s="20" t="s">
        <v>100</v>
      </c>
      <c r="C112" s="92">
        <f t="shared" si="2"/>
        <v>4605</v>
      </c>
      <c r="D112" s="101">
        <v>4605</v>
      </c>
      <c r="E112" s="101"/>
    </row>
    <row r="113" spans="1:5" ht="31.5" x14ac:dyDescent="0.25">
      <c r="A113" s="16">
        <v>102</v>
      </c>
      <c r="B113" s="20" t="s">
        <v>101</v>
      </c>
      <c r="C113" s="92">
        <f t="shared" si="2"/>
        <v>14964</v>
      </c>
      <c r="D113" s="101">
        <v>14964</v>
      </c>
      <c r="E113" s="93"/>
    </row>
    <row r="114" spans="1:5" ht="15" customHeight="1" x14ac:dyDescent="0.25">
      <c r="A114" s="16">
        <v>103</v>
      </c>
      <c r="B114" s="20" t="s">
        <v>102</v>
      </c>
      <c r="C114" s="92">
        <f t="shared" si="2"/>
        <v>33</v>
      </c>
      <c r="D114" s="101">
        <v>33</v>
      </c>
      <c r="E114" s="101"/>
    </row>
    <row r="115" spans="1:5" ht="15" customHeight="1" x14ac:dyDescent="0.25">
      <c r="A115" s="16">
        <v>104</v>
      </c>
      <c r="B115" s="20" t="s">
        <v>112</v>
      </c>
      <c r="C115" s="92">
        <f t="shared" si="2"/>
        <v>3867</v>
      </c>
      <c r="D115" s="101">
        <v>3867</v>
      </c>
      <c r="E115" s="101"/>
    </row>
    <row r="116" spans="1:5" x14ac:dyDescent="0.25">
      <c r="A116" s="16">
        <v>105</v>
      </c>
      <c r="B116" s="20" t="s">
        <v>103</v>
      </c>
      <c r="C116" s="92">
        <f t="shared" si="2"/>
        <v>593</v>
      </c>
      <c r="D116" s="101">
        <v>593</v>
      </c>
      <c r="E116" s="101"/>
    </row>
    <row r="117" spans="1:5" x14ac:dyDescent="0.25">
      <c r="A117" s="16">
        <v>106</v>
      </c>
      <c r="B117" s="17" t="s">
        <v>104</v>
      </c>
      <c r="C117" s="91">
        <f>SUM(C119:C126)</f>
        <v>322891</v>
      </c>
      <c r="D117" s="91">
        <f t="shared" ref="D117:E117" si="3">SUM(D119:D126)</f>
        <v>322891</v>
      </c>
      <c r="E117" s="91">
        <f t="shared" si="3"/>
        <v>0</v>
      </c>
    </row>
    <row r="118" spans="1:5" x14ac:dyDescent="0.25">
      <c r="A118" s="16">
        <v>107</v>
      </c>
      <c r="B118" s="76" t="s">
        <v>3</v>
      </c>
      <c r="C118" s="91"/>
      <c r="D118" s="101"/>
      <c r="E118" s="101"/>
    </row>
    <row r="119" spans="1:5" x14ac:dyDescent="0.25">
      <c r="A119" s="16">
        <v>108</v>
      </c>
      <c r="B119" s="18" t="s">
        <v>104</v>
      </c>
      <c r="C119" s="92">
        <f>+D119+E119</f>
        <v>269965</v>
      </c>
      <c r="D119" s="101">
        <f>273146-3181</f>
        <v>269965</v>
      </c>
      <c r="E119" s="101"/>
    </row>
    <row r="120" spans="1:5" ht="31.5" x14ac:dyDescent="0.25">
      <c r="A120" s="16">
        <v>109</v>
      </c>
      <c r="B120" s="20" t="s">
        <v>105</v>
      </c>
      <c r="C120" s="92">
        <f>+D120+E120</f>
        <v>4144</v>
      </c>
      <c r="D120" s="101">
        <v>4144</v>
      </c>
      <c r="E120" s="101"/>
    </row>
    <row r="121" spans="1:5" x14ac:dyDescent="0.25">
      <c r="A121" s="16">
        <v>110</v>
      </c>
      <c r="B121" s="18" t="s">
        <v>106</v>
      </c>
      <c r="C121" s="92">
        <f t="shared" si="2"/>
        <v>16512</v>
      </c>
      <c r="D121" s="101">
        <v>16512</v>
      </c>
      <c r="E121" s="101"/>
    </row>
    <row r="122" spans="1:5" x14ac:dyDescent="0.25">
      <c r="A122" s="16">
        <v>111</v>
      </c>
      <c r="B122" s="18" t="s">
        <v>107</v>
      </c>
      <c r="C122" s="92">
        <f t="shared" si="2"/>
        <v>8210</v>
      </c>
      <c r="D122" s="101">
        <v>8210</v>
      </c>
      <c r="E122" s="101"/>
    </row>
    <row r="123" spans="1:5" x14ac:dyDescent="0.25">
      <c r="A123" s="16">
        <v>112</v>
      </c>
      <c r="B123" s="18" t="s">
        <v>108</v>
      </c>
      <c r="C123" s="92">
        <f t="shared" si="2"/>
        <v>1807</v>
      </c>
      <c r="D123" s="101">
        <v>1807</v>
      </c>
      <c r="E123" s="101"/>
    </row>
    <row r="124" spans="1:5" ht="31.5" x14ac:dyDescent="0.25">
      <c r="A124" s="16">
        <v>113</v>
      </c>
      <c r="B124" s="18" t="s">
        <v>111</v>
      </c>
      <c r="C124" s="92">
        <f t="shared" si="2"/>
        <v>1048</v>
      </c>
      <c r="D124" s="101">
        <v>1048</v>
      </c>
      <c r="E124" s="101"/>
    </row>
    <row r="125" spans="1:5" x14ac:dyDescent="0.25">
      <c r="A125" s="16">
        <v>114</v>
      </c>
      <c r="B125" s="18" t="s">
        <v>110</v>
      </c>
      <c r="C125" s="92">
        <f t="shared" si="2"/>
        <v>14581</v>
      </c>
      <c r="D125" s="101">
        <v>14581</v>
      </c>
      <c r="E125" s="101"/>
    </row>
    <row r="126" spans="1:5" x14ac:dyDescent="0.25">
      <c r="A126" s="16">
        <v>115</v>
      </c>
      <c r="B126" s="20" t="s">
        <v>109</v>
      </c>
      <c r="C126" s="92">
        <f t="shared" si="2"/>
        <v>6624</v>
      </c>
      <c r="D126" s="101">
        <v>6624</v>
      </c>
      <c r="E126" s="101"/>
    </row>
    <row r="127" spans="1:5" s="94" customFormat="1" x14ac:dyDescent="0.25">
      <c r="A127" s="16">
        <v>116</v>
      </c>
      <c r="B127" s="24" t="s">
        <v>312</v>
      </c>
      <c r="C127" s="91">
        <f>+D127+E127</f>
        <v>142302</v>
      </c>
      <c r="D127" s="93"/>
      <c r="E127" s="93">
        <f>79136+63166</f>
        <v>142302</v>
      </c>
    </row>
    <row r="128" spans="1:5" ht="31.5" x14ac:dyDescent="0.25">
      <c r="A128" s="16">
        <v>117</v>
      </c>
      <c r="B128" s="24" t="s">
        <v>310</v>
      </c>
      <c r="C128" s="91">
        <f>+D128+E128</f>
        <v>18</v>
      </c>
      <c r="D128" s="101"/>
      <c r="E128" s="93">
        <v>18</v>
      </c>
    </row>
    <row r="129" spans="1:5" ht="47.25" x14ac:dyDescent="0.25">
      <c r="A129" s="16">
        <v>118</v>
      </c>
      <c r="B129" s="17" t="s">
        <v>308</v>
      </c>
      <c r="C129" s="91">
        <f t="shared" si="2"/>
        <v>3480251</v>
      </c>
      <c r="D129" s="101"/>
      <c r="E129" s="93">
        <v>3480251</v>
      </c>
    </row>
    <row r="130" spans="1:5" ht="31.5" x14ac:dyDescent="0.25">
      <c r="A130" s="16">
        <v>119</v>
      </c>
      <c r="B130" s="17" t="s">
        <v>309</v>
      </c>
      <c r="C130" s="91">
        <f t="shared" si="2"/>
        <v>53257</v>
      </c>
      <c r="D130" s="93"/>
      <c r="E130" s="93">
        <f>53207.37+49.63</f>
        <v>53257</v>
      </c>
    </row>
    <row r="131" spans="1:5" ht="31.5" x14ac:dyDescent="0.25">
      <c r="A131" s="16">
        <v>120</v>
      </c>
      <c r="B131" s="24" t="s">
        <v>307</v>
      </c>
      <c r="C131" s="91">
        <f>+D131+E131</f>
        <v>35538</v>
      </c>
      <c r="D131" s="93"/>
      <c r="E131" s="93">
        <f>27387.11+8150.91</f>
        <v>35538</v>
      </c>
    </row>
    <row r="132" spans="1:5" ht="63" x14ac:dyDescent="0.25">
      <c r="A132" s="16">
        <v>121</v>
      </c>
      <c r="B132" s="17" t="s">
        <v>335</v>
      </c>
      <c r="C132" s="91">
        <f>+D132+E132</f>
        <v>244562</v>
      </c>
      <c r="D132" s="101"/>
      <c r="E132" s="93">
        <f>244439.79+122.39</f>
        <v>244562</v>
      </c>
    </row>
    <row r="133" spans="1:5" x14ac:dyDescent="0.25">
      <c r="A133" s="16">
        <v>122</v>
      </c>
      <c r="B133" s="24" t="s">
        <v>306</v>
      </c>
      <c r="C133" s="91">
        <f>+D133+E133</f>
        <v>1941912</v>
      </c>
      <c r="D133" s="93"/>
      <c r="E133" s="93">
        <v>1941912</v>
      </c>
    </row>
    <row r="134" spans="1:5" x14ac:dyDescent="0.25">
      <c r="A134" s="16">
        <v>123</v>
      </c>
      <c r="B134" s="24" t="s">
        <v>270</v>
      </c>
      <c r="C134" s="93">
        <f>+C12+C13+C16+C117+C127+C128+C129+C130+C131+C132+C133</f>
        <v>7066622</v>
      </c>
      <c r="D134" s="93">
        <f>+D12+D13+D16+D117+D127+D128+D129+D130+D131+D132+D133</f>
        <v>1168782</v>
      </c>
      <c r="E134" s="93">
        <f>+E12+E13+E16+E117+E127+E128+E129+E130+E131+E132+E133</f>
        <v>5897840</v>
      </c>
    </row>
    <row r="136" spans="1:5" x14ac:dyDescent="0.25">
      <c r="B136" s="120"/>
      <c r="C136" s="120"/>
    </row>
  </sheetData>
  <mergeCells count="5">
    <mergeCell ref="A6:E6"/>
    <mergeCell ref="A9:A10"/>
    <mergeCell ref="B9:B10"/>
    <mergeCell ref="C9:C10"/>
    <mergeCell ref="D9:E9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</vt:lpstr>
      <vt:lpstr>1 pr. asignavimai</vt:lpstr>
      <vt:lpstr>2 pr.</vt:lpstr>
      <vt:lpstr>3 pr.</vt:lpstr>
      <vt:lpstr>4pr.</vt:lpstr>
      <vt:lpstr>5 pr.</vt:lpstr>
      <vt:lpstr>'1 pr. asignavimai'!Print_Titles</vt:lpstr>
      <vt:lpstr>'1 pr. pajamos'!Print_Titles</vt:lpstr>
      <vt:lpstr>'2 pr.'!Print_Titles</vt:lpstr>
      <vt:lpstr>'4pr.'!Print_Titles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2015-02-19T08:55:26Z</cp:lastPrinted>
  <dcterms:created xsi:type="dcterms:W3CDTF">2013-11-22T06:09:34Z</dcterms:created>
  <dcterms:modified xsi:type="dcterms:W3CDTF">2015-02-23T13:26:46Z</dcterms:modified>
</cp:coreProperties>
</file>