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005" windowWidth="15480" windowHeight="10380"/>
  </bookViews>
  <sheets>
    <sheet name="Ataskaita" sheetId="8" r:id="rId1"/>
    <sheet name="Priemonių suvestinė" sheetId="7" r:id="rId2"/>
    <sheet name="Aiškinamoji lentelė" sheetId="5" state="hidden" r:id="rId3"/>
    <sheet name="Asignavimų valdytojų kodai" sheetId="3" state="hidden" r:id="rId4"/>
  </sheets>
  <definedNames>
    <definedName name="_xlnm.Print_Area" localSheetId="2">'Aiškinamoji lentelė'!$A$1:$AB$146</definedName>
    <definedName name="_xlnm.Print_Area" localSheetId="0">Ataskaita!$A$1:$K$30</definedName>
    <definedName name="_xlnm.Print_Area" localSheetId="1">'Priemonių suvestinė'!$A$1:$O$111</definedName>
    <definedName name="_xlnm.Print_Titles" localSheetId="2">'Aiškinamoji lentelė'!$5:$7</definedName>
    <definedName name="_xlnm.Print_Titles" localSheetId="1">'Priemonių suvestinė'!$4:$6</definedName>
  </definedNames>
  <calcPr calcId="145621"/>
</workbook>
</file>

<file path=xl/calcChain.xml><?xml version="1.0" encoding="utf-8"?>
<calcChain xmlns="http://schemas.openxmlformats.org/spreadsheetml/2006/main">
  <c r="J91" i="7" l="1"/>
  <c r="I29" i="7" l="1"/>
  <c r="J29" i="7"/>
  <c r="H29" i="7"/>
  <c r="M30" i="7"/>
  <c r="L30" i="7"/>
  <c r="J42" i="7" l="1"/>
  <c r="M18" i="7"/>
  <c r="L18" i="7" l="1"/>
  <c r="L12" i="7" l="1"/>
  <c r="H110" i="7" l="1"/>
  <c r="J88" i="7" l="1"/>
  <c r="I88" i="7"/>
  <c r="H88" i="7"/>
  <c r="H109" i="7" l="1"/>
  <c r="H108" i="7" s="1"/>
  <c r="H106" i="7"/>
  <c r="H107" i="7"/>
  <c r="H96" i="7"/>
  <c r="H94" i="7"/>
  <c r="H91" i="7"/>
  <c r="H86" i="7"/>
  <c r="H82" i="7"/>
  <c r="H83" i="7" s="1"/>
  <c r="H74" i="7"/>
  <c r="H71" i="7"/>
  <c r="J65" i="7"/>
  <c r="H65" i="7"/>
  <c r="H62" i="7"/>
  <c r="H59" i="7"/>
  <c r="H52" i="7"/>
  <c r="H53" i="7" s="1"/>
  <c r="H45" i="7"/>
  <c r="H75" i="7" l="1"/>
  <c r="H97" i="7"/>
  <c r="H98" i="7" s="1"/>
  <c r="H66" i="7"/>
  <c r="H105" i="7"/>
  <c r="H111" i="7" s="1"/>
  <c r="H76" i="7" l="1"/>
  <c r="H99" i="7"/>
  <c r="J45" i="7" l="1"/>
  <c r="J52" i="7"/>
  <c r="J53" i="7" s="1"/>
  <c r="L46" i="7"/>
  <c r="I59" i="7" l="1"/>
  <c r="I91" i="7" l="1"/>
  <c r="I74" i="7"/>
  <c r="I71" i="7"/>
  <c r="I75" i="7" l="1"/>
  <c r="I86" i="7"/>
  <c r="S141" i="5" l="1"/>
  <c r="J59" i="7" l="1"/>
  <c r="Z41" i="5"/>
  <c r="S82" i="5"/>
  <c r="J110" i="7" l="1"/>
  <c r="I110" i="7"/>
  <c r="J109" i="7"/>
  <c r="I107" i="7"/>
  <c r="J106" i="7"/>
  <c r="J105" i="7" s="1"/>
  <c r="J96" i="7"/>
  <c r="I96" i="7"/>
  <c r="J94" i="7"/>
  <c r="I94" i="7"/>
  <c r="J86" i="7"/>
  <c r="J82" i="7"/>
  <c r="J83" i="7" s="1"/>
  <c r="I82" i="7"/>
  <c r="I83" i="7" s="1"/>
  <c r="J74" i="7"/>
  <c r="J75" i="7" s="1"/>
  <c r="J71" i="7"/>
  <c r="I65" i="7"/>
  <c r="J62" i="7"/>
  <c r="I62" i="7"/>
  <c r="I45" i="7"/>
  <c r="T81" i="5"/>
  <c r="U81" i="5"/>
  <c r="S81" i="5"/>
  <c r="X81" i="5"/>
  <c r="W81" i="5"/>
  <c r="W134" i="5"/>
  <c r="W133" i="5"/>
  <c r="W105" i="5"/>
  <c r="X40" i="5"/>
  <c r="W40" i="5"/>
  <c r="S40" i="5"/>
  <c r="T40" i="5"/>
  <c r="U40" i="5"/>
  <c r="V40" i="5"/>
  <c r="O40" i="5"/>
  <c r="S144" i="5"/>
  <c r="S142" i="5"/>
  <c r="O142" i="5"/>
  <c r="I97" i="7" l="1"/>
  <c r="J97" i="7"/>
  <c r="J108" i="7"/>
  <c r="J111" i="7" s="1"/>
  <c r="I109" i="7"/>
  <c r="I108" i="7" s="1"/>
  <c r="I52" i="7"/>
  <c r="J66" i="7"/>
  <c r="J76" i="7" s="1"/>
  <c r="I66" i="7"/>
  <c r="I106" i="7"/>
  <c r="I105" i="7" s="1"/>
  <c r="I42" i="7"/>
  <c r="X88" i="5"/>
  <c r="I53" i="7" l="1"/>
  <c r="I76" i="7" s="1"/>
  <c r="I98" i="7"/>
  <c r="I111" i="7"/>
  <c r="J98" i="7"/>
  <c r="S72" i="5"/>
  <c r="R72" i="5"/>
  <c r="O72" i="5"/>
  <c r="S67" i="5"/>
  <c r="I99" i="7" l="1"/>
  <c r="J99" i="7"/>
  <c r="V33" i="5"/>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sharedStrings.xml><?xml version="1.0" encoding="utf-8"?>
<sst xmlns="http://schemas.openxmlformats.org/spreadsheetml/2006/main" count="824" uniqueCount="288">
  <si>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</si>
  <si>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</si>
  <si>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</si>
  <si>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</si>
  <si>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</si>
  <si>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</si>
  <si>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</si>
  <si>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</si>
  <si>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</si>
  <si>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</si>
  <si>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</si>
  <si>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</si>
  <si>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</si>
  <si>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</si>
  <si>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</si>
  <si>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</si>
  <si>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</si>
  <si>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</si>
  <si>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</si>
  <si>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</si>
  <si>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</si>
  <si>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</si>
  <si>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</si>
  <si>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</si>
  <si>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</si>
  <si>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</si>
  <si>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</si>
  <si>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</si>
  <si>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</si>
  <si>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</si>
  <si>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</si>
  <si>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</si>
  <si>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</si>
  <si>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</si>
  <si>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</si>
  <si>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</si>
  <si>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</si>
  <si>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</si>
  <si>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</si>
  <si>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</si>
  <si>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</si>
  <si>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</si>
  <si>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</si>
  <si>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</si>
  <si>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</si>
  <si>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</si>
  <si>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</si>
  <si>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</si>
  <si>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</si>
  <si>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</si>
  <si>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</si>
  <si>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</si>
  <si>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</si>
  <si>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</si>
  <si>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</si>
  <si>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</si>
  <si>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</si>
  <si>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</si>
  <si>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</si>
  <si>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</si>
  <si>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</si>
  <si>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</si>
  <si>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</si>
  <si>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</si>
  <si>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</si>
  <si>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</si>
  <si>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</si>
  <si>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</si>
  <si>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</si>
  <si>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</si>
  <si>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</si>
  <si>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</si>
  <si>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</si>
  <si>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</si>
  <si>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</si>
  <si>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</si>
  <si>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</si>
  <si>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</si>
  <si>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</si>
  <si>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</si>
  <si>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</si>
  <si>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</si>
  <si>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</si>
  <si>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</si>
  <si>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</si>
  <si>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</si>
  <si>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</si>
  <si>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</si>
  <si>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</si>
  <si>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</si>
  <si>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</si>
  <si>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</si>
  <si>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</si>
  <si>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</si>
  <si>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</si>
  <si>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</si>
  <si>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</si>
  <si>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</si>
  <si>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</si>
  <si>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</si>
  <si>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</si>
  <si>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</si>
  <si>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</si>
  <si>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</si>
  <si>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</si>
  <si>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</si>
  <si>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</si>
  <si>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</si>
  <si>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</si>
  <si>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</si>
  <si>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</si>
  <si>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</si>
  <si>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</si>
  <si>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</si>
  <si>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</si>
  <si>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</si>
  <si>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</si>
  <si>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</si>
  <si>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</si>
  <si>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</si>
  <si>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</si>
  <si>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</si>
  <si>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</si>
  <si>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</si>
  <si>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</si>
  <si>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</si>
  <si>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</si>
  <si>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</si>
  <si>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</si>
  <si>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</si>
  <si>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</si>
  <si>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</si>
  <si>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</si>
  <si>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</si>
  <si>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</si>
  <si>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</si>
  <si>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</si>
  <si>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</si>
  <si>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</si>
  <si>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</si>
  <si>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</si>
  <si>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</si>
  <si>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</si>
  <si>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</si>
  <si>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</si>
  <si>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</si>
  <si>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</si>
  <si>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</si>
  <si>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</si>
  <si>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</si>
  <si>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</si>
  <si>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</si>
  <si>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</si>
  <si>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</si>
  <si>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</si>
  <si>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</si>
  <si>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</si>
  <si>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</si>
  <si>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</si>
  <si>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</si>
  <si>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</si>
  <si>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</si>
  <si>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</si>
  <si>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</si>
  <si>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</si>
  <si>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</si>
  <si>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</si>
  <si>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</si>
  <si>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</si>
  <si>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</si>
  <si>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</si>
  <si>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</si>
  <si>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</si>
  <si>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</si>
  <si>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</si>
  <si>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</si>
  <si>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</si>
  <si>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</si>
  <si>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</si>
  <si>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</si>
  <si>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</si>
  <si>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</si>
  <si>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</si>
  <si>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</si>
  <si>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</si>
  <si>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</si>
  <si>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</si>
  <si>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</si>
  <si>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</si>
  <si>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</si>
  <si>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P2.4.1.1</t>
  </si>
  <si>
    <t>Išleistas leidinys „Klaipėdos architektūra“, vnt.</t>
  </si>
  <si>
    <t>Suorganizuota paroda, vnt.</t>
  </si>
  <si>
    <t>Organizuotas renginių ciklas, vnt.</t>
  </si>
  <si>
    <t>Atgimimo aikštės ir gretimybių raidos galimybių studijos parengimas</t>
  </si>
  <si>
    <t xml:space="preserve">Suorganizuotas renginių ciklas, vnt.           </t>
  </si>
  <si>
    <t>Sukurtas modulis savivaldybės internetiniame puslapyje, vnt.</t>
  </si>
  <si>
    <t>Senamiesčio centrinės dalies ir turgavietės detaliojo plano parengimas</t>
  </si>
  <si>
    <t>Teritorijos tarp Senosios Smiltelės, Marių, Skirvytės ir kt. gatvių detaliojo plano parengimas</t>
  </si>
  <si>
    <t>Žemės sklypų Bangų g. 7, Gluosnių g. 8 ir juos supančios aplinkos detaliojo plano sprendinių keitimo teritorijos daliai prie Bangų gatvės detaliojo plano parengimas (Bastionų g.)</t>
  </si>
  <si>
    <t xml:space="preserve">Žemės sklypo Danės g. 19, Klaipėdoje, ir jo supančios aplinkos detaliojo plano parengimas (Muzikinio teatro) </t>
  </si>
  <si>
    <t>Sukurtas pristatymas internete, vnt.</t>
  </si>
  <si>
    <t xml:space="preserve">Iš viso programai: </t>
  </si>
  <si>
    <t>ES projekto „Teritorinio planavimo dokumentų rengimas“ įgyvendinimas. I etapas:</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</si>
  <si>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</si>
  <si>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</si>
  <si>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</si>
  <si>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</si>
  <si>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Danės upės, Naujosios Uosto g., Naujojo Sodo g. tęsinio ir Kuršių marių detaliojo plano parengimas („Laivitės“ teritorijos detaliojo plano parengimas)</t>
  </si>
  <si>
    <t>Teritorijos tarp Pievų Tako g., I. Kanto g., Gintaro g. detaliajame plane suformuoto žemės sklypo Nr. 34 (jo dalių Nr. 34 A, 34 B), Klaipėdos mieste, detaliojo plano parengimas</t>
  </si>
  <si>
    <t>Atnaujintos miesto kvartalų schemos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</si>
  <si>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</si>
  <si>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</si>
  <si>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</si>
  <si>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</si>
  <si>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Teritorijos tarp Bangų g., Baltikalnio ir Tilžės gatvių detalioj plano, patvirtinto Klaipėdos miesto tarybos 1998-12-22 sprendimu Nr. 214, pakeitimas</t>
  </si>
  <si>
    <t>Programos tikslo kodas</t>
  </si>
  <si>
    <t>Asignavimai (tūkst. Lt)</t>
  </si>
  <si>
    <t>Vertinimo kriterijaus</t>
  </si>
  <si>
    <t>Priežastys, dėl kurių planuotos rodiklių reikšmės nepasiektos</t>
  </si>
  <si>
    <t xml:space="preserve"> Pavadinimas</t>
  </si>
  <si>
    <t xml:space="preserve">STRATEGINIO VEIKLOS PLANO VYKDYMO ATASKAITA </t>
  </si>
  <si>
    <t>(MIESTO URBANISTINIO PLANAVIMO PROGRAMA (NR. 01))</t>
  </si>
  <si>
    <t>P2.4.3.2.</t>
  </si>
  <si>
    <t>Architektūros ir miesto planavimo skyrius</t>
  </si>
  <si>
    <t xml:space="preserve">Suderintų teritorijų planavimo dokumentų (specialiųjų planų, detaliųjų planų) skaičius, vnt.  </t>
  </si>
  <si>
    <t>Žemėtvarkos skyrius</t>
  </si>
  <si>
    <t>Visuomenės reikmėms atlaisvintos teritorijos plotas per ataskaitinį laikotarpį, ha</t>
  </si>
  <si>
    <t>&lt;24</t>
  </si>
  <si>
    <t>Geodezijos ir GIS skyrius</t>
  </si>
  <si>
    <t>Atnaujintas topografinių duomenų bazės plotas, ha</t>
  </si>
  <si>
    <t>Paveldosaugos skyrius</t>
  </si>
  <si>
    <t>2014 m. asignavimų patvirtintas planas*</t>
  </si>
  <si>
    <t>2014 m. asignavimų patikslintas planas**</t>
  </si>
  <si>
    <t>2014 m. panaudotos lėšos (kasinės išlaidos)</t>
  </si>
  <si>
    <t>Dviračių takų ilgis, km</t>
  </si>
  <si>
    <t>24</t>
  </si>
  <si>
    <t>Parengtas ir patvirtintas</t>
  </si>
  <si>
    <t>Neparengta</t>
  </si>
  <si>
    <t>Parengtas, bet nepatvirtintas, nes po VTPSI  pastabų yra tikslinami detaliojo plano sprendiniai</t>
  </si>
  <si>
    <r>
      <t xml:space="preserve">Planas parengtas, bet nepatvirtintas, nes </t>
    </r>
    <r>
      <rPr>
        <i/>
        <sz val="10"/>
        <rFont val="Times New Roman"/>
        <family val="1"/>
        <charset val="186"/>
      </rPr>
      <t xml:space="preserve">Valstybinės teritorijų planavimo ir statybos inspekcijos </t>
    </r>
    <r>
      <rPr>
        <sz val="10"/>
        <rFont val="Times New Roman"/>
        <family val="1"/>
        <charset val="186"/>
      </rPr>
      <t>(VTPSI) patikrinimo išvadoje nurodyta, kad tvirtinti galima tik patikslinus Klaipėdos m. valstybinių miškų schemą. Schema patikslinta, 2015-01-26 įvyko jos viešas susirinkimas, po jos patvirtinimo bus galima  tvirtinti detalųjį planą</t>
    </r>
  </si>
  <si>
    <t>Detalusis planas rengiamas ne iš savivaldybės biudžeto lėšų. Detaliojo plano rengimo darbai stringa dėl Kultūros paveldo departamento pozicijos</t>
  </si>
  <si>
    <t>Pradėti rengti detalieji planai. Įvykdyti parengiamieji etapai. Detaliųjų planų rengimo pabaiga suplanuota 2015 metais</t>
  </si>
  <si>
    <t>Pradėti rengti detalieji  ir specialieji planai. Specialiųjų planų koncepcijos stadijos baigtos 2014 m. Planų rengimo pabaiga suplanuota 2015 metais</t>
  </si>
  <si>
    <t>Parengtas straipsnis „Klaipėdoje – daugiau dėmesio koordinuotam miesto vystymui“, išspausdintas leidinyje „Klaipėdos architektūra 2013“.</t>
  </si>
  <si>
    <t>Užbaigtas žemės, esančios Lypkių g., paėmimo visuomenės poreikiams projekto parengimas</t>
  </si>
  <si>
    <t xml:space="preserve">Neatsiradus dalyvių, neįvyko pakartotinai skelbtas vertinimo paslaugos pirkimo konkursas dėl visuomenės poreikiams paėmimo žemės sklypo, esančio  Nemuno g. </t>
  </si>
  <si>
    <t>2014 m. topografinių, geodezinių nuotraukų pagrindu atnaujinta apie 2350 ha Klaipėdos miesto teritorijos erdvinių duomenų</t>
  </si>
  <si>
    <t>Į LR nekilnojamųjų vertybių registrą įtrauktų Klaipėdos kultūros paveldo objektų (pastatų) skaičius, vnt.</t>
  </si>
  <si>
    <t>ĮVYKDYMO ATASKAITA</t>
  </si>
  <si>
    <t>faktiškai įvykdyta</t>
  </si>
  <si>
    <t>–</t>
  </si>
  <si>
    <t>(pagal planą arba geriau);</t>
  </si>
  <si>
    <t>iš dalies 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</si>
  <si>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</si>
  <si>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3) priemonė laikoma neįvykdyta, jei nepasiekta nė viena planuoto ataskaitinių metų produkto kriterijaus reikšmė.</t>
  </si>
  <si>
    <t xml:space="preserve">2014 M. KLAIPĖDOS MIESTO SAVIVALDYBĖS </t>
  </si>
  <si>
    <r>
      <rPr>
        <b/>
        <sz val="12"/>
        <rFont val="Times New Roman"/>
        <family val="1"/>
        <charset val="186"/>
      </rPr>
      <t xml:space="preserve">Iš 2014 m. </t>
    </r>
    <r>
      <rPr>
        <sz val="12"/>
        <rFont val="Times New Roman"/>
        <family val="1"/>
        <charset val="186"/>
      </rPr>
      <t xml:space="preserve">planuotų įvykdyti 15 priemonių (kurioms patvirtinti / skirti asignavimai): </t>
    </r>
  </si>
  <si>
    <t xml:space="preserve"> </t>
  </si>
  <si>
    <t>Sutartis su planų rengėja UAB „Klaipėdos projektas“ pratęsta iki 2015-03-15 (tokia galimybė buvo numatyta pirkimo sąlygose). Sprendiniai parengti, 2015-01-23 įvyks viešas susirinkimas</t>
  </si>
  <si>
    <t>2) priemonė laikoma iš dalies įvykdyta, jei pasiekta mažiau vertinimo kriterijų reikšmių, nei planuota ataskaitiniais metais;</t>
  </si>
  <si>
    <t>1) priemonė laikoma visiškai įvykdyta, jei pasiektos visos planuotų ataskaitiniais metais vertinimo  kriterijų reikšmės;</t>
  </si>
  <si>
    <t>(blogiau, nei planuota).</t>
  </si>
  <si>
    <t>Galimybių studiją pradėta rengti: atlikta situacijos analizė, parengti preliminarūs aikštės tvarkybos variantai, organizuoti vieši svarstymai su visuomene. Studija bus užbaigta  2015 m.</t>
  </si>
  <si>
    <t>2014 m. SVP programos Nr. 01 įvykdymas</t>
  </si>
  <si>
    <r>
      <rPr>
        <b/>
        <sz val="12"/>
        <rFont val="Times New Roman"/>
        <family val="1"/>
        <charset val="186"/>
      </rPr>
      <t>Programą vykdė:</t>
    </r>
    <r>
      <rPr>
        <sz val="12"/>
        <rFont val="Times New Roman"/>
        <family val="1"/>
        <charset val="186"/>
      </rPr>
      <t xml:space="preserve"> Urbanistinės plėtros departamentas (Architektūros ir miesto planavimo skyrius, Geodezijos ir GIS skyrius, Žemėtvarkos ir teritorijų plėtros skyrius, Paveldosaugos skyrius), Investicijų ir ekonomikos departamentas (Projektų skyrius), Savivaldybės administracijos direktoriaus pavaldumo Strateginio planavimo skyrius.</t>
    </r>
  </si>
  <si>
    <r>
      <t>Asignavimų valdytojai:</t>
    </r>
    <r>
      <rPr>
        <sz val="12"/>
        <rFont val="Times New Roman"/>
        <family val="1"/>
        <charset val="186"/>
      </rPr>
      <t xml:space="preserve"> Urbanistinės plėtros departamentas (4), Investicijų ir ekonomikos departamentas (5), Savivaldybės administracija (1).</t>
    </r>
  </si>
  <si>
    <t>Informacija apie pasiektus rezultatus, duomenys apie asignavimų panaudojimo tikslingumą</t>
  </si>
  <si>
    <t>Planuotos reikšmės</t>
  </si>
  <si>
    <t>Faktinės reikšmės</t>
  </si>
  <si>
    <t>2014 m. pradėtas rengti detalusis planas.  Detaliojo plano rengimo pabaiga suplanuota 2015 metais</t>
  </si>
  <si>
    <t>Detalusis planas rengiamas ne iš savivaldybės biudžeto lėšų. 2014 metais buvo patvirtinta detaliojo plano koncepcija. Detaliojo plano rengimo pabaiga suplanuota 2015 metais</t>
  </si>
  <si>
    <t>Įvyko pirkimas ir pasirašytos sutartys dėl detaliojo plano pakeitimo. Detaliojo plano rengimo pabaiga suplanuota 2015 metais</t>
  </si>
  <si>
    <t>2014 m. buvo parengta koncepcija, šiuo metu rengiami detaliojo plano sprendiniai. Detaliojo plano rengimo pabaiga suplanuota 2015 metais</t>
  </si>
  <si>
    <t>Miesto susisiekimo plėtros galimybių studijos ir darnaus judumo plano su ekologiškų viešojo transporto rūšių planu parengimas</t>
  </si>
  <si>
    <t>Parengta ataskaitų, vnt.</t>
  </si>
  <si>
    <t>Atlikta BP stebėsenos ataskaita bei pasiruošimo BP atnaujinimui planas.  Planas kartu su BP stebėsena pristatytas Klaipėdos miesto savivaldybės tarybos kolegijai. Kolegijai pritarus planas buvo pateiktas susipažinti visuomenei ir yra nuolatos prieinamas www.monitoringas.tk</t>
  </si>
  <si>
    <t xml:space="preserve">Sukurtas tinklaraštis „Urbanistikos skyriaus naujienos“ (http://urbanklaipeda.blogspot.com), sukurta galimybė visuomenei teikti pasiūlymus dėl BP  internetu (www.monitoringas.tk). Surengti du vieši renginiai, renginiuose dalyvavo nuo 30 iki 90 žmonių </t>
  </si>
  <si>
    <t>2014 m. schema pradėta rengti, pabaiga suplanuota 2015 metais</t>
  </si>
  <si>
    <t>Studijos rengimas suplanuotas 2015 metais</t>
  </si>
  <si>
    <t xml:space="preserve">2014 m. išmokėtos kompensacijos dydis už gyventojų paimamą turtą iš viso siekė 2,192 mln. Lt (2013 m. – 0,5 mln.). Visiškai atsiskaityta su 8 turto savininkais. Paimta visuomenės poreikiams 1,5 ha žemės. </t>
  </si>
  <si>
    <t>Į Kultūros vertybių registrą įtraukta: S. Daukanto g. 15, Pievų Tako g. 4, Rimkų g. 2, 4, 6, Pakrantės baterija „Memel Sud“ (Kopgalio) vieta</t>
  </si>
  <si>
    <t>Parengta pastatų Pievų Tako g. 4, J. Janonio g. 3 dokumentacija</t>
  </si>
  <si>
    <r>
      <t>Tirtame apie 1 ha plote buvo ištirtos: viena 1x20 m dydžio žvalgomoji perkasa; trys 2x10 m dydžio ir keturios 1x5 m dydžio perkasos. Iš viso ištirtas bendras plotas – 100 m</t>
    </r>
    <r>
      <rPr>
        <vertAlign val="superscript"/>
        <sz val="10"/>
        <rFont val="Times New Roman"/>
        <family val="1"/>
        <charset val="186"/>
      </rPr>
      <t>2</t>
    </r>
    <r>
      <rPr>
        <sz val="10"/>
        <rFont val="Times New Roman"/>
        <family val="1"/>
        <charset val="186"/>
      </rPr>
      <t xml:space="preserve"> </t>
    </r>
  </si>
  <si>
    <t>Lėšos nepanaudotos. Du kartus nepavyko nusipirkti paslaugų viešųjų pirkimų būdu. Pirmojo pirkimo metu tiekėjo pasiūlyta kaina viršijo planuotą, antrojo – tiekėjas nepateikė visų reikalingų dokumentų, o likusių tiekėjų pasiūlyta kaina viršijo planuotą. Numatoma koreguoti užduotį ir skelbti viešojo pirkimo konkursą trečią kartą</t>
  </si>
  <si>
    <t>Lėšos nepanaudotos. Atliktos viešųjų pirkimų procedūros. Galimybių studiją planuojama parengti 2015 m.   2014-12-05 suorganizuotas įvadinis susitikimas</t>
  </si>
  <si>
    <t>* Pagal Klaipėdos miesto savivaldybės tarybos 2014-01-30 sprendimą Nr. T2-16</t>
  </si>
  <si>
    <t>** Pagal Klaipėdos miesto savivaldybės tarybos 2014-12-11 sprendimą Nr. T2-311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</si>
</sst>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5"/>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
      <b/>
      <sz val="11"/>
      <name val="Times New Roman"/>
      <family val="1"/>
      <charset val="186"/>
    </font>
    <font>
      <sz val="11"/>
      <name val="Times New Roman"/>
      <family val="1"/>
      <charset val="186"/>
    </font>
    <font>
      <i/>
      <sz val="10"/>
      <name val="Times New Roman"/>
      <family val="1"/>
      <charset val="186"/>
    </font>
    <font>
      <b/>
      <sz val="10"/>
      <name val="Arial"/>
      <family val="2"/>
      <charset val="186"/>
    </font>
    <font>
      <vertAlign val="superscript"/>
      <sz val="10"/>
      <name val="Times New Roman"/>
      <family val="1"/>
      <charset val="186"/>
    </font>
  </fonts>
  <fills count="1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CCFFCC"/>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535">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7" fillId="0" borderId="14" xfId="0" applyFont="1" applyBorder="1" applyAlignment="1">
      <alignment horizontal="center" vertical="center" textRotation="90"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3" fillId="10" borderId="14"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8" xfId="0" applyFont="1" applyFill="1" applyBorder="1" applyAlignment="1">
      <alignment vertical="center" textRotation="90" wrapText="1"/>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9" fillId="0" borderId="14" xfId="0" applyNumberFormat="1" applyFont="1" applyBorder="1" applyAlignment="1">
      <alignment horizontal="right" vertical="top"/>
    </xf>
    <xf numFmtId="164" fontId="19" fillId="0" borderId="1" xfId="0" applyNumberFormat="1" applyFont="1" applyBorder="1" applyAlignment="1">
      <alignment horizontal="right" vertical="top"/>
    </xf>
    <xf numFmtId="164" fontId="19" fillId="0" borderId="16" xfId="0" applyNumberFormat="1" applyFont="1" applyBorder="1" applyAlignment="1">
      <alignment horizontal="right" vertical="top"/>
    </xf>
    <xf numFmtId="164" fontId="19" fillId="0" borderId="34" xfId="0" applyNumberFormat="1" applyFont="1" applyBorder="1" applyAlignment="1">
      <alignment horizontal="right" vertical="top"/>
    </xf>
    <xf numFmtId="164" fontId="19" fillId="0" borderId="15" xfId="0" applyNumberFormat="1" applyFont="1" applyBorder="1" applyAlignment="1">
      <alignment horizontal="right" vertical="top"/>
    </xf>
    <xf numFmtId="164" fontId="19" fillId="0" borderId="17" xfId="0" applyNumberFormat="1" applyFont="1" applyBorder="1" applyAlignment="1">
      <alignment horizontal="right" vertical="top"/>
    </xf>
    <xf numFmtId="164" fontId="21" fillId="0" borderId="14" xfId="0" applyNumberFormat="1" applyFont="1" applyBorder="1" applyAlignment="1">
      <alignment horizontal="right" vertical="top"/>
    </xf>
    <xf numFmtId="164" fontId="21" fillId="0" borderId="1" xfId="0" applyNumberFormat="1" applyFont="1" applyFill="1" applyBorder="1" applyAlignment="1">
      <alignment horizontal="right" vertical="top"/>
    </xf>
    <xf numFmtId="164" fontId="21" fillId="0" borderId="16" xfId="0" applyNumberFormat="1" applyFont="1" applyFill="1" applyBorder="1" applyAlignment="1">
      <alignment horizontal="right" vertical="top"/>
    </xf>
    <xf numFmtId="164" fontId="20" fillId="6" borderId="53" xfId="0" applyNumberFormat="1" applyFont="1" applyFill="1" applyBorder="1" applyAlignment="1">
      <alignment horizontal="right" vertical="top"/>
    </xf>
    <xf numFmtId="164" fontId="20" fillId="6" borderId="51" xfId="0" applyNumberFormat="1" applyFont="1" applyFill="1" applyBorder="1" applyAlignment="1">
      <alignment horizontal="right" vertical="top"/>
    </xf>
    <xf numFmtId="164" fontId="20" fillId="6" borderId="46" xfId="0" applyNumberFormat="1" applyFont="1" applyFill="1" applyBorder="1" applyAlignment="1">
      <alignment horizontal="right" vertical="top"/>
    </xf>
    <xf numFmtId="164" fontId="19" fillId="0" borderId="33" xfId="0" applyNumberFormat="1" applyFont="1" applyBorder="1" applyAlignment="1">
      <alignment horizontal="right" vertical="top"/>
    </xf>
    <xf numFmtId="164" fontId="19" fillId="0" borderId="32" xfId="0" applyNumberFormat="1" applyFont="1" applyBorder="1" applyAlignment="1">
      <alignment horizontal="right" vertical="top"/>
    </xf>
    <xf numFmtId="164" fontId="19" fillId="0" borderId="38" xfId="0" applyNumberFormat="1" applyFont="1" applyBorder="1" applyAlignment="1">
      <alignment horizontal="right" vertical="top"/>
    </xf>
    <xf numFmtId="164" fontId="20" fillId="6" borderId="49" xfId="0" applyNumberFormat="1" applyFont="1" applyFill="1" applyBorder="1" applyAlignment="1">
      <alignment horizontal="right" vertical="top"/>
    </xf>
    <xf numFmtId="164" fontId="19" fillId="3" borderId="47"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164" fontId="19" fillId="3" borderId="35"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4" fontId="19" fillId="3" borderId="48" xfId="0" applyNumberFormat="1" applyFont="1" applyFill="1" applyBorder="1" applyAlignment="1">
      <alignment horizontal="center" vertical="center"/>
    </xf>
    <xf numFmtId="164" fontId="19" fillId="0" borderId="35" xfId="0" applyNumberFormat="1" applyFont="1" applyBorder="1" applyAlignment="1">
      <alignment horizontal="center" vertical="top"/>
    </xf>
    <xf numFmtId="164" fontId="19" fillId="0" borderId="1" xfId="0" applyNumberFormat="1" applyFont="1" applyBorder="1" applyAlignment="1">
      <alignment horizontal="center" vertical="top"/>
    </xf>
    <xf numFmtId="164" fontId="19" fillId="0" borderId="48" xfId="0" applyNumberFormat="1" applyFont="1" applyBorder="1" applyAlignment="1">
      <alignment horizontal="center" vertical="top"/>
    </xf>
    <xf numFmtId="164" fontId="20" fillId="6" borderId="35" xfId="0" applyNumberFormat="1" applyFont="1" applyFill="1" applyBorder="1" applyAlignment="1">
      <alignment horizontal="right" vertical="top"/>
    </xf>
    <xf numFmtId="164" fontId="20" fillId="6" borderId="1" xfId="0" applyNumberFormat="1" applyFont="1" applyFill="1" applyBorder="1" applyAlignment="1">
      <alignment horizontal="right" vertical="top"/>
    </xf>
    <xf numFmtId="164" fontId="20" fillId="6" borderId="48" xfId="0" applyNumberFormat="1" applyFont="1" applyFill="1" applyBorder="1" applyAlignment="1">
      <alignment horizontal="right" vertical="top"/>
    </xf>
    <xf numFmtId="164" fontId="20" fillId="5" borderId="51" xfId="0" applyNumberFormat="1" applyFont="1" applyFill="1" applyBorder="1" applyAlignment="1">
      <alignment horizontal="right" vertical="top"/>
    </xf>
    <xf numFmtId="164" fontId="20" fillId="5" borderId="2" xfId="0" applyNumberFormat="1" applyFont="1" applyFill="1" applyBorder="1" applyAlignment="1">
      <alignment horizontal="right" vertical="top"/>
    </xf>
    <xf numFmtId="164" fontId="20"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8" fillId="0" borderId="1" xfId="0" applyNumberFormat="1" applyFont="1" applyFill="1" applyBorder="1" applyAlignment="1">
      <alignment vertical="top"/>
    </xf>
    <xf numFmtId="164" fontId="18" fillId="0" borderId="48" xfId="0" applyNumberFormat="1" applyFont="1" applyFill="1" applyBorder="1" applyAlignment="1">
      <alignment vertical="top"/>
    </xf>
    <xf numFmtId="164" fontId="18" fillId="0" borderId="1" xfId="0" applyNumberFormat="1" applyFont="1" applyBorder="1" applyAlignment="1">
      <alignment vertical="top"/>
    </xf>
    <xf numFmtId="164" fontId="18" fillId="0" borderId="48" xfId="0" applyNumberFormat="1" applyFont="1" applyBorder="1" applyAlignment="1">
      <alignment vertical="top"/>
    </xf>
    <xf numFmtId="164" fontId="19" fillId="0" borderId="10"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2" xfId="0" applyNumberFormat="1" applyFont="1" applyBorder="1" applyAlignment="1">
      <alignment horizontal="right"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0" fontId="3" fillId="3" borderId="40" xfId="0" applyFont="1" applyFill="1" applyBorder="1" applyAlignment="1">
      <alignment horizontal="left" vertical="top" wrapText="1"/>
    </xf>
    <xf numFmtId="164" fontId="3" fillId="3" borderId="32" xfId="0" applyNumberFormat="1" applyFont="1" applyFill="1" applyBorder="1" applyAlignment="1">
      <alignment vertical="top"/>
    </xf>
    <xf numFmtId="164" fontId="18"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8" fillId="6" borderId="10" xfId="0" applyNumberFormat="1" applyFont="1" applyFill="1" applyBorder="1" applyAlignment="1">
      <alignment vertical="top"/>
    </xf>
    <xf numFmtId="164" fontId="18"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9" fillId="6" borderId="14" xfId="0" applyNumberFormat="1" applyFont="1" applyFill="1" applyBorder="1" applyAlignment="1">
      <alignment vertical="top"/>
    </xf>
    <xf numFmtId="164" fontId="19"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9" fillId="0" borderId="6" xfId="0" applyFont="1" applyBorder="1" applyAlignment="1">
      <alignment horizontal="center" vertical="top" wrapText="1"/>
    </xf>
    <xf numFmtId="164" fontId="19" fillId="0" borderId="13" xfId="0" applyNumberFormat="1" applyFont="1" applyBorder="1" applyAlignment="1">
      <alignment horizontal="right" vertical="top"/>
    </xf>
    <xf numFmtId="164" fontId="19" fillId="6" borderId="47" xfId="0" applyNumberFormat="1" applyFont="1" applyFill="1" applyBorder="1" applyAlignment="1">
      <alignment horizontal="right" vertical="top"/>
    </xf>
    <xf numFmtId="164" fontId="19" fillId="6" borderId="11" xfId="0" applyNumberFormat="1" applyFont="1" applyFill="1" applyBorder="1" applyAlignment="1">
      <alignment horizontal="right" vertical="top"/>
    </xf>
    <xf numFmtId="164" fontId="19" fillId="6" borderId="12" xfId="0" applyNumberFormat="1" applyFont="1" applyFill="1" applyBorder="1" applyAlignment="1">
      <alignment horizontal="right" vertical="top"/>
    </xf>
    <xf numFmtId="164" fontId="19" fillId="3" borderId="6" xfId="0" applyNumberFormat="1" applyFont="1" applyFill="1" applyBorder="1" applyAlignment="1">
      <alignment horizontal="right" vertical="top" wrapText="1"/>
    </xf>
    <xf numFmtId="164" fontId="19" fillId="3" borderId="75" xfId="0" applyNumberFormat="1" applyFont="1" applyFill="1" applyBorder="1" applyAlignment="1">
      <alignment horizontal="right" vertical="top" wrapText="1"/>
    </xf>
    <xf numFmtId="3" fontId="19" fillId="0" borderId="29" xfId="0" applyNumberFormat="1" applyFont="1" applyFill="1" applyBorder="1" applyAlignment="1">
      <alignment horizontal="center" vertical="top"/>
    </xf>
    <xf numFmtId="3" fontId="19" fillId="3" borderId="29" xfId="0" applyNumberFormat="1" applyFont="1" applyFill="1" applyBorder="1" applyAlignment="1">
      <alignment horizontal="center" vertical="top"/>
    </xf>
    <xf numFmtId="3" fontId="19" fillId="3" borderId="30" xfId="0" applyNumberFormat="1" applyFont="1" applyFill="1" applyBorder="1" applyAlignment="1">
      <alignment horizontal="center" vertical="top"/>
    </xf>
    <xf numFmtId="0" fontId="19" fillId="0" borderId="24" xfId="0" applyFont="1" applyBorder="1" applyAlignment="1">
      <alignment horizontal="center" vertical="top" wrapText="1"/>
    </xf>
    <xf numFmtId="164" fontId="19" fillId="0" borderId="48" xfId="0" applyNumberFormat="1" applyFont="1" applyBorder="1" applyAlignment="1">
      <alignment horizontal="right" vertical="top"/>
    </xf>
    <xf numFmtId="164" fontId="19" fillId="6" borderId="35" xfId="0" applyNumberFormat="1" applyFont="1" applyFill="1" applyBorder="1" applyAlignment="1">
      <alignment horizontal="right" vertical="top"/>
    </xf>
    <xf numFmtId="164" fontId="19" fillId="6" borderId="15" xfId="0" applyNumberFormat="1" applyFont="1" applyFill="1" applyBorder="1" applyAlignment="1">
      <alignment horizontal="right" vertical="top"/>
    </xf>
    <xf numFmtId="164" fontId="19" fillId="6" borderId="43" xfId="0" applyNumberFormat="1" applyFont="1" applyFill="1" applyBorder="1" applyAlignment="1">
      <alignment horizontal="right" vertical="top"/>
    </xf>
    <xf numFmtId="164" fontId="19" fillId="3" borderId="5" xfId="0" applyNumberFormat="1" applyFont="1" applyFill="1" applyBorder="1" applyAlignment="1">
      <alignment horizontal="right" vertical="top" wrapText="1"/>
    </xf>
    <xf numFmtId="164" fontId="19" fillId="3" borderId="57" xfId="0" applyNumberFormat="1" applyFont="1" applyFill="1" applyBorder="1" applyAlignment="1">
      <alignment horizontal="right" vertical="top" wrapText="1"/>
    </xf>
    <xf numFmtId="3" fontId="19" fillId="0" borderId="15" xfId="0" applyNumberFormat="1" applyFont="1" applyFill="1" applyBorder="1" applyAlignment="1">
      <alignment horizontal="center" vertical="top"/>
    </xf>
    <xf numFmtId="3" fontId="19" fillId="0" borderId="17" xfId="0" applyNumberFormat="1" applyFont="1" applyFill="1" applyBorder="1" applyAlignment="1">
      <alignment horizontal="center" vertical="top"/>
    </xf>
    <xf numFmtId="0" fontId="19" fillId="0" borderId="5" xfId="0" applyFont="1" applyBorder="1" applyAlignment="1">
      <alignment horizontal="center" vertical="top" wrapText="1"/>
    </xf>
    <xf numFmtId="164" fontId="19" fillId="0" borderId="18" xfId="0" applyNumberFormat="1" applyFont="1" applyBorder="1" applyAlignment="1">
      <alignment horizontal="right" vertical="top"/>
    </xf>
    <xf numFmtId="164" fontId="19" fillId="0" borderId="19" xfId="0" applyNumberFormat="1" applyFont="1" applyFill="1" applyBorder="1" applyAlignment="1">
      <alignment horizontal="right" vertical="top"/>
    </xf>
    <xf numFmtId="164" fontId="19" fillId="0" borderId="20" xfId="0" applyNumberFormat="1" applyFont="1" applyFill="1" applyBorder="1" applyAlignment="1">
      <alignment horizontal="right" vertical="top"/>
    </xf>
    <xf numFmtId="164" fontId="19" fillId="6" borderId="18" xfId="0" applyNumberFormat="1" applyFont="1" applyFill="1" applyBorder="1" applyAlignment="1">
      <alignment horizontal="right" vertical="top"/>
    </xf>
    <xf numFmtId="164" fontId="19" fillId="6" borderId="19" xfId="0" applyNumberFormat="1" applyFont="1" applyFill="1" applyBorder="1" applyAlignment="1">
      <alignment horizontal="right" vertical="top"/>
    </xf>
    <xf numFmtId="164" fontId="19" fillId="6" borderId="50" xfId="0" applyNumberFormat="1" applyFont="1" applyFill="1" applyBorder="1" applyAlignment="1">
      <alignment horizontal="right" vertical="top"/>
    </xf>
    <xf numFmtId="164" fontId="19" fillId="0" borderId="21" xfId="0" applyNumberFormat="1" applyFont="1" applyFill="1" applyBorder="1" applyAlignment="1">
      <alignment horizontal="right" vertical="top"/>
    </xf>
    <xf numFmtId="164" fontId="19" fillId="0" borderId="70" xfId="0" applyNumberFormat="1" applyFont="1" applyFill="1" applyBorder="1" applyAlignment="1">
      <alignment horizontal="right" vertical="top"/>
    </xf>
    <xf numFmtId="0" fontId="20" fillId="6" borderId="52" xfId="0" applyFont="1" applyFill="1" applyBorder="1" applyAlignment="1">
      <alignment horizontal="center" vertical="top"/>
    </xf>
    <xf numFmtId="164" fontId="20" fillId="6" borderId="2" xfId="0" applyNumberFormat="1" applyFont="1" applyFill="1" applyBorder="1" applyAlignment="1">
      <alignment horizontal="right" vertical="top"/>
    </xf>
    <xf numFmtId="164" fontId="20" fillId="6" borderId="54" xfId="0" applyNumberFormat="1" applyFont="1" applyFill="1" applyBorder="1" applyAlignment="1">
      <alignment horizontal="right" vertical="top"/>
    </xf>
    <xf numFmtId="164" fontId="20" fillId="6" borderId="3" xfId="0" applyNumberFormat="1" applyFont="1" applyFill="1" applyBorder="1" applyAlignment="1">
      <alignment horizontal="right" vertical="top"/>
    </xf>
    <xf numFmtId="164" fontId="20" fillId="6" borderId="52" xfId="0" applyNumberFormat="1" applyFont="1" applyFill="1" applyBorder="1" applyAlignment="1">
      <alignment horizontal="right" vertical="top"/>
    </xf>
    <xf numFmtId="3" fontId="19" fillId="0" borderId="27"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0" fontId="19" fillId="0" borderId="6" xfId="0" applyFont="1" applyFill="1" applyBorder="1" applyAlignment="1">
      <alignment horizontal="center" vertical="top" wrapText="1"/>
    </xf>
    <xf numFmtId="164" fontId="19" fillId="0" borderId="10" xfId="0" applyNumberFormat="1" applyFont="1" applyBorder="1" applyAlignment="1">
      <alignment horizontal="center" vertical="top"/>
    </xf>
    <xf numFmtId="164" fontId="19" fillId="0" borderId="11" xfId="0" applyNumberFormat="1" applyFont="1" applyBorder="1" applyAlignment="1">
      <alignment horizontal="center" vertical="top"/>
    </xf>
    <xf numFmtId="3" fontId="19" fillId="0" borderId="30" xfId="0" applyNumberFormat="1" applyFont="1" applyFill="1" applyBorder="1" applyAlignment="1">
      <alignment horizontal="center" vertical="top"/>
    </xf>
    <xf numFmtId="0" fontId="19" fillId="0" borderId="25" xfId="0" applyFont="1" applyFill="1" applyBorder="1" applyAlignment="1">
      <alignment horizontal="center" vertical="top" wrapText="1"/>
    </xf>
    <xf numFmtId="164" fontId="19" fillId="0" borderId="14" xfId="0" applyNumberFormat="1" applyFont="1" applyBorder="1" applyAlignment="1">
      <alignment horizontal="center" vertical="top"/>
    </xf>
    <xf numFmtId="164" fontId="19" fillId="0" borderId="15" xfId="0" applyNumberFormat="1" applyFont="1" applyBorder="1" applyAlignment="1">
      <alignment horizontal="center" vertical="top"/>
    </xf>
    <xf numFmtId="0" fontId="19" fillId="0" borderId="8" xfId="0" applyFont="1" applyFill="1" applyBorder="1" applyAlignment="1">
      <alignment vertical="top" wrapText="1"/>
    </xf>
    <xf numFmtId="3" fontId="19" fillId="0" borderId="0" xfId="0" applyNumberFormat="1" applyFont="1" applyFill="1" applyBorder="1" applyAlignment="1">
      <alignment horizontal="center" vertical="top"/>
    </xf>
    <xf numFmtId="0" fontId="20" fillId="6" borderId="55" xfId="0" applyFont="1" applyFill="1" applyBorder="1" applyAlignment="1">
      <alignment horizontal="center" vertical="top"/>
    </xf>
    <xf numFmtId="0" fontId="19" fillId="0" borderId="9" xfId="0" applyFont="1" applyBorder="1" applyAlignment="1">
      <alignment vertical="top" wrapText="1"/>
    </xf>
    <xf numFmtId="3" fontId="19" fillId="0" borderId="31" xfId="0" applyNumberFormat="1" applyFont="1" applyFill="1" applyBorder="1" applyAlignment="1">
      <alignment horizontal="center" vertical="top"/>
    </xf>
    <xf numFmtId="164" fontId="20" fillId="2" borderId="22" xfId="0" applyNumberFormat="1" applyFont="1" applyFill="1" applyBorder="1" applyAlignment="1">
      <alignment horizontal="right" vertical="top"/>
    </xf>
    <xf numFmtId="164" fontId="19" fillId="0" borderId="10" xfId="0" applyNumberFormat="1" applyFont="1" applyBorder="1" applyAlignment="1">
      <alignment vertical="top"/>
    </xf>
    <xf numFmtId="164" fontId="19" fillId="0" borderId="11" xfId="0" applyNumberFormat="1" applyFont="1" applyBorder="1" applyAlignment="1">
      <alignment vertical="top"/>
    </xf>
    <xf numFmtId="164" fontId="19" fillId="0" borderId="12" xfId="0" applyNumberFormat="1" applyFont="1" applyBorder="1" applyAlignment="1">
      <alignment vertical="top"/>
    </xf>
    <xf numFmtId="164" fontId="19" fillId="0" borderId="13" xfId="0" applyNumberFormat="1" applyFont="1" applyBorder="1" applyAlignment="1">
      <alignment vertical="top"/>
    </xf>
    <xf numFmtId="164" fontId="19" fillId="6" borderId="10" xfId="0" applyNumberFormat="1" applyFont="1" applyFill="1" applyBorder="1" applyAlignment="1">
      <alignment horizontal="center" vertical="top"/>
    </xf>
    <xf numFmtId="164" fontId="19" fillId="6" borderId="11" xfId="0" applyNumberFormat="1" applyFont="1" applyFill="1" applyBorder="1" applyAlignment="1">
      <alignment horizontal="center" vertical="top"/>
    </xf>
    <xf numFmtId="164" fontId="19" fillId="3" borderId="6" xfId="0" applyNumberFormat="1" applyFont="1" applyFill="1" applyBorder="1" applyAlignment="1">
      <alignment vertical="top" wrapText="1"/>
    </xf>
    <xf numFmtId="164" fontId="20" fillId="6" borderId="19" xfId="0" applyNumberFormat="1" applyFont="1" applyFill="1" applyBorder="1" applyAlignment="1">
      <alignment vertical="top"/>
    </xf>
    <xf numFmtId="164" fontId="20" fillId="6" borderId="20" xfId="0" applyNumberFormat="1" applyFont="1" applyFill="1" applyBorder="1" applyAlignment="1">
      <alignment vertical="top"/>
    </xf>
    <xf numFmtId="164" fontId="20" fillId="6" borderId="19" xfId="0" applyNumberFormat="1" applyFont="1" applyFill="1" applyBorder="1" applyAlignment="1">
      <alignment horizontal="center" vertical="top"/>
    </xf>
    <xf numFmtId="164" fontId="20" fillId="6" borderId="21" xfId="0" applyNumberFormat="1" applyFont="1" applyFill="1" applyBorder="1" applyAlignment="1">
      <alignment vertical="top"/>
    </xf>
    <xf numFmtId="164" fontId="19" fillId="3" borderId="10" xfId="0" applyNumberFormat="1" applyFont="1" applyFill="1" applyBorder="1" applyAlignment="1">
      <alignment vertical="top"/>
    </xf>
    <xf numFmtId="164" fontId="19" fillId="3" borderId="11" xfId="0" applyNumberFormat="1" applyFont="1" applyFill="1" applyBorder="1" applyAlignment="1">
      <alignment vertical="top"/>
    </xf>
    <xf numFmtId="164" fontId="19" fillId="3" borderId="12" xfId="0" applyNumberFormat="1" applyFont="1" applyFill="1" applyBorder="1" applyAlignment="1">
      <alignment vertical="top"/>
    </xf>
    <xf numFmtId="164" fontId="19" fillId="6" borderId="47" xfId="0" applyNumberFormat="1" applyFont="1" applyFill="1" applyBorder="1" applyAlignment="1">
      <alignment horizontal="center" vertical="top"/>
    </xf>
    <xf numFmtId="164" fontId="19" fillId="3" borderId="75" xfId="0" applyNumberFormat="1" applyFont="1" applyFill="1" applyBorder="1" applyAlignment="1">
      <alignment vertical="top" wrapText="1"/>
    </xf>
    <xf numFmtId="164" fontId="19" fillId="3" borderId="14" xfId="0" applyNumberFormat="1" applyFont="1" applyFill="1" applyBorder="1" applyAlignment="1">
      <alignment vertical="top"/>
    </xf>
    <xf numFmtId="164" fontId="19" fillId="3" borderId="15" xfId="0" applyNumberFormat="1" applyFont="1" applyFill="1" applyBorder="1" applyAlignment="1">
      <alignment vertical="top"/>
    </xf>
    <xf numFmtId="164" fontId="19" fillId="3" borderId="43" xfId="0" applyNumberFormat="1" applyFont="1" applyFill="1" applyBorder="1" applyAlignment="1">
      <alignment vertical="top"/>
    </xf>
    <xf numFmtId="164" fontId="19" fillId="0" borderId="14" xfId="0" applyNumberFormat="1" applyFont="1" applyBorder="1" applyAlignment="1">
      <alignment vertical="top"/>
    </xf>
    <xf numFmtId="164" fontId="19" fillId="0" borderId="15" xfId="0" applyNumberFormat="1" applyFont="1" applyBorder="1" applyAlignment="1">
      <alignment vertical="top"/>
    </xf>
    <xf numFmtId="164" fontId="19" fillId="0" borderId="17" xfId="0" applyNumberFormat="1" applyFont="1" applyBorder="1" applyAlignment="1">
      <alignment vertical="top"/>
    </xf>
    <xf numFmtId="164" fontId="19" fillId="6" borderId="35" xfId="0" applyNumberFormat="1" applyFont="1" applyFill="1" applyBorder="1" applyAlignment="1">
      <alignment horizontal="center" vertical="top"/>
    </xf>
    <xf numFmtId="164" fontId="19" fillId="6" borderId="15" xfId="0" applyNumberFormat="1" applyFont="1" applyFill="1" applyBorder="1" applyAlignment="1">
      <alignment horizontal="center" vertical="top"/>
    </xf>
    <xf numFmtId="164" fontId="19" fillId="3" borderId="5" xfId="0" applyNumberFormat="1" applyFont="1" applyFill="1" applyBorder="1" applyAlignment="1">
      <alignment vertical="top" wrapText="1"/>
    </xf>
    <xf numFmtId="164" fontId="19" fillId="3" borderId="57" xfId="0" applyNumberFormat="1" applyFont="1" applyFill="1" applyBorder="1" applyAlignment="1">
      <alignment vertical="top" wrapText="1"/>
    </xf>
    <xf numFmtId="164" fontId="19" fillId="3" borderId="34" xfId="0" applyNumberFormat="1" applyFont="1" applyFill="1" applyBorder="1" applyAlignment="1">
      <alignment vertical="top"/>
    </xf>
    <xf numFmtId="164" fontId="19" fillId="3" borderId="19" xfId="0" applyNumberFormat="1" applyFont="1" applyFill="1" applyBorder="1" applyAlignment="1">
      <alignment vertical="top"/>
    </xf>
    <xf numFmtId="164" fontId="19" fillId="3" borderId="50" xfId="0" applyNumberFormat="1" applyFont="1" applyFill="1" applyBorder="1" applyAlignment="1">
      <alignment vertical="top"/>
    </xf>
    <xf numFmtId="164" fontId="19" fillId="0" borderId="34" xfId="0" applyNumberFormat="1" applyFont="1" applyBorder="1" applyAlignment="1">
      <alignment vertical="top"/>
    </xf>
    <xf numFmtId="164" fontId="19" fillId="0" borderId="19" xfId="0" applyNumberFormat="1" applyFont="1" applyFill="1" applyBorder="1" applyAlignment="1">
      <alignment vertical="top"/>
    </xf>
    <xf numFmtId="164" fontId="19" fillId="0" borderId="20" xfId="0" applyNumberFormat="1" applyFont="1" applyFill="1" applyBorder="1" applyAlignment="1">
      <alignment vertical="top"/>
    </xf>
    <xf numFmtId="164" fontId="19" fillId="6" borderId="18"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164" fontId="19" fillId="0" borderId="21" xfId="0" applyNumberFormat="1" applyFont="1" applyFill="1" applyBorder="1" applyAlignment="1">
      <alignment vertical="top"/>
    </xf>
    <xf numFmtId="164" fontId="19" fillId="0" borderId="70" xfId="0" applyNumberFormat="1" applyFont="1" applyFill="1" applyBorder="1" applyAlignment="1">
      <alignment vertical="top"/>
    </xf>
    <xf numFmtId="49" fontId="20" fillId="0" borderId="36" xfId="0" applyNumberFormat="1" applyFont="1" applyBorder="1" applyAlignment="1">
      <alignment horizontal="center" vertical="top"/>
    </xf>
    <xf numFmtId="164" fontId="20" fillId="6" borderId="53" xfId="0" applyNumberFormat="1" applyFont="1" applyFill="1" applyBorder="1" applyAlignment="1">
      <alignment vertical="top"/>
    </xf>
    <xf numFmtId="164" fontId="20" fillId="6" borderId="2" xfId="0" applyNumberFormat="1" applyFont="1" applyFill="1" applyBorder="1" applyAlignment="1">
      <alignment vertical="top"/>
    </xf>
    <xf numFmtId="164" fontId="20" fillId="6" borderId="54" xfId="0" applyNumberFormat="1" applyFont="1" applyFill="1" applyBorder="1" applyAlignment="1">
      <alignment vertical="top"/>
    </xf>
    <xf numFmtId="164" fontId="20" fillId="6" borderId="3" xfId="0" applyNumberFormat="1" applyFont="1" applyFill="1" applyBorder="1" applyAlignment="1">
      <alignment vertical="top"/>
    </xf>
    <xf numFmtId="164" fontId="20" fillId="6" borderId="51" xfId="0" applyNumberFormat="1" applyFont="1" applyFill="1" applyBorder="1" applyAlignment="1">
      <alignment horizontal="center" vertical="top"/>
    </xf>
    <xf numFmtId="164" fontId="20" fillId="6" borderId="2" xfId="0" applyNumberFormat="1" applyFont="1" applyFill="1" applyBorder="1" applyAlignment="1">
      <alignment horizontal="center" vertical="top"/>
    </xf>
    <xf numFmtId="164" fontId="20" fillId="6" borderId="52" xfId="0" applyNumberFormat="1" applyFont="1" applyFill="1" applyBorder="1" applyAlignment="1">
      <alignment vertical="top"/>
    </xf>
    <xf numFmtId="164" fontId="20" fillId="6" borderId="46" xfId="0" applyNumberFormat="1" applyFont="1" applyFill="1" applyBorder="1" applyAlignment="1">
      <alignment vertical="top"/>
    </xf>
    <xf numFmtId="164" fontId="19" fillId="0" borderId="48" xfId="0" applyNumberFormat="1" applyFont="1" applyBorder="1" applyAlignment="1">
      <alignment vertical="top"/>
    </xf>
    <xf numFmtId="164" fontId="20" fillId="6" borderId="51" xfId="0" applyNumberFormat="1" applyFont="1" applyFill="1" applyBorder="1" applyAlignment="1">
      <alignment vertical="top"/>
    </xf>
    <xf numFmtId="164" fontId="20" fillId="6" borderId="45" xfId="0" applyNumberFormat="1" applyFont="1" applyFill="1" applyBorder="1" applyAlignment="1">
      <alignment horizontal="right" vertical="top"/>
    </xf>
    <xf numFmtId="49" fontId="20" fillId="11" borderId="15" xfId="0" applyNumberFormat="1" applyFont="1" applyFill="1" applyBorder="1" applyAlignment="1">
      <alignment vertical="top"/>
    </xf>
    <xf numFmtId="49" fontId="19" fillId="10" borderId="50" xfId="0" applyNumberFormat="1" applyFont="1" applyFill="1" applyBorder="1" applyAlignment="1">
      <alignment horizontal="center" vertical="top"/>
    </xf>
    <xf numFmtId="0" fontId="19" fillId="0" borderId="24" xfId="0" applyFont="1" applyBorder="1" applyAlignment="1">
      <alignment horizontal="center" vertical="top"/>
    </xf>
    <xf numFmtId="164" fontId="19" fillId="3" borderId="68" xfId="0" applyNumberFormat="1" applyFont="1" applyFill="1" applyBorder="1" applyAlignment="1">
      <alignment vertical="top" wrapText="1"/>
    </xf>
    <xf numFmtId="164" fontId="19" fillId="3" borderId="19" xfId="0" applyNumberFormat="1" applyFont="1" applyFill="1" applyBorder="1" applyAlignment="1">
      <alignment vertical="top" wrapText="1"/>
    </xf>
    <xf numFmtId="164" fontId="19" fillId="3" borderId="68" xfId="0" applyNumberFormat="1" applyFont="1" applyFill="1" applyBorder="1" applyAlignment="1">
      <alignment vertical="top"/>
    </xf>
    <xf numFmtId="164" fontId="19" fillId="3" borderId="67" xfId="0" applyNumberFormat="1" applyFont="1" applyFill="1" applyBorder="1" applyAlignment="1">
      <alignment vertical="top" wrapText="1"/>
    </xf>
    <xf numFmtId="164" fontId="19" fillId="3" borderId="20" xfId="0" applyNumberFormat="1" applyFont="1" applyFill="1" applyBorder="1" applyAlignment="1">
      <alignment vertical="top"/>
    </xf>
    <xf numFmtId="164" fontId="19" fillId="6" borderId="68" xfId="0" applyNumberFormat="1" applyFont="1" applyFill="1" applyBorder="1" applyAlignment="1">
      <alignment horizontal="center" vertical="top" wrapText="1"/>
    </xf>
    <xf numFmtId="164" fontId="19" fillId="6" borderId="19" xfId="0" applyNumberFormat="1" applyFont="1" applyFill="1" applyBorder="1" applyAlignment="1">
      <alignment horizontal="center" vertical="top" wrapText="1"/>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3" borderId="21" xfId="0" applyNumberFormat="1" applyFont="1" applyFill="1" applyBorder="1" applyAlignment="1">
      <alignment vertical="top"/>
    </xf>
    <xf numFmtId="164" fontId="19" fillId="3" borderId="70" xfId="0" applyNumberFormat="1" applyFont="1" applyFill="1" applyBorder="1" applyAlignment="1">
      <alignment vertical="top"/>
    </xf>
    <xf numFmtId="0" fontId="19" fillId="3" borderId="29" xfId="0" applyFont="1" applyFill="1" applyBorder="1" applyAlignment="1">
      <alignment horizontal="center" vertical="top"/>
    </xf>
    <xf numFmtId="0" fontId="19" fillId="3" borderId="19" xfId="0" applyFont="1" applyFill="1" applyBorder="1" applyAlignment="1">
      <alignment horizontal="center" vertical="top"/>
    </xf>
    <xf numFmtId="0" fontId="19" fillId="3" borderId="20" xfId="0" applyFont="1" applyFill="1" applyBorder="1" applyAlignment="1">
      <alignment horizontal="center" vertical="top"/>
    </xf>
    <xf numFmtId="49" fontId="20" fillId="10" borderId="43" xfId="0" applyNumberFormat="1" applyFont="1" applyFill="1" applyBorder="1" applyAlignment="1">
      <alignment horizontal="center" vertical="top"/>
    </xf>
    <xf numFmtId="0" fontId="19" fillId="0" borderId="5" xfId="0" applyFont="1" applyBorder="1" applyAlignment="1">
      <alignment horizontal="center" vertical="top"/>
    </xf>
    <xf numFmtId="164" fontId="19" fillId="3" borderId="71" xfId="0" applyNumberFormat="1" applyFont="1" applyFill="1" applyBorder="1" applyAlignment="1">
      <alignment vertical="top" wrapText="1"/>
    </xf>
    <xf numFmtId="164" fontId="19" fillId="3" borderId="1" xfId="0" applyNumberFormat="1" applyFont="1" applyFill="1" applyBorder="1" applyAlignment="1">
      <alignment vertical="top" wrapText="1"/>
    </xf>
    <xf numFmtId="164" fontId="19" fillId="3" borderId="71" xfId="0" applyNumberFormat="1" applyFont="1" applyFill="1" applyBorder="1" applyAlignment="1">
      <alignment vertical="top"/>
    </xf>
    <xf numFmtId="164" fontId="19" fillId="3" borderId="48" xfId="0" applyNumberFormat="1" applyFont="1" applyFill="1" applyBorder="1" applyAlignment="1">
      <alignment vertical="top"/>
    </xf>
    <xf numFmtId="164" fontId="19" fillId="3" borderId="64" xfId="0" applyNumberFormat="1" applyFont="1" applyFill="1" applyBorder="1" applyAlignment="1">
      <alignment vertical="top" wrapText="1"/>
    </xf>
    <xf numFmtId="164" fontId="19" fillId="3" borderId="16" xfId="0" applyNumberFormat="1" applyFont="1" applyFill="1" applyBorder="1" applyAlignment="1">
      <alignment vertical="top"/>
    </xf>
    <xf numFmtId="164" fontId="19" fillId="6" borderId="7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164" fontId="19" fillId="6" borderId="71" xfId="0" applyNumberFormat="1" applyFont="1" applyFill="1" applyBorder="1" applyAlignment="1">
      <alignment horizontal="center" vertical="top"/>
    </xf>
    <xf numFmtId="164" fontId="19" fillId="6" borderId="48" xfId="0" applyNumberFormat="1" applyFont="1" applyFill="1" applyBorder="1" applyAlignment="1">
      <alignment horizontal="center" vertical="top"/>
    </xf>
    <xf numFmtId="0" fontId="19" fillId="3" borderId="15" xfId="0" applyFont="1" applyFill="1" applyBorder="1" applyAlignment="1">
      <alignment horizontal="center" vertical="top"/>
    </xf>
    <xf numFmtId="0" fontId="19" fillId="3" borderId="17" xfId="0" applyFont="1" applyFill="1" applyBorder="1" applyAlignment="1">
      <alignment horizontal="center" vertical="top"/>
    </xf>
    <xf numFmtId="0" fontId="23" fillId="11" borderId="15" xfId="0" applyFont="1" applyFill="1" applyBorder="1" applyAlignment="1">
      <alignment vertical="top"/>
    </xf>
    <xf numFmtId="0" fontId="23" fillId="10" borderId="15" xfId="0" applyFont="1" applyFill="1" applyBorder="1" applyAlignment="1">
      <alignment horizontal="center" vertical="top"/>
    </xf>
    <xf numFmtId="0" fontId="20" fillId="6" borderId="21" xfId="0" applyFont="1" applyFill="1" applyBorder="1" applyAlignment="1">
      <alignment horizontal="center" vertical="top" wrapText="1"/>
    </xf>
    <xf numFmtId="164" fontId="20" fillId="6" borderId="68" xfId="0" applyNumberFormat="1" applyFont="1" applyFill="1" applyBorder="1" applyAlignment="1">
      <alignment vertical="top"/>
    </xf>
    <xf numFmtId="164" fontId="20" fillId="6" borderId="50" xfId="0" applyNumberFormat="1" applyFont="1" applyFill="1" applyBorder="1" applyAlignment="1">
      <alignment vertical="top"/>
    </xf>
    <xf numFmtId="164" fontId="20" fillId="6" borderId="67" xfId="0" applyNumberFormat="1" applyFont="1" applyFill="1" applyBorder="1" applyAlignment="1">
      <alignment vertical="top"/>
    </xf>
    <xf numFmtId="164" fontId="20" fillId="6" borderId="68" xfId="0" applyNumberFormat="1" applyFont="1" applyFill="1" applyBorder="1" applyAlignment="1">
      <alignment horizontal="center" vertical="top"/>
    </xf>
    <xf numFmtId="164" fontId="20" fillId="6" borderId="50" xfId="0" applyNumberFormat="1" applyFont="1" applyFill="1" applyBorder="1" applyAlignment="1">
      <alignment horizontal="center" vertical="top"/>
    </xf>
    <xf numFmtId="164" fontId="20" fillId="6" borderId="70" xfId="0" applyNumberFormat="1" applyFont="1" applyFill="1" applyBorder="1" applyAlignment="1">
      <alignment vertical="top"/>
    </xf>
    <xf numFmtId="164" fontId="19" fillId="0" borderId="39" xfId="0" applyNumberFormat="1" applyFont="1" applyFill="1" applyBorder="1" applyAlignment="1">
      <alignment vertical="top" wrapText="1"/>
    </xf>
    <xf numFmtId="0" fontId="19" fillId="0" borderId="27" xfId="0" applyNumberFormat="1" applyFont="1" applyFill="1" applyBorder="1" applyAlignment="1">
      <alignment vertical="top"/>
    </xf>
    <xf numFmtId="0" fontId="19" fillId="0" borderId="15" xfId="0" applyNumberFormat="1" applyFont="1" applyFill="1" applyBorder="1" applyAlignment="1">
      <alignment vertical="top"/>
    </xf>
    <xf numFmtId="0" fontId="19" fillId="0" borderId="57" xfId="0" applyNumberFormat="1" applyFont="1" applyFill="1" applyBorder="1" applyAlignment="1">
      <alignment vertical="top"/>
    </xf>
    <xf numFmtId="0" fontId="19" fillId="0" borderId="6" xfId="0" applyFont="1" applyFill="1" applyBorder="1" applyAlignment="1">
      <alignment horizontal="center" vertical="top"/>
    </xf>
    <xf numFmtId="0" fontId="19" fillId="0" borderId="24" xfId="0" applyFont="1" applyFill="1" applyBorder="1" applyAlignment="1">
      <alignment horizontal="center" vertical="top"/>
    </xf>
    <xf numFmtId="164" fontId="19" fillId="0" borderId="16" xfId="0" applyNumberFormat="1" applyFont="1" applyBorder="1" applyAlignment="1">
      <alignment vertical="top"/>
    </xf>
    <xf numFmtId="164" fontId="19" fillId="6" borderId="14" xfId="0" applyNumberFormat="1" applyFont="1" applyFill="1" applyBorder="1" applyAlignment="1">
      <alignment horizontal="center" vertical="top"/>
    </xf>
    <xf numFmtId="3" fontId="19" fillId="3" borderId="15" xfId="0" applyNumberFormat="1" applyFont="1" applyFill="1" applyBorder="1" applyAlignment="1">
      <alignment horizontal="center" vertical="top"/>
    </xf>
    <xf numFmtId="0" fontId="19"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0" fontId="3" fillId="3" borderId="9" xfId="0" applyFont="1" applyFill="1" applyBorder="1" applyAlignment="1">
      <alignment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165" fontId="3" fillId="0" borderId="0" xfId="0" applyNumberFormat="1" applyFont="1" applyBorder="1" applyAlignment="1">
      <alignment vertical="top"/>
    </xf>
    <xf numFmtId="3" fontId="3" fillId="3" borderId="30" xfId="0" applyNumberFormat="1" applyFont="1" applyFill="1" applyBorder="1" applyAlignment="1">
      <alignment horizontal="center" vertical="top" wrapText="1"/>
    </xf>
    <xf numFmtId="49" fontId="5" fillId="2" borderId="80" xfId="0" applyNumberFormat="1" applyFont="1" applyFill="1" applyBorder="1" applyAlignment="1">
      <alignment horizontal="center" vertical="top"/>
    </xf>
    <xf numFmtId="49" fontId="5" fillId="10" borderId="15" xfId="0" applyNumberFormat="1" applyFont="1" applyFill="1" applyBorder="1" applyAlignment="1">
      <alignment vertical="top"/>
    </xf>
    <xf numFmtId="49" fontId="5" fillId="10" borderId="43" xfId="0" applyNumberFormat="1" applyFont="1" applyFill="1" applyBorder="1" applyAlignment="1">
      <alignment horizontal="center" vertical="top"/>
    </xf>
    <xf numFmtId="0" fontId="3" fillId="3" borderId="48" xfId="0" applyFont="1" applyFill="1" applyBorder="1" applyAlignment="1">
      <alignment horizontal="left" vertical="top" wrapText="1"/>
    </xf>
    <xf numFmtId="3" fontId="3" fillId="0" borderId="71" xfId="0" applyNumberFormat="1" applyFont="1" applyFill="1" applyBorder="1" applyAlignment="1">
      <alignment horizontal="center" vertical="top" wrapText="1"/>
    </xf>
    <xf numFmtId="49" fontId="20" fillId="10" borderId="29" xfId="0" applyNumberFormat="1" applyFont="1" applyFill="1" applyBorder="1" applyAlignment="1">
      <alignment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5" fillId="3" borderId="56" xfId="0" applyFont="1" applyFill="1" applyBorder="1" applyAlignment="1">
      <alignment horizontal="left" vertical="top" wrapText="1"/>
    </xf>
    <xf numFmtId="0" fontId="3" fillId="3" borderId="40" xfId="0" applyFont="1" applyFill="1" applyBorder="1" applyAlignment="1">
      <alignment horizontal="justify" vertical="top"/>
    </xf>
    <xf numFmtId="0" fontId="3" fillId="3" borderId="18" xfId="0" applyFont="1" applyFill="1" applyBorder="1" applyAlignment="1">
      <alignment vertical="top" wrapText="1"/>
    </xf>
    <xf numFmtId="49" fontId="5" fillId="4" borderId="3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0" fontId="3" fillId="0" borderId="35" xfId="0" applyFont="1" applyFill="1" applyBorder="1" applyAlignment="1">
      <alignment vertical="top" wrapText="1"/>
    </xf>
    <xf numFmtId="49" fontId="5" fillId="2" borderId="65" xfId="0" applyNumberFormat="1" applyFont="1" applyFill="1" applyBorder="1" applyAlignment="1">
      <alignment horizontal="center" vertical="top"/>
    </xf>
    <xf numFmtId="0" fontId="23" fillId="10" borderId="27" xfId="0" applyFont="1" applyFill="1" applyBorder="1" applyAlignment="1">
      <alignment vertical="top"/>
    </xf>
    <xf numFmtId="0" fontId="3" fillId="0" borderId="24" xfId="0" applyFont="1" applyBorder="1" applyAlignment="1">
      <alignment horizontal="center" vertical="center" wrapText="1"/>
    </xf>
    <xf numFmtId="164" fontId="5" fillId="12" borderId="55" xfId="0" applyNumberFormat="1" applyFont="1" applyFill="1" applyBorder="1" applyAlignment="1">
      <alignment horizontal="right" vertical="top"/>
    </xf>
    <xf numFmtId="49" fontId="5" fillId="2" borderId="27"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0" fontId="3" fillId="10" borderId="31" xfId="0" applyFont="1" applyFill="1" applyBorder="1" applyAlignment="1">
      <alignment horizontal="center" vertical="top" wrapText="1"/>
    </xf>
    <xf numFmtId="164" fontId="3" fillId="10" borderId="9"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65" xfId="0" applyNumberFormat="1" applyFont="1" applyFill="1" applyBorder="1" applyAlignment="1">
      <alignment horizontal="right" vertical="top"/>
    </xf>
    <xf numFmtId="164" fontId="3" fillId="10" borderId="66"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3" fontId="3" fillId="0" borderId="54" xfId="0" applyNumberFormat="1" applyFont="1" applyFill="1" applyBorder="1" applyAlignment="1">
      <alignment horizontal="center" vertical="top" wrapText="1"/>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9" fillId="0" borderId="80" xfId="0" applyNumberFormat="1" applyFont="1" applyBorder="1" applyAlignment="1">
      <alignment horizontal="right" vertical="top"/>
    </xf>
    <xf numFmtId="164" fontId="19" fillId="0" borderId="29" xfId="0" applyNumberFormat="1" applyFont="1" applyBorder="1" applyAlignment="1">
      <alignment horizontal="right" vertical="top"/>
    </xf>
    <xf numFmtId="164" fontId="19"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164" fontId="3" fillId="10" borderId="13"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3" fontId="3" fillId="0" borderId="12"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4"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9" fillId="0" borderId="65" xfId="0" applyNumberFormat="1" applyFont="1" applyBorder="1" applyAlignment="1">
      <alignment horizontal="right" vertical="top"/>
    </xf>
    <xf numFmtId="164" fontId="19" fillId="0" borderId="27" xfId="0" applyNumberFormat="1" applyFont="1" applyBorder="1" applyAlignment="1">
      <alignment horizontal="right" vertical="top"/>
    </xf>
    <xf numFmtId="164" fontId="19"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0" fontId="3" fillId="0" borderId="0" xfId="0" applyFont="1" applyFill="1" applyBorder="1" applyAlignment="1">
      <alignment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2" borderId="19" xfId="0" applyNumberFormat="1" applyFont="1" applyFill="1" applyBorder="1" applyAlignment="1">
      <alignment vertical="top"/>
    </xf>
    <xf numFmtId="3" fontId="5" fillId="0" borderId="33" xfId="0" applyNumberFormat="1" applyFont="1" applyFill="1" applyBorder="1" applyAlignment="1">
      <alignment horizontal="center" vertical="top" wrapText="1"/>
    </xf>
    <xf numFmtId="49" fontId="3" fillId="0" borderId="19" xfId="0" applyNumberFormat="1" applyFont="1" applyBorder="1" applyAlignment="1">
      <alignment horizontal="center" vertical="top"/>
    </xf>
    <xf numFmtId="49" fontId="5" fillId="10" borderId="19" xfId="0" applyNumberFormat="1" applyFont="1" applyFill="1" applyBorder="1" applyAlignment="1">
      <alignment horizontal="center" vertical="top"/>
    </xf>
    <xf numFmtId="0" fontId="5" fillId="0" borderId="48" xfId="0" applyFont="1" applyFill="1" applyBorder="1" applyAlignment="1">
      <alignment vertical="top" wrapText="1"/>
    </xf>
    <xf numFmtId="49" fontId="3"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2" borderId="29" xfId="0" applyNumberFormat="1" applyFont="1" applyFill="1" applyBorder="1" applyAlignment="1">
      <alignment horizontal="center" vertical="top"/>
    </xf>
    <xf numFmtId="0" fontId="2" fillId="0" borderId="0" xfId="0" applyFont="1" applyBorder="1" applyAlignment="1">
      <alignment vertical="top"/>
    </xf>
    <xf numFmtId="0" fontId="3" fillId="10" borderId="43" xfId="0" applyFont="1" applyFill="1" applyBorder="1" applyAlignment="1">
      <alignment horizontal="left" vertical="top" wrapText="1"/>
    </xf>
    <xf numFmtId="0" fontId="3" fillId="10" borderId="48" xfId="0" applyFont="1" applyFill="1" applyBorder="1" applyAlignment="1">
      <alignment horizontal="left" vertical="top" wrapText="1"/>
    </xf>
    <xf numFmtId="0" fontId="5" fillId="0" borderId="38" xfId="0" applyFont="1" applyFill="1" applyBorder="1" applyAlignment="1">
      <alignment vertical="top" wrapText="1"/>
    </xf>
    <xf numFmtId="0" fontId="2" fillId="0" borderId="1" xfId="0" applyFont="1" applyBorder="1" applyAlignment="1">
      <alignment horizontal="center" vertical="center" textRotation="90" wrapText="1"/>
    </xf>
    <xf numFmtId="0" fontId="5" fillId="0" borderId="1" xfId="0" applyFont="1" applyFill="1" applyBorder="1" applyAlignment="1">
      <alignment horizontal="center" vertical="top" wrapText="1"/>
    </xf>
    <xf numFmtId="0" fontId="3" fillId="0" borderId="15" xfId="0" applyFont="1" applyFill="1" applyBorder="1" applyAlignment="1">
      <alignment vertical="center" textRotation="90" wrapText="1"/>
    </xf>
    <xf numFmtId="0" fontId="3" fillId="10" borderId="1" xfId="0" applyFont="1" applyFill="1" applyBorder="1" applyAlignment="1">
      <alignment vertical="center" textRotation="90" wrapText="1"/>
    </xf>
    <xf numFmtId="49" fontId="5" fillId="10" borderId="1" xfId="0" applyNumberFormat="1" applyFont="1" applyFill="1" applyBorder="1" applyAlignment="1">
      <alignment horizontal="center" vertical="top"/>
    </xf>
    <xf numFmtId="0" fontId="3" fillId="0" borderId="33" xfId="0" applyFont="1" applyFill="1" applyBorder="1" applyAlignment="1">
      <alignment vertical="center" textRotation="90" wrapText="1"/>
    </xf>
    <xf numFmtId="0" fontId="2" fillId="10" borderId="15" xfId="0" applyFont="1" applyFill="1" applyBorder="1" applyAlignment="1">
      <alignment horizontal="center" vertical="center" textRotation="90" wrapText="1"/>
    </xf>
    <xf numFmtId="0" fontId="5" fillId="0" borderId="29" xfId="0" applyFont="1" applyBorder="1" applyAlignment="1">
      <alignment vertical="top"/>
    </xf>
    <xf numFmtId="0" fontId="3" fillId="3" borderId="1" xfId="0" applyFont="1" applyFill="1" applyBorder="1" applyAlignment="1">
      <alignment vertical="top" wrapText="1"/>
    </xf>
    <xf numFmtId="0" fontId="5" fillId="3" borderId="12" xfId="0" applyFont="1" applyFill="1" applyBorder="1" applyAlignment="1">
      <alignment horizontal="left" vertical="top" wrapText="1"/>
    </xf>
    <xf numFmtId="0" fontId="3" fillId="3" borderId="43" xfId="0" applyFont="1" applyFill="1" applyBorder="1" applyAlignment="1">
      <alignment horizontal="left" vertical="top" wrapText="1"/>
    </xf>
    <xf numFmtId="164" fontId="5" fillId="2" borderId="4" xfId="0" applyNumberFormat="1" applyFont="1" applyFill="1" applyBorder="1" applyAlignment="1">
      <alignment horizontal="right" vertical="top"/>
    </xf>
    <xf numFmtId="0" fontId="3" fillId="3" borderId="1" xfId="0" applyFont="1" applyFill="1" applyBorder="1" applyAlignment="1">
      <alignment horizontal="left" vertical="top" wrapText="1"/>
    </xf>
    <xf numFmtId="164" fontId="5" fillId="2" borderId="4" xfId="0" applyNumberFormat="1" applyFont="1" applyFill="1" applyBorder="1" applyAlignment="1">
      <alignment vertical="top"/>
    </xf>
    <xf numFmtId="164" fontId="5" fillId="2" borderId="29" xfId="0" applyNumberFormat="1" applyFont="1" applyFill="1" applyBorder="1" applyAlignment="1">
      <alignment vertical="top"/>
    </xf>
    <xf numFmtId="164" fontId="5" fillId="4" borderId="4" xfId="0" applyNumberFormat="1" applyFont="1" applyFill="1" applyBorder="1" applyAlignment="1">
      <alignment vertical="top"/>
    </xf>
    <xf numFmtId="0" fontId="3" fillId="0" borderId="0" xfId="0" applyNumberFormat="1" applyFont="1" applyBorder="1" applyAlignment="1">
      <alignment horizontal="center" vertical="top"/>
    </xf>
    <xf numFmtId="0" fontId="3" fillId="0" borderId="0" xfId="0" applyNumberFormat="1" applyFont="1" applyBorder="1" applyAlignment="1">
      <alignment vertical="top"/>
    </xf>
    <xf numFmtId="0" fontId="2" fillId="0" borderId="0" xfId="0" applyFont="1" applyBorder="1" applyAlignment="1">
      <alignment vertical="top" wrapText="1"/>
    </xf>
    <xf numFmtId="49" fontId="5" fillId="2" borderId="15"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3" fillId="0" borderId="0" xfId="0" applyFont="1" applyFill="1" applyBorder="1" applyAlignment="1">
      <alignment horizontal="left" vertical="top" wrapText="1"/>
    </xf>
    <xf numFmtId="164" fontId="20" fillId="10" borderId="0" xfId="0" applyNumberFormat="1" applyFont="1" applyFill="1" applyBorder="1" applyAlignment="1">
      <alignment horizontal="right" vertical="top"/>
    </xf>
    <xf numFmtId="0" fontId="7" fillId="10" borderId="43" xfId="0" applyFont="1" applyFill="1" applyBorder="1" applyAlignment="1">
      <alignment horizontal="left" vertical="top" wrapText="1"/>
    </xf>
    <xf numFmtId="3" fontId="3" fillId="3" borderId="43" xfId="0" applyNumberFormat="1" applyFont="1" applyFill="1" applyBorder="1" applyAlignment="1">
      <alignment horizontal="center" vertical="top" wrapText="1"/>
    </xf>
    <xf numFmtId="0" fontId="3" fillId="13" borderId="19" xfId="0" applyFont="1" applyFill="1" applyBorder="1" applyAlignment="1">
      <alignment horizontal="center" vertical="top"/>
    </xf>
    <xf numFmtId="164" fontId="3" fillId="13" borderId="19" xfId="0" applyNumberFormat="1" applyFont="1" applyFill="1" applyBorder="1" applyAlignment="1">
      <alignment horizontal="right" vertical="top"/>
    </xf>
    <xf numFmtId="164" fontId="3" fillId="13" borderId="19" xfId="0" applyNumberFormat="1" applyFont="1" applyFill="1" applyBorder="1" applyAlignment="1">
      <alignment horizontal="center" vertical="top" wrapText="1"/>
    </xf>
    <xf numFmtId="0" fontId="3" fillId="13" borderId="1" xfId="0" applyFont="1" applyFill="1" applyBorder="1" applyAlignment="1">
      <alignment horizontal="center" vertical="top"/>
    </xf>
    <xf numFmtId="164" fontId="3" fillId="13" borderId="1" xfId="0" applyNumberFormat="1" applyFont="1" applyFill="1" applyBorder="1" applyAlignment="1">
      <alignment horizontal="right" vertical="top"/>
    </xf>
    <xf numFmtId="164" fontId="3" fillId="13" borderId="1" xfId="0" applyNumberFormat="1" applyFont="1" applyFill="1" applyBorder="1" applyAlignment="1">
      <alignment horizontal="center" vertical="top" wrapText="1"/>
    </xf>
    <xf numFmtId="0" fontId="3" fillId="13" borderId="15" xfId="0" applyFont="1" applyFill="1" applyBorder="1" applyAlignment="1">
      <alignment horizontal="center" vertical="top"/>
    </xf>
    <xf numFmtId="164" fontId="3" fillId="13" borderId="15" xfId="0" applyNumberFormat="1" applyFont="1" applyFill="1" applyBorder="1" applyAlignment="1">
      <alignment horizontal="right" vertical="top"/>
    </xf>
    <xf numFmtId="164" fontId="3" fillId="13" borderId="15" xfId="0" applyNumberFormat="1" applyFont="1" applyFill="1" applyBorder="1" applyAlignment="1">
      <alignment horizontal="right" vertical="top" wrapText="1"/>
    </xf>
    <xf numFmtId="0" fontId="3" fillId="13" borderId="15" xfId="0" applyFont="1" applyFill="1" applyBorder="1" applyAlignment="1">
      <alignment horizontal="center" vertical="top" wrapText="1"/>
    </xf>
    <xf numFmtId="164" fontId="3" fillId="13" borderId="19" xfId="0" applyNumberFormat="1" applyFont="1" applyFill="1" applyBorder="1" applyAlignment="1">
      <alignment horizontal="right" vertical="top" wrapText="1"/>
    </xf>
    <xf numFmtId="0" fontId="5" fillId="13" borderId="1" xfId="0" applyFont="1" applyFill="1" applyBorder="1" applyAlignment="1">
      <alignment horizontal="center" vertical="top" wrapText="1"/>
    </xf>
    <xf numFmtId="0" fontId="3" fillId="13" borderId="33" xfId="0" applyFont="1" applyFill="1" applyBorder="1" applyAlignment="1">
      <alignment horizontal="center" vertical="top" wrapText="1"/>
    </xf>
    <xf numFmtId="164" fontId="3" fillId="13" borderId="33" xfId="0" applyNumberFormat="1" applyFont="1" applyFill="1" applyBorder="1" applyAlignment="1">
      <alignment horizontal="right" vertical="top"/>
    </xf>
    <xf numFmtId="164" fontId="3" fillId="13" borderId="33" xfId="0" applyNumberFormat="1" applyFont="1" applyFill="1" applyBorder="1" applyAlignment="1">
      <alignment horizontal="center" vertical="top" wrapText="1"/>
    </xf>
    <xf numFmtId="0" fontId="5" fillId="13" borderId="19" xfId="0" applyFont="1" applyFill="1" applyBorder="1" applyAlignment="1">
      <alignment horizontal="center" vertical="top" wrapText="1"/>
    </xf>
    <xf numFmtId="164" fontId="5" fillId="13" borderId="19" xfId="0" applyNumberFormat="1" applyFont="1" applyFill="1" applyBorder="1" applyAlignment="1">
      <alignment horizontal="right" vertical="top"/>
    </xf>
    <xf numFmtId="0" fontId="3" fillId="13" borderId="29" xfId="0" applyFont="1" applyFill="1" applyBorder="1" applyAlignment="1">
      <alignment horizontal="center" vertical="top" wrapText="1"/>
    </xf>
    <xf numFmtId="164" fontId="3" fillId="13" borderId="29" xfId="0" applyNumberFormat="1" applyFont="1" applyFill="1" applyBorder="1" applyAlignment="1">
      <alignment horizontal="right" vertical="top"/>
    </xf>
    <xf numFmtId="164" fontId="3" fillId="13" borderId="29" xfId="0" applyNumberFormat="1" applyFont="1" applyFill="1" applyBorder="1" applyAlignment="1">
      <alignment horizontal="right" vertical="top" wrapText="1"/>
    </xf>
    <xf numFmtId="0" fontId="5" fillId="13" borderId="27" xfId="0" applyFont="1" applyFill="1" applyBorder="1" applyAlignment="1">
      <alignment horizontal="center" vertical="top"/>
    </xf>
    <xf numFmtId="164" fontId="5" fillId="13" borderId="27" xfId="0" applyNumberFormat="1" applyFont="1" applyFill="1" applyBorder="1" applyAlignment="1">
      <alignment horizontal="right" vertical="top"/>
    </xf>
    <xf numFmtId="164" fontId="3" fillId="13" borderId="29" xfId="0" applyNumberFormat="1" applyFont="1" applyFill="1" applyBorder="1" applyAlignment="1">
      <alignment vertical="top"/>
    </xf>
    <xf numFmtId="164" fontId="3" fillId="13" borderId="29" xfId="0" applyNumberFormat="1" applyFont="1" applyFill="1" applyBorder="1" applyAlignment="1">
      <alignment vertical="top" wrapText="1"/>
    </xf>
    <xf numFmtId="164" fontId="3" fillId="13" borderId="15" xfId="0" applyNumberFormat="1" applyFont="1" applyFill="1" applyBorder="1" applyAlignment="1">
      <alignment vertical="top"/>
    </xf>
    <xf numFmtId="164" fontId="3" fillId="13" borderId="15" xfId="0" applyNumberFormat="1" applyFont="1" applyFill="1" applyBorder="1" applyAlignment="1">
      <alignment vertical="top" wrapText="1"/>
    </xf>
    <xf numFmtId="164" fontId="3" fillId="13" borderId="33" xfId="0" applyNumberFormat="1" applyFont="1" applyFill="1" applyBorder="1" applyAlignment="1">
      <alignment vertical="top"/>
    </xf>
    <xf numFmtId="164" fontId="3" fillId="13" borderId="33" xfId="0" applyNumberFormat="1" applyFont="1" applyFill="1" applyBorder="1" applyAlignment="1">
      <alignment vertical="top" wrapText="1"/>
    </xf>
    <xf numFmtId="164" fontId="5" fillId="13" borderId="27" xfId="0" applyNumberFormat="1" applyFont="1" applyFill="1" applyBorder="1" applyAlignment="1">
      <alignment vertical="top"/>
    </xf>
    <xf numFmtId="0" fontId="3" fillId="13" borderId="29" xfId="0" applyFont="1" applyFill="1" applyBorder="1" applyAlignment="1">
      <alignment horizontal="center" vertical="top"/>
    </xf>
    <xf numFmtId="0" fontId="3" fillId="13" borderId="33" xfId="0" applyFont="1" applyFill="1" applyBorder="1" applyAlignment="1">
      <alignment horizontal="center" vertical="top"/>
    </xf>
    <xf numFmtId="0" fontId="5" fillId="13" borderId="15" xfId="0" applyFont="1" applyFill="1" applyBorder="1" applyAlignment="1">
      <alignment horizontal="center" vertical="top"/>
    </xf>
    <xf numFmtId="164" fontId="5" fillId="13" borderId="15" xfId="0" applyNumberFormat="1" applyFont="1" applyFill="1" applyBorder="1" applyAlignment="1">
      <alignment vertical="top"/>
    </xf>
    <xf numFmtId="0" fontId="19" fillId="13" borderId="11" xfId="0" applyFont="1" applyFill="1" applyBorder="1" applyAlignment="1">
      <alignment horizontal="center" vertical="top" wrapText="1"/>
    </xf>
    <xf numFmtId="164" fontId="19" fillId="13" borderId="11" xfId="0" applyNumberFormat="1" applyFont="1" applyFill="1" applyBorder="1" applyAlignment="1">
      <alignment horizontal="right" vertical="top"/>
    </xf>
    <xf numFmtId="164" fontId="19" fillId="13" borderId="11" xfId="0" applyNumberFormat="1" applyFont="1" applyFill="1" applyBorder="1" applyAlignment="1">
      <alignment vertical="top" wrapText="1"/>
    </xf>
    <xf numFmtId="0" fontId="20" fillId="13" borderId="15" xfId="0" applyFont="1" applyFill="1" applyBorder="1" applyAlignment="1">
      <alignment horizontal="center" vertical="top"/>
    </xf>
    <xf numFmtId="164" fontId="20" fillId="13" borderId="19" xfId="0" applyNumberFormat="1" applyFont="1" applyFill="1" applyBorder="1" applyAlignment="1">
      <alignment horizontal="right" vertical="top"/>
    </xf>
    <xf numFmtId="164" fontId="20" fillId="13" borderId="19" xfId="0" applyNumberFormat="1" applyFont="1" applyFill="1" applyBorder="1" applyAlignment="1">
      <alignment vertical="top"/>
    </xf>
    <xf numFmtId="0" fontId="19" fillId="13" borderId="29" xfId="0" applyFont="1" applyFill="1" applyBorder="1" applyAlignment="1">
      <alignment horizontal="center" vertical="top" wrapText="1"/>
    </xf>
    <xf numFmtId="164" fontId="19" fillId="13" borderId="29" xfId="0" applyNumberFormat="1" applyFont="1" applyFill="1" applyBorder="1" applyAlignment="1">
      <alignment horizontal="right" vertical="top"/>
    </xf>
    <xf numFmtId="164" fontId="19" fillId="13" borderId="29" xfId="0" applyNumberFormat="1" applyFont="1" applyFill="1" applyBorder="1" applyAlignment="1">
      <alignment vertical="top" wrapText="1"/>
    </xf>
    <xf numFmtId="0" fontId="19" fillId="13" borderId="15" xfId="0" applyFont="1" applyFill="1" applyBorder="1" applyAlignment="1">
      <alignment horizontal="center" vertical="top" wrapText="1"/>
    </xf>
    <xf numFmtId="164" fontId="19" fillId="13" borderId="15" xfId="0" applyNumberFormat="1" applyFont="1" applyFill="1" applyBorder="1" applyAlignment="1">
      <alignment horizontal="right" vertical="top"/>
    </xf>
    <xf numFmtId="164" fontId="19" fillId="13" borderId="15" xfId="0" applyNumberFormat="1" applyFont="1" applyFill="1" applyBorder="1" applyAlignment="1">
      <alignment vertical="top" wrapText="1"/>
    </xf>
    <xf numFmtId="0" fontId="19" fillId="13" borderId="33" xfId="0" applyFont="1" applyFill="1" applyBorder="1" applyAlignment="1">
      <alignment horizontal="center" vertical="top" wrapText="1"/>
    </xf>
    <xf numFmtId="164" fontId="19" fillId="13" borderId="33" xfId="0" applyNumberFormat="1" applyFont="1" applyFill="1" applyBorder="1" applyAlignment="1">
      <alignment horizontal="right" vertical="top"/>
    </xf>
    <xf numFmtId="164" fontId="19" fillId="13" borderId="33" xfId="0" applyNumberFormat="1" applyFont="1" applyFill="1" applyBorder="1" applyAlignment="1">
      <alignment vertical="top"/>
    </xf>
    <xf numFmtId="0" fontId="20" fillId="13" borderId="27" xfId="0" applyFont="1" applyFill="1" applyBorder="1" applyAlignment="1">
      <alignment horizontal="center" vertical="top"/>
    </xf>
    <xf numFmtId="164" fontId="20" fillId="13" borderId="27" xfId="0" applyNumberFormat="1" applyFont="1" applyFill="1" applyBorder="1" applyAlignment="1">
      <alignment horizontal="right" vertical="top"/>
    </xf>
    <xf numFmtId="164" fontId="20" fillId="13" borderId="27" xfId="0" applyNumberFormat="1" applyFont="1" applyFill="1" applyBorder="1" applyAlignment="1">
      <alignment vertical="top"/>
    </xf>
    <xf numFmtId="164" fontId="19" fillId="13" borderId="33" xfId="0" applyNumberFormat="1" applyFont="1" applyFill="1" applyBorder="1" applyAlignment="1">
      <alignment vertical="top" wrapText="1"/>
    </xf>
    <xf numFmtId="0" fontId="20" fillId="13" borderId="27" xfId="0" applyFont="1" applyFill="1" applyBorder="1" applyAlignment="1">
      <alignment horizontal="center" vertical="top" wrapText="1"/>
    </xf>
    <xf numFmtId="165" fontId="5" fillId="7" borderId="63" xfId="0" applyNumberFormat="1" applyFont="1" applyFill="1" applyBorder="1" applyAlignment="1">
      <alignment horizontal="right" vertical="top" wrapText="1"/>
    </xf>
    <xf numFmtId="165" fontId="3" fillId="0" borderId="64" xfId="0" applyNumberFormat="1" applyFont="1" applyBorder="1" applyAlignment="1">
      <alignment horizontal="right" vertical="top" wrapText="1"/>
    </xf>
    <xf numFmtId="165" fontId="5" fillId="7" borderId="64" xfId="0" applyNumberFormat="1" applyFont="1" applyFill="1" applyBorder="1" applyAlignment="1">
      <alignment horizontal="right" vertical="top" wrapText="1"/>
    </xf>
    <xf numFmtId="165" fontId="5" fillId="6" borderId="76" xfId="0" applyNumberFormat="1" applyFont="1" applyFill="1" applyBorder="1" applyAlignment="1">
      <alignment horizontal="right" vertical="top" wrapText="1"/>
    </xf>
    <xf numFmtId="49" fontId="5" fillId="14" borderId="10" xfId="0" applyNumberFormat="1" applyFont="1" applyFill="1" applyBorder="1" applyAlignment="1">
      <alignment horizontal="center" vertical="top"/>
    </xf>
    <xf numFmtId="0" fontId="5" fillId="14" borderId="12" xfId="0" applyFont="1" applyFill="1" applyBorder="1" applyAlignment="1">
      <alignment horizontal="left" vertical="top"/>
    </xf>
    <xf numFmtId="0" fontId="0" fillId="14" borderId="72" xfId="0" applyFill="1" applyBorder="1" applyAlignment="1">
      <alignment horizontal="left" vertical="top"/>
    </xf>
    <xf numFmtId="0" fontId="0" fillId="14" borderId="79" xfId="0" applyFill="1" applyBorder="1" applyAlignment="1">
      <alignment horizontal="left" vertical="top"/>
    </xf>
    <xf numFmtId="0" fontId="4" fillId="14" borderId="11" xfId="0" applyFont="1" applyFill="1" applyBorder="1" applyAlignment="1">
      <alignment horizontal="center" vertical="center" wrapText="1"/>
    </xf>
    <xf numFmtId="0" fontId="5" fillId="14" borderId="40" xfId="0" applyFont="1" applyFill="1" applyBorder="1" applyAlignment="1">
      <alignment horizontal="left" vertical="top"/>
    </xf>
    <xf numFmtId="0" fontId="0" fillId="14" borderId="78" xfId="0" applyFill="1" applyBorder="1" applyAlignment="1">
      <alignment horizontal="left" vertical="top"/>
    </xf>
    <xf numFmtId="0" fontId="5" fillId="14" borderId="1" xfId="0" applyFont="1" applyFill="1" applyBorder="1" applyAlignment="1">
      <alignment horizontal="left" vertical="top"/>
    </xf>
    <xf numFmtId="0" fontId="5" fillId="14" borderId="69" xfId="0" applyFont="1" applyFill="1" applyBorder="1" applyAlignment="1">
      <alignment horizontal="left" vertical="top"/>
    </xf>
    <xf numFmtId="49" fontId="5" fillId="14" borderId="7" xfId="0" applyNumberFormat="1" applyFont="1" applyFill="1" applyBorder="1" applyAlignment="1">
      <alignment horizontal="center" vertical="top"/>
    </xf>
    <xf numFmtId="0" fontId="5" fillId="14" borderId="56" xfId="0" applyFont="1" applyFill="1" applyBorder="1" applyAlignment="1">
      <alignment horizontal="left" vertical="top"/>
    </xf>
    <xf numFmtId="49" fontId="5" fillId="14" borderId="34" xfId="0" applyNumberFormat="1" applyFont="1" applyFill="1" applyBorder="1" applyAlignment="1">
      <alignment horizontal="center" vertical="top"/>
    </xf>
    <xf numFmtId="49" fontId="5" fillId="14" borderId="8" xfId="0" applyNumberFormat="1" applyFont="1" applyFill="1" applyBorder="1" applyAlignment="1">
      <alignment horizontal="center" vertical="top"/>
    </xf>
    <xf numFmtId="0" fontId="5" fillId="14" borderId="43" xfId="0" applyFont="1" applyFill="1" applyBorder="1" applyAlignment="1">
      <alignment horizontal="left" vertical="top"/>
    </xf>
    <xf numFmtId="0" fontId="0" fillId="14" borderId="0" xfId="0" applyFill="1" applyBorder="1" applyAlignment="1">
      <alignment horizontal="left" vertical="top"/>
    </xf>
    <xf numFmtId="0" fontId="0" fillId="14" borderId="38" xfId="0" applyFill="1" applyBorder="1" applyAlignment="1">
      <alignment horizontal="left" vertical="top"/>
    </xf>
    <xf numFmtId="49" fontId="5" fillId="14" borderId="37" xfId="0" applyNumberFormat="1" applyFont="1" applyFill="1" applyBorder="1" applyAlignment="1">
      <alignment horizontal="center" vertical="top"/>
    </xf>
    <xf numFmtId="49" fontId="5" fillId="14" borderId="37" xfId="0" applyNumberFormat="1" applyFont="1" applyFill="1" applyBorder="1" applyAlignment="1">
      <alignment vertical="top"/>
    </xf>
    <xf numFmtId="49" fontId="5" fillId="14" borderId="8" xfId="0" applyNumberFormat="1" applyFont="1" applyFill="1" applyBorder="1" applyAlignment="1">
      <alignment vertical="top"/>
    </xf>
    <xf numFmtId="49" fontId="5" fillId="14" borderId="9" xfId="0" applyNumberFormat="1" applyFont="1" applyFill="1" applyBorder="1" applyAlignment="1">
      <alignment horizontal="center" vertical="top"/>
    </xf>
    <xf numFmtId="49" fontId="5" fillId="14" borderId="41" xfId="0" applyNumberFormat="1" applyFont="1" applyFill="1" applyBorder="1" applyAlignment="1">
      <alignment horizontal="center" vertical="top"/>
    </xf>
    <xf numFmtId="49" fontId="5" fillId="14" borderId="42" xfId="0" applyNumberFormat="1" applyFont="1" applyFill="1" applyBorder="1" applyAlignment="1">
      <alignment horizontal="center" vertical="top"/>
    </xf>
    <xf numFmtId="164" fontId="5" fillId="14" borderId="4" xfId="0" applyNumberFormat="1" applyFont="1" applyFill="1" applyBorder="1" applyAlignment="1">
      <alignment horizontal="right" vertical="top"/>
    </xf>
    <xf numFmtId="0" fontId="3" fillId="14" borderId="11" xfId="0" applyFont="1" applyFill="1" applyBorder="1" applyAlignment="1">
      <alignment vertical="center" wrapText="1"/>
    </xf>
    <xf numFmtId="0" fontId="5" fillId="14" borderId="11" xfId="0" applyFont="1" applyFill="1" applyBorder="1" applyAlignment="1">
      <alignment horizontal="center" vertical="center"/>
    </xf>
    <xf numFmtId="0" fontId="18" fillId="0" borderId="0" xfId="0" applyFont="1" applyBorder="1" applyAlignment="1">
      <alignment vertical="top"/>
    </xf>
    <xf numFmtId="49" fontId="5" fillId="14" borderId="8" xfId="0" applyNumberFormat="1" applyFont="1" applyFill="1" applyBorder="1" applyAlignment="1">
      <alignment horizontal="center" vertical="top"/>
    </xf>
    <xf numFmtId="0" fontId="3" fillId="14" borderId="48" xfId="0" applyFont="1" applyFill="1" applyBorder="1" applyAlignment="1">
      <alignment vertical="center" wrapText="1"/>
    </xf>
    <xf numFmtId="0" fontId="3" fillId="14" borderId="1" xfId="0" applyFont="1" applyFill="1" applyBorder="1" applyAlignment="1">
      <alignment horizontal="center" vertical="center" wrapText="1"/>
    </xf>
    <xf numFmtId="0" fontId="3" fillId="14" borderId="18" xfId="0" applyFont="1" applyFill="1" applyBorder="1" applyAlignment="1">
      <alignment horizontal="center" vertical="center"/>
    </xf>
    <xf numFmtId="0" fontId="5" fillId="14" borderId="18" xfId="0" applyFont="1" applyFill="1" applyBorder="1" applyAlignment="1">
      <alignment horizontal="left" vertical="top"/>
    </xf>
    <xf numFmtId="0" fontId="5" fillId="14" borderId="58" xfId="0" applyFont="1" applyFill="1" applyBorder="1" applyAlignment="1">
      <alignment horizontal="left" vertical="top"/>
    </xf>
    <xf numFmtId="0" fontId="3" fillId="14" borderId="33" xfId="0" applyFont="1" applyFill="1" applyBorder="1" applyAlignment="1">
      <alignment horizontal="center" vertical="center" wrapText="1"/>
    </xf>
    <xf numFmtId="0" fontId="3" fillId="14" borderId="1" xfId="0" applyFont="1" applyFill="1" applyBorder="1" applyAlignment="1">
      <alignment vertical="center" wrapText="1"/>
    </xf>
    <xf numFmtId="0" fontId="3" fillId="14" borderId="29" xfId="0" applyFont="1" applyFill="1" applyBorder="1" applyAlignment="1">
      <alignment vertical="center" wrapText="1"/>
    </xf>
    <xf numFmtId="0" fontId="2" fillId="0" borderId="15" xfId="0" applyFont="1" applyFill="1" applyBorder="1" applyAlignment="1">
      <alignment horizontal="center" vertical="center" textRotation="90" wrapText="1"/>
    </xf>
    <xf numFmtId="0" fontId="5" fillId="0" borderId="40" xfId="0" applyFont="1" applyFill="1" applyBorder="1" applyAlignment="1">
      <alignment horizontal="left" vertical="top" wrapText="1"/>
    </xf>
    <xf numFmtId="0" fontId="3" fillId="14" borderId="11" xfId="0" applyFont="1" applyFill="1" applyBorder="1" applyAlignment="1">
      <alignment horizontal="center" vertical="center" wrapText="1"/>
    </xf>
    <xf numFmtId="0" fontId="3" fillId="14" borderId="29" xfId="0" applyFont="1" applyFill="1" applyBorder="1" applyAlignment="1">
      <alignment horizontal="center" vertical="center" wrapText="1"/>
    </xf>
    <xf numFmtId="49" fontId="3" fillId="14" borderId="1" xfId="0" applyNumberFormat="1" applyFont="1" applyFill="1" applyBorder="1" applyAlignment="1">
      <alignment horizontal="center" vertical="center"/>
    </xf>
    <xf numFmtId="49" fontId="3" fillId="14" borderId="1" xfId="0" applyNumberFormat="1" applyFont="1" applyFill="1" applyBorder="1" applyAlignment="1">
      <alignment horizontal="center" vertical="center" wrapText="1"/>
    </xf>
    <xf numFmtId="0" fontId="3" fillId="14" borderId="1" xfId="0" applyFont="1" applyFill="1" applyBorder="1" applyAlignment="1">
      <alignment horizontal="center" vertical="center"/>
    </xf>
    <xf numFmtId="3" fontId="5" fillId="0" borderId="43" xfId="0" applyNumberFormat="1" applyFont="1" applyFill="1" applyBorder="1" applyAlignment="1">
      <alignment horizontal="center" vertical="top"/>
    </xf>
    <xf numFmtId="3" fontId="5" fillId="0" borderId="40"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5" fillId="0" borderId="48" xfId="0" applyFont="1" applyFill="1" applyBorder="1" applyAlignment="1">
      <alignment horizontal="left" vertical="top" wrapText="1"/>
    </xf>
    <xf numFmtId="0" fontId="8" fillId="0" borderId="1" xfId="0" applyFont="1" applyFill="1" applyBorder="1" applyAlignment="1">
      <alignment horizontal="center" vertical="center" wrapText="1"/>
    </xf>
    <xf numFmtId="0" fontId="3" fillId="0" borderId="49" xfId="0" applyFont="1" applyFill="1" applyBorder="1" applyAlignment="1">
      <alignment vertical="top" wrapText="1"/>
    </xf>
    <xf numFmtId="3" fontId="3" fillId="10" borderId="1" xfId="0" applyNumberFormat="1" applyFont="1" applyFill="1" applyBorder="1" applyAlignment="1">
      <alignment horizontal="center" vertical="top" wrapText="1"/>
    </xf>
    <xf numFmtId="0" fontId="3" fillId="10" borderId="35" xfId="0" applyFont="1" applyFill="1" applyBorder="1" applyAlignment="1">
      <alignment vertical="top" wrapText="1"/>
    </xf>
    <xf numFmtId="3" fontId="3" fillId="10" borderId="71" xfId="0" applyNumberFormat="1" applyFont="1" applyFill="1" applyBorder="1" applyAlignment="1">
      <alignment horizontal="center" vertical="top" wrapText="1"/>
    </xf>
    <xf numFmtId="49" fontId="5" fillId="15" borderId="15" xfId="0" applyNumberFormat="1" applyFont="1" applyFill="1" applyBorder="1" applyAlignment="1">
      <alignment vertical="top"/>
    </xf>
    <xf numFmtId="49" fontId="5" fillId="0" borderId="15" xfId="0" applyNumberFormat="1" applyFont="1" applyFill="1" applyBorder="1" applyAlignment="1">
      <alignment vertical="top"/>
    </xf>
    <xf numFmtId="0" fontId="3" fillId="0" borderId="50" xfId="0" applyFont="1" applyFill="1" applyBorder="1" applyAlignment="1">
      <alignment horizontal="left" vertical="top" wrapText="1"/>
    </xf>
    <xf numFmtId="0" fontId="2" fillId="0" borderId="19" xfId="0" applyFont="1" applyFill="1" applyBorder="1" applyAlignment="1">
      <alignment horizontal="center" vertical="center" textRotation="90" wrapText="1"/>
    </xf>
    <xf numFmtId="49" fontId="3" fillId="0" borderId="15" xfId="0" applyNumberFormat="1" applyFont="1" applyFill="1" applyBorder="1" applyAlignment="1">
      <alignment vertical="top"/>
    </xf>
    <xf numFmtId="164" fontId="3" fillId="13" borderId="43" xfId="0" applyNumberFormat="1" applyFont="1" applyFill="1" applyBorder="1" applyAlignment="1">
      <alignment horizontal="right" vertical="top" wrapText="1"/>
    </xf>
    <xf numFmtId="3" fontId="3" fillId="10" borderId="43" xfId="0" applyNumberFormat="1" applyFont="1" applyFill="1" applyBorder="1" applyAlignment="1">
      <alignment horizontal="center" vertical="top"/>
    </xf>
    <xf numFmtId="0" fontId="3" fillId="0" borderId="48" xfId="0" applyFont="1" applyFill="1" applyBorder="1" applyAlignment="1">
      <alignment vertical="top" wrapText="1"/>
    </xf>
    <xf numFmtId="0" fontId="2" fillId="0" borderId="15" xfId="0" applyFont="1" applyFill="1" applyBorder="1" applyAlignment="1">
      <alignment vertical="center" textRotation="90" wrapText="1"/>
    </xf>
    <xf numFmtId="0" fontId="3" fillId="0" borderId="50" xfId="0" applyFont="1" applyFill="1" applyBorder="1" applyAlignment="1">
      <alignment vertical="top" wrapText="1"/>
    </xf>
    <xf numFmtId="49" fontId="5" fillId="0" borderId="43" xfId="0" applyNumberFormat="1" applyFont="1" applyFill="1" applyBorder="1" applyAlignment="1">
      <alignment vertical="top"/>
    </xf>
    <xf numFmtId="49" fontId="3" fillId="0" borderId="19" xfId="0" applyNumberFormat="1" applyFont="1" applyBorder="1" applyAlignment="1">
      <alignment vertical="top"/>
    </xf>
    <xf numFmtId="0" fontId="8" fillId="0" borderId="33" xfId="0" applyFont="1" applyFill="1" applyBorder="1" applyAlignment="1">
      <alignment vertical="center" wrapText="1"/>
    </xf>
    <xf numFmtId="49" fontId="3" fillId="0" borderId="33" xfId="0" applyNumberFormat="1" applyFont="1" applyFill="1" applyBorder="1" applyAlignment="1">
      <alignment vertical="top"/>
    </xf>
    <xf numFmtId="3" fontId="3" fillId="0" borderId="71" xfId="0" applyNumberFormat="1" applyFont="1" applyFill="1" applyBorder="1" applyAlignment="1">
      <alignment horizontal="center" vertical="top"/>
    </xf>
    <xf numFmtId="0" fontId="3" fillId="0" borderId="40" xfId="0" applyFont="1" applyFill="1" applyBorder="1" applyAlignment="1">
      <alignment horizontal="left" vertical="top" wrapText="1"/>
    </xf>
    <xf numFmtId="0" fontId="3" fillId="0" borderId="33" xfId="0" applyFont="1" applyFill="1" applyBorder="1" applyAlignment="1">
      <alignment horizontal="center" vertical="center" textRotation="90" wrapText="1"/>
    </xf>
    <xf numFmtId="0" fontId="3" fillId="0" borderId="1" xfId="0" applyFont="1" applyFill="1" applyBorder="1" applyAlignment="1">
      <alignment vertical="top" wrapText="1"/>
    </xf>
    <xf numFmtId="3" fontId="3" fillId="0" borderId="35" xfId="0" applyNumberFormat="1" applyFont="1" applyFill="1" applyBorder="1" applyAlignment="1">
      <alignment horizontal="center" vertical="top"/>
    </xf>
    <xf numFmtId="0" fontId="3" fillId="0" borderId="15"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10" borderId="0" xfId="0" applyFont="1" applyFill="1" applyBorder="1" applyAlignment="1">
      <alignment vertical="top"/>
    </xf>
    <xf numFmtId="49" fontId="5" fillId="15" borderId="33" xfId="0" applyNumberFormat="1" applyFont="1" applyFill="1" applyBorder="1" applyAlignment="1">
      <alignment horizontal="center" vertical="top"/>
    </xf>
    <xf numFmtId="49" fontId="5" fillId="0" borderId="40" xfId="0" applyNumberFormat="1" applyFont="1" applyFill="1" applyBorder="1" applyAlignment="1">
      <alignment horizontal="center" vertical="top"/>
    </xf>
    <xf numFmtId="0" fontId="0" fillId="0" borderId="40" xfId="0" applyFill="1" applyBorder="1" applyAlignment="1">
      <alignment vertical="top"/>
    </xf>
    <xf numFmtId="49" fontId="5" fillId="0" borderId="33" xfId="0" applyNumberFormat="1" applyFont="1" applyFill="1" applyBorder="1" applyAlignment="1">
      <alignment horizontal="right" vertical="top"/>
    </xf>
    <xf numFmtId="0" fontId="7" fillId="0" borderId="33" xfId="0" applyFont="1" applyFill="1" applyBorder="1" applyAlignment="1">
      <alignment vertical="top" wrapText="1"/>
    </xf>
    <xf numFmtId="0" fontId="5" fillId="0" borderId="33" xfId="0" applyFont="1" applyFill="1" applyBorder="1" applyAlignment="1">
      <alignment vertical="top" wrapText="1"/>
    </xf>
    <xf numFmtId="3" fontId="3" fillId="0" borderId="78" xfId="0" applyNumberFormat="1" applyFont="1" applyFill="1" applyBorder="1" applyAlignment="1">
      <alignment horizontal="center" vertical="top"/>
    </xf>
    <xf numFmtId="0" fontId="2" fillId="0" borderId="1" xfId="0" applyFont="1" applyFill="1" applyBorder="1" applyAlignment="1">
      <alignment horizontal="center" vertical="center" textRotation="90"/>
    </xf>
    <xf numFmtId="164" fontId="3" fillId="13" borderId="33" xfId="0" applyNumberFormat="1" applyFont="1" applyFill="1" applyBorder="1" applyAlignment="1">
      <alignment horizontal="right" vertical="top" wrapText="1"/>
    </xf>
    <xf numFmtId="3" fontId="3" fillId="10" borderId="57"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164" fontId="20" fillId="2" borderId="22" xfId="0" applyNumberFormat="1" applyFont="1" applyFill="1" applyBorder="1" applyAlignment="1">
      <alignment vertical="top"/>
    </xf>
    <xf numFmtId="0" fontId="4" fillId="0" borderId="0" xfId="0" applyFont="1" applyAlignment="1">
      <alignment horizontal="center" vertical="top"/>
    </xf>
    <xf numFmtId="3" fontId="19" fillId="10" borderId="29" xfId="0" applyNumberFormat="1" applyFont="1" applyFill="1" applyBorder="1" applyAlignment="1">
      <alignment horizontal="center" vertical="top"/>
    </xf>
    <xf numFmtId="3" fontId="19" fillId="10" borderId="15" xfId="0" applyNumberFormat="1" applyFont="1" applyFill="1" applyBorder="1" applyAlignment="1">
      <alignment horizontal="center" vertical="top"/>
    </xf>
    <xf numFmtId="0" fontId="4" fillId="0" borderId="0" xfId="0" applyFont="1" applyAlignment="1">
      <alignment horizontal="center"/>
    </xf>
    <xf numFmtId="0" fontId="4" fillId="0" borderId="0" xfId="0" applyFont="1" applyAlignment="1">
      <alignment horizontal="right" vertical="top"/>
    </xf>
    <xf numFmtId="0" fontId="3" fillId="0" borderId="1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2" borderId="42" xfId="0" applyFont="1" applyFill="1" applyBorder="1" applyAlignment="1">
      <alignment horizontal="center" vertical="top" wrapText="1"/>
    </xf>
    <xf numFmtId="3" fontId="3" fillId="10" borderId="33" xfId="0" applyNumberFormat="1" applyFont="1" applyFill="1" applyBorder="1" applyAlignment="1">
      <alignment horizontal="center" vertical="top"/>
    </xf>
    <xf numFmtId="0" fontId="3" fillId="10" borderId="18" xfId="0" applyFont="1" applyFill="1" applyBorder="1" applyAlignment="1">
      <alignment vertical="top" wrapText="1"/>
    </xf>
    <xf numFmtId="0" fontId="11" fillId="10" borderId="49" xfId="0" applyFont="1" applyFill="1" applyBorder="1" applyAlignment="1">
      <alignment vertical="top" wrapText="1"/>
    </xf>
    <xf numFmtId="3" fontId="5" fillId="10" borderId="19" xfId="0" applyNumberFormat="1" applyFont="1" applyFill="1" applyBorder="1" applyAlignment="1">
      <alignment horizontal="center" vertical="top"/>
    </xf>
    <xf numFmtId="165" fontId="5" fillId="10" borderId="19" xfId="0" applyNumberFormat="1" applyFont="1" applyFill="1" applyBorder="1" applyAlignment="1">
      <alignment horizontal="center" vertical="top"/>
    </xf>
    <xf numFmtId="3" fontId="3" fillId="10" borderId="1" xfId="0" applyNumberFormat="1" applyFont="1" applyFill="1" applyBorder="1" applyAlignment="1">
      <alignment horizontal="center" vertical="top"/>
    </xf>
    <xf numFmtId="0" fontId="3" fillId="10" borderId="1" xfId="0" applyFont="1" applyFill="1" applyBorder="1" applyAlignment="1">
      <alignment vertical="top" wrapText="1"/>
    </xf>
    <xf numFmtId="0" fontId="3" fillId="10" borderId="38" xfId="0" applyFont="1" applyFill="1" applyBorder="1" applyAlignment="1">
      <alignment vertical="top" wrapText="1"/>
    </xf>
    <xf numFmtId="3" fontId="3" fillId="10" borderId="15" xfId="0" applyNumberFormat="1" applyFont="1" applyFill="1" applyBorder="1" applyAlignment="1">
      <alignment horizontal="center" vertical="top" wrapText="1"/>
    </xf>
    <xf numFmtId="3" fontId="3" fillId="10" borderId="0" xfId="0" applyNumberFormat="1" applyFont="1" applyFill="1" applyBorder="1" applyAlignment="1">
      <alignment horizontal="center" vertical="top" wrapText="1"/>
    </xf>
    <xf numFmtId="165" fontId="3" fillId="10" borderId="1" xfId="0" applyNumberFormat="1" applyFont="1" applyFill="1" applyBorder="1" applyAlignment="1">
      <alignment horizontal="center" vertical="top" wrapText="1"/>
    </xf>
    <xf numFmtId="165" fontId="3" fillId="10" borderId="48" xfId="0" applyNumberFormat="1" applyFont="1" applyFill="1" applyBorder="1" applyAlignment="1">
      <alignment horizontal="center" vertical="top" wrapText="1"/>
    </xf>
    <xf numFmtId="3" fontId="3" fillId="10" borderId="33" xfId="0" applyNumberFormat="1" applyFont="1" applyFill="1" applyBorder="1" applyAlignment="1">
      <alignment horizontal="center" vertical="top" wrapText="1"/>
    </xf>
    <xf numFmtId="165" fontId="3" fillId="10" borderId="78" xfId="0" applyNumberFormat="1" applyFont="1" applyFill="1" applyBorder="1" applyAlignment="1">
      <alignment horizontal="center" vertical="top" wrapText="1"/>
    </xf>
    <xf numFmtId="3" fontId="3" fillId="10" borderId="48" xfId="0" applyNumberFormat="1" applyFont="1" applyFill="1" applyBorder="1" applyAlignment="1">
      <alignment horizontal="center" vertical="top" wrapText="1"/>
    </xf>
    <xf numFmtId="0" fontId="3" fillId="10" borderId="35" xfId="0" applyFont="1" applyFill="1" applyBorder="1" applyAlignment="1">
      <alignment horizontal="left" vertical="top" wrapText="1"/>
    </xf>
    <xf numFmtId="0" fontId="3" fillId="10" borderId="80" xfId="0" applyFont="1" applyFill="1" applyBorder="1" applyAlignment="1">
      <alignment horizontal="left" vertical="top" wrapText="1"/>
    </xf>
    <xf numFmtId="3" fontId="3" fillId="10" borderId="29" xfId="0" applyNumberFormat="1" applyFont="1" applyFill="1" applyBorder="1" applyAlignment="1">
      <alignment horizontal="center" vertical="top" wrapText="1"/>
    </xf>
    <xf numFmtId="3" fontId="3" fillId="10" borderId="27" xfId="0" applyNumberFormat="1" applyFont="1" applyFill="1" applyBorder="1" applyAlignment="1">
      <alignment horizontal="center" vertical="top" wrapText="1"/>
    </xf>
    <xf numFmtId="0" fontId="3" fillId="10" borderId="29" xfId="0" applyFont="1" applyFill="1" applyBorder="1" applyAlignment="1">
      <alignment vertical="top" wrapText="1"/>
    </xf>
    <xf numFmtId="3" fontId="3" fillId="10" borderId="29" xfId="0" applyNumberFormat="1" applyFont="1" applyFill="1" applyBorder="1" applyAlignment="1">
      <alignment horizontal="center" vertical="top"/>
    </xf>
    <xf numFmtId="3" fontId="3" fillId="10" borderId="56" xfId="0" applyNumberFormat="1" applyFont="1" applyFill="1" applyBorder="1" applyAlignment="1">
      <alignment horizontal="center" vertical="top"/>
    </xf>
    <xf numFmtId="3" fontId="3" fillId="10" borderId="59" xfId="0" applyNumberFormat="1" applyFont="1" applyFill="1" applyBorder="1" applyAlignment="1">
      <alignment horizontal="center" vertical="top"/>
    </xf>
    <xf numFmtId="0" fontId="3" fillId="10" borderId="15" xfId="0" applyFont="1" applyFill="1" applyBorder="1" applyAlignment="1">
      <alignment vertical="top" wrapText="1"/>
    </xf>
    <xf numFmtId="3" fontId="3" fillId="10" borderId="15" xfId="0" applyNumberFormat="1" applyFont="1" applyFill="1" applyBorder="1" applyAlignment="1">
      <alignment horizontal="center" vertical="top"/>
    </xf>
    <xf numFmtId="0" fontId="3" fillId="10" borderId="27" xfId="0" applyFont="1" applyFill="1" applyBorder="1" applyAlignment="1">
      <alignment vertical="top" wrapText="1"/>
    </xf>
    <xf numFmtId="3" fontId="3" fillId="10" borderId="27" xfId="0" applyNumberFormat="1" applyFont="1" applyFill="1" applyBorder="1" applyAlignment="1">
      <alignment horizontal="center" vertical="top"/>
    </xf>
    <xf numFmtId="3" fontId="3" fillId="10" borderId="66" xfId="0" applyNumberFormat="1" applyFont="1" applyFill="1" applyBorder="1" applyAlignment="1">
      <alignment horizontal="center" vertical="top"/>
    </xf>
    <xf numFmtId="3" fontId="3" fillId="10" borderId="36" xfId="0" applyNumberFormat="1" applyFont="1" applyFill="1" applyBorder="1" applyAlignment="1">
      <alignment horizontal="center" vertical="top"/>
    </xf>
    <xf numFmtId="0" fontId="7" fillId="0" borderId="27" xfId="0" applyFont="1" applyBorder="1" applyAlignment="1">
      <alignment vertical="top"/>
    </xf>
    <xf numFmtId="3" fontId="19" fillId="10" borderId="27" xfId="0" applyNumberFormat="1" applyFont="1" applyFill="1" applyBorder="1" applyAlignment="1">
      <alignment horizontal="center" vertical="top"/>
    </xf>
    <xf numFmtId="0" fontId="19" fillId="10" borderId="80" xfId="0" applyFont="1" applyFill="1" applyBorder="1" applyAlignment="1">
      <alignment horizontal="left" vertical="top" wrapText="1"/>
    </xf>
    <xf numFmtId="3" fontId="19" fillId="10" borderId="56" xfId="0" applyNumberFormat="1" applyFont="1" applyFill="1" applyBorder="1" applyAlignment="1">
      <alignment horizontal="center" vertical="top"/>
    </xf>
    <xf numFmtId="3" fontId="19" fillId="10" borderId="30" xfId="0" applyNumberFormat="1" applyFont="1" applyFill="1" applyBorder="1" applyAlignment="1">
      <alignment horizontal="center" vertical="top"/>
    </xf>
    <xf numFmtId="0" fontId="19" fillId="10" borderId="65" xfId="0" applyFont="1" applyFill="1" applyBorder="1" applyAlignment="1">
      <alignment vertical="top" wrapText="1"/>
    </xf>
    <xf numFmtId="3" fontId="19" fillId="10" borderId="31" xfId="0" applyNumberFormat="1" applyFont="1" applyFill="1" applyBorder="1" applyAlignment="1">
      <alignment horizontal="center" vertical="top"/>
    </xf>
    <xf numFmtId="3" fontId="19" fillId="10" borderId="66" xfId="0" applyNumberFormat="1" applyFont="1" applyFill="1" applyBorder="1" applyAlignment="1">
      <alignment horizontal="center" vertical="top"/>
    </xf>
    <xf numFmtId="3" fontId="19" fillId="10" borderId="28" xfId="0" applyNumberFormat="1" applyFont="1" applyFill="1" applyBorder="1" applyAlignment="1">
      <alignment horizontal="center" vertical="top"/>
    </xf>
    <xf numFmtId="3" fontId="19" fillId="10" borderId="0" xfId="0" applyNumberFormat="1" applyFont="1" applyFill="1" applyBorder="1" applyAlignment="1">
      <alignment horizontal="center" vertical="top"/>
    </xf>
    <xf numFmtId="3" fontId="19" fillId="14" borderId="29" xfId="0" applyNumberFormat="1" applyFont="1" applyFill="1" applyBorder="1" applyAlignment="1">
      <alignment horizontal="center" vertical="top"/>
    </xf>
    <xf numFmtId="3" fontId="19" fillId="14" borderId="56" xfId="0" applyNumberFormat="1" applyFont="1" applyFill="1" applyBorder="1" applyAlignment="1">
      <alignment horizontal="center" vertical="top"/>
    </xf>
    <xf numFmtId="3" fontId="19" fillId="14" borderId="15" xfId="0" applyNumberFormat="1" applyFont="1" applyFill="1" applyBorder="1" applyAlignment="1">
      <alignment horizontal="center" vertical="top"/>
    </xf>
    <xf numFmtId="3" fontId="19" fillId="14" borderId="0" xfId="0" applyNumberFormat="1" applyFont="1" applyFill="1" applyBorder="1" applyAlignment="1">
      <alignment horizontal="center" vertical="top"/>
    </xf>
    <xf numFmtId="0" fontId="19" fillId="14" borderId="65" xfId="0" applyFont="1" applyFill="1" applyBorder="1" applyAlignment="1">
      <alignment vertical="top" wrapText="1"/>
    </xf>
    <xf numFmtId="3" fontId="19" fillId="14" borderId="27" xfId="0" applyNumberFormat="1" applyFont="1" applyFill="1" applyBorder="1" applyAlignment="1">
      <alignment horizontal="center" vertical="top"/>
    </xf>
    <xf numFmtId="3" fontId="19" fillId="14" borderId="31" xfId="0" applyNumberFormat="1" applyFont="1" applyFill="1" applyBorder="1" applyAlignment="1">
      <alignment horizontal="center" vertical="top"/>
    </xf>
    <xf numFmtId="0" fontId="19" fillId="14" borderId="29" xfId="0" applyFont="1" applyFill="1" applyBorder="1" applyAlignment="1">
      <alignment horizontal="center" vertical="top"/>
    </xf>
    <xf numFmtId="0" fontId="19" fillId="14" borderId="56" xfId="0" applyFont="1" applyFill="1" applyBorder="1" applyAlignment="1">
      <alignment horizontal="center" vertical="top"/>
    </xf>
    <xf numFmtId="164" fontId="19" fillId="14" borderId="31" xfId="0" applyNumberFormat="1" applyFont="1" applyFill="1" applyBorder="1" applyAlignment="1">
      <alignment vertical="top" wrapText="1"/>
    </xf>
    <xf numFmtId="0" fontId="19" fillId="14" borderId="27" xfId="0" applyNumberFormat="1" applyFont="1" applyFill="1" applyBorder="1" applyAlignment="1">
      <alignment vertical="top"/>
    </xf>
    <xf numFmtId="0" fontId="19" fillId="14" borderId="66" xfId="0" applyNumberFormat="1" applyFont="1" applyFill="1" applyBorder="1" applyAlignment="1">
      <alignment vertical="top"/>
    </xf>
    <xf numFmtId="0" fontId="3" fillId="3" borderId="43" xfId="0" applyFont="1" applyFill="1" applyBorder="1" applyAlignment="1">
      <alignment horizontal="justify" vertical="top"/>
    </xf>
    <xf numFmtId="49" fontId="5" fillId="2" borderId="33" xfId="0" applyNumberFormat="1" applyFont="1" applyFill="1" applyBorder="1" applyAlignment="1">
      <alignment horizontal="center" vertical="top"/>
    </xf>
    <xf numFmtId="49" fontId="5" fillId="10" borderId="33" xfId="0" applyNumberFormat="1" applyFont="1" applyFill="1" applyBorder="1" applyAlignment="1">
      <alignment horizontal="center" vertical="top"/>
    </xf>
    <xf numFmtId="3" fontId="3" fillId="10" borderId="40" xfId="0" applyNumberFormat="1" applyFont="1" applyFill="1" applyBorder="1" applyAlignment="1">
      <alignment horizontal="left" vertical="top"/>
    </xf>
    <xf numFmtId="3" fontId="3" fillId="10" borderId="16" xfId="0" applyNumberFormat="1" applyFont="1" applyFill="1" applyBorder="1" applyAlignment="1">
      <alignment horizontal="left" vertical="top"/>
    </xf>
    <xf numFmtId="3" fontId="3" fillId="10" borderId="32" xfId="0" applyNumberFormat="1" applyFont="1" applyFill="1" applyBorder="1" applyAlignment="1">
      <alignment horizontal="left" vertical="top"/>
    </xf>
    <xf numFmtId="3" fontId="5" fillId="10" borderId="50" xfId="0" applyNumberFormat="1" applyFont="1" applyFill="1" applyBorder="1" applyAlignment="1">
      <alignment horizontal="left" vertical="top"/>
    </xf>
    <xf numFmtId="3" fontId="5" fillId="10" borderId="20" xfId="0" applyNumberFormat="1" applyFont="1" applyFill="1" applyBorder="1" applyAlignment="1">
      <alignment horizontal="left" vertical="top"/>
    </xf>
    <xf numFmtId="3" fontId="3" fillId="10" borderId="48" xfId="0" applyNumberFormat="1" applyFont="1" applyFill="1" applyBorder="1" applyAlignment="1">
      <alignment horizontal="left" vertical="top"/>
    </xf>
    <xf numFmtId="3" fontId="3" fillId="10" borderId="43" xfId="0" applyNumberFormat="1" applyFont="1" applyFill="1" applyBorder="1" applyAlignment="1">
      <alignment horizontal="left" vertical="top"/>
    </xf>
    <xf numFmtId="3" fontId="3" fillId="10" borderId="57" xfId="0" applyNumberFormat="1" applyFont="1" applyFill="1" applyBorder="1" applyAlignment="1">
      <alignment horizontal="left" vertical="top"/>
    </xf>
    <xf numFmtId="3" fontId="3" fillId="10" borderId="69" xfId="0" applyNumberFormat="1" applyFont="1" applyFill="1" applyBorder="1" applyAlignment="1">
      <alignment horizontal="left" vertical="top"/>
    </xf>
    <xf numFmtId="3" fontId="3" fillId="0" borderId="40" xfId="0" applyNumberFormat="1" applyFont="1" applyFill="1" applyBorder="1" applyAlignment="1">
      <alignment horizontal="left" vertical="top" wrapText="1"/>
    </xf>
    <xf numFmtId="3" fontId="5" fillId="0" borderId="40" xfId="0" applyNumberFormat="1" applyFont="1" applyFill="1" applyBorder="1" applyAlignment="1">
      <alignment horizontal="left" vertical="top" wrapText="1"/>
    </xf>
    <xf numFmtId="3" fontId="5" fillId="0" borderId="32" xfId="0" applyNumberFormat="1" applyFont="1" applyFill="1" applyBorder="1" applyAlignment="1">
      <alignment horizontal="left" vertical="top" wrapText="1"/>
    </xf>
    <xf numFmtId="3" fontId="3" fillId="10" borderId="16" xfId="0" applyNumberFormat="1" applyFont="1" applyFill="1" applyBorder="1" applyAlignment="1">
      <alignment horizontal="left" vertical="top" wrapText="1"/>
    </xf>
    <xf numFmtId="3" fontId="3" fillId="10" borderId="17" xfId="0" applyNumberFormat="1" applyFont="1" applyFill="1" applyBorder="1" applyAlignment="1">
      <alignment horizontal="left" vertical="top" wrapText="1"/>
    </xf>
    <xf numFmtId="0" fontId="15" fillId="3" borderId="40" xfId="0" applyFont="1" applyFill="1" applyBorder="1" applyAlignment="1">
      <alignment horizontal="left" vertical="top" wrapText="1"/>
    </xf>
    <xf numFmtId="165" fontId="3" fillId="0" borderId="33" xfId="0" applyNumberFormat="1" applyFont="1" applyFill="1" applyBorder="1" applyAlignment="1">
      <alignment horizontal="center" vertical="top"/>
    </xf>
    <xf numFmtId="49" fontId="5" fillId="2" borderId="33" xfId="0" applyNumberFormat="1" applyFont="1" applyFill="1" applyBorder="1" applyAlignment="1">
      <alignment vertical="top"/>
    </xf>
    <xf numFmtId="49" fontId="5" fillId="10" borderId="33" xfId="0" applyNumberFormat="1" applyFont="1" applyFill="1" applyBorder="1" applyAlignment="1">
      <alignment vertical="top"/>
    </xf>
    <xf numFmtId="0" fontId="2" fillId="0" borderId="33" xfId="0" applyFont="1" applyBorder="1" applyAlignment="1">
      <alignment horizontal="center" vertical="top" textRotation="90" wrapText="1"/>
    </xf>
    <xf numFmtId="0" fontId="3" fillId="0" borderId="15" xfId="0" applyFont="1" applyFill="1" applyBorder="1" applyAlignment="1">
      <alignment horizontal="center" vertical="center" textRotation="90" wrapText="1"/>
    </xf>
    <xf numFmtId="49" fontId="5" fillId="1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0" fontId="2" fillId="10" borderId="33" xfId="0" applyFont="1" applyFill="1" applyBorder="1" applyAlignment="1">
      <alignment horizontal="center" vertical="center" textRotation="90" wrapText="1"/>
    </xf>
    <xf numFmtId="0" fontId="19" fillId="14" borderId="80" xfId="0" applyFont="1" applyFill="1" applyBorder="1" applyAlignment="1">
      <alignment horizontal="left" vertical="top" wrapText="1"/>
    </xf>
    <xf numFmtId="49" fontId="5" fillId="0" borderId="15" xfId="0" applyNumberFormat="1" applyFont="1" applyBorder="1" applyAlignment="1">
      <alignment horizontal="center" vertical="top"/>
    </xf>
    <xf numFmtId="0" fontId="19" fillId="13" borderId="11" xfId="0" applyFont="1" applyFill="1" applyBorder="1" applyAlignment="1">
      <alignment horizontal="center" vertical="top"/>
    </xf>
    <xf numFmtId="164" fontId="19" fillId="13" borderId="11" xfId="0" applyNumberFormat="1" applyFont="1" applyFill="1" applyBorder="1" applyAlignment="1">
      <alignment horizontal="right" vertical="top" wrapText="1"/>
    </xf>
    <xf numFmtId="164" fontId="19" fillId="13" borderId="11" xfId="0" applyNumberFormat="1" applyFont="1" applyFill="1" applyBorder="1" applyAlignment="1">
      <alignment vertical="top"/>
    </xf>
    <xf numFmtId="49" fontId="5" fillId="14" borderId="34" xfId="0" applyNumberFormat="1" applyFont="1" applyFill="1" applyBorder="1" applyAlignment="1">
      <alignment vertical="top"/>
    </xf>
    <xf numFmtId="164" fontId="19" fillId="13" borderId="15" xfId="0" applyNumberFormat="1" applyFont="1" applyFill="1" applyBorder="1" applyAlignment="1">
      <alignment vertical="top"/>
    </xf>
    <xf numFmtId="0" fontId="3" fillId="0" borderId="40" xfId="0" applyFont="1" applyFill="1" applyBorder="1" applyAlignment="1">
      <alignment vertical="top" wrapText="1"/>
    </xf>
    <xf numFmtId="0" fontId="3" fillId="0" borderId="18" xfId="0" applyFont="1" applyFill="1" applyBorder="1" applyAlignment="1">
      <alignment vertical="top" wrapText="1"/>
    </xf>
    <xf numFmtId="0" fontId="2" fillId="0" borderId="33" xfId="0" applyFont="1" applyFill="1" applyBorder="1" applyAlignment="1">
      <alignment horizontal="center" vertical="top" textRotation="90" wrapText="1"/>
    </xf>
    <xf numFmtId="3" fontId="3" fillId="0" borderId="58" xfId="0" applyNumberFormat="1" applyFont="1" applyFill="1" applyBorder="1" applyAlignment="1">
      <alignment horizontal="left" vertical="top" wrapText="1"/>
    </xf>
    <xf numFmtId="3" fontId="3" fillId="10" borderId="78" xfId="0" applyNumberFormat="1" applyFont="1" applyFill="1" applyBorder="1" applyAlignment="1">
      <alignment horizontal="center" vertical="top" wrapText="1"/>
    </xf>
    <xf numFmtId="0" fontId="3" fillId="9" borderId="33" xfId="0" applyFont="1" applyFill="1" applyBorder="1" applyAlignment="1">
      <alignment vertical="top" wrapText="1"/>
    </xf>
    <xf numFmtId="3" fontId="3" fillId="9" borderId="33" xfId="0" applyNumberFormat="1" applyFont="1" applyFill="1" applyBorder="1" applyAlignment="1">
      <alignment horizontal="center" vertical="top"/>
    </xf>
    <xf numFmtId="3" fontId="3" fillId="9" borderId="40" xfId="0" applyNumberFormat="1" applyFont="1" applyFill="1" applyBorder="1" applyAlignment="1">
      <alignment horizontal="left" vertical="top"/>
    </xf>
    <xf numFmtId="3" fontId="3" fillId="9" borderId="32" xfId="0" applyNumberFormat="1" applyFont="1" applyFill="1" applyBorder="1" applyAlignment="1">
      <alignment horizontal="left" vertical="top" wrapText="1"/>
    </xf>
    <xf numFmtId="0" fontId="2" fillId="0" borderId="33" xfId="0" applyFont="1" applyFill="1" applyBorder="1" applyAlignment="1">
      <alignment horizontal="center" vertical="top" textRotation="90"/>
    </xf>
    <xf numFmtId="49" fontId="5" fillId="10" borderId="19" xfId="0" applyNumberFormat="1" applyFont="1" applyFill="1" applyBorder="1" applyAlignment="1">
      <alignment vertical="top"/>
    </xf>
    <xf numFmtId="0" fontId="3" fillId="10" borderId="40" xfId="0" applyFont="1" applyFill="1" applyBorder="1" applyAlignment="1">
      <alignment vertical="top" wrapText="1"/>
    </xf>
    <xf numFmtId="3" fontId="3" fillId="10" borderId="40" xfId="0" applyNumberFormat="1" applyFont="1" applyFill="1" applyBorder="1" applyAlignment="1">
      <alignment horizontal="center" vertical="top" wrapText="1"/>
    </xf>
    <xf numFmtId="0" fontId="3" fillId="10" borderId="15" xfId="0" applyFont="1" applyFill="1" applyBorder="1" applyAlignment="1">
      <alignment vertical="top" wrapText="1"/>
    </xf>
    <xf numFmtId="0" fontId="3" fillId="0" borderId="29"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5" fillId="13" borderId="2" xfId="0" applyFont="1" applyFill="1" applyBorder="1" applyAlignment="1">
      <alignment horizontal="center" vertical="top"/>
    </xf>
    <xf numFmtId="164" fontId="5" fillId="13" borderId="2" xfId="0" applyNumberFormat="1" applyFont="1" applyFill="1" applyBorder="1" applyAlignment="1">
      <alignment vertical="top"/>
    </xf>
    <xf numFmtId="164" fontId="20" fillId="13" borderId="2" xfId="0" applyNumberFormat="1" applyFont="1" applyFill="1" applyBorder="1" applyAlignment="1">
      <alignment horizontal="right" vertical="top"/>
    </xf>
    <xf numFmtId="164" fontId="20" fillId="13" borderId="2" xfId="0" applyNumberFormat="1" applyFont="1" applyFill="1" applyBorder="1" applyAlignment="1">
      <alignment vertical="top"/>
    </xf>
    <xf numFmtId="0" fontId="26" fillId="0" borderId="0" xfId="0" applyFont="1" applyBorder="1" applyAlignment="1">
      <alignment horizontal="left" vertical="top" wrapText="1"/>
    </xf>
    <xf numFmtId="0" fontId="26" fillId="0" borderId="0" xfId="0" applyFont="1" applyAlignment="1">
      <alignment horizontal="left" vertical="center" wrapText="1"/>
    </xf>
    <xf numFmtId="0" fontId="6" fillId="0" borderId="0" xfId="0" applyFont="1" applyAlignment="1">
      <alignment horizontal="center"/>
    </xf>
    <xf numFmtId="0" fontId="28"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center"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3" fillId="0" borderId="29"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49" fontId="5" fillId="14" borderId="7" xfId="0" applyNumberFormat="1" applyFont="1" applyFill="1" applyBorder="1" applyAlignment="1">
      <alignment horizontal="center" vertical="top"/>
    </xf>
    <xf numFmtId="49" fontId="5" fillId="14" borderId="8" xfId="0" applyNumberFormat="1" applyFont="1" applyFill="1" applyBorder="1" applyAlignment="1">
      <alignment horizontal="center" vertical="top"/>
    </xf>
    <xf numFmtId="49" fontId="5" fillId="1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3" borderId="56" xfId="0" applyFont="1" applyFill="1" applyBorder="1" applyAlignment="1">
      <alignment vertical="top" wrapText="1"/>
    </xf>
    <xf numFmtId="0" fontId="3" fillId="3" borderId="43" xfId="0" applyFont="1" applyFill="1" applyBorder="1" applyAlignment="1">
      <alignment vertical="top" wrapText="1"/>
    </xf>
    <xf numFmtId="0" fontId="3" fillId="3" borderId="66" xfId="0" applyFont="1" applyFill="1" applyBorder="1" applyAlignment="1">
      <alignment vertical="top" wrapText="1"/>
    </xf>
    <xf numFmtId="0" fontId="3" fillId="14" borderId="48" xfId="0" applyFont="1" applyFill="1" applyBorder="1" applyAlignment="1">
      <alignment horizontal="left" vertical="top" wrapText="1"/>
    </xf>
    <xf numFmtId="0" fontId="3" fillId="14" borderId="69" xfId="0" applyFont="1" applyFill="1" applyBorder="1" applyAlignment="1">
      <alignment horizontal="left" vertical="top" wrapText="1"/>
    </xf>
    <xf numFmtId="0" fontId="3" fillId="14" borderId="1" xfId="0" applyFont="1" applyFill="1" applyBorder="1" applyAlignment="1">
      <alignment vertical="center" wrapText="1"/>
    </xf>
    <xf numFmtId="0" fontId="7" fillId="14" borderId="1" xfId="0" applyFont="1" applyFill="1" applyBorder="1" applyAlignment="1">
      <alignment wrapText="1"/>
    </xf>
    <xf numFmtId="49" fontId="5" fillId="2" borderId="61" xfId="0" applyNumberFormat="1" applyFont="1" applyFill="1" applyBorder="1" applyAlignment="1">
      <alignment horizontal="right" vertical="top"/>
    </xf>
    <xf numFmtId="49" fontId="5" fillId="2" borderId="31" xfId="0" applyNumberFormat="1" applyFont="1" applyFill="1" applyBorder="1" applyAlignment="1">
      <alignment horizontal="right" vertical="top"/>
    </xf>
    <xf numFmtId="49" fontId="5" fillId="2" borderId="36" xfId="0" applyNumberFormat="1" applyFont="1" applyFill="1" applyBorder="1" applyAlignment="1">
      <alignment horizontal="right" vertical="top"/>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3" borderId="19" xfId="0" applyFont="1" applyFill="1" applyBorder="1" applyAlignment="1">
      <alignment horizontal="left" vertical="top" wrapText="1"/>
    </xf>
    <xf numFmtId="0" fontId="0" fillId="0" borderId="27" xfId="0" applyBorder="1" applyAlignment="1">
      <alignment vertical="top"/>
    </xf>
    <xf numFmtId="0" fontId="3" fillId="10" borderId="29" xfId="0" applyFont="1" applyFill="1" applyBorder="1" applyAlignment="1">
      <alignment horizontal="left" vertical="top" wrapText="1"/>
    </xf>
    <xf numFmtId="0" fontId="3" fillId="10" borderId="15" xfId="0" applyFont="1" applyFill="1" applyBorder="1" applyAlignment="1">
      <alignment horizontal="left" vertical="top" wrapText="1"/>
    </xf>
    <xf numFmtId="0" fontId="3" fillId="10" borderId="27" xfId="0" applyFont="1" applyFill="1" applyBorder="1" applyAlignment="1">
      <alignment horizontal="left" vertical="top" wrapText="1"/>
    </xf>
    <xf numFmtId="0" fontId="5" fillId="3" borderId="38" xfId="0" applyFont="1" applyFill="1" applyBorder="1" applyAlignment="1">
      <alignment horizontal="left" vertical="top" wrapText="1"/>
    </xf>
    <xf numFmtId="0" fontId="5" fillId="3" borderId="18" xfId="0" applyFont="1" applyFill="1" applyBorder="1" applyAlignment="1">
      <alignment horizontal="left" vertical="top" wrapText="1"/>
    </xf>
    <xf numFmtId="0" fontId="2" fillId="0" borderId="15" xfId="0" applyFont="1" applyBorder="1" applyAlignment="1">
      <alignment horizontal="center" vertical="center" textRotation="90" wrapText="1"/>
    </xf>
    <xf numFmtId="0" fontId="2" fillId="10" borderId="15" xfId="0" applyFont="1" applyFill="1" applyBorder="1" applyAlignment="1">
      <alignment horizontal="center" vertical="center" textRotation="90" wrapText="1"/>
    </xf>
    <xf numFmtId="0" fontId="2" fillId="10" borderId="33" xfId="0" applyFont="1" applyFill="1" applyBorder="1" applyAlignment="1">
      <alignment horizontal="center" vertical="center" textRotation="90" wrapText="1"/>
    </xf>
    <xf numFmtId="3" fontId="5" fillId="0" borderId="15" xfId="0" applyNumberFormat="1" applyFont="1" applyFill="1" applyBorder="1" applyAlignment="1">
      <alignment horizontal="center" vertical="top"/>
    </xf>
    <xf numFmtId="3" fontId="5" fillId="0" borderId="33" xfId="0" applyNumberFormat="1" applyFont="1" applyFill="1" applyBorder="1" applyAlignment="1">
      <alignment horizontal="center" vertical="top"/>
    </xf>
    <xf numFmtId="3" fontId="5" fillId="0" borderId="17" xfId="0" applyNumberFormat="1" applyFont="1" applyFill="1" applyBorder="1" applyAlignment="1">
      <alignment horizontal="center" vertical="top"/>
    </xf>
    <xf numFmtId="3" fontId="5" fillId="0" borderId="32" xfId="0" applyNumberFormat="1" applyFont="1" applyFill="1" applyBorder="1" applyAlignment="1">
      <alignment horizontal="center" vertical="top"/>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40" xfId="0" applyFont="1" applyFill="1" applyBorder="1" applyAlignment="1">
      <alignment horizontal="left" vertical="top" wrapText="1"/>
    </xf>
    <xf numFmtId="0" fontId="8" fillId="0" borderId="1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3" fillId="0" borderId="31" xfId="0" applyFont="1" applyBorder="1" applyAlignment="1">
      <alignment horizontal="right" vertical="top"/>
    </xf>
    <xf numFmtId="0" fontId="10" fillId="0" borderId="7"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0"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2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56" xfId="0"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66" xfId="0" applyFont="1" applyBorder="1" applyAlignment="1">
      <alignment horizontal="center" vertical="center" textRotation="90" wrapText="1"/>
    </xf>
    <xf numFmtId="0" fontId="10" fillId="0" borderId="15" xfId="0" applyFont="1" applyBorder="1" applyAlignment="1">
      <alignment horizontal="center" vertical="center" wrapText="1"/>
    </xf>
    <xf numFmtId="0" fontId="10" fillId="0" borderId="27" xfId="0" applyFont="1" applyBorder="1" applyAlignment="1">
      <alignment horizontal="center" vertical="center" wrapText="1"/>
    </xf>
    <xf numFmtId="0" fontId="3" fillId="0" borderId="15" xfId="0" applyNumberFormat="1" applyFont="1" applyBorder="1" applyAlignment="1">
      <alignment horizontal="center" vertical="center" textRotation="90"/>
    </xf>
    <xf numFmtId="0" fontId="3" fillId="0" borderId="27" xfId="0" applyNumberFormat="1" applyFont="1" applyBorder="1" applyAlignment="1">
      <alignment horizontal="center" vertical="center" textRotation="90"/>
    </xf>
    <xf numFmtId="0" fontId="15" fillId="0" borderId="15" xfId="0" applyFont="1" applyBorder="1" applyAlignment="1">
      <alignment horizontal="center" vertical="center" wrapText="1"/>
    </xf>
    <xf numFmtId="0" fontId="15" fillId="0" borderId="27" xfId="0" applyFont="1" applyBorder="1" applyAlignment="1">
      <alignment horizontal="center" vertical="center" wrapText="1"/>
    </xf>
    <xf numFmtId="0" fontId="10" fillId="0" borderId="29" xfId="0" applyNumberFormat="1" applyFont="1" applyBorder="1" applyAlignment="1">
      <alignment horizontal="center" vertical="center" textRotation="90" wrapText="1"/>
    </xf>
    <xf numFmtId="0" fontId="10" fillId="0" borderId="15" xfId="0" applyNumberFormat="1" applyFont="1" applyBorder="1" applyAlignment="1">
      <alignment horizontal="center" vertical="center" textRotation="90" wrapText="1"/>
    </xf>
    <xf numFmtId="0" fontId="10" fillId="0" borderId="27" xfId="0" applyNumberFormat="1" applyFont="1" applyBorder="1" applyAlignment="1">
      <alignment horizontal="center" vertical="center" textRotation="90" wrapText="1"/>
    </xf>
    <xf numFmtId="0" fontId="3" fillId="10"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5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3" fontId="3" fillId="10" borderId="43" xfId="0" applyNumberFormat="1" applyFont="1" applyFill="1" applyBorder="1" applyAlignment="1">
      <alignment horizontal="left" vertical="top" wrapText="1"/>
    </xf>
    <xf numFmtId="0" fontId="0" fillId="10" borderId="57" xfId="0" applyFill="1" applyBorder="1" applyAlignment="1">
      <alignment horizontal="left" vertical="top" wrapText="1"/>
    </xf>
    <xf numFmtId="0" fontId="0" fillId="10" borderId="43" xfId="0" applyFill="1" applyBorder="1" applyAlignment="1">
      <alignment horizontal="left" vertical="top" wrapText="1"/>
    </xf>
    <xf numFmtId="0" fontId="3" fillId="10" borderId="40" xfId="0" applyFont="1" applyFill="1" applyBorder="1" applyAlignment="1">
      <alignment horizontal="justify" vertical="center"/>
    </xf>
    <xf numFmtId="0" fontId="7" fillId="10" borderId="58" xfId="0" applyFont="1" applyFill="1" applyBorder="1" applyAlignment="1"/>
    <xf numFmtId="3" fontId="3" fillId="10" borderId="12" xfId="0" applyNumberFormat="1" applyFont="1" applyFill="1" applyBorder="1" applyAlignment="1">
      <alignment horizontal="left" vertical="top" wrapText="1"/>
    </xf>
    <xf numFmtId="0" fontId="0" fillId="10" borderId="75" xfId="0" applyFill="1" applyBorder="1" applyAlignment="1">
      <alignment horizontal="left" vertical="top" wrapText="1"/>
    </xf>
    <xf numFmtId="0" fontId="7" fillId="10" borderId="57" xfId="0" applyFont="1" applyFill="1" applyBorder="1" applyAlignment="1">
      <alignment horizontal="left" vertical="top" wrapText="1"/>
    </xf>
    <xf numFmtId="0" fontId="7" fillId="10" borderId="40" xfId="0" applyFont="1" applyFill="1" applyBorder="1" applyAlignment="1">
      <alignment horizontal="left" vertical="top" wrapText="1"/>
    </xf>
    <xf numFmtId="0" fontId="7" fillId="10" borderId="58" xfId="0" applyFont="1" applyFill="1" applyBorder="1" applyAlignment="1">
      <alignment horizontal="left" vertical="top" wrapText="1"/>
    </xf>
    <xf numFmtId="3" fontId="3" fillId="10" borderId="56" xfId="0" applyNumberFormat="1" applyFont="1" applyFill="1" applyBorder="1" applyAlignment="1">
      <alignment horizontal="left" vertical="top" wrapText="1"/>
    </xf>
    <xf numFmtId="0" fontId="0" fillId="10" borderId="59" xfId="0" applyFill="1" applyBorder="1" applyAlignment="1">
      <alignment horizontal="left" vertical="top" wrapText="1"/>
    </xf>
    <xf numFmtId="0" fontId="0" fillId="10" borderId="66" xfId="0" applyFill="1" applyBorder="1" applyAlignment="1">
      <alignment horizontal="left" vertical="top" wrapText="1"/>
    </xf>
    <xf numFmtId="0" fontId="0" fillId="10" borderId="36" xfId="0" applyFill="1" applyBorder="1" applyAlignment="1">
      <alignment horizontal="left" vertical="top" wrapText="1"/>
    </xf>
    <xf numFmtId="3" fontId="3" fillId="0" borderId="40" xfId="0" applyNumberFormat="1" applyFont="1" applyFill="1" applyBorder="1" applyAlignment="1">
      <alignment horizontal="left" vertical="top" wrapText="1"/>
    </xf>
    <xf numFmtId="0" fontId="7" fillId="0" borderId="58" xfId="0" applyFont="1" applyBorder="1" applyAlignment="1">
      <alignment horizontal="left" vertical="top" wrapText="1"/>
    </xf>
    <xf numFmtId="3" fontId="3" fillId="0" borderId="48" xfId="0" applyNumberFormat="1" applyFont="1" applyFill="1" applyBorder="1" applyAlignment="1">
      <alignment horizontal="left" vertical="top" wrapText="1"/>
    </xf>
    <xf numFmtId="0" fontId="7" fillId="0" borderId="69" xfId="0" applyFont="1" applyBorder="1" applyAlignment="1">
      <alignment horizontal="left" vertical="top" wrapText="1"/>
    </xf>
    <xf numFmtId="3" fontId="3" fillId="10" borderId="48" xfId="0" applyNumberFormat="1" applyFont="1" applyFill="1" applyBorder="1" applyAlignment="1">
      <alignment horizontal="left" vertical="top" wrapText="1"/>
    </xf>
    <xf numFmtId="0" fontId="7" fillId="10" borderId="69" xfId="0" applyFont="1" applyFill="1" applyBorder="1" applyAlignment="1">
      <alignment horizontal="left" vertical="top" wrapText="1"/>
    </xf>
    <xf numFmtId="0" fontId="3" fillId="14" borderId="29" xfId="0" applyFont="1" applyFill="1" applyBorder="1" applyAlignment="1">
      <alignment vertical="center" wrapText="1"/>
    </xf>
    <xf numFmtId="0" fontId="7" fillId="14" borderId="29" xfId="0" applyFont="1" applyFill="1" applyBorder="1" applyAlignment="1">
      <alignment wrapText="1"/>
    </xf>
    <xf numFmtId="0" fontId="3" fillId="14" borderId="12" xfId="0" applyFont="1" applyFill="1" applyBorder="1" applyAlignment="1">
      <alignment horizontal="justify" vertical="top"/>
    </xf>
    <xf numFmtId="0" fontId="7" fillId="14" borderId="75" xfId="0" applyFont="1" applyFill="1" applyBorder="1" applyAlignment="1">
      <alignment horizontal="justify" vertical="top"/>
    </xf>
    <xf numFmtId="3" fontId="5" fillId="3" borderId="15"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0" fontId="0" fillId="0" borderId="58" xfId="0" applyBorder="1" applyAlignment="1">
      <alignment horizontal="left" vertical="top" wrapText="1"/>
    </xf>
    <xf numFmtId="0" fontId="5" fillId="3" borderId="56" xfId="0" applyFont="1" applyFill="1" applyBorder="1" applyAlignment="1">
      <alignment horizontal="left" vertical="top" wrapText="1"/>
    </xf>
    <xf numFmtId="0" fontId="5" fillId="3" borderId="43" xfId="0" applyFont="1" applyFill="1" applyBorder="1" applyAlignment="1">
      <alignment horizontal="left" vertical="top" wrapText="1"/>
    </xf>
    <xf numFmtId="0" fontId="5" fillId="3" borderId="66" xfId="0" applyFont="1" applyFill="1" applyBorder="1" applyAlignment="1">
      <alignment horizontal="left" vertical="top" wrapText="1"/>
    </xf>
    <xf numFmtId="49" fontId="5" fillId="14" borderId="7" xfId="0" applyNumberFormat="1" applyFont="1" applyFill="1" applyBorder="1" applyAlignment="1">
      <alignment horizontal="center" vertical="top" wrapText="1"/>
    </xf>
    <xf numFmtId="49" fontId="5" fillId="14" borderId="8" xfId="0" applyNumberFormat="1" applyFont="1" applyFill="1" applyBorder="1" applyAlignment="1">
      <alignment horizontal="center" vertical="top" wrapText="1"/>
    </xf>
    <xf numFmtId="49" fontId="5" fillId="14"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20" fillId="10" borderId="29" xfId="0" applyNumberFormat="1" applyFont="1" applyFill="1" applyBorder="1" applyAlignment="1">
      <alignment horizontal="center" vertical="top" wrapText="1"/>
    </xf>
    <xf numFmtId="49" fontId="20" fillId="10" borderId="15" xfId="0" applyNumberFormat="1" applyFont="1" applyFill="1" applyBorder="1" applyAlignment="1">
      <alignment horizontal="center" vertical="top" wrapText="1"/>
    </xf>
    <xf numFmtId="49" fontId="20" fillId="10" borderId="27" xfId="0" applyNumberFormat="1" applyFont="1" applyFill="1" applyBorder="1" applyAlignment="1">
      <alignment horizontal="center" vertical="top" wrapText="1"/>
    </xf>
    <xf numFmtId="0" fontId="19" fillId="3" borderId="56" xfId="0" applyFont="1" applyFill="1" applyBorder="1" applyAlignment="1">
      <alignment horizontal="left" vertical="top" wrapText="1"/>
    </xf>
    <xf numFmtId="0" fontId="19" fillId="3" borderId="43" xfId="0" applyFont="1" applyFill="1" applyBorder="1" applyAlignment="1">
      <alignment horizontal="left" vertical="top" wrapText="1"/>
    </xf>
    <xf numFmtId="0" fontId="19" fillId="3" borderId="66" xfId="0" applyFont="1" applyFill="1" applyBorder="1" applyAlignment="1">
      <alignment horizontal="left" vertical="top" wrapText="1"/>
    </xf>
    <xf numFmtId="0" fontId="19" fillId="0" borderId="29"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19" fillId="0" borderId="27" xfId="0" applyFont="1" applyFill="1" applyBorder="1" applyAlignment="1">
      <alignment horizontal="center" vertical="center" textRotation="90" wrapText="1"/>
    </xf>
    <xf numFmtId="0" fontId="0" fillId="0" borderId="33" xfId="0" applyBorder="1" applyAlignment="1">
      <alignment horizontal="center" vertical="center" textRotation="90" wrapText="1"/>
    </xf>
    <xf numFmtId="49" fontId="5" fillId="2" borderId="79" xfId="0" applyNumberFormat="1" applyFont="1" applyFill="1" applyBorder="1" applyAlignment="1">
      <alignment horizontal="right" vertical="top"/>
    </xf>
    <xf numFmtId="49" fontId="20" fillId="0" borderId="29"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27" xfId="0" applyNumberFormat="1" applyFont="1" applyBorder="1" applyAlignment="1">
      <alignment horizontal="center" vertical="top" wrapText="1"/>
    </xf>
    <xf numFmtId="3" fontId="10" fillId="10" borderId="40" xfId="0" applyNumberFormat="1" applyFont="1" applyFill="1" applyBorder="1" applyAlignment="1">
      <alignment horizontal="left" vertical="top" wrapText="1"/>
    </xf>
    <xf numFmtId="0" fontId="0" fillId="10" borderId="58" xfId="0" applyFill="1" applyBorder="1" applyAlignment="1">
      <alignment horizontal="left" vertical="top" wrapText="1"/>
    </xf>
    <xf numFmtId="3" fontId="3" fillId="10" borderId="40" xfId="0" applyNumberFormat="1" applyFont="1" applyFill="1" applyBorder="1" applyAlignment="1">
      <alignment horizontal="left" vertical="top" wrapText="1"/>
    </xf>
    <xf numFmtId="0" fontId="0" fillId="0" borderId="69" xfId="0" applyBorder="1" applyAlignment="1">
      <alignment horizontal="left" vertical="top" wrapText="1"/>
    </xf>
    <xf numFmtId="0" fontId="19" fillId="10" borderId="80" xfId="0" applyFont="1" applyFill="1" applyBorder="1" applyAlignment="1">
      <alignment horizontal="left" vertical="top" wrapText="1"/>
    </xf>
    <xf numFmtId="0" fontId="19" fillId="10" borderId="38" xfId="0" applyFont="1" applyFill="1" applyBorder="1" applyAlignment="1">
      <alignment horizontal="left" vertical="top" wrapText="1"/>
    </xf>
    <xf numFmtId="0" fontId="19" fillId="10" borderId="65" xfId="0" applyFont="1" applyFill="1" applyBorder="1" applyAlignment="1">
      <alignment horizontal="left" vertical="top" wrapText="1"/>
    </xf>
    <xf numFmtId="0" fontId="3" fillId="14" borderId="61" xfId="0" applyFont="1" applyFill="1" applyBorder="1" applyAlignment="1">
      <alignment horizontal="center" vertical="top"/>
    </xf>
    <xf numFmtId="0" fontId="3" fillId="14" borderId="73" xfId="0" applyFont="1" applyFill="1" applyBorder="1" applyAlignment="1">
      <alignment horizontal="center"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3" xfId="0" applyFont="1" applyFill="1" applyBorder="1" applyAlignment="1">
      <alignment horizontal="left" vertical="top" wrapText="1"/>
    </xf>
    <xf numFmtId="0" fontId="3" fillId="2" borderId="79" xfId="0" applyFont="1" applyFill="1" applyBorder="1" applyAlignment="1">
      <alignment horizontal="center" vertical="top" wrapText="1"/>
    </xf>
    <xf numFmtId="0" fontId="3" fillId="2" borderId="59" xfId="0" applyFont="1" applyFill="1" applyBorder="1" applyAlignment="1">
      <alignment horizontal="center" vertical="top" wrapText="1"/>
    </xf>
    <xf numFmtId="0" fontId="0" fillId="10" borderId="59" xfId="0" applyFill="1" applyBorder="1" applyAlignment="1">
      <alignment horizontal="left" vertical="top"/>
    </xf>
    <xf numFmtId="0" fontId="0" fillId="10" borderId="57" xfId="0" applyFill="1" applyBorder="1" applyAlignment="1">
      <alignment horizontal="left" vertical="top"/>
    </xf>
    <xf numFmtId="0" fontId="0" fillId="10" borderId="66" xfId="0" applyFill="1" applyBorder="1" applyAlignment="1">
      <alignment horizontal="left" vertical="top"/>
    </xf>
    <xf numFmtId="0" fontId="0" fillId="10" borderId="36" xfId="0" applyFill="1" applyBorder="1" applyAlignment="1">
      <alignment horizontal="left" vertical="top"/>
    </xf>
    <xf numFmtId="0" fontId="7" fillId="0" borderId="27" xfId="0" applyFont="1" applyBorder="1" applyAlignment="1">
      <alignment horizontal="left" vertical="top" wrapText="1"/>
    </xf>
    <xf numFmtId="3" fontId="3" fillId="10" borderId="29" xfId="0" applyNumberFormat="1" applyFont="1" applyFill="1" applyBorder="1" applyAlignment="1">
      <alignment horizontal="left" vertical="top" wrapText="1"/>
    </xf>
    <xf numFmtId="0" fontId="7" fillId="10" borderId="15" xfId="0" applyFont="1" applyFill="1" applyBorder="1" applyAlignment="1">
      <alignment horizontal="left" vertical="top"/>
    </xf>
    <xf numFmtId="0" fontId="7" fillId="10" borderId="27" xfId="0" applyFont="1" applyFill="1" applyBorder="1" applyAlignment="1">
      <alignment horizontal="left" vertical="top"/>
    </xf>
    <xf numFmtId="3" fontId="3" fillId="10" borderId="30" xfId="0" applyNumberFormat="1" applyFont="1" applyFill="1" applyBorder="1" applyAlignment="1">
      <alignment horizontal="left" vertical="top" wrapText="1"/>
    </xf>
    <xf numFmtId="0" fontId="7" fillId="10" borderId="17" xfId="0" applyFont="1" applyFill="1" applyBorder="1" applyAlignment="1">
      <alignment horizontal="left" vertical="top"/>
    </xf>
    <xf numFmtId="0" fontId="7" fillId="10" borderId="28" xfId="0" applyFont="1" applyFill="1" applyBorder="1" applyAlignment="1">
      <alignment horizontal="left" vertical="top"/>
    </xf>
    <xf numFmtId="3" fontId="3" fillId="0" borderId="54" xfId="0" applyNumberFormat="1" applyFont="1" applyFill="1" applyBorder="1" applyAlignment="1">
      <alignment horizontal="center" vertical="top" wrapText="1"/>
    </xf>
    <xf numFmtId="0" fontId="7" fillId="0" borderId="46" xfId="0" applyFont="1" applyBorder="1" applyAlignment="1">
      <alignment horizontal="center" vertical="top" wrapText="1"/>
    </xf>
    <xf numFmtId="0" fontId="19" fillId="10" borderId="56" xfId="0" applyFont="1" applyFill="1" applyBorder="1" applyAlignment="1">
      <alignment horizontal="left" vertical="top" wrapText="1"/>
    </xf>
    <xf numFmtId="0" fontId="19" fillId="10" borderId="66" xfId="0" applyFont="1" applyFill="1" applyBorder="1" applyAlignment="1">
      <alignment horizontal="left" vertical="top" wrapText="1"/>
    </xf>
    <xf numFmtId="0" fontId="22" fillId="0" borderId="29" xfId="0" applyFont="1" applyFill="1" applyBorder="1" applyAlignment="1">
      <alignment horizontal="center" vertical="center" textRotation="90" wrapText="1"/>
    </xf>
    <xf numFmtId="0" fontId="22" fillId="0" borderId="27" xfId="0" applyFont="1" applyFill="1" applyBorder="1" applyAlignment="1">
      <alignment horizontal="center" vertical="center" textRotation="90" wrapText="1"/>
    </xf>
    <xf numFmtId="49" fontId="20" fillId="0" borderId="29" xfId="0" applyNumberFormat="1" applyFont="1" applyBorder="1" applyAlignment="1">
      <alignment horizontal="center" vertical="top"/>
    </xf>
    <xf numFmtId="49" fontId="20" fillId="0" borderId="27" xfId="0" applyNumberFormat="1" applyFont="1" applyBorder="1" applyAlignment="1">
      <alignment horizontal="center" vertical="top"/>
    </xf>
    <xf numFmtId="49" fontId="20" fillId="0" borderId="15" xfId="0" applyNumberFormat="1" applyFont="1" applyBorder="1" applyAlignment="1">
      <alignment horizontal="center" vertical="top"/>
    </xf>
    <xf numFmtId="0" fontId="19" fillId="10" borderId="43" xfId="0" applyFont="1" applyFill="1" applyBorder="1" applyAlignment="1">
      <alignment horizontal="left" vertical="top" wrapText="1"/>
    </xf>
    <xf numFmtId="0" fontId="22" fillId="0" borderId="15" xfId="0" applyFont="1" applyFill="1" applyBorder="1" applyAlignment="1">
      <alignment horizontal="center" vertical="center" textRotation="90"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61" xfId="0" applyFont="1" applyFill="1" applyBorder="1" applyAlignment="1">
      <alignment horizontal="center" vertical="top"/>
    </xf>
    <xf numFmtId="0" fontId="3" fillId="7" borderId="73" xfId="0" applyFont="1" applyFill="1" applyBorder="1" applyAlignment="1">
      <alignment horizontal="center" vertical="top"/>
    </xf>
    <xf numFmtId="49" fontId="5" fillId="0" borderId="31" xfId="0" applyNumberFormat="1" applyFont="1" applyFill="1" applyBorder="1" applyAlignment="1">
      <alignment horizontal="center" vertical="top"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0" fontId="5" fillId="0" borderId="74"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76" xfId="0" applyBorder="1" applyAlignment="1">
      <alignment horizontal="center"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3" fillId="0" borderId="79"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2" borderId="61" xfId="0" applyFont="1" applyFill="1" applyBorder="1" applyAlignment="1">
      <alignment horizontal="center" vertical="top" wrapText="1"/>
    </xf>
    <xf numFmtId="0" fontId="3" fillId="2" borderId="73" xfId="0" applyFont="1" applyFill="1" applyBorder="1" applyAlignment="1">
      <alignment horizontal="center" vertical="top" wrapText="1"/>
    </xf>
    <xf numFmtId="0" fontId="19" fillId="10" borderId="29" xfId="0" applyFont="1" applyFill="1" applyBorder="1" applyAlignment="1">
      <alignment horizontal="left" vertical="top" wrapText="1"/>
    </xf>
    <xf numFmtId="0" fontId="19" fillId="10" borderId="27" xfId="0" applyFont="1" applyFill="1" applyBorder="1" applyAlignment="1">
      <alignment horizontal="left" vertical="top" wrapText="1"/>
    </xf>
    <xf numFmtId="49" fontId="20" fillId="2" borderId="60" xfId="0" applyNumberFormat="1" applyFont="1" applyFill="1" applyBorder="1" applyAlignment="1">
      <alignment horizontal="right" vertical="top"/>
    </xf>
    <xf numFmtId="49" fontId="20" fillId="2" borderId="61" xfId="0" applyNumberFormat="1" applyFont="1" applyFill="1" applyBorder="1" applyAlignment="1">
      <alignment horizontal="right" vertical="top"/>
    </xf>
    <xf numFmtId="49" fontId="20" fillId="2" borderId="73" xfId="0" applyNumberFormat="1" applyFont="1" applyFill="1" applyBorder="1" applyAlignment="1">
      <alignment horizontal="right" vertical="top"/>
    </xf>
    <xf numFmtId="0" fontId="19" fillId="2" borderId="42"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73" xfId="0" applyFont="1" applyFill="1" applyBorder="1" applyAlignment="1">
      <alignment horizontal="center" vertical="top" wrapText="1"/>
    </xf>
    <xf numFmtId="49" fontId="20" fillId="2" borderId="60" xfId="0" applyNumberFormat="1" applyFont="1" applyFill="1" applyBorder="1" applyAlignment="1">
      <alignment horizontal="left" vertical="top"/>
    </xf>
    <xf numFmtId="49" fontId="20" fillId="2" borderId="61" xfId="0" applyNumberFormat="1" applyFont="1" applyFill="1" applyBorder="1" applyAlignment="1">
      <alignment horizontal="left" vertical="top"/>
    </xf>
    <xf numFmtId="49" fontId="20" fillId="2" borderId="73" xfId="0" applyNumberFormat="1" applyFont="1" applyFill="1" applyBorder="1" applyAlignment="1">
      <alignment horizontal="left" vertical="top"/>
    </xf>
    <xf numFmtId="3" fontId="3" fillId="14" borderId="56" xfId="0" applyNumberFormat="1" applyFont="1" applyFill="1" applyBorder="1" applyAlignment="1">
      <alignment horizontal="left" vertical="top" wrapText="1"/>
    </xf>
    <xf numFmtId="0" fontId="0" fillId="0" borderId="59" xfId="0" applyBorder="1" applyAlignment="1">
      <alignment vertical="top"/>
    </xf>
    <xf numFmtId="0" fontId="0" fillId="0" borderId="43" xfId="0" applyBorder="1" applyAlignment="1">
      <alignment vertical="top"/>
    </xf>
    <xf numFmtId="0" fontId="0" fillId="0" borderId="57" xfId="0" applyBorder="1" applyAlignment="1">
      <alignment vertical="top"/>
    </xf>
    <xf numFmtId="0" fontId="0" fillId="0" borderId="66" xfId="0" applyBorder="1" applyAlignment="1">
      <alignment vertical="top"/>
    </xf>
    <xf numFmtId="0" fontId="0" fillId="0" borderId="36" xfId="0" applyBorder="1" applyAlignment="1">
      <alignment vertical="top"/>
    </xf>
    <xf numFmtId="0" fontId="19" fillId="14" borderId="56" xfId="0" applyFont="1" applyFill="1" applyBorder="1" applyAlignment="1">
      <alignment horizontal="left" vertical="top" wrapText="1"/>
    </xf>
    <xf numFmtId="3" fontId="3" fillId="10" borderId="59" xfId="0" applyNumberFormat="1" applyFont="1" applyFill="1" applyBorder="1" applyAlignment="1">
      <alignment horizontal="left" vertical="top" wrapText="1"/>
    </xf>
    <xf numFmtId="3" fontId="3" fillId="10" borderId="57" xfId="0" applyNumberFormat="1" applyFont="1" applyFill="1" applyBorder="1" applyAlignment="1">
      <alignment horizontal="left" vertical="top" wrapText="1"/>
    </xf>
    <xf numFmtId="3" fontId="3" fillId="10" borderId="66" xfId="0" applyNumberFormat="1" applyFont="1" applyFill="1" applyBorder="1" applyAlignment="1">
      <alignment horizontal="left" vertical="top" wrapText="1"/>
    </xf>
    <xf numFmtId="3" fontId="3" fillId="10" borderId="36" xfId="0" applyNumberFormat="1" applyFont="1" applyFill="1" applyBorder="1" applyAlignment="1">
      <alignment horizontal="left" vertical="top" wrapText="1"/>
    </xf>
    <xf numFmtId="0" fontId="19" fillId="14" borderId="80" xfId="0" applyFont="1" applyFill="1" applyBorder="1" applyAlignment="1">
      <alignment vertical="top" wrapText="1"/>
    </xf>
    <xf numFmtId="0" fontId="23" fillId="14" borderId="38" xfId="0" applyFont="1" applyFill="1" applyBorder="1" applyAlignment="1">
      <alignment vertical="top" wrapText="1"/>
    </xf>
    <xf numFmtId="0" fontId="3" fillId="14" borderId="11" xfId="0" applyFont="1" applyFill="1" applyBorder="1" applyAlignment="1">
      <alignment vertical="center" wrapText="1"/>
    </xf>
    <xf numFmtId="0" fontId="7" fillId="14" borderId="11" xfId="0" applyFont="1" applyFill="1" applyBorder="1" applyAlignment="1">
      <alignment wrapText="1"/>
    </xf>
    <xf numFmtId="0" fontId="3" fillId="14" borderId="12" xfId="0" applyFont="1" applyFill="1" applyBorder="1" applyAlignment="1">
      <alignment vertical="top" wrapText="1"/>
    </xf>
    <xf numFmtId="0" fontId="0" fillId="0" borderId="75" xfId="0" applyBorder="1" applyAlignment="1">
      <alignment vertical="top" wrapText="1"/>
    </xf>
    <xf numFmtId="0" fontId="23" fillId="0" borderId="66" xfId="0" applyFont="1" applyBorder="1" applyAlignment="1">
      <alignment horizontal="left" vertical="top" wrapText="1"/>
    </xf>
    <xf numFmtId="0" fontId="3" fillId="10" borderId="33" xfId="0" applyFont="1" applyFill="1" applyBorder="1" applyAlignment="1">
      <alignment horizontal="left" vertical="top" wrapText="1"/>
    </xf>
    <xf numFmtId="0" fontId="3" fillId="10" borderId="38" xfId="0" applyFont="1" applyFill="1" applyBorder="1" applyAlignment="1">
      <alignment horizontal="left" vertical="top" wrapText="1"/>
    </xf>
    <xf numFmtId="0" fontId="3" fillId="10" borderId="65" xfId="0" applyFont="1" applyFill="1" applyBorder="1" applyAlignment="1">
      <alignment horizontal="left" vertical="top" wrapText="1"/>
    </xf>
    <xf numFmtId="0" fontId="3" fillId="10" borderId="80" xfId="0" applyFont="1" applyFill="1" applyBorder="1" applyAlignment="1">
      <alignment horizontal="left" vertical="top" wrapText="1"/>
    </xf>
    <xf numFmtId="49" fontId="5" fillId="2" borderId="79" xfId="0" applyNumberFormat="1" applyFont="1" applyFill="1" applyBorder="1" applyAlignment="1">
      <alignment horizontal="left" vertical="top"/>
    </xf>
    <xf numFmtId="0" fontId="3" fillId="10" borderId="15" xfId="0" applyFont="1" applyFill="1" applyBorder="1" applyAlignment="1">
      <alignment vertical="top" wrapText="1"/>
    </xf>
    <xf numFmtId="0" fontId="0" fillId="10" borderId="27" xfId="0" applyFill="1" applyBorder="1" applyAlignment="1">
      <alignment vertical="top" wrapText="1"/>
    </xf>
    <xf numFmtId="49" fontId="5" fillId="14" borderId="60" xfId="0" applyNumberFormat="1" applyFont="1" applyFill="1" applyBorder="1" applyAlignment="1">
      <alignment horizontal="right" vertical="top"/>
    </xf>
    <xf numFmtId="49" fontId="5" fillId="14" borderId="61" xfId="0" applyNumberFormat="1" applyFont="1" applyFill="1" applyBorder="1" applyAlignment="1">
      <alignment horizontal="right" vertical="top"/>
    </xf>
    <xf numFmtId="49" fontId="5" fillId="14" borderId="22" xfId="0" applyNumberFormat="1" applyFont="1" applyFill="1" applyBorder="1" applyAlignment="1">
      <alignment horizontal="right" vertical="top"/>
    </xf>
    <xf numFmtId="0" fontId="0" fillId="10" borderId="69" xfId="0" applyFill="1" applyBorder="1" applyAlignment="1">
      <alignment horizontal="left" vertical="top" wrapText="1"/>
    </xf>
    <xf numFmtId="0" fontId="7" fillId="0" borderId="33" xfId="0" applyFont="1" applyFill="1" applyBorder="1" applyAlignment="1">
      <alignment horizontal="center" vertical="center" textRotation="90" wrapText="1"/>
    </xf>
    <xf numFmtId="0" fontId="7" fillId="10" borderId="59" xfId="0" applyFont="1" applyFill="1" applyBorder="1" applyAlignment="1">
      <alignment horizontal="left" vertical="top"/>
    </xf>
    <xf numFmtId="0" fontId="7" fillId="10" borderId="43" xfId="0" applyFont="1" applyFill="1" applyBorder="1" applyAlignment="1">
      <alignment horizontal="left" vertical="top"/>
    </xf>
    <xf numFmtId="0" fontId="7" fillId="10" borderId="57" xfId="0" applyFont="1" applyFill="1" applyBorder="1" applyAlignment="1">
      <alignment horizontal="left" vertical="top"/>
    </xf>
    <xf numFmtId="0" fontId="7" fillId="10" borderId="66" xfId="0" applyFont="1" applyFill="1" applyBorder="1" applyAlignment="1">
      <alignment horizontal="left" vertical="top"/>
    </xf>
    <xf numFmtId="0" fontId="7" fillId="10" borderId="36" xfId="0" applyFont="1" applyFill="1" applyBorder="1" applyAlignment="1">
      <alignment horizontal="left" vertical="top"/>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top" wrapText="1"/>
    </xf>
    <xf numFmtId="0" fontId="22" fillId="0" borderId="19" xfId="0" applyFont="1" applyFill="1" applyBorder="1" applyAlignment="1">
      <alignment horizontal="center" vertical="center" textRotation="90" wrapText="1"/>
    </xf>
    <xf numFmtId="0" fontId="22" fillId="0" borderId="33" xfId="0" applyFont="1" applyFill="1" applyBorder="1" applyAlignment="1">
      <alignment horizontal="center" vertical="center" textRotation="90" wrapText="1"/>
    </xf>
    <xf numFmtId="49" fontId="19" fillId="0" borderId="50" xfId="0" applyNumberFormat="1" applyFont="1" applyBorder="1" applyAlignment="1">
      <alignment horizontal="center" vertical="top"/>
    </xf>
    <xf numFmtId="49" fontId="19" fillId="0" borderId="43" xfId="0" applyNumberFormat="1" applyFont="1" applyBorder="1" applyAlignment="1">
      <alignment horizontal="center" vertical="top"/>
    </xf>
    <xf numFmtId="49" fontId="20" fillId="0" borderId="30" xfId="0" applyNumberFormat="1" applyFont="1" applyBorder="1" applyAlignment="1">
      <alignment horizontal="center" vertical="top"/>
    </xf>
    <xf numFmtId="49" fontId="20" fillId="0" borderId="17" xfId="0" applyNumberFormat="1" applyFont="1" applyBorder="1" applyAlignment="1">
      <alignment horizontal="center" vertical="top"/>
    </xf>
    <xf numFmtId="49" fontId="20" fillId="0" borderId="28" xfId="0" applyNumberFormat="1" applyFont="1" applyBorder="1" applyAlignment="1">
      <alignment horizontal="center" vertical="top"/>
    </xf>
    <xf numFmtId="49" fontId="22" fillId="0" borderId="62" xfId="0" applyNumberFormat="1" applyFont="1" applyBorder="1" applyAlignment="1">
      <alignment horizontal="center" vertical="top" wrapText="1"/>
    </xf>
    <xf numFmtId="49" fontId="22" fillId="0" borderId="5" xfId="0" applyNumberFormat="1" applyFont="1" applyBorder="1" applyAlignment="1">
      <alignment horizontal="center" vertical="top" wrapText="1"/>
    </xf>
    <xf numFmtId="49" fontId="22" fillId="0" borderId="55" xfId="0" applyNumberFormat="1" applyFont="1" applyBorder="1" applyAlignment="1">
      <alignment horizontal="center" vertical="top" wrapText="1"/>
    </xf>
    <xf numFmtId="0" fontId="19" fillId="3" borderId="7" xfId="0" applyFont="1" applyFill="1" applyBorder="1" applyAlignment="1">
      <alignment horizontal="left" vertical="top" wrapText="1"/>
    </xf>
    <xf numFmtId="0" fontId="23" fillId="0" borderId="8" xfId="0" applyFont="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20" fillId="5" borderId="29" xfId="0" applyNumberFormat="1" applyFont="1" applyFill="1" applyBorder="1" applyAlignment="1">
      <alignment horizontal="center" vertical="top"/>
    </xf>
    <xf numFmtId="49" fontId="20" fillId="5" borderId="15" xfId="0" applyNumberFormat="1" applyFont="1" applyFill="1" applyBorder="1" applyAlignment="1">
      <alignment horizontal="center" vertical="top"/>
    </xf>
    <xf numFmtId="49" fontId="20" fillId="5" borderId="27" xfId="0" applyNumberFormat="1" applyFont="1" applyFill="1" applyBorder="1" applyAlignment="1">
      <alignment horizontal="center" vertical="top"/>
    </xf>
    <xf numFmtId="0" fontId="19" fillId="3" borderId="30" xfId="0" applyFont="1" applyFill="1" applyBorder="1" applyAlignment="1">
      <alignment vertical="top" wrapText="1"/>
    </xf>
    <xf numFmtId="0" fontId="19" fillId="3" borderId="17" xfId="0" applyFont="1" applyFill="1" applyBorder="1" applyAlignment="1">
      <alignment vertical="top" wrapText="1"/>
    </xf>
    <xf numFmtId="0" fontId="19" fillId="3" borderId="28" xfId="0" applyFont="1" applyFill="1" applyBorder="1" applyAlignment="1">
      <alignment vertical="top" wrapText="1"/>
    </xf>
    <xf numFmtId="0" fontId="22" fillId="0" borderId="74" xfId="0" applyFont="1" applyFill="1" applyBorder="1" applyAlignment="1">
      <alignment horizontal="center" vertical="center" textRotation="90" wrapText="1"/>
    </xf>
    <xf numFmtId="0" fontId="22" fillId="0" borderId="39"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49" fontId="19" fillId="0" borderId="56" xfId="0" applyNumberFormat="1" applyFont="1" applyBorder="1" applyAlignment="1">
      <alignment horizontal="center" vertical="top" wrapText="1"/>
    </xf>
    <xf numFmtId="49" fontId="19" fillId="0" borderId="43" xfId="0" applyNumberFormat="1" applyFont="1" applyBorder="1" applyAlignment="1">
      <alignment horizontal="center" vertical="top" wrapText="1"/>
    </xf>
    <xf numFmtId="49" fontId="19" fillId="0" borderId="66" xfId="0" applyNumberFormat="1" applyFont="1" applyBorder="1" applyAlignment="1">
      <alignment horizontal="center" vertical="top"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9" fillId="3" borderId="8" xfId="0" applyFont="1" applyFill="1" applyBorder="1" applyAlignment="1">
      <alignment horizontal="left" vertical="top" wrapText="1"/>
    </xf>
    <xf numFmtId="49" fontId="20" fillId="5" borderId="29" xfId="0" applyNumberFormat="1" applyFont="1" applyFill="1" applyBorder="1" applyAlignment="1">
      <alignment horizontal="center" vertical="top" wrapText="1"/>
    </xf>
    <xf numFmtId="49" fontId="20" fillId="5" borderId="15" xfId="0" applyNumberFormat="1" applyFont="1" applyFill="1" applyBorder="1" applyAlignment="1">
      <alignment horizontal="center" vertical="top" wrapText="1"/>
    </xf>
    <xf numFmtId="49" fontId="20" fillId="5" borderId="27" xfId="0" applyNumberFormat="1" applyFont="1" applyFill="1" applyBorder="1" applyAlignment="1">
      <alignment horizontal="center" vertical="top" wrapText="1"/>
    </xf>
    <xf numFmtId="0" fontId="19" fillId="3" borderId="30" xfId="0" applyFont="1" applyFill="1" applyBorder="1" applyAlignment="1">
      <alignment horizontal="left" vertical="top" wrapText="1"/>
    </xf>
    <xf numFmtId="0" fontId="19" fillId="3" borderId="17" xfId="0" applyFont="1" applyFill="1" applyBorder="1" applyAlignment="1">
      <alignment horizontal="left" vertical="top" wrapText="1"/>
    </xf>
    <xf numFmtId="0" fontId="19" fillId="3" borderId="28" xfId="0" applyFont="1" applyFill="1" applyBorder="1" applyAlignment="1">
      <alignment horizontal="left" vertical="top" wrapText="1"/>
    </xf>
    <xf numFmtId="0" fontId="22" fillId="0" borderId="7" xfId="0" applyFont="1" applyFill="1" applyBorder="1" applyAlignment="1">
      <alignment horizontal="center" vertical="center" textRotation="90" wrapText="1"/>
    </xf>
    <xf numFmtId="0" fontId="22" fillId="0" borderId="8" xfId="0" applyFont="1" applyFill="1" applyBorder="1" applyAlignment="1">
      <alignment horizontal="center" vertical="center" textRotation="90" wrapText="1"/>
    </xf>
    <xf numFmtId="0" fontId="22" fillId="0" borderId="9" xfId="0" applyFont="1" applyFill="1" applyBorder="1" applyAlignment="1">
      <alignment horizontal="center" vertical="center" textRotation="90" wrapText="1"/>
    </xf>
    <xf numFmtId="49" fontId="19" fillId="0" borderId="29"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0" fontId="19" fillId="0" borderId="7" xfId="0" applyFont="1" applyFill="1" applyBorder="1" applyAlignment="1">
      <alignment vertical="top" wrapText="1"/>
    </xf>
    <xf numFmtId="0" fontId="23" fillId="0" borderId="8" xfId="0" applyFont="1" applyBorder="1" applyAlignment="1">
      <alignmen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49" fontId="10" fillId="0" borderId="62" xfId="0" applyNumberFormat="1" applyFont="1" applyBorder="1" applyAlignment="1">
      <alignment horizontal="center" vertical="top" wrapText="1"/>
    </xf>
    <xf numFmtId="0" fontId="7" fillId="0" borderId="5" xfId="0" applyFont="1" applyBorder="1" applyAlignment="1">
      <alignment horizontal="center" vertical="top"/>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62"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5" fillId="2" borderId="73" xfId="0" applyNumberFormat="1" applyFont="1" applyFill="1" applyBorder="1" applyAlignment="1">
      <alignment horizontal="right"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0" fontId="3" fillId="2" borderId="42" xfId="0" applyFont="1" applyFill="1" applyBorder="1" applyAlignment="1">
      <alignment horizontal="center" vertical="top" wrapText="1"/>
    </xf>
    <xf numFmtId="0" fontId="3" fillId="0" borderId="7" xfId="0" applyFont="1" applyFill="1" applyBorder="1" applyAlignment="1">
      <alignment horizontal="left" vertical="top"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49" fontId="5" fillId="4" borderId="73" xfId="0" applyNumberFormat="1" applyFont="1" applyFill="1" applyBorder="1" applyAlignment="1">
      <alignment horizontal="right" vertical="top"/>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20" xfId="0" applyFont="1" applyFill="1" applyBorder="1" applyAlignment="1">
      <alignment horizontal="justify" vertical="top"/>
    </xf>
    <xf numFmtId="0" fontId="0" fillId="0" borderId="28" xfId="0" applyBorder="1" applyAlignment="1">
      <alignment vertical="top"/>
    </xf>
    <xf numFmtId="0" fontId="19" fillId="0" borderId="7" xfId="0" applyFont="1" applyFill="1" applyBorder="1" applyAlignment="1">
      <alignment horizontal="center" vertical="center" textRotation="90" wrapText="1"/>
    </xf>
    <xf numFmtId="0" fontId="19" fillId="0" borderId="9" xfId="0" applyFont="1" applyFill="1" applyBorder="1" applyAlignment="1">
      <alignment horizontal="center" vertical="center" textRotation="90" wrapText="1"/>
    </xf>
    <xf numFmtId="49" fontId="20" fillId="0" borderId="30" xfId="0" applyNumberFormat="1" applyFont="1" applyBorder="1" applyAlignment="1">
      <alignment horizontal="center" vertical="top" wrapText="1"/>
    </xf>
    <xf numFmtId="49" fontId="20" fillId="0" borderId="17" xfId="0" applyNumberFormat="1" applyFont="1" applyBorder="1" applyAlignment="1">
      <alignment horizontal="center" vertical="top" wrapText="1"/>
    </xf>
    <xf numFmtId="49" fontId="20" fillId="0" borderId="28" xfId="0" applyNumberFormat="1" applyFont="1" applyBorder="1" applyAlignment="1">
      <alignment horizontal="center" vertical="top" wrapText="1"/>
    </xf>
    <xf numFmtId="0" fontId="3" fillId="0" borderId="7"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4" borderId="42" xfId="0" applyFont="1" applyFill="1" applyBorder="1" applyAlignment="1">
      <alignment horizontal="center" vertical="top"/>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0" fontId="19" fillId="0" borderId="8" xfId="0" applyFont="1" applyFill="1" applyBorder="1" applyAlignment="1">
      <alignment horizontal="center" vertical="center" textRotation="90" wrapText="1"/>
    </xf>
    <xf numFmtId="0" fontId="19" fillId="0" borderId="74"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76"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3" borderId="32" xfId="0" applyFont="1" applyFill="1" applyBorder="1" applyAlignment="1">
      <alignment horizontal="left" vertical="top"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3" fontId="5" fillId="3" borderId="17"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5" fillId="0" borderId="20" xfId="0" applyFont="1" applyFill="1" applyBorder="1" applyAlignment="1">
      <alignment horizontal="left" vertical="top" wrapText="1"/>
    </xf>
    <xf numFmtId="0" fontId="5" fillId="0" borderId="32" xfId="0" applyFont="1" applyFill="1" applyBorder="1" applyAlignment="1">
      <alignment horizontal="left" vertical="top" wrapText="1"/>
    </xf>
    <xf numFmtId="0" fontId="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8" xfId="0" applyFont="1" applyFill="1" applyBorder="1" applyAlignment="1">
      <alignment horizontal="left" vertical="top" wrapText="1"/>
    </xf>
    <xf numFmtId="0" fontId="5" fillId="3" borderId="34" xfId="0" applyFont="1" applyFill="1" applyBorder="1" applyAlignment="1">
      <alignment horizontal="left" vertical="top" wrapText="1"/>
    </xf>
    <xf numFmtId="0" fontId="11" fillId="3" borderId="8" xfId="0" applyFont="1" applyFill="1" applyBorder="1" applyAlignment="1">
      <alignment vertical="top" wrapText="1"/>
    </xf>
    <xf numFmtId="0" fontId="7" fillId="0" borderId="34" xfId="0" applyFont="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0" fontId="5" fillId="0" borderId="17" xfId="0" applyFont="1" applyFill="1" applyBorder="1" applyAlignment="1">
      <alignment horizontal="left" vertical="top" wrapText="1"/>
    </xf>
    <xf numFmtId="0" fontId="7" fillId="0" borderId="32" xfId="0" applyFont="1" applyBorder="1" applyAlignment="1">
      <alignment vertical="top" wrapText="1"/>
    </xf>
    <xf numFmtId="0" fontId="7" fillId="0" borderId="8" xfId="0" applyFont="1" applyBorder="1" applyAlignment="1">
      <alignment vertical="top"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25" xfId="0"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 fillId="10" borderId="6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4" fillId="0" borderId="0" xfId="0" applyFont="1" applyAlignment="1">
      <alignment horizontal="center" vertical="top"/>
    </xf>
    <xf numFmtId="0" fontId="3" fillId="0" borderId="31" xfId="0" applyFont="1" applyBorder="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3" fillId="0" borderId="37" xfId="0" applyFont="1" applyBorder="1" applyAlignment="1">
      <alignment horizontal="center" vertical="center" textRotation="90"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3" fillId="3" borderId="20" xfId="0" applyFont="1" applyFill="1" applyBorder="1" applyAlignment="1">
      <alignment vertical="top" wrapText="1"/>
    </xf>
    <xf numFmtId="0" fontId="0" fillId="0" borderId="28" xfId="0" applyBorder="1" applyAlignment="1">
      <alignment vertical="top" wrapText="1"/>
    </xf>
    <xf numFmtId="0" fontId="23" fillId="0" borderId="28" xfId="0" applyFont="1" applyBorder="1" applyAlignment="1">
      <alignment horizontal="left" vertical="top" wrapText="1"/>
    </xf>
    <xf numFmtId="0" fontId="11" fillId="5" borderId="45" xfId="0" applyFont="1" applyFill="1" applyBorder="1" applyAlignment="1">
      <alignment horizontal="right" vertical="top"/>
    </xf>
    <xf numFmtId="0" fontId="7" fillId="5" borderId="45" xfId="0" applyFont="1" applyFill="1" applyBorder="1" applyAlignment="1">
      <alignment horizontal="right" vertical="top"/>
    </xf>
    <xf numFmtId="49" fontId="3" fillId="0" borderId="25" xfId="0" applyNumberFormat="1" applyFont="1" applyBorder="1" applyAlignment="1">
      <alignment horizontal="center" vertical="top" wrapText="1"/>
    </xf>
    <xf numFmtId="0" fontId="0" fillId="0" borderId="32" xfId="0" applyBorder="1" applyAlignment="1">
      <alignment horizontal="left" vertical="top" wrapText="1"/>
    </xf>
    <xf numFmtId="0" fontId="3" fillId="10" borderId="20" xfId="0" applyFont="1" applyFill="1" applyBorder="1" applyAlignment="1">
      <alignment horizontal="left" vertical="top" wrapText="1"/>
    </xf>
    <xf numFmtId="0" fontId="7" fillId="10" borderId="32" xfId="0" applyFont="1" applyFill="1" applyBorder="1" applyAlignment="1">
      <alignment horizontal="left" vertical="top" wrapText="1"/>
    </xf>
    <xf numFmtId="0" fontId="2" fillId="0" borderId="79" xfId="0" applyNumberFormat="1" applyFont="1" applyBorder="1" applyAlignment="1">
      <alignment vertical="top" wrapText="1"/>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CCECFF"/>
      <color rgb="FFCCFFCC"/>
      <color rgb="FFFFCCFF"/>
      <color rgb="FFCCCCFF"/>
      <color rgb="FFFFFF66"/>
      <color rgb="FFFF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0"/>
      <c:rAngAx val="0"/>
      <c:perspective val="30"/>
    </c:view3D>
    <c:floor>
      <c:thickness val="0"/>
    </c:floor>
    <c:sideWall>
      <c:thickness val="0"/>
    </c:sideWall>
    <c:backWall>
      <c:thickness val="0"/>
    </c:backWall>
    <c:plotArea>
      <c:layout>
        <c:manualLayout>
          <c:layoutTarget val="inner"/>
          <c:xMode val="edge"/>
          <c:yMode val="edge"/>
          <c:x val="0.1111111111111111"/>
          <c:y val="0"/>
          <c:w val="0.75040419947506576"/>
          <c:h val="1"/>
        </c:manualLayout>
      </c:layout>
      <c:pie3DChart>
        <c:varyColors val="1"/>
        <c:ser>
          <c:idx val="0"/>
          <c:order val="0"/>
          <c:explosion val="25"/>
          <c:dPt>
            <c:idx val="0"/>
            <c:bubble3D val="0"/>
            <c:spPr>
              <a:solidFill>
                <a:schemeClr val="bg1"/>
              </a:solidFill>
            </c:spPr>
          </c:dPt>
          <c:dPt>
            <c:idx val="1"/>
            <c:bubble3D val="0"/>
            <c:spPr>
              <a:solidFill>
                <a:srgbClr val="CCECFF"/>
              </a:solidFill>
            </c:spPr>
          </c:dPt>
          <c:dLbls>
            <c:dLbl>
              <c:idx val="0"/>
              <c:layout>
                <c:manualLayout>
                  <c:x val="7.4626865671641784E-2"/>
                  <c:y val="1.3888888888888888E-2"/>
                </c:manualLayout>
              </c:layout>
              <c:tx>
                <c:rich>
                  <a:bodyPr/>
                  <a:lstStyle/>
                  <a:p>
                    <a:r>
                      <a:rPr lang="en-US"/>
                      <a:t>faktiškai įvykdyta –
80</a:t>
                    </a:r>
                    <a:r>
                      <a:rPr lang="lt-LT"/>
                      <a:t> </a:t>
                    </a:r>
                    <a:r>
                      <a:rPr lang="en-US"/>
                      <a:t>%</a:t>
                    </a:r>
                  </a:p>
                </c:rich>
              </c:tx>
              <c:dLblPos val="bestFit"/>
              <c:showLegendKey val="0"/>
              <c:showVal val="0"/>
              <c:showCatName val="1"/>
              <c:showSerName val="0"/>
              <c:showPercent val="1"/>
              <c:showBubbleSize val="0"/>
            </c:dLbl>
            <c:dLbl>
              <c:idx val="1"/>
              <c:layout>
                <c:manualLayout>
                  <c:x val="-0.11940298507462686"/>
                  <c:y val="-1.38888888888889E-2"/>
                </c:manualLayout>
              </c:layout>
              <c:tx>
                <c:rich>
                  <a:bodyPr/>
                  <a:lstStyle/>
                  <a:p>
                    <a:r>
                      <a:rPr lang="en-US"/>
                      <a:t>iš dalies įvykdyta –
20</a:t>
                    </a:r>
                    <a:r>
                      <a:rPr lang="lt-LT"/>
                      <a:t> </a:t>
                    </a:r>
                    <a:r>
                      <a:rPr lang="en-US"/>
                      <a:t>%</a:t>
                    </a:r>
                  </a:p>
                </c:rich>
              </c:tx>
              <c:dLblPos val="bestFit"/>
              <c:showLegendKey val="0"/>
              <c:showVal val="0"/>
              <c:showCatName val="1"/>
              <c:showSerName val="0"/>
              <c:showPercent val="1"/>
              <c:showBubbleSize val="0"/>
            </c:dLbl>
            <c:spPr>
              <a:solidFill>
                <a:schemeClr val="bg1"/>
              </a:solidFill>
            </c:spPr>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1"/>
          </c:dLbls>
          <c:cat>
            <c:multiLvlStrRef>
              <c:f>Ataskaita!$B$8:$D$9</c:f>
              <c:multiLvlStrCache>
                <c:ptCount val="2"/>
                <c:lvl>
                  <c:pt idx="0">
                    <c:v>–</c:v>
                  </c:pt>
                  <c:pt idx="1">
                    <c:v>–</c:v>
                  </c:pt>
                </c:lvl>
                <c:lvl>
                  <c:pt idx="0">
                    <c:v>faktiškai įvykdyta</c:v>
                  </c:pt>
                  <c:pt idx="1">
                    <c:v>iš dalies įvykdyta</c:v>
                  </c:pt>
                </c:lvl>
              </c:multiLvlStrCache>
            </c:multiLvlStrRef>
          </c:cat>
          <c:val>
            <c:numRef>
              <c:f>Ataskaita!$E$8:$E$9</c:f>
              <c:numCache>
                <c:formatCode>General</c:formatCode>
                <c:ptCount val="2"/>
                <c:pt idx="0">
                  <c:v>12</c:v>
                </c:pt>
                <c:pt idx="1">
                  <c:v>3</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428625</xdr:colOff>
      <xdr:row>11</xdr:row>
      <xdr:rowOff>90487</xdr:rowOff>
    </xdr:from>
    <xdr:to>
      <xdr:col>9</xdr:col>
      <xdr:colOff>371475</xdr:colOff>
      <xdr:row>25</xdr:row>
      <xdr:rowOff>33337</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zoomScaleNormal="100" zoomScaleSheetLayoutView="115" workbookViewId="0">
      <selection activeCell="V18" sqref="V18"/>
    </sheetView>
  </sheetViews>
  <sheetFormatPr defaultRowHeight="15.75" x14ac:dyDescent="0.25"/>
  <cols>
    <col min="1" max="3" width="9.140625" style="3"/>
    <col min="4" max="4" width="1.7109375" style="3" customWidth="1"/>
    <col min="5" max="5" width="5.28515625" style="942" customWidth="1"/>
    <col min="6" max="6" width="12.28515625" style="3" customWidth="1"/>
    <col min="7" max="7" width="11" style="3" customWidth="1"/>
    <col min="8" max="8" width="9.140625" style="3"/>
    <col min="9" max="9" width="10.5703125" style="3" customWidth="1"/>
    <col min="10" max="10" width="7.7109375" style="3" customWidth="1"/>
    <col min="11" max="16384" width="9.140625" style="3"/>
  </cols>
  <sheetData>
    <row r="1" spans="1:11" x14ac:dyDescent="0.25">
      <c r="A1" s="1061" t="s">
        <v>256</v>
      </c>
      <c r="B1" s="1061"/>
      <c r="C1" s="1061"/>
      <c r="D1" s="1061"/>
      <c r="E1" s="1061"/>
      <c r="F1" s="1061"/>
      <c r="G1" s="1061"/>
      <c r="H1" s="1061"/>
      <c r="I1" s="1061"/>
      <c r="J1" s="1061"/>
      <c r="K1" s="1061"/>
    </row>
    <row r="2" spans="1:11" x14ac:dyDescent="0.25">
      <c r="A2" s="1061" t="s">
        <v>56</v>
      </c>
      <c r="B2" s="1061"/>
      <c r="C2" s="1061"/>
      <c r="D2" s="1061"/>
      <c r="E2" s="1061"/>
      <c r="F2" s="1061"/>
      <c r="G2" s="1061"/>
      <c r="H2" s="1061"/>
      <c r="I2" s="1061"/>
      <c r="J2" s="1061"/>
      <c r="K2" s="1061"/>
    </row>
    <row r="3" spans="1:11" x14ac:dyDescent="0.25">
      <c r="A3" s="1061" t="s">
        <v>249</v>
      </c>
      <c r="B3" s="1061"/>
      <c r="C3" s="1061"/>
      <c r="D3" s="1061"/>
      <c r="E3" s="1061"/>
      <c r="F3" s="1061"/>
      <c r="G3" s="1061"/>
      <c r="H3" s="1061"/>
      <c r="I3" s="1061"/>
      <c r="J3" s="1061"/>
      <c r="K3" s="1061"/>
    </row>
    <row r="5" spans="1:11" ht="32.25" customHeight="1" x14ac:dyDescent="0.25">
      <c r="A5" s="1066" t="s">
        <v>266</v>
      </c>
      <c r="B5" s="1066"/>
      <c r="C5" s="1066"/>
      <c r="D5" s="1066"/>
      <c r="E5" s="1066"/>
      <c r="F5" s="1066"/>
      <c r="G5" s="1066"/>
      <c r="H5" s="1066"/>
      <c r="I5" s="1066"/>
      <c r="J5" s="1066"/>
      <c r="K5" s="1066"/>
    </row>
    <row r="6" spans="1:11" ht="66" customHeight="1" x14ac:dyDescent="0.25">
      <c r="A6" s="1067" t="s">
        <v>265</v>
      </c>
      <c r="B6" s="1067"/>
      <c r="C6" s="1067"/>
      <c r="D6" s="1067"/>
      <c r="E6" s="1067"/>
      <c r="F6" s="1067"/>
      <c r="G6" s="1067"/>
      <c r="H6" s="1067"/>
      <c r="I6" s="1067"/>
      <c r="J6" s="1067"/>
      <c r="K6" s="1067"/>
    </row>
    <row r="7" spans="1:11" ht="15.75" customHeight="1" x14ac:dyDescent="0.25">
      <c r="A7" s="1065" t="s">
        <v>257</v>
      </c>
      <c r="B7" s="1065"/>
      <c r="C7" s="1065"/>
      <c r="D7" s="1065"/>
      <c r="E7" s="1065"/>
      <c r="F7" s="1065"/>
      <c r="G7" s="1065"/>
      <c r="H7" s="1065"/>
      <c r="I7" s="1065"/>
      <c r="J7" s="1065"/>
      <c r="K7" s="1065"/>
    </row>
    <row r="8" spans="1:11" x14ac:dyDescent="0.25">
      <c r="B8" s="1063" t="s">
        <v>250</v>
      </c>
      <c r="C8" s="1063"/>
      <c r="D8" s="945" t="s">
        <v>251</v>
      </c>
      <c r="E8" s="946">
        <v>12</v>
      </c>
      <c r="F8" s="1064" t="s">
        <v>252</v>
      </c>
      <c r="G8" s="1064"/>
      <c r="H8" s="1064"/>
      <c r="I8" s="1064"/>
      <c r="J8" s="1064"/>
      <c r="K8" s="1064"/>
    </row>
    <row r="9" spans="1:11" x14ac:dyDescent="0.25">
      <c r="B9" s="1063" t="s">
        <v>253</v>
      </c>
      <c r="C9" s="1063"/>
      <c r="D9" s="945" t="s">
        <v>251</v>
      </c>
      <c r="E9" s="946">
        <v>3</v>
      </c>
      <c r="F9" s="1064" t="s">
        <v>262</v>
      </c>
      <c r="G9" s="1064"/>
      <c r="H9" s="1064"/>
      <c r="I9" s="1064"/>
      <c r="J9" s="1064"/>
      <c r="K9" s="1064"/>
    </row>
    <row r="10" spans="1:11" x14ac:dyDescent="0.25">
      <c r="B10" s="1063"/>
      <c r="C10" s="1063"/>
      <c r="D10" s="945"/>
      <c r="E10" s="946"/>
      <c r="F10" s="1064"/>
      <c r="G10" s="1064"/>
      <c r="H10" s="1064"/>
      <c r="I10" s="1064"/>
      <c r="J10" s="1064"/>
      <c r="K10" s="1064"/>
    </row>
    <row r="11" spans="1:11" x14ac:dyDescent="0.25">
      <c r="B11" s="1061" t="s">
        <v>264</v>
      </c>
      <c r="C11" s="1061"/>
      <c r="D11" s="1062"/>
      <c r="E11" s="1062"/>
      <c r="F11" s="1062"/>
      <c r="G11" s="1062"/>
      <c r="H11" s="1062"/>
      <c r="I11" s="1062"/>
    </row>
    <row r="19" spans="1:15" x14ac:dyDescent="0.25">
      <c r="O19" s="3" t="s">
        <v>258</v>
      </c>
    </row>
    <row r="27" spans="1:15" ht="36.75" customHeight="1" x14ac:dyDescent="0.25">
      <c r="A27" s="1059" t="s">
        <v>254</v>
      </c>
      <c r="B27" s="1059"/>
      <c r="C27" s="1059"/>
      <c r="D27" s="1059"/>
      <c r="E27" s="1059"/>
      <c r="F27" s="1059"/>
      <c r="G27" s="1059"/>
      <c r="H27" s="1059"/>
      <c r="I27" s="1059"/>
      <c r="J27" s="1059"/>
      <c r="K27" s="1059"/>
    </row>
    <row r="28" spans="1:15" ht="36" customHeight="1" x14ac:dyDescent="0.25">
      <c r="A28" s="1060" t="s">
        <v>261</v>
      </c>
      <c r="B28" s="1060"/>
      <c r="C28" s="1060"/>
      <c r="D28" s="1060"/>
      <c r="E28" s="1060"/>
      <c r="F28" s="1060"/>
      <c r="G28" s="1060"/>
      <c r="H28" s="1060"/>
      <c r="I28" s="1060"/>
      <c r="J28" s="1060"/>
      <c r="K28" s="1060"/>
    </row>
    <row r="29" spans="1:15" ht="34.5" customHeight="1" x14ac:dyDescent="0.25">
      <c r="A29" s="1060" t="s">
        <v>260</v>
      </c>
      <c r="B29" s="1060"/>
      <c r="C29" s="1060"/>
      <c r="D29" s="1060"/>
      <c r="E29" s="1060"/>
      <c r="F29" s="1060"/>
      <c r="G29" s="1060"/>
      <c r="H29" s="1060"/>
      <c r="I29" s="1060"/>
      <c r="J29" s="1060"/>
      <c r="K29" s="1060"/>
    </row>
    <row r="30" spans="1:15" ht="38.25" customHeight="1" x14ac:dyDescent="0.25">
      <c r="A30" s="1060" t="s">
        <v>255</v>
      </c>
      <c r="B30" s="1060"/>
      <c r="C30" s="1060"/>
      <c r="D30" s="1060"/>
      <c r="E30" s="1060"/>
      <c r="F30" s="1060"/>
      <c r="G30" s="1060"/>
      <c r="H30" s="1060"/>
      <c r="I30" s="1060"/>
      <c r="J30" s="1060"/>
      <c r="K30" s="1060"/>
    </row>
  </sheetData>
  <mergeCells count="17">
    <mergeCell ref="A7:K7"/>
    <mergeCell ref="A1:K1"/>
    <mergeCell ref="A2:K2"/>
    <mergeCell ref="A3:K3"/>
    <mergeCell ref="A5:K5"/>
    <mergeCell ref="A6:K6"/>
    <mergeCell ref="B8:C8"/>
    <mergeCell ref="F8:K8"/>
    <mergeCell ref="B9:C9"/>
    <mergeCell ref="F9:K9"/>
    <mergeCell ref="B10:C10"/>
    <mergeCell ref="F10:K10"/>
    <mergeCell ref="A27:K27"/>
    <mergeCell ref="A28:K28"/>
    <mergeCell ref="A29:K29"/>
    <mergeCell ref="A30:K30"/>
    <mergeCell ref="B11:I11"/>
  </mergeCells>
  <pageMargins left="0.78740157480314965" right="0.19685039370078741"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zoomScaleNormal="100" zoomScaleSheetLayoutView="100" workbookViewId="0">
      <selection activeCell="L3" sqref="L3:O3"/>
    </sheetView>
  </sheetViews>
  <sheetFormatPr defaultRowHeight="12.75" x14ac:dyDescent="0.2"/>
  <cols>
    <col min="1" max="3" width="2.85546875" style="11" customWidth="1"/>
    <col min="4" max="4" width="43.28515625" style="11" customWidth="1"/>
    <col min="5" max="5" width="3.85546875" style="77" customWidth="1"/>
    <col min="6" max="6" width="3.42578125" style="12" customWidth="1"/>
    <col min="7" max="7" width="7.42578125" style="13" customWidth="1"/>
    <col min="8" max="8" width="8.85546875" style="13" customWidth="1"/>
    <col min="9" max="9" width="8.7109375" style="11" customWidth="1"/>
    <col min="10" max="10" width="9.42578125" style="11" customWidth="1"/>
    <col min="11" max="11" width="20.7109375" style="11" customWidth="1"/>
    <col min="12" max="12" width="6.5703125" style="11" customWidth="1"/>
    <col min="13" max="13" width="6" style="11" customWidth="1"/>
    <col min="14" max="14" width="26.42578125" style="11" customWidth="1"/>
    <col min="15" max="15" width="28.28515625" style="11" customWidth="1"/>
    <col min="16" max="16384" width="9.140625" style="6"/>
  </cols>
  <sheetData>
    <row r="1" spans="1:15" s="769" customFormat="1" ht="14.25" customHeight="1" x14ac:dyDescent="0.2">
      <c r="A1" s="1119" t="s">
        <v>221</v>
      </c>
      <c r="B1" s="1065"/>
      <c r="C1" s="1065"/>
      <c r="D1" s="1065"/>
      <c r="E1" s="1065"/>
      <c r="F1" s="1065"/>
      <c r="G1" s="1065"/>
      <c r="H1" s="1065"/>
      <c r="I1" s="1065"/>
      <c r="J1" s="1065"/>
      <c r="K1" s="1065"/>
      <c r="L1" s="1065"/>
      <c r="M1" s="1065"/>
      <c r="N1" s="1065"/>
      <c r="O1" s="1065"/>
    </row>
    <row r="2" spans="1:15" s="769" customFormat="1" ht="18.75" customHeight="1" x14ac:dyDescent="0.2">
      <c r="A2" s="1120" t="s">
        <v>222</v>
      </c>
      <c r="B2" s="1120"/>
      <c r="C2" s="1120"/>
      <c r="D2" s="1120"/>
      <c r="E2" s="1120"/>
      <c r="F2" s="1120"/>
      <c r="G2" s="1120"/>
      <c r="H2" s="1120"/>
      <c r="I2" s="1120"/>
      <c r="J2" s="1120"/>
      <c r="K2" s="1120"/>
      <c r="L2" s="1120"/>
      <c r="M2" s="1120"/>
      <c r="N2" s="1120"/>
      <c r="O2" s="1120"/>
    </row>
    <row r="3" spans="1:15" ht="13.5" thickBot="1" x14ac:dyDescent="0.25">
      <c r="L3" s="1121"/>
      <c r="M3" s="1121"/>
      <c r="N3" s="1121"/>
      <c r="O3" s="1121"/>
    </row>
    <row r="4" spans="1:15" s="769" customFormat="1" ht="29.25" customHeight="1" x14ac:dyDescent="0.2">
      <c r="A4" s="1122" t="s">
        <v>216</v>
      </c>
      <c r="B4" s="1125" t="s">
        <v>1</v>
      </c>
      <c r="C4" s="1125" t="s">
        <v>2</v>
      </c>
      <c r="D4" s="1128" t="s">
        <v>16</v>
      </c>
      <c r="E4" s="1131" t="s">
        <v>3</v>
      </c>
      <c r="F4" s="1140" t="s">
        <v>4</v>
      </c>
      <c r="G4" s="1125" t="s">
        <v>5</v>
      </c>
      <c r="H4" s="1143" t="s">
        <v>217</v>
      </c>
      <c r="I4" s="1143"/>
      <c r="J4" s="1143"/>
      <c r="K4" s="1144" t="s">
        <v>218</v>
      </c>
      <c r="L4" s="1144"/>
      <c r="M4" s="1144"/>
      <c r="N4" s="1128" t="s">
        <v>267</v>
      </c>
      <c r="O4" s="1145" t="s">
        <v>219</v>
      </c>
    </row>
    <row r="5" spans="1:15" s="769" customFormat="1" ht="15" customHeight="1" x14ac:dyDescent="0.2">
      <c r="A5" s="1123"/>
      <c r="B5" s="1126"/>
      <c r="C5" s="1126"/>
      <c r="D5" s="1129"/>
      <c r="E5" s="1132"/>
      <c r="F5" s="1141"/>
      <c r="G5" s="1126"/>
      <c r="H5" s="1134" t="s">
        <v>232</v>
      </c>
      <c r="I5" s="1134" t="s">
        <v>233</v>
      </c>
      <c r="J5" s="1134" t="s">
        <v>234</v>
      </c>
      <c r="K5" s="1138" t="s">
        <v>220</v>
      </c>
      <c r="L5" s="1136" t="s">
        <v>268</v>
      </c>
      <c r="M5" s="1136" t="s">
        <v>269</v>
      </c>
      <c r="N5" s="1129"/>
      <c r="O5" s="1146"/>
    </row>
    <row r="6" spans="1:15" s="769" customFormat="1" ht="64.5" customHeight="1" thickBot="1" x14ac:dyDescent="0.25">
      <c r="A6" s="1124"/>
      <c r="B6" s="1127"/>
      <c r="C6" s="1127"/>
      <c r="D6" s="1130"/>
      <c r="E6" s="1133"/>
      <c r="F6" s="1142"/>
      <c r="G6" s="1127"/>
      <c r="H6" s="1135"/>
      <c r="I6" s="1135"/>
      <c r="J6" s="1135"/>
      <c r="K6" s="1139"/>
      <c r="L6" s="1137"/>
      <c r="M6" s="1137"/>
      <c r="N6" s="1130"/>
      <c r="O6" s="1147"/>
    </row>
    <row r="7" spans="1:15" ht="64.5" customHeight="1" x14ac:dyDescent="0.2">
      <c r="A7" s="865" t="s">
        <v>9</v>
      </c>
      <c r="B7" s="866" t="s">
        <v>58</v>
      </c>
      <c r="C7" s="859"/>
      <c r="D7" s="859"/>
      <c r="E7" s="859"/>
      <c r="F7" s="859"/>
      <c r="G7" s="859"/>
      <c r="H7" s="1168" t="s">
        <v>224</v>
      </c>
      <c r="I7" s="1169"/>
      <c r="J7" s="1169"/>
      <c r="K7" s="890" t="s">
        <v>225</v>
      </c>
      <c r="L7" s="893">
        <v>30</v>
      </c>
      <c r="M7" s="894">
        <v>40</v>
      </c>
      <c r="N7" s="1170"/>
      <c r="O7" s="1171"/>
    </row>
    <row r="8" spans="1:15" ht="52.5" customHeight="1" x14ac:dyDescent="0.2">
      <c r="A8" s="868"/>
      <c r="B8" s="869"/>
      <c r="C8" s="870"/>
      <c r="D8" s="870"/>
      <c r="E8" s="870"/>
      <c r="F8" s="870"/>
      <c r="G8" s="871"/>
      <c r="H8" s="1087" t="s">
        <v>226</v>
      </c>
      <c r="I8" s="1088"/>
      <c r="J8" s="1088"/>
      <c r="K8" s="889" t="s">
        <v>227</v>
      </c>
      <c r="L8" s="888" t="s">
        <v>228</v>
      </c>
      <c r="M8" s="895" t="s">
        <v>236</v>
      </c>
      <c r="N8" s="1085"/>
      <c r="O8" s="1086"/>
    </row>
    <row r="9" spans="1:15" ht="36" customHeight="1" x14ac:dyDescent="0.2">
      <c r="A9" s="882"/>
      <c r="B9" s="869"/>
      <c r="C9" s="870"/>
      <c r="D9" s="870"/>
      <c r="E9" s="870"/>
      <c r="F9" s="870"/>
      <c r="G9" s="871"/>
      <c r="H9" s="1087" t="s">
        <v>229</v>
      </c>
      <c r="I9" s="1088"/>
      <c r="J9" s="1088"/>
      <c r="K9" s="889" t="s">
        <v>230</v>
      </c>
      <c r="L9" s="896">
        <v>2350</v>
      </c>
      <c r="M9" s="897">
        <v>2350</v>
      </c>
      <c r="N9" s="863"/>
      <c r="O9" s="864"/>
    </row>
    <row r="10" spans="1:15" ht="24.75" customHeight="1" x14ac:dyDescent="0.2">
      <c r="A10" s="867"/>
      <c r="B10" s="861"/>
      <c r="C10" s="862"/>
      <c r="D10" s="862"/>
      <c r="E10" s="862"/>
      <c r="F10" s="862"/>
      <c r="G10" s="862"/>
      <c r="H10" s="1087" t="s">
        <v>229</v>
      </c>
      <c r="I10" s="1088"/>
      <c r="J10" s="1088"/>
      <c r="K10" s="883" t="s">
        <v>235</v>
      </c>
      <c r="L10" s="884">
        <v>91</v>
      </c>
      <c r="M10" s="885">
        <v>96.5</v>
      </c>
      <c r="N10" s="886"/>
      <c r="O10" s="887"/>
    </row>
    <row r="11" spans="1:15" ht="16.5" customHeight="1" x14ac:dyDescent="0.2">
      <c r="A11" s="872" t="s">
        <v>9</v>
      </c>
      <c r="B11" s="628" t="s">
        <v>9</v>
      </c>
      <c r="C11" s="1112" t="s">
        <v>59</v>
      </c>
      <c r="D11" s="1113"/>
      <c r="E11" s="1113"/>
      <c r="F11" s="1113"/>
      <c r="G11" s="1113"/>
      <c r="H11" s="1113"/>
      <c r="I11" s="1113"/>
      <c r="J11" s="1113"/>
      <c r="K11" s="1113"/>
      <c r="L11" s="1113"/>
      <c r="M11" s="1113"/>
      <c r="N11" s="1113"/>
      <c r="O11" s="1114"/>
    </row>
    <row r="12" spans="1:15" ht="12.75" customHeight="1" x14ac:dyDescent="0.2">
      <c r="A12" s="873" t="s">
        <v>9</v>
      </c>
      <c r="B12" s="761" t="s">
        <v>9</v>
      </c>
      <c r="C12" s="611" t="s">
        <v>9</v>
      </c>
      <c r="D12" s="1115" t="s">
        <v>203</v>
      </c>
      <c r="E12" s="1117" t="s">
        <v>62</v>
      </c>
      <c r="F12" s="763" t="s">
        <v>60</v>
      </c>
      <c r="G12" s="799" t="s">
        <v>50</v>
      </c>
      <c r="H12" s="799">
        <v>197.9</v>
      </c>
      <c r="I12" s="800">
        <v>197.9</v>
      </c>
      <c r="J12" s="801">
        <v>193.7</v>
      </c>
      <c r="K12" s="1103" t="s">
        <v>65</v>
      </c>
      <c r="L12" s="1172">
        <f>L14+L15+L16</f>
        <v>3</v>
      </c>
      <c r="M12" s="1108">
        <v>3</v>
      </c>
      <c r="N12" s="898"/>
      <c r="O12" s="1110"/>
    </row>
    <row r="13" spans="1:15" ht="14.25" customHeight="1" x14ac:dyDescent="0.2">
      <c r="A13" s="874"/>
      <c r="B13" s="79"/>
      <c r="C13" s="611"/>
      <c r="D13" s="1116"/>
      <c r="E13" s="1118"/>
      <c r="F13" s="417"/>
      <c r="G13" s="802" t="s">
        <v>61</v>
      </c>
      <c r="H13" s="802">
        <v>1757.3</v>
      </c>
      <c r="I13" s="803">
        <v>1757.3</v>
      </c>
      <c r="J13" s="804">
        <v>1519.06</v>
      </c>
      <c r="K13" s="1104"/>
      <c r="L13" s="1173"/>
      <c r="M13" s="1109"/>
      <c r="N13" s="899"/>
      <c r="O13" s="1111"/>
    </row>
    <row r="14" spans="1:15" ht="38.25" x14ac:dyDescent="0.2">
      <c r="A14" s="874"/>
      <c r="B14" s="79"/>
      <c r="C14" s="611"/>
      <c r="D14" s="424" t="s">
        <v>105</v>
      </c>
      <c r="E14" s="773" t="s">
        <v>150</v>
      </c>
      <c r="F14" s="175"/>
      <c r="G14" s="805"/>
      <c r="H14" s="805"/>
      <c r="I14" s="806"/>
      <c r="J14" s="807"/>
      <c r="K14" s="906" t="s">
        <v>63</v>
      </c>
      <c r="L14" s="954">
        <v>1</v>
      </c>
      <c r="M14" s="954">
        <v>1</v>
      </c>
      <c r="N14" s="1008" t="s">
        <v>237</v>
      </c>
      <c r="O14" s="1009"/>
    </row>
    <row r="15" spans="1:15" ht="27" customHeight="1" x14ac:dyDescent="0.2">
      <c r="A15" s="874"/>
      <c r="B15" s="79"/>
      <c r="C15" s="611"/>
      <c r="D15" s="613" t="s">
        <v>107</v>
      </c>
      <c r="E15" s="773" t="s">
        <v>154</v>
      </c>
      <c r="F15" s="175"/>
      <c r="G15" s="808"/>
      <c r="H15" s="808"/>
      <c r="I15" s="806"/>
      <c r="J15" s="806"/>
      <c r="K15" s="955" t="s">
        <v>64</v>
      </c>
      <c r="L15" s="954">
        <v>1</v>
      </c>
      <c r="M15" s="954">
        <v>1</v>
      </c>
      <c r="N15" s="1008" t="s">
        <v>237</v>
      </c>
      <c r="O15" s="1010"/>
    </row>
    <row r="16" spans="1:15" ht="69.75" customHeight="1" x14ac:dyDescent="0.2">
      <c r="A16" s="874"/>
      <c r="B16" s="79"/>
      <c r="C16" s="611"/>
      <c r="D16" s="424" t="s">
        <v>108</v>
      </c>
      <c r="E16" s="773" t="s">
        <v>153</v>
      </c>
      <c r="F16" s="175"/>
      <c r="G16" s="805"/>
      <c r="H16" s="805"/>
      <c r="I16" s="806"/>
      <c r="J16" s="807"/>
      <c r="K16" s="955" t="s">
        <v>64</v>
      </c>
      <c r="L16" s="954">
        <v>1</v>
      </c>
      <c r="M16" s="954">
        <v>1</v>
      </c>
      <c r="N16" s="1166" t="s">
        <v>240</v>
      </c>
      <c r="O16" s="1167"/>
    </row>
    <row r="17" spans="1:17" s="755" customFormat="1" ht="29.25" customHeight="1" x14ac:dyDescent="0.2">
      <c r="A17" s="874"/>
      <c r="B17" s="908"/>
      <c r="C17" s="909"/>
      <c r="D17" s="910" t="s">
        <v>106</v>
      </c>
      <c r="E17" s="911" t="s">
        <v>152</v>
      </c>
      <c r="F17" s="912"/>
      <c r="G17" s="805"/>
      <c r="H17" s="805"/>
      <c r="I17" s="806"/>
      <c r="J17" s="807"/>
      <c r="K17" s="955" t="s">
        <v>64</v>
      </c>
      <c r="L17" s="954"/>
      <c r="M17" s="954"/>
      <c r="N17" s="1166" t="s">
        <v>270</v>
      </c>
      <c r="O17" s="1310"/>
    </row>
    <row r="18" spans="1:17" ht="27" customHeight="1" x14ac:dyDescent="0.2">
      <c r="A18" s="874"/>
      <c r="B18" s="79"/>
      <c r="C18" s="611"/>
      <c r="D18" s="902" t="s">
        <v>141</v>
      </c>
      <c r="E18" s="903" t="s">
        <v>157</v>
      </c>
      <c r="F18" s="919"/>
      <c r="G18" s="805"/>
      <c r="H18" s="805"/>
      <c r="I18" s="806"/>
      <c r="J18" s="807"/>
      <c r="K18" s="956" t="s">
        <v>66</v>
      </c>
      <c r="L18" s="957">
        <f>L19+L20+L21</f>
        <v>4</v>
      </c>
      <c r="M18" s="958">
        <f>M19+M20+M21</f>
        <v>1.5</v>
      </c>
      <c r="N18" s="1011"/>
      <c r="O18" s="1012"/>
    </row>
    <row r="19" spans="1:17" ht="39" customHeight="1" x14ac:dyDescent="0.2">
      <c r="A19" s="874"/>
      <c r="B19" s="79"/>
      <c r="C19" s="611"/>
      <c r="D19" s="415" t="s">
        <v>125</v>
      </c>
      <c r="E19" s="1026" t="s">
        <v>136</v>
      </c>
      <c r="F19" s="417"/>
      <c r="G19" s="805"/>
      <c r="H19" s="805"/>
      <c r="I19" s="806"/>
      <c r="J19" s="807"/>
      <c r="K19" s="906" t="s">
        <v>64</v>
      </c>
      <c r="L19" s="959">
        <v>1</v>
      </c>
      <c r="M19" s="959">
        <v>1</v>
      </c>
      <c r="N19" s="1013" t="s">
        <v>237</v>
      </c>
      <c r="O19" s="1009"/>
    </row>
    <row r="20" spans="1:17" ht="38.25" x14ac:dyDescent="0.2">
      <c r="A20" s="1037"/>
      <c r="B20" s="1024"/>
      <c r="C20" s="1025"/>
      <c r="D20" s="1022" t="s">
        <v>127</v>
      </c>
      <c r="E20" s="1048" t="s">
        <v>149</v>
      </c>
      <c r="F20" s="417"/>
      <c r="G20" s="829"/>
      <c r="H20" s="829"/>
      <c r="I20" s="812"/>
      <c r="J20" s="938"/>
      <c r="K20" s="626" t="s">
        <v>64</v>
      </c>
      <c r="L20" s="63">
        <v>1</v>
      </c>
      <c r="M20" s="1023">
        <v>0.5</v>
      </c>
      <c r="N20" s="1162" t="s">
        <v>239</v>
      </c>
      <c r="O20" s="1174"/>
    </row>
    <row r="21" spans="1:17" ht="79.5" customHeight="1" x14ac:dyDescent="0.2">
      <c r="A21" s="873"/>
      <c r="B21" s="761"/>
      <c r="C21" s="1049"/>
      <c r="D21" s="1022" t="s">
        <v>128</v>
      </c>
      <c r="E21" s="1041" t="s">
        <v>149</v>
      </c>
      <c r="F21" s="417"/>
      <c r="G21" s="799"/>
      <c r="H21" s="799"/>
      <c r="I21" s="800"/>
      <c r="J21" s="809"/>
      <c r="K21" s="1044" t="s">
        <v>64</v>
      </c>
      <c r="L21" s="1045">
        <v>2</v>
      </c>
      <c r="M21" s="1045">
        <v>0</v>
      </c>
      <c r="N21" s="1046" t="s">
        <v>238</v>
      </c>
      <c r="O21" s="1047" t="s">
        <v>259</v>
      </c>
    </row>
    <row r="22" spans="1:17" s="755" customFormat="1" ht="42" customHeight="1" x14ac:dyDescent="0.2">
      <c r="A22" s="874"/>
      <c r="B22" s="908"/>
      <c r="C22" s="909"/>
      <c r="D22" s="1039" t="s">
        <v>213</v>
      </c>
      <c r="E22" s="916" t="s">
        <v>155</v>
      </c>
      <c r="F22" s="912"/>
      <c r="G22" s="805"/>
      <c r="H22" s="805"/>
      <c r="I22" s="806"/>
      <c r="J22" s="807"/>
      <c r="K22" s="1040" t="s">
        <v>64</v>
      </c>
      <c r="L22" s="63"/>
      <c r="M22" s="63"/>
      <c r="N22" s="1014"/>
      <c r="O22" s="1015"/>
    </row>
    <row r="23" spans="1:17" s="755" customFormat="1" ht="25.5" x14ac:dyDescent="0.2">
      <c r="A23" s="874"/>
      <c r="B23" s="908"/>
      <c r="C23" s="909"/>
      <c r="D23" s="917" t="s">
        <v>204</v>
      </c>
      <c r="E23" s="891"/>
      <c r="F23" s="912"/>
      <c r="G23" s="805"/>
      <c r="H23" s="805"/>
      <c r="I23" s="806"/>
      <c r="J23" s="807"/>
      <c r="K23" s="904" t="s">
        <v>64</v>
      </c>
      <c r="L23" s="901"/>
      <c r="M23" s="901"/>
      <c r="N23" s="1148" t="s">
        <v>242</v>
      </c>
      <c r="O23" s="1155"/>
    </row>
    <row r="24" spans="1:17" s="755" customFormat="1" ht="35.25" x14ac:dyDescent="0.2">
      <c r="A24" s="874"/>
      <c r="B24" s="908"/>
      <c r="C24" s="918"/>
      <c r="D24" s="915" t="s">
        <v>126</v>
      </c>
      <c r="E24" s="937" t="s">
        <v>124</v>
      </c>
      <c r="F24" s="921"/>
      <c r="G24" s="829"/>
      <c r="H24" s="829"/>
      <c r="I24" s="812"/>
      <c r="J24" s="938"/>
      <c r="K24" s="629" t="s">
        <v>64</v>
      </c>
      <c r="L24" s="900"/>
      <c r="M24" s="900"/>
      <c r="N24" s="1014"/>
      <c r="O24" s="1015"/>
    </row>
    <row r="25" spans="1:17" s="755" customFormat="1" ht="24" customHeight="1" x14ac:dyDescent="0.2">
      <c r="A25" s="874"/>
      <c r="B25" s="908"/>
      <c r="C25" s="918"/>
      <c r="D25" s="892" t="s">
        <v>145</v>
      </c>
      <c r="E25" s="920" t="s">
        <v>157</v>
      </c>
      <c r="F25" s="921"/>
      <c r="G25" s="805"/>
      <c r="H25" s="805"/>
      <c r="I25" s="806"/>
      <c r="J25" s="807"/>
      <c r="K25" s="935" t="s">
        <v>144</v>
      </c>
      <c r="L25" s="63"/>
      <c r="M25" s="936"/>
      <c r="N25" s="1013"/>
      <c r="O25" s="1016"/>
    </row>
    <row r="26" spans="1:17" s="755" customFormat="1" ht="39.75" customHeight="1" x14ac:dyDescent="0.2">
      <c r="A26" s="874"/>
      <c r="B26" s="908"/>
      <c r="C26" s="918"/>
      <c r="D26" s="923" t="s">
        <v>142</v>
      </c>
      <c r="E26" s="924" t="s">
        <v>156</v>
      </c>
      <c r="F26" s="912"/>
      <c r="G26" s="805"/>
      <c r="H26" s="805"/>
      <c r="I26" s="806"/>
      <c r="J26" s="913"/>
      <c r="K26" s="925" t="s">
        <v>63</v>
      </c>
      <c r="L26" s="926"/>
      <c r="M26" s="922"/>
      <c r="N26" s="1148" t="s">
        <v>243</v>
      </c>
      <c r="O26" s="1149"/>
    </row>
    <row r="27" spans="1:17" s="755" customFormat="1" ht="56.25" customHeight="1" x14ac:dyDescent="0.2">
      <c r="A27" s="874"/>
      <c r="B27" s="908"/>
      <c r="C27" s="918"/>
      <c r="D27" s="923" t="s">
        <v>206</v>
      </c>
      <c r="E27" s="924" t="s">
        <v>136</v>
      </c>
      <c r="F27" s="912"/>
      <c r="G27" s="805"/>
      <c r="H27" s="805"/>
      <c r="I27" s="806"/>
      <c r="J27" s="913"/>
      <c r="K27" s="927" t="s">
        <v>94</v>
      </c>
      <c r="L27" s="926"/>
      <c r="M27" s="922"/>
      <c r="N27" s="1150"/>
      <c r="O27" s="1149"/>
    </row>
    <row r="28" spans="1:17" s="755" customFormat="1" ht="30.75" customHeight="1" x14ac:dyDescent="0.2">
      <c r="A28" s="874"/>
      <c r="B28" s="908"/>
      <c r="C28" s="918"/>
      <c r="D28" s="928" t="s">
        <v>103</v>
      </c>
      <c r="E28" s="1069" t="s">
        <v>150</v>
      </c>
      <c r="F28" s="912"/>
      <c r="G28" s="805"/>
      <c r="H28" s="805"/>
      <c r="I28" s="806"/>
      <c r="J28" s="913"/>
      <c r="K28" s="925" t="s">
        <v>63</v>
      </c>
      <c r="L28" s="926"/>
      <c r="M28" s="922"/>
      <c r="N28" s="1014"/>
      <c r="O28" s="1015"/>
      <c r="P28" s="929"/>
      <c r="Q28" s="929"/>
    </row>
    <row r="29" spans="1:17" s="755" customFormat="1" ht="16.5" customHeight="1" x14ac:dyDescent="0.2">
      <c r="A29" s="867"/>
      <c r="B29" s="930"/>
      <c r="C29" s="931"/>
      <c r="D29" s="932"/>
      <c r="E29" s="1311"/>
      <c r="F29" s="933"/>
      <c r="G29" s="810" t="s">
        <v>10</v>
      </c>
      <c r="H29" s="810">
        <f>H13+H12</f>
        <v>1955.2</v>
      </c>
      <c r="I29" s="810">
        <f t="shared" ref="I29:J29" si="0">I13+I12</f>
        <v>1955.2</v>
      </c>
      <c r="J29" s="810">
        <f t="shared" si="0"/>
        <v>1712.76</v>
      </c>
      <c r="K29" s="934"/>
      <c r="L29" s="183"/>
      <c r="M29" s="614"/>
      <c r="N29" s="1017"/>
      <c r="O29" s="1042"/>
      <c r="P29" s="929"/>
      <c r="Q29" s="929"/>
    </row>
    <row r="30" spans="1:17" ht="18.75" customHeight="1" x14ac:dyDescent="0.2">
      <c r="A30" s="872" t="s">
        <v>9</v>
      </c>
      <c r="B30" s="628" t="s">
        <v>9</v>
      </c>
      <c r="C30" s="764" t="s">
        <v>11</v>
      </c>
      <c r="D30" s="765" t="s">
        <v>97</v>
      </c>
      <c r="E30" s="774" t="s">
        <v>62</v>
      </c>
      <c r="F30" s="238" t="s">
        <v>60</v>
      </c>
      <c r="G30" s="811" t="s">
        <v>50</v>
      </c>
      <c r="H30" s="811">
        <v>161.30000000000001</v>
      </c>
      <c r="I30" s="812">
        <v>156.30000000000001</v>
      </c>
      <c r="J30" s="813">
        <v>151.6</v>
      </c>
      <c r="K30" s="772" t="s">
        <v>117</v>
      </c>
      <c r="L30" s="762">
        <f>L31+L32+L37+L38</f>
        <v>4</v>
      </c>
      <c r="M30" s="762">
        <f>M31+M32+M37+M38</f>
        <v>4</v>
      </c>
      <c r="N30" s="1018"/>
      <c r="O30" s="1019"/>
    </row>
    <row r="31" spans="1:17" ht="26.25" customHeight="1" x14ac:dyDescent="0.2">
      <c r="A31" s="868"/>
      <c r="B31" s="792"/>
      <c r="C31" s="793"/>
      <c r="D31" s="781" t="s">
        <v>207</v>
      </c>
      <c r="E31" s="775"/>
      <c r="F31" s="767"/>
      <c r="G31" s="808"/>
      <c r="H31" s="808"/>
      <c r="I31" s="806"/>
      <c r="J31" s="807"/>
      <c r="K31" s="960" t="s">
        <v>64</v>
      </c>
      <c r="L31" s="905">
        <v>1</v>
      </c>
      <c r="M31" s="907">
        <v>1</v>
      </c>
      <c r="N31" s="1013" t="s">
        <v>237</v>
      </c>
      <c r="O31" s="1020"/>
    </row>
    <row r="32" spans="1:17" ht="32.25" customHeight="1" x14ac:dyDescent="0.2">
      <c r="A32" s="1028"/>
      <c r="B32" s="1029"/>
      <c r="C32" s="1030"/>
      <c r="D32" s="770" t="s">
        <v>198</v>
      </c>
      <c r="E32" s="775"/>
      <c r="F32" s="1033"/>
      <c r="G32" s="808"/>
      <c r="H32" s="808"/>
      <c r="I32" s="806"/>
      <c r="J32" s="806"/>
      <c r="K32" s="961" t="s">
        <v>64</v>
      </c>
      <c r="L32" s="962">
        <v>1</v>
      </c>
      <c r="M32" s="963">
        <v>1</v>
      </c>
      <c r="N32" s="1013" t="s">
        <v>237</v>
      </c>
      <c r="O32" s="1021"/>
    </row>
    <row r="33" spans="1:15" ht="51.75" customHeight="1" x14ac:dyDescent="0.2">
      <c r="A33" s="1028"/>
      <c r="B33" s="1029"/>
      <c r="C33" s="1030"/>
      <c r="D33" s="278" t="s">
        <v>199</v>
      </c>
      <c r="E33" s="776" t="s">
        <v>190</v>
      </c>
      <c r="F33" s="777"/>
      <c r="G33" s="808"/>
      <c r="H33" s="808"/>
      <c r="I33" s="806"/>
      <c r="J33" s="807"/>
      <c r="K33" s="906" t="s">
        <v>64</v>
      </c>
      <c r="L33" s="964"/>
      <c r="M33" s="965"/>
      <c r="N33" s="1166" t="s">
        <v>271</v>
      </c>
      <c r="O33" s="1167"/>
    </row>
    <row r="34" spans="1:15" ht="26.25" customHeight="1" x14ac:dyDescent="0.2">
      <c r="A34" s="868"/>
      <c r="B34" s="758"/>
      <c r="C34" s="760"/>
      <c r="D34" s="415" t="s">
        <v>118</v>
      </c>
      <c r="E34" s="778"/>
      <c r="F34" s="423"/>
      <c r="G34" s="808"/>
      <c r="H34" s="808"/>
      <c r="I34" s="806"/>
      <c r="J34" s="806"/>
      <c r="K34" s="955" t="s">
        <v>64</v>
      </c>
      <c r="L34" s="966"/>
      <c r="M34" s="967"/>
      <c r="N34" s="1148"/>
      <c r="O34" s="1155"/>
    </row>
    <row r="35" spans="1:15" ht="52.5" customHeight="1" x14ac:dyDescent="0.2">
      <c r="A35" s="867"/>
      <c r="B35" s="1006"/>
      <c r="C35" s="1007"/>
      <c r="D35" s="278" t="s">
        <v>208</v>
      </c>
      <c r="E35" s="776" t="s">
        <v>158</v>
      </c>
      <c r="F35" s="777"/>
      <c r="G35" s="811"/>
      <c r="H35" s="811"/>
      <c r="I35" s="812"/>
      <c r="J35" s="938"/>
      <c r="K35" s="955" t="s">
        <v>64</v>
      </c>
      <c r="L35" s="905"/>
      <c r="M35" s="968"/>
      <c r="N35" s="1200" t="s">
        <v>242</v>
      </c>
      <c r="O35" s="1157"/>
    </row>
    <row r="36" spans="1:15" ht="30" customHeight="1" x14ac:dyDescent="0.2">
      <c r="A36" s="868"/>
      <c r="B36" s="758"/>
      <c r="C36" s="760"/>
      <c r="D36" s="1050" t="s">
        <v>200</v>
      </c>
      <c r="E36" s="1106" t="s">
        <v>190</v>
      </c>
      <c r="F36" s="1007"/>
      <c r="G36" s="808"/>
      <c r="H36" s="808"/>
      <c r="I36" s="806"/>
      <c r="J36" s="807"/>
      <c r="K36" s="955" t="s">
        <v>64</v>
      </c>
      <c r="L36" s="966"/>
      <c r="M36" s="1051"/>
      <c r="N36" s="1198"/>
      <c r="O36" s="1199"/>
    </row>
    <row r="37" spans="1:15" ht="29.25" customHeight="1" x14ac:dyDescent="0.2">
      <c r="A37" s="868"/>
      <c r="B37" s="758"/>
      <c r="C37" s="760"/>
      <c r="D37" s="771" t="s">
        <v>101</v>
      </c>
      <c r="E37" s="1107"/>
      <c r="F37" s="423"/>
      <c r="G37" s="808"/>
      <c r="H37" s="808"/>
      <c r="I37" s="806"/>
      <c r="J37" s="807"/>
      <c r="K37" s="969" t="s">
        <v>64</v>
      </c>
      <c r="L37" s="905">
        <v>1</v>
      </c>
      <c r="M37" s="968">
        <v>1</v>
      </c>
      <c r="N37" s="1013" t="s">
        <v>237</v>
      </c>
      <c r="O37" s="1020"/>
    </row>
    <row r="38" spans="1:15" ht="29.25" customHeight="1" x14ac:dyDescent="0.2">
      <c r="A38" s="1028"/>
      <c r="B38" s="1029"/>
      <c r="C38" s="1030"/>
      <c r="D38" s="771" t="s">
        <v>100</v>
      </c>
      <c r="E38" s="779"/>
      <c r="F38" s="1033"/>
      <c r="G38" s="808"/>
      <c r="H38" s="808"/>
      <c r="I38" s="806"/>
      <c r="J38" s="807"/>
      <c r="K38" s="969" t="s">
        <v>64</v>
      </c>
      <c r="L38" s="905">
        <v>1</v>
      </c>
      <c r="M38" s="968">
        <v>1</v>
      </c>
      <c r="N38" s="1013" t="s">
        <v>237</v>
      </c>
      <c r="O38" s="1020"/>
    </row>
    <row r="39" spans="1:15" ht="42" customHeight="1" x14ac:dyDescent="0.2">
      <c r="A39" s="1028"/>
      <c r="B39" s="1029"/>
      <c r="C39" s="1030"/>
      <c r="D39" s="771" t="s">
        <v>215</v>
      </c>
      <c r="E39" s="1031"/>
      <c r="F39" s="423"/>
      <c r="G39" s="808"/>
      <c r="H39" s="808"/>
      <c r="I39" s="806"/>
      <c r="J39" s="807"/>
      <c r="K39" s="781" t="s">
        <v>64</v>
      </c>
      <c r="L39" s="905"/>
      <c r="M39" s="614"/>
      <c r="N39" s="1164" t="s">
        <v>272</v>
      </c>
      <c r="O39" s="1201"/>
    </row>
    <row r="40" spans="1:15" ht="27.75" customHeight="1" x14ac:dyDescent="0.2">
      <c r="A40" s="868"/>
      <c r="B40" s="758"/>
      <c r="C40" s="760"/>
      <c r="D40" s="770" t="s">
        <v>197</v>
      </c>
      <c r="E40" s="1105" t="s">
        <v>151</v>
      </c>
      <c r="F40" s="767"/>
      <c r="G40" s="808"/>
      <c r="H40" s="808"/>
      <c r="I40" s="806"/>
      <c r="J40" s="806"/>
      <c r="K40" s="955" t="s">
        <v>64</v>
      </c>
      <c r="L40" s="966"/>
      <c r="M40" s="1043"/>
      <c r="N40" s="1200" t="s">
        <v>273</v>
      </c>
      <c r="O40" s="1174"/>
    </row>
    <row r="41" spans="1:15" ht="53.25" customHeight="1" x14ac:dyDescent="0.2">
      <c r="A41" s="868"/>
      <c r="B41" s="758"/>
      <c r="C41" s="760"/>
      <c r="D41" s="771" t="s">
        <v>209</v>
      </c>
      <c r="E41" s="1105"/>
      <c r="F41" s="767"/>
      <c r="G41" s="811"/>
      <c r="H41" s="811"/>
      <c r="I41" s="812"/>
      <c r="J41" s="807"/>
      <c r="K41" s="781" t="s">
        <v>64</v>
      </c>
      <c r="L41" s="73"/>
      <c r="M41" s="614"/>
      <c r="N41" s="1164" t="s">
        <v>241</v>
      </c>
      <c r="O41" s="1165"/>
    </row>
    <row r="42" spans="1:15" ht="16.5" customHeight="1" thickBot="1" x14ac:dyDescent="0.25">
      <c r="A42" s="868"/>
      <c r="B42" s="792"/>
      <c r="C42" s="793"/>
      <c r="D42" s="797"/>
      <c r="E42" s="1105"/>
      <c r="F42" s="794"/>
      <c r="G42" s="814" t="s">
        <v>10</v>
      </c>
      <c r="H42" s="814">
        <v>161.30000000000001</v>
      </c>
      <c r="I42" s="815">
        <f>SUM(I30:I41)</f>
        <v>156.30000000000001</v>
      </c>
      <c r="J42" s="815">
        <f>SUM(J30:J41)</f>
        <v>151.6</v>
      </c>
      <c r="K42" s="795"/>
      <c r="L42" s="407"/>
      <c r="M42" s="798"/>
      <c r="N42" s="798"/>
      <c r="O42" s="120"/>
    </row>
    <row r="43" spans="1:15" ht="15" customHeight="1" x14ac:dyDescent="0.2">
      <c r="A43" s="1073" t="s">
        <v>9</v>
      </c>
      <c r="B43" s="1076" t="s">
        <v>9</v>
      </c>
      <c r="C43" s="1079" t="s">
        <v>52</v>
      </c>
      <c r="D43" s="1175" t="s">
        <v>69</v>
      </c>
      <c r="E43" s="1068"/>
      <c r="F43" s="1095" t="s">
        <v>60</v>
      </c>
      <c r="G43" s="816" t="s">
        <v>50</v>
      </c>
      <c r="H43" s="816">
        <v>27</v>
      </c>
      <c r="I43" s="817">
        <v>27</v>
      </c>
      <c r="J43" s="818">
        <v>27</v>
      </c>
      <c r="K43" s="970" t="s">
        <v>89</v>
      </c>
      <c r="L43" s="971">
        <v>100</v>
      </c>
      <c r="M43" s="971">
        <v>100</v>
      </c>
      <c r="N43" s="1158" t="s">
        <v>244</v>
      </c>
      <c r="O43" s="1159"/>
    </row>
    <row r="44" spans="1:15" ht="14.25" customHeight="1" x14ac:dyDescent="0.2">
      <c r="A44" s="1074"/>
      <c r="B44" s="1077"/>
      <c r="C44" s="1080"/>
      <c r="D44" s="1176"/>
      <c r="E44" s="1069"/>
      <c r="F44" s="1096"/>
      <c r="G44" s="811"/>
      <c r="H44" s="811"/>
      <c r="I44" s="812"/>
      <c r="J44" s="812"/>
      <c r="K44" s="1305" t="s">
        <v>192</v>
      </c>
      <c r="L44" s="962">
        <v>1</v>
      </c>
      <c r="M44" s="962">
        <v>1</v>
      </c>
      <c r="N44" s="1150"/>
      <c r="O44" s="1149"/>
    </row>
    <row r="45" spans="1:15" ht="15" customHeight="1" thickBot="1" x14ac:dyDescent="0.25">
      <c r="A45" s="1075"/>
      <c r="B45" s="1078"/>
      <c r="C45" s="1081"/>
      <c r="D45" s="1177"/>
      <c r="E45" s="1070"/>
      <c r="F45" s="1097"/>
      <c r="G45" s="819" t="s">
        <v>10</v>
      </c>
      <c r="H45" s="819">
        <f>H43</f>
        <v>27</v>
      </c>
      <c r="I45" s="820">
        <f>SUM(I43:I44)</f>
        <v>27</v>
      </c>
      <c r="J45" s="820">
        <f>SUM(J43:J44)</f>
        <v>27</v>
      </c>
      <c r="K45" s="1306"/>
      <c r="L45" s="972"/>
      <c r="M45" s="972"/>
      <c r="N45" s="1160"/>
      <c r="O45" s="1161"/>
    </row>
    <row r="46" spans="1:15" ht="24" customHeight="1" x14ac:dyDescent="0.2">
      <c r="A46" s="865" t="s">
        <v>9</v>
      </c>
      <c r="B46" s="756" t="s">
        <v>9</v>
      </c>
      <c r="C46" s="759" t="s">
        <v>53</v>
      </c>
      <c r="D46" s="624" t="s">
        <v>170</v>
      </c>
      <c r="E46" s="780"/>
      <c r="F46" s="766" t="s">
        <v>60</v>
      </c>
      <c r="G46" s="816" t="s">
        <v>50</v>
      </c>
      <c r="H46" s="816">
        <v>53.2</v>
      </c>
      <c r="I46" s="821">
        <v>35.799999999999997</v>
      </c>
      <c r="J46" s="822">
        <v>35.700000000000003</v>
      </c>
      <c r="K46" s="970" t="s">
        <v>168</v>
      </c>
      <c r="L46" s="971">
        <f>L47+L48</f>
        <v>2</v>
      </c>
      <c r="M46" s="971">
        <v>2</v>
      </c>
      <c r="N46" s="1153"/>
      <c r="O46" s="1154"/>
    </row>
    <row r="47" spans="1:15" ht="66" customHeight="1" x14ac:dyDescent="0.2">
      <c r="A47" s="1028"/>
      <c r="B47" s="1029"/>
      <c r="C47" s="1030"/>
      <c r="D47" s="613" t="s">
        <v>179</v>
      </c>
      <c r="E47" s="924" t="s">
        <v>159</v>
      </c>
      <c r="F47" s="1033"/>
      <c r="G47" s="808"/>
      <c r="H47" s="808"/>
      <c r="I47" s="1038"/>
      <c r="J47" s="823"/>
      <c r="K47" s="969" t="s">
        <v>275</v>
      </c>
      <c r="L47" s="905">
        <v>1</v>
      </c>
      <c r="M47" s="905">
        <v>1</v>
      </c>
      <c r="N47" s="1151" t="s">
        <v>276</v>
      </c>
      <c r="O47" s="1152"/>
    </row>
    <row r="48" spans="1:15" ht="27.75" customHeight="1" x14ac:dyDescent="0.2">
      <c r="A48" s="1028"/>
      <c r="B48" s="1029"/>
      <c r="C48" s="612"/>
      <c r="D48" s="1005" t="s">
        <v>178</v>
      </c>
      <c r="E48" s="1027"/>
      <c r="F48" s="1033"/>
      <c r="G48" s="808"/>
      <c r="H48" s="808"/>
      <c r="I48" s="823"/>
      <c r="J48" s="824"/>
      <c r="K48" s="955" t="s">
        <v>201</v>
      </c>
      <c r="L48" s="966">
        <v>1</v>
      </c>
      <c r="M48" s="966">
        <v>1</v>
      </c>
      <c r="N48" s="1148" t="s">
        <v>277</v>
      </c>
      <c r="O48" s="1155"/>
    </row>
    <row r="49" spans="1:15" ht="27.75" customHeight="1" x14ac:dyDescent="0.2">
      <c r="A49" s="1028"/>
      <c r="B49" s="1029"/>
      <c r="C49" s="612"/>
      <c r="D49" s="625"/>
      <c r="E49" s="1069" t="s">
        <v>159</v>
      </c>
      <c r="F49" s="1033"/>
      <c r="G49" s="808"/>
      <c r="H49" s="808"/>
      <c r="I49" s="823"/>
      <c r="J49" s="824"/>
      <c r="K49" s="906" t="s">
        <v>193</v>
      </c>
      <c r="L49" s="905">
        <v>1</v>
      </c>
      <c r="M49" s="905">
        <v>1</v>
      </c>
      <c r="N49" s="1156"/>
      <c r="O49" s="1157"/>
    </row>
    <row r="50" spans="1:15" ht="24.75" customHeight="1" x14ac:dyDescent="0.2">
      <c r="A50" s="1028"/>
      <c r="B50" s="1029"/>
      <c r="C50" s="1030"/>
      <c r="D50" s="625" t="s">
        <v>210</v>
      </c>
      <c r="E50" s="1193"/>
      <c r="F50" s="423"/>
      <c r="G50" s="808"/>
      <c r="H50" s="808"/>
      <c r="I50" s="823"/>
      <c r="J50" s="823"/>
      <c r="K50" s="629" t="s">
        <v>63</v>
      </c>
      <c r="L50" s="73"/>
      <c r="M50" s="73"/>
      <c r="N50" s="1164" t="s">
        <v>278</v>
      </c>
      <c r="O50" s="1165"/>
    </row>
    <row r="51" spans="1:15" ht="25.5" x14ac:dyDescent="0.2">
      <c r="A51" s="868"/>
      <c r="B51" s="758"/>
      <c r="C51" s="949"/>
      <c r="D51" s="1098" t="s">
        <v>274</v>
      </c>
      <c r="E51" s="947"/>
      <c r="F51" s="951"/>
      <c r="G51" s="811"/>
      <c r="H51" s="811"/>
      <c r="I51" s="825"/>
      <c r="J51" s="826"/>
      <c r="K51" s="626" t="s">
        <v>165</v>
      </c>
      <c r="L51" s="429"/>
      <c r="M51" s="188"/>
      <c r="N51" s="1162" t="s">
        <v>279</v>
      </c>
      <c r="O51" s="1163"/>
    </row>
    <row r="52" spans="1:15" ht="16.5" customHeight="1" thickBot="1" x14ac:dyDescent="0.25">
      <c r="A52" s="875"/>
      <c r="B52" s="757"/>
      <c r="C52" s="950"/>
      <c r="D52" s="1099"/>
      <c r="E52" s="948"/>
      <c r="F52" s="952"/>
      <c r="G52" s="819" t="s">
        <v>10</v>
      </c>
      <c r="H52" s="819">
        <f>H46</f>
        <v>53.2</v>
      </c>
      <c r="I52" s="827">
        <f>SUM(I46:I51)</f>
        <v>35.799999999999997</v>
      </c>
      <c r="J52" s="827">
        <f>SUM(J46:J51)</f>
        <v>35.700000000000003</v>
      </c>
      <c r="K52" s="983"/>
      <c r="L52" s="220"/>
      <c r="M52" s="69"/>
      <c r="N52" s="1223"/>
      <c r="O52" s="1224"/>
    </row>
    <row r="53" spans="1:15" ht="13.5" thickBot="1" x14ac:dyDescent="0.25">
      <c r="A53" s="876" t="s">
        <v>9</v>
      </c>
      <c r="B53" s="14" t="s">
        <v>9</v>
      </c>
      <c r="C53" s="1089" t="s">
        <v>12</v>
      </c>
      <c r="D53" s="1089"/>
      <c r="E53" s="1090"/>
      <c r="F53" s="1090"/>
      <c r="G53" s="1091"/>
      <c r="H53" s="940">
        <f>H52+H45+H42+H29</f>
        <v>2196.6999999999998</v>
      </c>
      <c r="I53" s="940">
        <f t="shared" ref="I53:J53" si="1">I52+I45+I42+I29</f>
        <v>2174.3000000000002</v>
      </c>
      <c r="J53" s="940">
        <f t="shared" si="1"/>
        <v>1927.06</v>
      </c>
      <c r="K53" s="953"/>
      <c r="L53" s="67"/>
      <c r="M53" s="67"/>
      <c r="N53" s="67"/>
      <c r="O53" s="68"/>
    </row>
    <row r="54" spans="1:15" ht="16.5" customHeight="1" thickBot="1" x14ac:dyDescent="0.25">
      <c r="A54" s="876" t="s">
        <v>9</v>
      </c>
      <c r="B54" s="14" t="s">
        <v>11</v>
      </c>
      <c r="C54" s="1092" t="s">
        <v>185</v>
      </c>
      <c r="D54" s="1093"/>
      <c r="E54" s="1093"/>
      <c r="F54" s="1093"/>
      <c r="G54" s="1093"/>
      <c r="H54" s="1093"/>
      <c r="I54" s="1093"/>
      <c r="J54" s="1093"/>
      <c r="K54" s="1093"/>
      <c r="L54" s="1093"/>
      <c r="M54" s="1093"/>
      <c r="N54" s="1093"/>
      <c r="O54" s="1094"/>
    </row>
    <row r="55" spans="1:15" ht="24" customHeight="1" x14ac:dyDescent="0.2">
      <c r="A55" s="1073" t="s">
        <v>9</v>
      </c>
      <c r="B55" s="1076" t="s">
        <v>11</v>
      </c>
      <c r="C55" s="1079" t="s">
        <v>9</v>
      </c>
      <c r="D55" s="782" t="s">
        <v>186</v>
      </c>
      <c r="E55" s="1053"/>
      <c r="F55" s="1095" t="s">
        <v>60</v>
      </c>
      <c r="G55" s="828" t="s">
        <v>50</v>
      </c>
      <c r="H55" s="828">
        <v>80</v>
      </c>
      <c r="I55" s="821">
        <v>80</v>
      </c>
      <c r="J55" s="822">
        <v>75.2</v>
      </c>
      <c r="K55" s="973" t="s">
        <v>67</v>
      </c>
      <c r="L55" s="974">
        <v>70</v>
      </c>
      <c r="M55" s="974">
        <v>66</v>
      </c>
      <c r="N55" s="975"/>
      <c r="O55" s="976"/>
    </row>
    <row r="56" spans="1:15" ht="13.5" customHeight="1" x14ac:dyDescent="0.2">
      <c r="A56" s="1074"/>
      <c r="B56" s="1077"/>
      <c r="C56" s="1080"/>
      <c r="D56" s="783" t="s">
        <v>188</v>
      </c>
      <c r="E56" s="1054"/>
      <c r="F56" s="1096"/>
      <c r="G56" s="805"/>
      <c r="H56" s="805"/>
      <c r="I56" s="823"/>
      <c r="J56" s="824"/>
      <c r="K56" s="1052"/>
      <c r="L56" s="978"/>
      <c r="M56" s="978"/>
      <c r="N56" s="914"/>
      <c r="O56" s="939"/>
    </row>
    <row r="57" spans="1:15" ht="27" customHeight="1" x14ac:dyDescent="0.2">
      <c r="A57" s="1074"/>
      <c r="B57" s="1077"/>
      <c r="C57" s="1080"/>
      <c r="D57" s="785" t="s">
        <v>71</v>
      </c>
      <c r="E57" s="1069" t="s">
        <v>136</v>
      </c>
      <c r="F57" s="1096"/>
      <c r="G57" s="805"/>
      <c r="H57" s="805"/>
      <c r="I57" s="823"/>
      <c r="J57" s="824"/>
      <c r="K57" s="1052"/>
      <c r="L57" s="978"/>
      <c r="M57" s="978"/>
      <c r="N57" s="914"/>
      <c r="O57" s="939"/>
    </row>
    <row r="58" spans="1:15" ht="9" customHeight="1" x14ac:dyDescent="0.2">
      <c r="A58" s="1074"/>
      <c r="B58" s="1077"/>
      <c r="C58" s="1080"/>
      <c r="D58" s="1098" t="s">
        <v>121</v>
      </c>
      <c r="E58" s="1071"/>
      <c r="F58" s="1096"/>
      <c r="G58" s="805"/>
      <c r="H58" s="805"/>
      <c r="I58" s="823"/>
      <c r="J58" s="823"/>
      <c r="K58" s="1052"/>
      <c r="L58" s="978"/>
      <c r="M58" s="978"/>
      <c r="N58" s="914"/>
      <c r="O58" s="939"/>
    </row>
    <row r="59" spans="1:15" ht="13.5" thickBot="1" x14ac:dyDescent="0.25">
      <c r="A59" s="1075"/>
      <c r="B59" s="1078"/>
      <c r="C59" s="1081"/>
      <c r="D59" s="1216"/>
      <c r="E59" s="1072"/>
      <c r="F59" s="1097"/>
      <c r="G59" s="1055" t="s">
        <v>10</v>
      </c>
      <c r="H59" s="1056">
        <f>H55</f>
        <v>80</v>
      </c>
      <c r="I59" s="1056">
        <f>I55</f>
        <v>80</v>
      </c>
      <c r="J59" s="1056">
        <f>J55</f>
        <v>75.2</v>
      </c>
      <c r="K59" s="979"/>
      <c r="L59" s="980"/>
      <c r="M59" s="980"/>
      <c r="N59" s="981"/>
      <c r="O59" s="982"/>
    </row>
    <row r="60" spans="1:15" ht="12.75" customHeight="1" x14ac:dyDescent="0.2">
      <c r="A60" s="1073" t="s">
        <v>9</v>
      </c>
      <c r="B60" s="1076" t="s">
        <v>11</v>
      </c>
      <c r="C60" s="1079" t="s">
        <v>11</v>
      </c>
      <c r="D60" s="1082" t="s">
        <v>72</v>
      </c>
      <c r="E60" s="1068"/>
      <c r="F60" s="1095" t="s">
        <v>60</v>
      </c>
      <c r="G60" s="828" t="s">
        <v>92</v>
      </c>
      <c r="H60" s="821">
        <v>2382.9</v>
      </c>
      <c r="I60" s="821">
        <v>2382.9</v>
      </c>
      <c r="J60" s="822">
        <v>1742.9</v>
      </c>
      <c r="K60" s="973" t="s">
        <v>73</v>
      </c>
      <c r="L60" s="974">
        <v>7</v>
      </c>
      <c r="M60" s="974">
        <v>8</v>
      </c>
      <c r="N60" s="1158" t="s">
        <v>280</v>
      </c>
      <c r="O60" s="1312"/>
    </row>
    <row r="61" spans="1:15" ht="13.5" customHeight="1" x14ac:dyDescent="0.2">
      <c r="A61" s="1074"/>
      <c r="B61" s="1077"/>
      <c r="C61" s="1080"/>
      <c r="D61" s="1083"/>
      <c r="E61" s="1069"/>
      <c r="F61" s="1096"/>
      <c r="G61" s="829"/>
      <c r="H61" s="825"/>
      <c r="I61" s="825"/>
      <c r="J61" s="826"/>
      <c r="K61" s="977"/>
      <c r="L61" s="978"/>
      <c r="M61" s="978"/>
      <c r="N61" s="1313"/>
      <c r="O61" s="1314"/>
    </row>
    <row r="62" spans="1:15" ht="23.25" customHeight="1" thickBot="1" x14ac:dyDescent="0.25">
      <c r="A62" s="1075"/>
      <c r="B62" s="1078"/>
      <c r="C62" s="1081"/>
      <c r="D62" s="1084"/>
      <c r="E62" s="1070"/>
      <c r="F62" s="1097"/>
      <c r="G62" s="819" t="s">
        <v>10</v>
      </c>
      <c r="H62" s="827">
        <f t="shared" ref="H62" si="2">SUM(H60:H61)</f>
        <v>2382.9</v>
      </c>
      <c r="I62" s="827">
        <f t="shared" ref="I62:J62" si="3">SUM(I60:I61)</f>
        <v>2382.9</v>
      </c>
      <c r="J62" s="827">
        <f t="shared" si="3"/>
        <v>1742.9</v>
      </c>
      <c r="K62" s="979"/>
      <c r="L62" s="980"/>
      <c r="M62" s="980"/>
      <c r="N62" s="1315"/>
      <c r="O62" s="1316"/>
    </row>
    <row r="63" spans="1:15" ht="21" customHeight="1" x14ac:dyDescent="0.2">
      <c r="A63" s="1073" t="s">
        <v>9</v>
      </c>
      <c r="B63" s="1076" t="s">
        <v>11</v>
      </c>
      <c r="C63" s="1079" t="s">
        <v>52</v>
      </c>
      <c r="D63" s="1082" t="s">
        <v>74</v>
      </c>
      <c r="E63" s="1068"/>
      <c r="F63" s="1095" t="s">
        <v>60</v>
      </c>
      <c r="G63" s="828" t="s">
        <v>50</v>
      </c>
      <c r="H63" s="821">
        <v>20</v>
      </c>
      <c r="I63" s="821">
        <v>20</v>
      </c>
      <c r="J63" s="822">
        <v>16.2</v>
      </c>
      <c r="K63" s="1100" t="s">
        <v>75</v>
      </c>
      <c r="L63" s="974">
        <v>2</v>
      </c>
      <c r="M63" s="974">
        <v>1</v>
      </c>
      <c r="N63" s="1217" t="s">
        <v>245</v>
      </c>
      <c r="O63" s="1220" t="s">
        <v>246</v>
      </c>
    </row>
    <row r="64" spans="1:15" ht="24.75" customHeight="1" x14ac:dyDescent="0.2">
      <c r="A64" s="1074"/>
      <c r="B64" s="1077"/>
      <c r="C64" s="1080"/>
      <c r="D64" s="1083"/>
      <c r="E64" s="1069"/>
      <c r="F64" s="1096"/>
      <c r="G64" s="829"/>
      <c r="H64" s="825"/>
      <c r="I64" s="825"/>
      <c r="J64" s="826"/>
      <c r="K64" s="1101"/>
      <c r="L64" s="978"/>
      <c r="M64" s="978"/>
      <c r="N64" s="1218"/>
      <c r="O64" s="1221"/>
    </row>
    <row r="65" spans="1:16" ht="19.5" customHeight="1" thickBot="1" x14ac:dyDescent="0.25">
      <c r="A65" s="1075"/>
      <c r="B65" s="1078"/>
      <c r="C65" s="1081"/>
      <c r="D65" s="1084"/>
      <c r="E65" s="1070"/>
      <c r="F65" s="1097"/>
      <c r="G65" s="819" t="s">
        <v>10</v>
      </c>
      <c r="H65" s="827">
        <f t="shared" ref="H65" si="4">SUM(H63:H64)</f>
        <v>20</v>
      </c>
      <c r="I65" s="827">
        <f t="shared" ref="I65:J65" si="5">SUM(I63:I64)</f>
        <v>20</v>
      </c>
      <c r="J65" s="827">
        <f t="shared" si="5"/>
        <v>16.2</v>
      </c>
      <c r="K65" s="1102"/>
      <c r="L65" s="980"/>
      <c r="M65" s="980"/>
      <c r="N65" s="1219"/>
      <c r="O65" s="1222"/>
    </row>
    <row r="66" spans="1:16" ht="13.5" thickBot="1" x14ac:dyDescent="0.25">
      <c r="A66" s="877" t="s">
        <v>9</v>
      </c>
      <c r="B66" s="14" t="s">
        <v>11</v>
      </c>
      <c r="C66" s="1089" t="s">
        <v>12</v>
      </c>
      <c r="D66" s="1089"/>
      <c r="E66" s="1089"/>
      <c r="F66" s="1089"/>
      <c r="G66" s="1089"/>
      <c r="H66" s="786">
        <f t="shared" ref="H66:I66" si="6">SUM(H65,H62,H59)</f>
        <v>2482.9</v>
      </c>
      <c r="I66" s="786">
        <f t="shared" si="6"/>
        <v>2482.9</v>
      </c>
      <c r="J66" s="786">
        <f>SUM(J65,J62,J59)</f>
        <v>1834.3000000000002</v>
      </c>
      <c r="K66" s="1269"/>
      <c r="L66" s="1269"/>
      <c r="M66" s="1269"/>
      <c r="N66" s="1269"/>
      <c r="O66" s="1270"/>
    </row>
    <row r="67" spans="1:16" ht="13.5" thickBot="1" x14ac:dyDescent="0.25">
      <c r="A67" s="876" t="s">
        <v>9</v>
      </c>
      <c r="B67" s="14" t="s">
        <v>52</v>
      </c>
      <c r="C67" s="1092" t="s">
        <v>70</v>
      </c>
      <c r="D67" s="1093"/>
      <c r="E67" s="1093"/>
      <c r="F67" s="1093"/>
      <c r="G67" s="1304"/>
      <c r="H67" s="1304"/>
      <c r="I67" s="1304"/>
      <c r="J67" s="1304"/>
      <c r="K67" s="1093"/>
      <c r="L67" s="1093"/>
      <c r="M67" s="1093"/>
      <c r="N67" s="1093"/>
      <c r="O67" s="1094"/>
    </row>
    <row r="68" spans="1:16" ht="12.75" customHeight="1" x14ac:dyDescent="0.2">
      <c r="A68" s="1073" t="s">
        <v>9</v>
      </c>
      <c r="B68" s="1076" t="s">
        <v>52</v>
      </c>
      <c r="C68" s="1079" t="s">
        <v>9</v>
      </c>
      <c r="D68" s="1082" t="s">
        <v>76</v>
      </c>
      <c r="E68" s="1068" t="s">
        <v>160</v>
      </c>
      <c r="F68" s="1095" t="s">
        <v>60</v>
      </c>
      <c r="G68" s="828" t="s">
        <v>50</v>
      </c>
      <c r="H68" s="821">
        <v>145</v>
      </c>
      <c r="I68" s="821">
        <v>144.5</v>
      </c>
      <c r="J68" s="822">
        <v>144.4</v>
      </c>
      <c r="K68" s="1100" t="s">
        <v>77</v>
      </c>
      <c r="L68" s="974">
        <v>80</v>
      </c>
      <c r="M68" s="974">
        <v>80</v>
      </c>
      <c r="N68" s="975"/>
      <c r="O68" s="976"/>
    </row>
    <row r="69" spans="1:16" x14ac:dyDescent="0.2">
      <c r="A69" s="1074"/>
      <c r="B69" s="1077"/>
      <c r="C69" s="1080"/>
      <c r="D69" s="1083"/>
      <c r="E69" s="1069"/>
      <c r="F69" s="1096"/>
      <c r="G69" s="805"/>
      <c r="H69" s="823"/>
      <c r="I69" s="823"/>
      <c r="J69" s="824"/>
      <c r="K69" s="1300"/>
      <c r="L69" s="954"/>
      <c r="M69" s="954"/>
      <c r="N69" s="914"/>
      <c r="O69" s="939"/>
    </row>
    <row r="70" spans="1:16" x14ac:dyDescent="0.2">
      <c r="A70" s="1074"/>
      <c r="B70" s="1077"/>
      <c r="C70" s="1080"/>
      <c r="D70" s="1083"/>
      <c r="E70" s="1069"/>
      <c r="F70" s="1096"/>
      <c r="G70" s="829"/>
      <c r="H70" s="825"/>
      <c r="I70" s="825"/>
      <c r="J70" s="825"/>
      <c r="K70" s="1301" t="s">
        <v>78</v>
      </c>
      <c r="L70" s="978">
        <v>5</v>
      </c>
      <c r="M70" s="978">
        <v>5</v>
      </c>
      <c r="N70" s="914"/>
      <c r="O70" s="939"/>
    </row>
    <row r="71" spans="1:16" ht="19.5" customHeight="1" thickBot="1" x14ac:dyDescent="0.25">
      <c r="A71" s="1075"/>
      <c r="B71" s="1078"/>
      <c r="C71" s="1081"/>
      <c r="D71" s="1084"/>
      <c r="E71" s="1070"/>
      <c r="F71" s="1097"/>
      <c r="G71" s="830" t="s">
        <v>10</v>
      </c>
      <c r="H71" s="831">
        <f t="shared" ref="H71:I71" si="7">SUM(H68:H70)</f>
        <v>145</v>
      </c>
      <c r="I71" s="831">
        <f t="shared" si="7"/>
        <v>144.5</v>
      </c>
      <c r="J71" s="831">
        <f t="shared" ref="J71" si="8">SUM(J68:J70)</f>
        <v>144.4</v>
      </c>
      <c r="K71" s="1302"/>
      <c r="L71" s="980"/>
      <c r="M71" s="980"/>
      <c r="N71" s="981"/>
      <c r="O71" s="982"/>
    </row>
    <row r="72" spans="1:16" ht="12.75" customHeight="1" x14ac:dyDescent="0.2">
      <c r="A72" s="1073" t="s">
        <v>9</v>
      </c>
      <c r="B72" s="1076" t="s">
        <v>52</v>
      </c>
      <c r="C72" s="1079" t="s">
        <v>11</v>
      </c>
      <c r="D72" s="1082" t="s">
        <v>79</v>
      </c>
      <c r="E72" s="1068"/>
      <c r="F72" s="1095" t="s">
        <v>60</v>
      </c>
      <c r="G72" s="828" t="s">
        <v>50</v>
      </c>
      <c r="H72" s="821">
        <v>15</v>
      </c>
      <c r="I72" s="821">
        <v>16.5</v>
      </c>
      <c r="J72" s="822">
        <v>16.5</v>
      </c>
      <c r="K72" s="1303" t="s">
        <v>80</v>
      </c>
      <c r="L72" s="974">
        <v>2</v>
      </c>
      <c r="M72" s="974">
        <v>2</v>
      </c>
      <c r="N72" s="1158" t="s">
        <v>247</v>
      </c>
      <c r="O72" s="1212"/>
    </row>
    <row r="73" spans="1:16" ht="22.5" customHeight="1" x14ac:dyDescent="0.2">
      <c r="A73" s="1074"/>
      <c r="B73" s="1077"/>
      <c r="C73" s="1080"/>
      <c r="D73" s="1083"/>
      <c r="E73" s="1069"/>
      <c r="F73" s="1096"/>
      <c r="G73" s="829"/>
      <c r="H73" s="825"/>
      <c r="I73" s="825"/>
      <c r="J73" s="826"/>
      <c r="K73" s="1301"/>
      <c r="L73" s="978"/>
      <c r="M73" s="978"/>
      <c r="N73" s="1150"/>
      <c r="O73" s="1213"/>
    </row>
    <row r="74" spans="1:16" ht="18.75" customHeight="1" thickBot="1" x14ac:dyDescent="0.25">
      <c r="A74" s="1075"/>
      <c r="B74" s="1078"/>
      <c r="C74" s="1081"/>
      <c r="D74" s="1084"/>
      <c r="E74" s="1070"/>
      <c r="F74" s="1097"/>
      <c r="G74" s="819" t="s">
        <v>10</v>
      </c>
      <c r="H74" s="827">
        <f>SUM(H72:H73)</f>
        <v>15</v>
      </c>
      <c r="I74" s="827">
        <f>SUM(I72:I73)</f>
        <v>16.5</v>
      </c>
      <c r="J74" s="827">
        <f>SUM(J72:J73)</f>
        <v>16.5</v>
      </c>
      <c r="K74" s="1302"/>
      <c r="L74" s="980"/>
      <c r="M74" s="980"/>
      <c r="N74" s="1160"/>
      <c r="O74" s="1215"/>
    </row>
    <row r="75" spans="1:16" ht="13.5" thickBot="1" x14ac:dyDescent="0.25">
      <c r="A75" s="877" t="s">
        <v>9</v>
      </c>
      <c r="B75" s="768" t="s">
        <v>52</v>
      </c>
      <c r="C75" s="1194" t="s">
        <v>12</v>
      </c>
      <c r="D75" s="1194"/>
      <c r="E75" s="1194"/>
      <c r="F75" s="1194"/>
      <c r="G75" s="1194"/>
      <c r="H75" s="787">
        <f>H74+H71</f>
        <v>160</v>
      </c>
      <c r="I75" s="787">
        <f>I74+I71</f>
        <v>161</v>
      </c>
      <c r="J75" s="787">
        <f>J74+J71</f>
        <v>160.9</v>
      </c>
      <c r="K75" s="1210"/>
      <c r="L75" s="1210"/>
      <c r="M75" s="1210"/>
      <c r="N75" s="1210"/>
      <c r="O75" s="1211"/>
    </row>
    <row r="76" spans="1:16" ht="13.5" thickBot="1" x14ac:dyDescent="0.25">
      <c r="A76" s="877" t="s">
        <v>9</v>
      </c>
      <c r="B76" s="1307" t="s">
        <v>13</v>
      </c>
      <c r="C76" s="1308"/>
      <c r="D76" s="1308"/>
      <c r="E76" s="1308"/>
      <c r="F76" s="1308"/>
      <c r="G76" s="1309"/>
      <c r="H76" s="878">
        <f>H75+H53+H66</f>
        <v>4839.6000000000004</v>
      </c>
      <c r="I76" s="878">
        <f t="shared" ref="I76:J76" si="9">I75+I53+I66</f>
        <v>4818.2000000000007</v>
      </c>
      <c r="J76" s="878">
        <f t="shared" si="9"/>
        <v>3922.26</v>
      </c>
      <c r="K76" s="1205"/>
      <c r="L76" s="1205"/>
      <c r="M76" s="1205"/>
      <c r="N76" s="1205"/>
      <c r="O76" s="1206"/>
    </row>
    <row r="77" spans="1:16" ht="68.25" customHeight="1" thickBot="1" x14ac:dyDescent="0.25">
      <c r="A77" s="856" t="s">
        <v>11</v>
      </c>
      <c r="B77" s="857" t="s">
        <v>85</v>
      </c>
      <c r="C77" s="858"/>
      <c r="D77" s="858"/>
      <c r="E77" s="858"/>
      <c r="F77" s="858"/>
      <c r="G77" s="858"/>
      <c r="H77" s="1295" t="s">
        <v>231</v>
      </c>
      <c r="I77" s="1296"/>
      <c r="J77" s="1296"/>
      <c r="K77" s="879" t="s">
        <v>248</v>
      </c>
      <c r="L77" s="860">
        <v>5</v>
      </c>
      <c r="M77" s="880">
        <v>6</v>
      </c>
      <c r="N77" s="1297" t="s">
        <v>281</v>
      </c>
      <c r="O77" s="1298"/>
      <c r="P77" s="881"/>
    </row>
    <row r="78" spans="1:16" ht="13.5" thickBot="1" x14ac:dyDescent="0.25">
      <c r="A78" s="876" t="s">
        <v>11</v>
      </c>
      <c r="B78" s="14" t="s">
        <v>9</v>
      </c>
      <c r="C78" s="1207" t="s">
        <v>86</v>
      </c>
      <c r="D78" s="1208"/>
      <c r="E78" s="1208"/>
      <c r="F78" s="1208"/>
      <c r="G78" s="1208"/>
      <c r="H78" s="1208"/>
      <c r="I78" s="1208"/>
      <c r="J78" s="1208"/>
      <c r="K78" s="1208"/>
      <c r="L78" s="1208"/>
      <c r="M78" s="1208"/>
      <c r="N78" s="1208"/>
      <c r="O78" s="1209"/>
    </row>
    <row r="79" spans="1:16" ht="12.75" customHeight="1" x14ac:dyDescent="0.2">
      <c r="A79" s="1178" t="s">
        <v>11</v>
      </c>
      <c r="B79" s="1181" t="s">
        <v>9</v>
      </c>
      <c r="C79" s="1184" t="s">
        <v>9</v>
      </c>
      <c r="D79" s="1187" t="s">
        <v>87</v>
      </c>
      <c r="E79" s="1190"/>
      <c r="F79" s="1195" t="s">
        <v>60</v>
      </c>
      <c r="G79" s="838" t="s">
        <v>50</v>
      </c>
      <c r="H79" s="839">
        <v>15</v>
      </c>
      <c r="I79" s="839">
        <v>15</v>
      </c>
      <c r="J79" s="840">
        <v>15</v>
      </c>
      <c r="K79" s="1202" t="s">
        <v>90</v>
      </c>
      <c r="L79" s="943">
        <v>2</v>
      </c>
      <c r="M79" s="943">
        <v>2</v>
      </c>
      <c r="N79" s="1158" t="s">
        <v>282</v>
      </c>
      <c r="O79" s="1212"/>
    </row>
    <row r="80" spans="1:16" ht="15" customHeight="1" x14ac:dyDescent="0.2">
      <c r="A80" s="1179"/>
      <c r="B80" s="1182"/>
      <c r="C80" s="1185"/>
      <c r="D80" s="1188"/>
      <c r="E80" s="1191"/>
      <c r="F80" s="1196"/>
      <c r="G80" s="841"/>
      <c r="H80" s="842"/>
      <c r="I80" s="842"/>
      <c r="J80" s="843"/>
      <c r="K80" s="1203"/>
      <c r="L80" s="944"/>
      <c r="M80" s="944"/>
      <c r="N80" s="1148"/>
      <c r="O80" s="1213"/>
    </row>
    <row r="81" spans="1:21" x14ac:dyDescent="0.2">
      <c r="A81" s="1179"/>
      <c r="B81" s="1182"/>
      <c r="C81" s="1185"/>
      <c r="D81" s="1188"/>
      <c r="E81" s="1191"/>
      <c r="F81" s="1196"/>
      <c r="G81" s="844"/>
      <c r="H81" s="845"/>
      <c r="I81" s="845"/>
      <c r="J81" s="846"/>
      <c r="K81" s="1203"/>
      <c r="L81" s="944"/>
      <c r="M81" s="944"/>
      <c r="N81" s="1148"/>
      <c r="O81" s="1213"/>
    </row>
    <row r="82" spans="1:21" ht="13.5" thickBot="1" x14ac:dyDescent="0.25">
      <c r="A82" s="1180"/>
      <c r="B82" s="1183"/>
      <c r="C82" s="1186"/>
      <c r="D82" s="1189"/>
      <c r="E82" s="1192"/>
      <c r="F82" s="1197"/>
      <c r="G82" s="847" t="s">
        <v>10</v>
      </c>
      <c r="H82" s="848">
        <f t="shared" ref="H82" si="10">SUM(H79:H81)</f>
        <v>15</v>
      </c>
      <c r="I82" s="848">
        <f t="shared" ref="I82:J82" si="11">SUM(I79:I81)</f>
        <v>15</v>
      </c>
      <c r="J82" s="849">
        <f t="shared" si="11"/>
        <v>15</v>
      </c>
      <c r="K82" s="1204"/>
      <c r="L82" s="984"/>
      <c r="M82" s="984"/>
      <c r="N82" s="1214"/>
      <c r="O82" s="1215"/>
    </row>
    <row r="83" spans="1:21" ht="13.5" thickBot="1" x14ac:dyDescent="0.25">
      <c r="A83" s="875" t="s">
        <v>11</v>
      </c>
      <c r="B83" s="634" t="s">
        <v>9</v>
      </c>
      <c r="C83" s="1273" t="s">
        <v>12</v>
      </c>
      <c r="D83" s="1274"/>
      <c r="E83" s="1274"/>
      <c r="F83" s="1274"/>
      <c r="G83" s="1275"/>
      <c r="H83" s="495">
        <f>H82</f>
        <v>15</v>
      </c>
      <c r="I83" s="495">
        <f>I82</f>
        <v>15</v>
      </c>
      <c r="J83" s="941">
        <f>J82</f>
        <v>15</v>
      </c>
      <c r="K83" s="1276"/>
      <c r="L83" s="1277"/>
      <c r="M83" s="1277"/>
      <c r="N83" s="1277"/>
      <c r="O83" s="1278"/>
      <c r="T83" s="755"/>
      <c r="U83" s="755"/>
    </row>
    <row r="84" spans="1:21" ht="13.5" thickBot="1" x14ac:dyDescent="0.25">
      <c r="A84" s="876" t="s">
        <v>11</v>
      </c>
      <c r="B84" s="14" t="s">
        <v>11</v>
      </c>
      <c r="C84" s="1279" t="s">
        <v>172</v>
      </c>
      <c r="D84" s="1280"/>
      <c r="E84" s="1280"/>
      <c r="F84" s="1280"/>
      <c r="G84" s="1280"/>
      <c r="H84" s="1280"/>
      <c r="I84" s="1280"/>
      <c r="J84" s="1280"/>
      <c r="K84" s="1280"/>
      <c r="L84" s="1280"/>
      <c r="M84" s="1280"/>
      <c r="N84" s="1280"/>
      <c r="O84" s="1281"/>
      <c r="T84" s="755"/>
      <c r="U84" s="755"/>
    </row>
    <row r="85" spans="1:21" ht="35.25" customHeight="1" x14ac:dyDescent="0.2">
      <c r="A85" s="1073" t="s">
        <v>11</v>
      </c>
      <c r="B85" s="1076" t="s">
        <v>11</v>
      </c>
      <c r="C85" s="1184" t="s">
        <v>9</v>
      </c>
      <c r="D85" s="1187" t="s">
        <v>211</v>
      </c>
      <c r="E85" s="1190"/>
      <c r="F85" s="1229" t="s">
        <v>60</v>
      </c>
      <c r="G85" s="832" t="s">
        <v>50</v>
      </c>
      <c r="H85" s="833">
        <v>20</v>
      </c>
      <c r="I85" s="833">
        <v>19</v>
      </c>
      <c r="J85" s="834">
        <v>19</v>
      </c>
      <c r="K85" s="985" t="s">
        <v>91</v>
      </c>
      <c r="L85" s="943">
        <v>1</v>
      </c>
      <c r="M85" s="986">
        <v>1</v>
      </c>
      <c r="N85" s="986"/>
      <c r="O85" s="987"/>
      <c r="S85" s="16"/>
      <c r="T85" s="755"/>
      <c r="U85" s="755"/>
    </row>
    <row r="86" spans="1:21" ht="13.5" thickBot="1" x14ac:dyDescent="0.25">
      <c r="A86" s="1075"/>
      <c r="B86" s="1078"/>
      <c r="C86" s="1186"/>
      <c r="D86" s="1299"/>
      <c r="E86" s="1192"/>
      <c r="F86" s="1230"/>
      <c r="G86" s="835" t="s">
        <v>10</v>
      </c>
      <c r="H86" s="836">
        <f t="shared" ref="H86:I86" si="12">SUM(H85:H85)</f>
        <v>20</v>
      </c>
      <c r="I86" s="836">
        <f t="shared" si="12"/>
        <v>19</v>
      </c>
      <c r="J86" s="837">
        <f t="shared" ref="J86:J88" si="13">SUM(J85:J85)</f>
        <v>19</v>
      </c>
      <c r="K86" s="988"/>
      <c r="L86" s="984"/>
      <c r="M86" s="989"/>
      <c r="N86" s="990"/>
      <c r="O86" s="991"/>
      <c r="T86" s="755"/>
      <c r="U86" s="755"/>
    </row>
    <row r="87" spans="1:21" ht="36" customHeight="1" x14ac:dyDescent="0.2">
      <c r="A87" s="1073" t="s">
        <v>11</v>
      </c>
      <c r="B87" s="1076" t="s">
        <v>11</v>
      </c>
      <c r="C87" s="1184" t="s">
        <v>11</v>
      </c>
      <c r="D87" s="1271" t="s">
        <v>96</v>
      </c>
      <c r="E87" s="1190" t="s">
        <v>223</v>
      </c>
      <c r="F87" s="1229" t="s">
        <v>60</v>
      </c>
      <c r="G87" s="832" t="s">
        <v>50</v>
      </c>
      <c r="H87" s="833">
        <v>10</v>
      </c>
      <c r="I87" s="833">
        <v>10</v>
      </c>
      <c r="J87" s="834">
        <v>0</v>
      </c>
      <c r="K87" s="1032" t="s">
        <v>95</v>
      </c>
      <c r="L87" s="993">
        <v>1</v>
      </c>
      <c r="M87" s="994">
        <v>0</v>
      </c>
      <c r="N87" s="1282" t="s">
        <v>284</v>
      </c>
      <c r="O87" s="1283"/>
      <c r="T87" s="755"/>
      <c r="U87" s="755"/>
    </row>
    <row r="88" spans="1:21" ht="31.5" customHeight="1" thickBot="1" x14ac:dyDescent="0.25">
      <c r="A88" s="1075"/>
      <c r="B88" s="1078"/>
      <c r="C88" s="1186"/>
      <c r="D88" s="1272"/>
      <c r="E88" s="1192"/>
      <c r="F88" s="1230"/>
      <c r="G88" s="847" t="s">
        <v>10</v>
      </c>
      <c r="H88" s="1057">
        <f t="shared" ref="H88:I88" si="14">SUM(H87:H87)</f>
        <v>10</v>
      </c>
      <c r="I88" s="1057">
        <f t="shared" si="14"/>
        <v>10</v>
      </c>
      <c r="J88" s="1058">
        <f t="shared" si="13"/>
        <v>0</v>
      </c>
      <c r="K88" s="997"/>
      <c r="L88" s="998"/>
      <c r="M88" s="999"/>
      <c r="N88" s="1286"/>
      <c r="O88" s="1287"/>
      <c r="T88" s="755"/>
      <c r="U88" s="755"/>
    </row>
    <row r="89" spans="1:21" ht="12.75" customHeight="1" x14ac:dyDescent="0.2">
      <c r="A89" s="1073" t="s">
        <v>11</v>
      </c>
      <c r="B89" s="1076" t="s">
        <v>11</v>
      </c>
      <c r="C89" s="1184" t="s">
        <v>52</v>
      </c>
      <c r="D89" s="1225" t="s">
        <v>137</v>
      </c>
      <c r="E89" s="1227" t="s">
        <v>161</v>
      </c>
      <c r="F89" s="1229" t="s">
        <v>60</v>
      </c>
      <c r="G89" s="838" t="s">
        <v>50</v>
      </c>
      <c r="H89" s="839">
        <v>30</v>
      </c>
      <c r="I89" s="839">
        <v>62.4</v>
      </c>
      <c r="J89" s="840">
        <v>62.3</v>
      </c>
      <c r="K89" s="1202" t="s">
        <v>189</v>
      </c>
      <c r="L89" s="943">
        <v>100</v>
      </c>
      <c r="M89" s="986">
        <v>100</v>
      </c>
      <c r="N89" s="1158" t="s">
        <v>283</v>
      </c>
      <c r="O89" s="1289"/>
    </row>
    <row r="90" spans="1:21" ht="18" customHeight="1" x14ac:dyDescent="0.2">
      <c r="A90" s="1074"/>
      <c r="B90" s="1077"/>
      <c r="C90" s="1185"/>
      <c r="D90" s="1232"/>
      <c r="E90" s="1233"/>
      <c r="F90" s="1231"/>
      <c r="G90" s="844"/>
      <c r="H90" s="845"/>
      <c r="I90" s="845"/>
      <c r="J90" s="850"/>
      <c r="K90" s="1203"/>
      <c r="L90" s="944"/>
      <c r="M90" s="992"/>
      <c r="N90" s="1148"/>
      <c r="O90" s="1290"/>
    </row>
    <row r="91" spans="1:21" ht="13.5" thickBot="1" x14ac:dyDescent="0.25">
      <c r="A91" s="1075"/>
      <c r="B91" s="1078"/>
      <c r="C91" s="1186"/>
      <c r="D91" s="1226"/>
      <c r="E91" s="1228"/>
      <c r="F91" s="1230"/>
      <c r="G91" s="847" t="s">
        <v>10</v>
      </c>
      <c r="H91" s="848">
        <f>H89</f>
        <v>30</v>
      </c>
      <c r="I91" s="848">
        <f>I89</f>
        <v>62.4</v>
      </c>
      <c r="J91" s="849">
        <f>J89</f>
        <v>62.3</v>
      </c>
      <c r="K91" s="1204"/>
      <c r="L91" s="984"/>
      <c r="M91" s="989"/>
      <c r="N91" s="1291"/>
      <c r="O91" s="1292"/>
    </row>
    <row r="92" spans="1:21" ht="20.25" customHeight="1" x14ac:dyDescent="0.2">
      <c r="A92" s="1073" t="s">
        <v>11</v>
      </c>
      <c r="B92" s="1076" t="s">
        <v>11</v>
      </c>
      <c r="C92" s="1184" t="s">
        <v>53</v>
      </c>
      <c r="D92" s="1225" t="s">
        <v>194</v>
      </c>
      <c r="E92" s="1227" t="s">
        <v>161</v>
      </c>
      <c r="F92" s="1229" t="s">
        <v>164</v>
      </c>
      <c r="G92" s="838" t="s">
        <v>50</v>
      </c>
      <c r="H92" s="839">
        <v>25</v>
      </c>
      <c r="I92" s="839">
        <v>25</v>
      </c>
      <c r="J92" s="840">
        <v>0</v>
      </c>
      <c r="K92" s="1293" t="s">
        <v>165</v>
      </c>
      <c r="L92" s="993">
        <v>0</v>
      </c>
      <c r="M92" s="994">
        <v>0</v>
      </c>
      <c r="N92" s="1282" t="s">
        <v>263</v>
      </c>
      <c r="O92" s="1283"/>
    </row>
    <row r="93" spans="1:21" ht="13.5" customHeight="1" x14ac:dyDescent="0.2">
      <c r="A93" s="1074"/>
      <c r="B93" s="1077"/>
      <c r="C93" s="1185"/>
      <c r="D93" s="1232"/>
      <c r="E93" s="1233"/>
      <c r="F93" s="1231"/>
      <c r="G93" s="844"/>
      <c r="H93" s="845"/>
      <c r="I93" s="845"/>
      <c r="J93" s="850"/>
      <c r="K93" s="1294"/>
      <c r="L93" s="995"/>
      <c r="M93" s="996"/>
      <c r="N93" s="1284"/>
      <c r="O93" s="1285"/>
    </row>
    <row r="94" spans="1:21" ht="14.25" customHeight="1" thickBot="1" x14ac:dyDescent="0.25">
      <c r="A94" s="1075"/>
      <c r="B94" s="1078"/>
      <c r="C94" s="1186"/>
      <c r="D94" s="1226"/>
      <c r="E94" s="1228"/>
      <c r="F94" s="1230"/>
      <c r="G94" s="847" t="s">
        <v>10</v>
      </c>
      <c r="H94" s="848">
        <f t="shared" ref="H94" si="15">SUM(H92:H93)</f>
        <v>25</v>
      </c>
      <c r="I94" s="848">
        <f t="shared" ref="I94:J94" si="16">SUM(I92:I93)</f>
        <v>25</v>
      </c>
      <c r="J94" s="849">
        <f t="shared" si="16"/>
        <v>0</v>
      </c>
      <c r="K94" s="997"/>
      <c r="L94" s="998"/>
      <c r="M94" s="999"/>
      <c r="N94" s="1286"/>
      <c r="O94" s="1287"/>
    </row>
    <row r="95" spans="1:21" s="292" customFormat="1" ht="35.25" customHeight="1" x14ac:dyDescent="0.2">
      <c r="A95" s="1073" t="s">
        <v>11</v>
      </c>
      <c r="B95" s="610" t="s">
        <v>11</v>
      </c>
      <c r="C95" s="615" t="s">
        <v>54</v>
      </c>
      <c r="D95" s="1225" t="s">
        <v>173</v>
      </c>
      <c r="E95" s="1227" t="s">
        <v>187</v>
      </c>
      <c r="F95" s="1229" t="s">
        <v>99</v>
      </c>
      <c r="G95" s="1034" t="s">
        <v>50</v>
      </c>
      <c r="H95" s="1035">
        <v>25</v>
      </c>
      <c r="I95" s="1035">
        <v>25</v>
      </c>
      <c r="J95" s="1036">
        <v>0</v>
      </c>
      <c r="K95" s="1032" t="s">
        <v>165</v>
      </c>
      <c r="L95" s="1000">
        <v>0</v>
      </c>
      <c r="M95" s="1001">
        <v>0</v>
      </c>
      <c r="N95" s="1288" t="s">
        <v>285</v>
      </c>
      <c r="O95" s="1283"/>
    </row>
    <row r="96" spans="1:21" s="292" customFormat="1" ht="18" customHeight="1" thickBot="1" x14ac:dyDescent="0.25">
      <c r="A96" s="1075"/>
      <c r="B96" s="630"/>
      <c r="C96" s="631"/>
      <c r="D96" s="1226"/>
      <c r="E96" s="1228"/>
      <c r="F96" s="1230"/>
      <c r="G96" s="851" t="s">
        <v>10</v>
      </c>
      <c r="H96" s="848">
        <f>H95</f>
        <v>25</v>
      </c>
      <c r="I96" s="848">
        <f>I95</f>
        <v>25</v>
      </c>
      <c r="J96" s="849">
        <f>SUM(J95:J95)</f>
        <v>0</v>
      </c>
      <c r="K96" s="1002"/>
      <c r="L96" s="1003"/>
      <c r="M96" s="1004"/>
      <c r="N96" s="1286"/>
      <c r="O96" s="1287"/>
    </row>
    <row r="97" spans="1:15" ht="14.25" customHeight="1" thickBot="1" x14ac:dyDescent="0.25">
      <c r="A97" s="877" t="s">
        <v>9</v>
      </c>
      <c r="B97" s="14" t="s">
        <v>11</v>
      </c>
      <c r="C97" s="1089" t="s">
        <v>12</v>
      </c>
      <c r="D97" s="1089"/>
      <c r="E97" s="1089"/>
      <c r="F97" s="1089"/>
      <c r="G97" s="1090"/>
      <c r="H97" s="784">
        <f>H96+H91+H94+H86+H88</f>
        <v>110</v>
      </c>
      <c r="I97" s="784">
        <f>I96+I91+I94+I86+I88</f>
        <v>141.4</v>
      </c>
      <c r="J97" s="784">
        <f>J96+J91+J94+J86</f>
        <v>81.3</v>
      </c>
      <c r="K97" s="1269"/>
      <c r="L97" s="1269"/>
      <c r="M97" s="1269"/>
      <c r="N97" s="1269"/>
      <c r="O97" s="1270"/>
    </row>
    <row r="98" spans="1:15" ht="14.25" customHeight="1" thickBot="1" x14ac:dyDescent="0.25">
      <c r="A98" s="876" t="s">
        <v>11</v>
      </c>
      <c r="B98" s="1259" t="s">
        <v>13</v>
      </c>
      <c r="C98" s="1260"/>
      <c r="D98" s="1260"/>
      <c r="E98" s="1260"/>
      <c r="F98" s="1260"/>
      <c r="G98" s="1260"/>
      <c r="H98" s="274">
        <f>H97+H83</f>
        <v>125</v>
      </c>
      <c r="I98" s="274">
        <f>I97+I83</f>
        <v>156.4</v>
      </c>
      <c r="J98" s="788">
        <f>J97+J83</f>
        <v>96.3</v>
      </c>
      <c r="K98" s="1249"/>
      <c r="L98" s="1249"/>
      <c r="M98" s="1249"/>
      <c r="N98" s="1249"/>
      <c r="O98" s="1250"/>
    </row>
    <row r="99" spans="1:15" ht="14.25" customHeight="1" thickBot="1" x14ac:dyDescent="0.25">
      <c r="A99" s="166" t="s">
        <v>9</v>
      </c>
      <c r="B99" s="1251" t="s">
        <v>202</v>
      </c>
      <c r="C99" s="1252"/>
      <c r="D99" s="1252"/>
      <c r="E99" s="1252"/>
      <c r="F99" s="1252"/>
      <c r="G99" s="1252"/>
      <c r="H99" s="267">
        <f>H98+H76</f>
        <v>4964.6000000000004</v>
      </c>
      <c r="I99" s="267">
        <f>I98+I76</f>
        <v>4974.6000000000004</v>
      </c>
      <c r="J99" s="267">
        <f>J98+J76</f>
        <v>4018.5600000000004</v>
      </c>
      <c r="K99" s="1253"/>
      <c r="L99" s="1253"/>
      <c r="M99" s="1253"/>
      <c r="N99" s="1253"/>
      <c r="O99" s="1254"/>
    </row>
    <row r="100" spans="1:15" s="769" customFormat="1" ht="15.75" customHeight="1" x14ac:dyDescent="0.2">
      <c r="A100" s="1267" t="s">
        <v>286</v>
      </c>
      <c r="B100" s="1267"/>
      <c r="C100" s="1267"/>
      <c r="D100" s="1267"/>
      <c r="E100" s="1267"/>
      <c r="F100" s="1267"/>
      <c r="G100" s="1267"/>
      <c r="H100" s="1267"/>
      <c r="I100" s="1267"/>
      <c r="J100" s="6"/>
      <c r="K100" s="6"/>
      <c r="M100" s="789"/>
      <c r="N100" s="790"/>
      <c r="O100" s="791"/>
    </row>
    <row r="101" spans="1:15" s="769" customFormat="1" ht="15.75" customHeight="1" x14ac:dyDescent="0.2">
      <c r="A101" s="1268" t="s">
        <v>287</v>
      </c>
      <c r="B101" s="1268"/>
      <c r="C101" s="1268"/>
      <c r="D101" s="1268"/>
      <c r="E101" s="1268"/>
      <c r="F101" s="1268"/>
      <c r="G101" s="1268"/>
      <c r="H101" s="1268"/>
      <c r="I101" s="1268"/>
      <c r="J101" s="6"/>
      <c r="K101" s="6"/>
      <c r="M101" s="789"/>
      <c r="N101" s="790"/>
      <c r="O101" s="791"/>
    </row>
    <row r="102" spans="1:15" s="25" customFormat="1" ht="14.25" customHeight="1" thickBot="1" x14ac:dyDescent="0.25">
      <c r="A102" s="1255" t="s">
        <v>18</v>
      </c>
      <c r="B102" s="1255"/>
      <c r="C102" s="1255"/>
      <c r="D102" s="1255"/>
      <c r="E102" s="1255"/>
      <c r="F102" s="1255"/>
      <c r="G102" s="1255"/>
      <c r="H102" s="1255"/>
      <c r="I102" s="1255"/>
      <c r="J102" s="1255"/>
      <c r="K102" s="5"/>
      <c r="L102" s="5"/>
      <c r="M102" s="5"/>
      <c r="N102" s="5"/>
      <c r="O102" s="5"/>
    </row>
    <row r="103" spans="1:15" ht="27.75" customHeight="1" x14ac:dyDescent="0.2">
      <c r="A103" s="1261" t="s">
        <v>14</v>
      </c>
      <c r="B103" s="1262"/>
      <c r="C103" s="1262"/>
      <c r="D103" s="1262"/>
      <c r="E103" s="1262"/>
      <c r="F103" s="1262"/>
      <c r="G103" s="1263"/>
      <c r="H103" s="1134" t="s">
        <v>232</v>
      </c>
      <c r="I103" s="1134" t="s">
        <v>233</v>
      </c>
      <c r="J103" s="1134" t="s">
        <v>234</v>
      </c>
      <c r="K103" s="6"/>
      <c r="L103" s="6"/>
      <c r="M103" s="6"/>
      <c r="N103" s="6"/>
      <c r="O103" s="6"/>
    </row>
    <row r="104" spans="1:15" ht="33.75" customHeight="1" thickBot="1" x14ac:dyDescent="0.25">
      <c r="A104" s="1264"/>
      <c r="B104" s="1265"/>
      <c r="C104" s="1265"/>
      <c r="D104" s="1265"/>
      <c r="E104" s="1265"/>
      <c r="F104" s="1265"/>
      <c r="G104" s="1266"/>
      <c r="H104" s="1135"/>
      <c r="I104" s="1135"/>
      <c r="J104" s="1135"/>
      <c r="K104" s="6"/>
      <c r="L104" s="6"/>
      <c r="M104" s="6"/>
      <c r="N104" s="6"/>
      <c r="O104" s="6"/>
    </row>
    <row r="105" spans="1:15" ht="14.25" customHeight="1" x14ac:dyDescent="0.2">
      <c r="A105" s="1256" t="s">
        <v>19</v>
      </c>
      <c r="B105" s="1257"/>
      <c r="C105" s="1257"/>
      <c r="D105" s="1257"/>
      <c r="E105" s="1257"/>
      <c r="F105" s="1257"/>
      <c r="G105" s="1258"/>
      <c r="H105" s="852">
        <f>H106+H107</f>
        <v>824.40000000000009</v>
      </c>
      <c r="I105" s="852">
        <f>SUM(I106:I107)</f>
        <v>834.4</v>
      </c>
      <c r="J105" s="167">
        <f>SUM(J106:J106)</f>
        <v>756.59999999999991</v>
      </c>
      <c r="K105" s="6"/>
      <c r="L105" s="6"/>
      <c r="M105" s="6"/>
      <c r="N105" s="6"/>
      <c r="O105" s="6"/>
    </row>
    <row r="106" spans="1:15" ht="14.25" customHeight="1" x14ac:dyDescent="0.2">
      <c r="A106" s="1246" t="s">
        <v>43</v>
      </c>
      <c r="B106" s="1247"/>
      <c r="C106" s="1247"/>
      <c r="D106" s="1247"/>
      <c r="E106" s="1247"/>
      <c r="F106" s="1247"/>
      <c r="G106" s="1248"/>
      <c r="H106" s="853">
        <f>SUMIF(G12:G99,"SB",H12:H99)</f>
        <v>824.40000000000009</v>
      </c>
      <c r="I106" s="853">
        <f>SUMIF(G12:G99,"SB",I12:I99)</f>
        <v>834.4</v>
      </c>
      <c r="J106" s="43">
        <f>SUMIF(G12:G99,"SB",J12:J99)</f>
        <v>756.59999999999991</v>
      </c>
      <c r="K106" s="6"/>
      <c r="L106" s="6"/>
      <c r="M106" s="6"/>
      <c r="N106" s="6"/>
      <c r="O106" s="6"/>
    </row>
    <row r="107" spans="1:15" ht="14.25" customHeight="1" x14ac:dyDescent="0.2">
      <c r="A107" s="1234" t="s">
        <v>122</v>
      </c>
      <c r="B107" s="1235"/>
      <c r="C107" s="1235"/>
      <c r="D107" s="1235"/>
      <c r="E107" s="1235"/>
      <c r="F107" s="1235"/>
      <c r="G107" s="1236"/>
      <c r="H107" s="853">
        <f>SUMIF(G12:G99,"SB(L)",H12:H99)</f>
        <v>0</v>
      </c>
      <c r="I107" s="853">
        <f>SUMIF(G12:G99,"SB(L)",I12:I99)</f>
        <v>0</v>
      </c>
      <c r="J107" s="43"/>
      <c r="K107" s="608"/>
      <c r="L107" s="6"/>
      <c r="M107" s="796"/>
      <c r="N107" s="6"/>
      <c r="O107" s="6"/>
    </row>
    <row r="108" spans="1:15" ht="14.25" customHeight="1" x14ac:dyDescent="0.2">
      <c r="A108" s="1240" t="s">
        <v>20</v>
      </c>
      <c r="B108" s="1241"/>
      <c r="C108" s="1241"/>
      <c r="D108" s="1241"/>
      <c r="E108" s="1241"/>
      <c r="F108" s="1241"/>
      <c r="G108" s="1242"/>
      <c r="H108" s="854">
        <f>SUM(H109:H110)</f>
        <v>4140.2</v>
      </c>
      <c r="I108" s="854">
        <f>SUM(I109:I110)</f>
        <v>4140.2</v>
      </c>
      <c r="J108" s="168">
        <f>SUM(J109:J110)</f>
        <v>3261.96</v>
      </c>
      <c r="K108" s="6"/>
      <c r="L108" s="6"/>
      <c r="M108" s="6"/>
      <c r="N108" s="6"/>
      <c r="O108" s="6"/>
    </row>
    <row r="109" spans="1:15" ht="14.25" customHeight="1" x14ac:dyDescent="0.2">
      <c r="A109" s="1243" t="s">
        <v>44</v>
      </c>
      <c r="B109" s="1244"/>
      <c r="C109" s="1244"/>
      <c r="D109" s="1244"/>
      <c r="E109" s="1244"/>
      <c r="F109" s="1244"/>
      <c r="G109" s="1245"/>
      <c r="H109" s="853">
        <f>SUMIF(G12:G99,"ES",H12:H99)</f>
        <v>1757.3</v>
      </c>
      <c r="I109" s="853">
        <f>SUMIF(G12:G99,"ES",I12:I99)</f>
        <v>1757.3</v>
      </c>
      <c r="J109" s="43">
        <f>SUMIF(G12:G99,"ES",J12:J99)</f>
        <v>1519.06</v>
      </c>
      <c r="K109" s="6"/>
      <c r="L109" s="6"/>
      <c r="M109" s="6"/>
      <c r="N109" s="6"/>
      <c r="O109" s="6"/>
    </row>
    <row r="110" spans="1:15" ht="14.25" customHeight="1" x14ac:dyDescent="0.2">
      <c r="A110" s="1234" t="s">
        <v>45</v>
      </c>
      <c r="B110" s="1235"/>
      <c r="C110" s="1235"/>
      <c r="D110" s="1235"/>
      <c r="E110" s="1235"/>
      <c r="F110" s="1235"/>
      <c r="G110" s="1236"/>
      <c r="H110" s="853">
        <f>SUMIF(G12:G99,"LRVB",H12:H99)</f>
        <v>2382.9</v>
      </c>
      <c r="I110" s="853">
        <f>SUMIF(G12:G99,"LRVB",I12:I99)</f>
        <v>2382.9</v>
      </c>
      <c r="J110" s="43">
        <f>SUMIF(G12:G99,"LRVB",J12:J99)</f>
        <v>1742.9</v>
      </c>
      <c r="K110" s="6"/>
      <c r="L110" s="6"/>
      <c r="M110" s="6"/>
      <c r="N110" s="6"/>
      <c r="O110" s="6"/>
    </row>
    <row r="111" spans="1:15" ht="13.5" thickBot="1" x14ac:dyDescent="0.25">
      <c r="A111" s="1237" t="s">
        <v>21</v>
      </c>
      <c r="B111" s="1238"/>
      <c r="C111" s="1238"/>
      <c r="D111" s="1238"/>
      <c r="E111" s="1238"/>
      <c r="F111" s="1238"/>
      <c r="G111" s="1239"/>
      <c r="H111" s="855">
        <f>SUM(H105,H108)</f>
        <v>4964.6000000000004</v>
      </c>
      <c r="I111" s="855">
        <f>SUM(I105,I108)</f>
        <v>4974.5999999999995</v>
      </c>
      <c r="J111" s="633">
        <f>SUM(J105,J108)</f>
        <v>4018.56</v>
      </c>
      <c r="K111" s="6"/>
      <c r="L111" s="6"/>
      <c r="M111" s="6"/>
      <c r="N111" s="6"/>
      <c r="O111" s="6"/>
    </row>
    <row r="112" spans="1:15" x14ac:dyDescent="0.2">
      <c r="K112" s="6"/>
      <c r="L112" s="6"/>
      <c r="M112" s="6"/>
      <c r="N112" s="6"/>
      <c r="O112" s="6"/>
    </row>
    <row r="113" spans="10:15" x14ac:dyDescent="0.2">
      <c r="J113" s="232"/>
      <c r="K113" s="6"/>
      <c r="L113" s="6"/>
      <c r="M113" s="6"/>
      <c r="N113" s="6"/>
      <c r="O113" s="6"/>
    </row>
    <row r="114" spans="10:15" x14ac:dyDescent="0.2">
      <c r="K114" s="6"/>
      <c r="L114" s="6"/>
      <c r="M114" s="6"/>
      <c r="N114" s="6"/>
      <c r="O114" s="6"/>
    </row>
  </sheetData>
  <mergeCells count="179">
    <mergeCell ref="A87:A88"/>
    <mergeCell ref="H10:J10"/>
    <mergeCell ref="H77:J77"/>
    <mergeCell ref="N77:O77"/>
    <mergeCell ref="D85:D86"/>
    <mergeCell ref="E85:E86"/>
    <mergeCell ref="F68:F71"/>
    <mergeCell ref="K68:K69"/>
    <mergeCell ref="K70:K71"/>
    <mergeCell ref="F72:F74"/>
    <mergeCell ref="K72:K74"/>
    <mergeCell ref="C66:G66"/>
    <mergeCell ref="K66:O66"/>
    <mergeCell ref="C67:O67"/>
    <mergeCell ref="K44:K45"/>
    <mergeCell ref="E43:E45"/>
    <mergeCell ref="N72:O74"/>
    <mergeCell ref="B76:G76"/>
    <mergeCell ref="N17:O17"/>
    <mergeCell ref="N23:O23"/>
    <mergeCell ref="E28:E29"/>
    <mergeCell ref="N60:O62"/>
    <mergeCell ref="B87:B88"/>
    <mergeCell ref="N16:O16"/>
    <mergeCell ref="C97:G97"/>
    <mergeCell ref="K97:O97"/>
    <mergeCell ref="D87:D88"/>
    <mergeCell ref="E87:E88"/>
    <mergeCell ref="F87:F88"/>
    <mergeCell ref="C83:G83"/>
    <mergeCell ref="K83:O83"/>
    <mergeCell ref="C84:O84"/>
    <mergeCell ref="F85:F86"/>
    <mergeCell ref="C87:C88"/>
    <mergeCell ref="E89:E91"/>
    <mergeCell ref="N92:O94"/>
    <mergeCell ref="N95:O96"/>
    <mergeCell ref="N89:O91"/>
    <mergeCell ref="N87:O88"/>
    <mergeCell ref="K92:K93"/>
    <mergeCell ref="A110:G110"/>
    <mergeCell ref="A111:G111"/>
    <mergeCell ref="A108:G108"/>
    <mergeCell ref="A109:G109"/>
    <mergeCell ref="A106:G106"/>
    <mergeCell ref="A107:G107"/>
    <mergeCell ref="K98:O98"/>
    <mergeCell ref="B99:G99"/>
    <mergeCell ref="K99:O99"/>
    <mergeCell ref="A102:J102"/>
    <mergeCell ref="A105:G105"/>
    <mergeCell ref="B98:G98"/>
    <mergeCell ref="H103:H104"/>
    <mergeCell ref="I103:I104"/>
    <mergeCell ref="J103:J104"/>
    <mergeCell ref="A103:G104"/>
    <mergeCell ref="A100:I100"/>
    <mergeCell ref="A101:I101"/>
    <mergeCell ref="A95:A96"/>
    <mergeCell ref="D95:D96"/>
    <mergeCell ref="E95:E96"/>
    <mergeCell ref="F95:F96"/>
    <mergeCell ref="F89:F91"/>
    <mergeCell ref="K89:K91"/>
    <mergeCell ref="A92:A94"/>
    <mergeCell ref="B92:B94"/>
    <mergeCell ref="C92:C94"/>
    <mergeCell ref="D92:D94"/>
    <mergeCell ref="E92:E94"/>
    <mergeCell ref="A89:A91"/>
    <mergeCell ref="B89:B91"/>
    <mergeCell ref="C89:C91"/>
    <mergeCell ref="F92:F94"/>
    <mergeCell ref="D89:D91"/>
    <mergeCell ref="A85:A86"/>
    <mergeCell ref="B85:B86"/>
    <mergeCell ref="C85:C86"/>
    <mergeCell ref="A72:A74"/>
    <mergeCell ref="B72:B74"/>
    <mergeCell ref="C72:C74"/>
    <mergeCell ref="D72:D74"/>
    <mergeCell ref="N36:O36"/>
    <mergeCell ref="N34:O34"/>
    <mergeCell ref="N35:O35"/>
    <mergeCell ref="N41:O41"/>
    <mergeCell ref="N40:O40"/>
    <mergeCell ref="N39:O39"/>
    <mergeCell ref="K79:K82"/>
    <mergeCell ref="K76:O76"/>
    <mergeCell ref="C78:O78"/>
    <mergeCell ref="K75:O75"/>
    <mergeCell ref="N79:O82"/>
    <mergeCell ref="D58:D59"/>
    <mergeCell ref="N63:N65"/>
    <mergeCell ref="O63:O65"/>
    <mergeCell ref="N52:O52"/>
    <mergeCell ref="F43:F45"/>
    <mergeCell ref="A68:A71"/>
    <mergeCell ref="A43:A45"/>
    <mergeCell ref="B43:B45"/>
    <mergeCell ref="C43:C45"/>
    <mergeCell ref="D43:D45"/>
    <mergeCell ref="A55:A59"/>
    <mergeCell ref="B55:B59"/>
    <mergeCell ref="F63:F65"/>
    <mergeCell ref="A79:A82"/>
    <mergeCell ref="B79:B82"/>
    <mergeCell ref="C79:C82"/>
    <mergeCell ref="D79:D82"/>
    <mergeCell ref="E79:E82"/>
    <mergeCell ref="E49:E50"/>
    <mergeCell ref="B68:B71"/>
    <mergeCell ref="C68:C71"/>
    <mergeCell ref="D68:D71"/>
    <mergeCell ref="C75:G75"/>
    <mergeCell ref="F79:F82"/>
    <mergeCell ref="E68:E71"/>
    <mergeCell ref="E72:E74"/>
    <mergeCell ref="A63:A65"/>
    <mergeCell ref="B63:B65"/>
    <mergeCell ref="C63:C65"/>
    <mergeCell ref="D63:D65"/>
    <mergeCell ref="N26:O27"/>
    <mergeCell ref="N47:O47"/>
    <mergeCell ref="N46:O46"/>
    <mergeCell ref="N48:O49"/>
    <mergeCell ref="N43:O45"/>
    <mergeCell ref="N51:O51"/>
    <mergeCell ref="N50:O50"/>
    <mergeCell ref="N33:O33"/>
    <mergeCell ref="H7:J7"/>
    <mergeCell ref="N7:O7"/>
    <mergeCell ref="H8:J8"/>
    <mergeCell ref="L12:L13"/>
    <mergeCell ref="N20:O20"/>
    <mergeCell ref="A1:O1"/>
    <mergeCell ref="A2:O2"/>
    <mergeCell ref="L3:O3"/>
    <mergeCell ref="A4:A6"/>
    <mergeCell ref="B4:B6"/>
    <mergeCell ref="C4:C6"/>
    <mergeCell ref="D4:D6"/>
    <mergeCell ref="E4:E6"/>
    <mergeCell ref="I5:I6"/>
    <mergeCell ref="L5:L6"/>
    <mergeCell ref="K5:K6"/>
    <mergeCell ref="F4:F6"/>
    <mergeCell ref="G4:G6"/>
    <mergeCell ref="H4:J4"/>
    <mergeCell ref="K4:M4"/>
    <mergeCell ref="N4:N6"/>
    <mergeCell ref="O4:O6"/>
    <mergeCell ref="H5:H6"/>
    <mergeCell ref="J5:J6"/>
    <mergeCell ref="M5:M6"/>
    <mergeCell ref="E63:E65"/>
    <mergeCell ref="E57:E59"/>
    <mergeCell ref="A60:A62"/>
    <mergeCell ref="B60:B62"/>
    <mergeCell ref="C60:C62"/>
    <mergeCell ref="D60:D62"/>
    <mergeCell ref="N8:O8"/>
    <mergeCell ref="H9:J9"/>
    <mergeCell ref="E60:E62"/>
    <mergeCell ref="C53:G53"/>
    <mergeCell ref="C54:O54"/>
    <mergeCell ref="C55:C59"/>
    <mergeCell ref="F55:F59"/>
    <mergeCell ref="D51:D52"/>
    <mergeCell ref="K63:K65"/>
    <mergeCell ref="F60:F62"/>
    <mergeCell ref="K12:K13"/>
    <mergeCell ref="E40:E42"/>
    <mergeCell ref="E36:E37"/>
    <mergeCell ref="M12:M13"/>
    <mergeCell ref="O12:O13"/>
    <mergeCell ref="C11:O11"/>
    <mergeCell ref="D12:D13"/>
    <mergeCell ref="E12:E13"/>
  </mergeCells>
  <printOptions horizontalCentered="1"/>
  <pageMargins left="0" right="0" top="0.39370078740157483" bottom="0.19685039370078741" header="0" footer="0"/>
  <pageSetup paperSize="9" scale="80" orientation="landscape" r:id="rId1"/>
  <rowBreaks count="2" manualBreakCount="2">
    <brk id="35" max="14" man="1"/>
    <brk id="88"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zoomScaleNormal="100" zoomScaleSheetLayoutView="100" workbookViewId="0">
      <selection activeCell="P153" sqref="P153"/>
    </sheetView>
  </sheetViews>
  <sheetFormatPr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065" t="s">
        <v>110</v>
      </c>
      <c r="B1" s="1065"/>
      <c r="C1" s="1065"/>
      <c r="D1" s="1065"/>
      <c r="E1" s="1065"/>
      <c r="F1" s="1065"/>
      <c r="G1" s="1065"/>
      <c r="H1" s="1065"/>
      <c r="I1" s="1065"/>
      <c r="J1" s="1065"/>
      <c r="K1" s="1065"/>
      <c r="L1" s="1065"/>
      <c r="M1" s="1065"/>
      <c r="N1" s="1065"/>
      <c r="O1" s="1065"/>
      <c r="P1" s="1065"/>
      <c r="Q1" s="1065"/>
      <c r="R1" s="1065"/>
      <c r="S1" s="1065"/>
      <c r="T1" s="1065"/>
      <c r="U1" s="1065"/>
      <c r="V1" s="1065"/>
      <c r="W1" s="1065"/>
      <c r="X1" s="1065"/>
      <c r="Y1" s="1065"/>
      <c r="Z1" s="1065"/>
      <c r="AA1" s="1065"/>
      <c r="AB1" s="1065"/>
    </row>
    <row r="2" spans="1:31" ht="18" customHeight="1" x14ac:dyDescent="0.2">
      <c r="A2" s="1119" t="s">
        <v>56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row>
    <row r="3" spans="1:31" ht="18" customHeight="1" x14ac:dyDescent="0.2">
      <c r="A3" s="1471" t="s">
        <v>39</v>
      </c>
      <c r="B3" s="1471"/>
      <c r="C3" s="1471"/>
      <c r="D3" s="1471"/>
      <c r="E3" s="1471"/>
      <c r="F3" s="1471"/>
      <c r="G3" s="1471"/>
      <c r="H3" s="1471"/>
      <c r="I3" s="1471"/>
      <c r="J3" s="1471"/>
      <c r="K3" s="1471"/>
      <c r="L3" s="1471"/>
      <c r="M3" s="1471"/>
      <c r="N3" s="1471"/>
      <c r="O3" s="1471"/>
      <c r="P3" s="1471"/>
      <c r="Q3" s="1471"/>
      <c r="R3" s="1471"/>
      <c r="S3" s="1471"/>
      <c r="T3" s="1471"/>
      <c r="U3" s="1471"/>
      <c r="V3" s="1471"/>
      <c r="W3" s="1471"/>
      <c r="X3" s="1471"/>
      <c r="Y3" s="1471"/>
      <c r="Z3" s="1471"/>
      <c r="AA3" s="1471"/>
      <c r="AB3" s="1471"/>
      <c r="AC3" s="4"/>
      <c r="AD3" s="4"/>
      <c r="AE3" s="4"/>
    </row>
    <row r="4" spans="1:31" ht="15" customHeight="1" thickBot="1" x14ac:dyDescent="0.25">
      <c r="Z4" s="1472" t="s">
        <v>0</v>
      </c>
      <c r="AA4" s="1472"/>
      <c r="AB4" s="1472"/>
    </row>
    <row r="5" spans="1:31" ht="30" customHeight="1" x14ac:dyDescent="0.2">
      <c r="A5" s="1473" t="s">
        <v>40</v>
      </c>
      <c r="B5" s="1125" t="s">
        <v>1</v>
      </c>
      <c r="C5" s="1125" t="s">
        <v>2</v>
      </c>
      <c r="D5" s="1125" t="s">
        <v>51</v>
      </c>
      <c r="E5" s="1486" t="s">
        <v>16</v>
      </c>
      <c r="F5" s="1489" t="s">
        <v>3</v>
      </c>
      <c r="G5" s="1125" t="s">
        <v>47</v>
      </c>
      <c r="H5" s="1509" t="s">
        <v>4</v>
      </c>
      <c r="I5" s="1500" t="s">
        <v>41</v>
      </c>
      <c r="J5" s="1480" t="s">
        <v>5</v>
      </c>
      <c r="K5" s="1492" t="s">
        <v>111</v>
      </c>
      <c r="L5" s="1493"/>
      <c r="M5" s="1493"/>
      <c r="N5" s="1494"/>
      <c r="O5" s="1492" t="s">
        <v>112</v>
      </c>
      <c r="P5" s="1493"/>
      <c r="Q5" s="1493"/>
      <c r="R5" s="1494"/>
      <c r="S5" s="1492" t="s">
        <v>113</v>
      </c>
      <c r="T5" s="1493"/>
      <c r="U5" s="1493"/>
      <c r="V5" s="1494"/>
      <c r="W5" s="1480" t="s">
        <v>46</v>
      </c>
      <c r="X5" s="1480" t="s">
        <v>114</v>
      </c>
      <c r="Y5" s="1483" t="s">
        <v>15</v>
      </c>
      <c r="Z5" s="1484"/>
      <c r="AA5" s="1484"/>
      <c r="AB5" s="1485"/>
    </row>
    <row r="6" spans="1:31" ht="14.25" customHeight="1" x14ac:dyDescent="0.2">
      <c r="A6" s="1474"/>
      <c r="B6" s="1126"/>
      <c r="C6" s="1126"/>
      <c r="D6" s="1126"/>
      <c r="E6" s="1487"/>
      <c r="F6" s="1490"/>
      <c r="G6" s="1126"/>
      <c r="H6" s="1510"/>
      <c r="I6" s="1501"/>
      <c r="J6" s="1481"/>
      <c r="K6" s="1499" t="s">
        <v>6</v>
      </c>
      <c r="L6" s="1476" t="s">
        <v>7</v>
      </c>
      <c r="M6" s="1477"/>
      <c r="N6" s="1478" t="s">
        <v>24</v>
      </c>
      <c r="O6" s="1499" t="s">
        <v>6</v>
      </c>
      <c r="P6" s="1476" t="s">
        <v>7</v>
      </c>
      <c r="Q6" s="1477"/>
      <c r="R6" s="1478" t="s">
        <v>24</v>
      </c>
      <c r="S6" s="1499" t="s">
        <v>6</v>
      </c>
      <c r="T6" s="1476" t="s">
        <v>7</v>
      </c>
      <c r="U6" s="1477"/>
      <c r="V6" s="1478" t="s">
        <v>24</v>
      </c>
      <c r="W6" s="1481"/>
      <c r="X6" s="1481"/>
      <c r="Y6" s="1495" t="s">
        <v>16</v>
      </c>
      <c r="Z6" s="1476" t="s">
        <v>8</v>
      </c>
      <c r="AA6" s="1497"/>
      <c r="AB6" s="1498"/>
    </row>
    <row r="7" spans="1:31" ht="81.75" customHeight="1" thickBot="1" x14ac:dyDescent="0.25">
      <c r="A7" s="1475"/>
      <c r="B7" s="1127"/>
      <c r="C7" s="1127"/>
      <c r="D7" s="1127"/>
      <c r="E7" s="1488"/>
      <c r="F7" s="1491"/>
      <c r="G7" s="1127"/>
      <c r="H7" s="1511"/>
      <c r="I7" s="1502"/>
      <c r="J7" s="1482"/>
      <c r="K7" s="1475"/>
      <c r="L7" s="8" t="s">
        <v>6</v>
      </c>
      <c r="M7" s="7" t="s">
        <v>17</v>
      </c>
      <c r="N7" s="1479"/>
      <c r="O7" s="1475"/>
      <c r="P7" s="8" t="s">
        <v>6</v>
      </c>
      <c r="Q7" s="7" t="s">
        <v>17</v>
      </c>
      <c r="R7" s="1479"/>
      <c r="S7" s="1475"/>
      <c r="T7" s="8" t="s">
        <v>6</v>
      </c>
      <c r="U7" s="7" t="s">
        <v>17</v>
      </c>
      <c r="V7" s="1479"/>
      <c r="W7" s="1482"/>
      <c r="X7" s="1482"/>
      <c r="Y7" s="1496"/>
      <c r="Z7" s="9" t="s">
        <v>48</v>
      </c>
      <c r="AA7" s="9" t="s">
        <v>49</v>
      </c>
      <c r="AB7" s="10" t="s">
        <v>115</v>
      </c>
    </row>
    <row r="8" spans="1:31" s="44" customFormat="1" ht="15.75" customHeight="1" x14ac:dyDescent="0.2">
      <c r="A8" s="1506" t="s">
        <v>93</v>
      </c>
      <c r="B8" s="1507"/>
      <c r="C8" s="1507"/>
      <c r="D8" s="1507"/>
      <c r="E8" s="1507"/>
      <c r="F8" s="1507"/>
      <c r="G8" s="1507"/>
      <c r="H8" s="1507"/>
      <c r="I8" s="1507"/>
      <c r="J8" s="1507"/>
      <c r="K8" s="1507"/>
      <c r="L8" s="1507"/>
      <c r="M8" s="1507"/>
      <c r="N8" s="1507"/>
      <c r="O8" s="1507"/>
      <c r="P8" s="1507"/>
      <c r="Q8" s="1507"/>
      <c r="R8" s="1507"/>
      <c r="S8" s="1507"/>
      <c r="T8" s="1507"/>
      <c r="U8" s="1507"/>
      <c r="V8" s="1507"/>
      <c r="W8" s="1507"/>
      <c r="X8" s="1507"/>
      <c r="Y8" s="1507"/>
      <c r="Z8" s="1507"/>
      <c r="AA8" s="1507"/>
      <c r="AB8" s="1508"/>
    </row>
    <row r="9" spans="1:31" s="44" customFormat="1" ht="14.25" customHeight="1" x14ac:dyDescent="0.2">
      <c r="A9" s="1512" t="s">
        <v>57</v>
      </c>
      <c r="B9" s="1513"/>
      <c r="C9" s="1513"/>
      <c r="D9" s="1513"/>
      <c r="E9" s="1513"/>
      <c r="F9" s="1513"/>
      <c r="G9" s="1513"/>
      <c r="H9" s="1513"/>
      <c r="I9" s="1513"/>
      <c r="J9" s="1513"/>
      <c r="K9" s="1513"/>
      <c r="L9" s="1513"/>
      <c r="M9" s="1513"/>
      <c r="N9" s="1513"/>
      <c r="O9" s="1513"/>
      <c r="P9" s="1513"/>
      <c r="Q9" s="1513"/>
      <c r="R9" s="1513"/>
      <c r="S9" s="1513"/>
      <c r="T9" s="1513"/>
      <c r="U9" s="1513"/>
      <c r="V9" s="1513"/>
      <c r="W9" s="1513"/>
      <c r="X9" s="1513"/>
      <c r="Y9" s="1513"/>
      <c r="Z9" s="1513"/>
      <c r="AA9" s="1513"/>
      <c r="AB9" s="1514"/>
    </row>
    <row r="10" spans="1:31" ht="14.25" customHeight="1" x14ac:dyDescent="0.2">
      <c r="A10" s="106" t="s">
        <v>9</v>
      </c>
      <c r="B10" s="1515" t="s">
        <v>58</v>
      </c>
      <c r="C10" s="1516"/>
      <c r="D10" s="1516"/>
      <c r="E10" s="1516"/>
      <c r="F10" s="1516"/>
      <c r="G10" s="1516"/>
      <c r="H10" s="1516"/>
      <c r="I10" s="1516"/>
      <c r="J10" s="1516"/>
      <c r="K10" s="1516"/>
      <c r="L10" s="1516"/>
      <c r="M10" s="1516"/>
      <c r="N10" s="1516"/>
      <c r="O10" s="1516"/>
      <c r="P10" s="1516"/>
      <c r="Q10" s="1516"/>
      <c r="R10" s="1516"/>
      <c r="S10" s="1516"/>
      <c r="T10" s="1516"/>
      <c r="U10" s="1516"/>
      <c r="V10" s="1516"/>
      <c r="W10" s="1516"/>
      <c r="X10" s="1516"/>
      <c r="Y10" s="1516"/>
      <c r="Z10" s="1516"/>
      <c r="AA10" s="1516"/>
      <c r="AB10" s="1517"/>
    </row>
    <row r="11" spans="1:31" ht="15" customHeight="1" x14ac:dyDescent="0.2">
      <c r="A11" s="110" t="s">
        <v>9</v>
      </c>
      <c r="B11" s="109" t="s">
        <v>9</v>
      </c>
      <c r="C11" s="1112" t="s">
        <v>59</v>
      </c>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4"/>
    </row>
    <row r="12" spans="1:31" ht="14.25" customHeight="1" x14ac:dyDescent="0.2">
      <c r="A12" s="111" t="s">
        <v>9</v>
      </c>
      <c r="B12" s="79" t="s">
        <v>9</v>
      </c>
      <c r="C12" s="115" t="s">
        <v>9</v>
      </c>
      <c r="D12" s="117" t="s">
        <v>9</v>
      </c>
      <c r="E12" s="1450" t="s">
        <v>212</v>
      </c>
      <c r="F12" s="1452" t="s">
        <v>62</v>
      </c>
      <c r="G12" s="80" t="s">
        <v>53</v>
      </c>
      <c r="H12" s="81" t="s">
        <v>60</v>
      </c>
      <c r="I12" s="1395" t="s">
        <v>175</v>
      </c>
      <c r="J12" s="107" t="s">
        <v>50</v>
      </c>
      <c r="K12" s="55">
        <f>N12+L12</f>
        <v>99.2</v>
      </c>
      <c r="L12" s="53">
        <v>11.2</v>
      </c>
      <c r="M12" s="53">
        <v>8.1999999999999993</v>
      </c>
      <c r="N12" s="108">
        <v>88</v>
      </c>
      <c r="O12" s="293">
        <f>P12+R12</f>
        <v>3.1</v>
      </c>
      <c r="P12" s="294">
        <v>1.5</v>
      </c>
      <c r="Q12" s="294">
        <v>0.7</v>
      </c>
      <c r="R12" s="295">
        <f>R17</f>
        <v>1.6</v>
      </c>
      <c r="S12" s="152">
        <f>T12+V12</f>
        <v>3.1</v>
      </c>
      <c r="T12" s="136">
        <v>1.5</v>
      </c>
      <c r="U12" s="136">
        <v>0.7</v>
      </c>
      <c r="V12" s="137">
        <v>1.6</v>
      </c>
      <c r="W12" s="170">
        <v>161.69999999999999</v>
      </c>
      <c r="X12" s="207"/>
      <c r="Y12" s="1454" t="s">
        <v>65</v>
      </c>
      <c r="Z12" s="1172">
        <f>Z14+Z15+Z16+Z17</f>
        <v>3</v>
      </c>
      <c r="AA12" s="1172"/>
      <c r="AB12" s="1448"/>
    </row>
    <row r="13" spans="1:31" ht="21.75" customHeight="1" x14ac:dyDescent="0.2">
      <c r="A13" s="111"/>
      <c r="B13" s="79"/>
      <c r="C13" s="115"/>
      <c r="D13" s="105"/>
      <c r="E13" s="1451"/>
      <c r="F13" s="1453"/>
      <c r="G13" s="80"/>
      <c r="H13" s="81"/>
      <c r="I13" s="1395"/>
      <c r="J13" s="90" t="s">
        <v>61</v>
      </c>
      <c r="K13" s="130">
        <f>L13+N13</f>
        <v>562.20000000000005</v>
      </c>
      <c r="L13" s="125">
        <v>63.4</v>
      </c>
      <c r="M13" s="125">
        <v>60.4</v>
      </c>
      <c r="N13" s="126">
        <v>498.8</v>
      </c>
      <c r="O13" s="293">
        <f>P13+R13</f>
        <v>17.600000000000001</v>
      </c>
      <c r="P13" s="294">
        <v>5.8</v>
      </c>
      <c r="Q13" s="294">
        <v>5.0999999999999996</v>
      </c>
      <c r="R13" s="295">
        <v>11.8</v>
      </c>
      <c r="S13" s="143">
        <f>T13+V13</f>
        <v>17.600000000000001</v>
      </c>
      <c r="T13" s="139">
        <v>5.8</v>
      </c>
      <c r="U13" s="139">
        <v>5.0999999999999996</v>
      </c>
      <c r="V13" s="140">
        <v>11.8</v>
      </c>
      <c r="W13" s="170">
        <v>916.6</v>
      </c>
      <c r="X13" s="208"/>
      <c r="Y13" s="1455"/>
      <c r="Z13" s="1173"/>
      <c r="AA13" s="1173"/>
      <c r="AB13" s="1449"/>
    </row>
    <row r="14" spans="1:31" ht="39" customHeight="1" x14ac:dyDescent="0.2">
      <c r="A14" s="111"/>
      <c r="B14" s="79"/>
      <c r="C14" s="115"/>
      <c r="D14" s="117"/>
      <c r="E14" s="239" t="s">
        <v>105</v>
      </c>
      <c r="F14" s="78" t="s">
        <v>150</v>
      </c>
      <c r="G14" s="80"/>
      <c r="H14" s="81"/>
      <c r="I14" s="1395"/>
      <c r="J14" s="90"/>
      <c r="K14" s="29"/>
      <c r="L14" s="56"/>
      <c r="M14" s="56"/>
      <c r="N14" s="206"/>
      <c r="O14" s="293"/>
      <c r="P14" s="294"/>
      <c r="Q14" s="294"/>
      <c r="R14" s="295"/>
      <c r="S14" s="143"/>
      <c r="T14" s="139"/>
      <c r="U14" s="139"/>
      <c r="V14" s="140"/>
      <c r="W14" s="57"/>
      <c r="X14" s="212"/>
      <c r="Y14" s="223" t="s">
        <v>63</v>
      </c>
      <c r="Z14" s="65">
        <v>1</v>
      </c>
      <c r="AA14" s="65"/>
      <c r="AB14" s="66"/>
    </row>
    <row r="15" spans="1:31" ht="30.75" customHeight="1" x14ac:dyDescent="0.2">
      <c r="A15" s="111"/>
      <c r="B15" s="79"/>
      <c r="C15" s="115"/>
      <c r="D15" s="117"/>
      <c r="E15" s="727" t="s">
        <v>106</v>
      </c>
      <c r="F15" s="725" t="s">
        <v>152</v>
      </c>
      <c r="G15" s="80"/>
      <c r="H15" s="81"/>
      <c r="I15" s="82"/>
      <c r="J15" s="15"/>
      <c r="K15" s="55"/>
      <c r="L15" s="30"/>
      <c r="M15" s="30"/>
      <c r="N15" s="108"/>
      <c r="O15" s="296"/>
      <c r="P15" s="297"/>
      <c r="Q15" s="297"/>
      <c r="R15" s="298"/>
      <c r="S15" s="152"/>
      <c r="T15" s="141"/>
      <c r="U15" s="141"/>
      <c r="V15" s="142"/>
      <c r="W15" s="33"/>
      <c r="X15" s="209"/>
      <c r="Y15" s="62" t="s">
        <v>64</v>
      </c>
      <c r="Z15" s="65"/>
      <c r="AA15" s="65"/>
      <c r="AB15" s="66"/>
    </row>
    <row r="16" spans="1:31" ht="30.75" customHeight="1" x14ac:dyDescent="0.2">
      <c r="A16" s="111"/>
      <c r="B16" s="79"/>
      <c r="C16" s="115"/>
      <c r="D16" s="117"/>
      <c r="E16" s="228" t="s">
        <v>107</v>
      </c>
      <c r="F16" s="78" t="s">
        <v>154</v>
      </c>
      <c r="G16" s="80"/>
      <c r="H16" s="81"/>
      <c r="I16" s="82"/>
      <c r="J16" s="39"/>
      <c r="K16" s="58"/>
      <c r="L16" s="59"/>
      <c r="M16" s="59"/>
      <c r="N16" s="206"/>
      <c r="O16" s="299"/>
      <c r="P16" s="300"/>
      <c r="Q16" s="300"/>
      <c r="R16" s="301"/>
      <c r="S16" s="143"/>
      <c r="T16" s="139"/>
      <c r="U16" s="139"/>
      <c r="V16" s="140"/>
      <c r="W16" s="61"/>
      <c r="X16" s="210"/>
      <c r="Y16" s="62" t="s">
        <v>64</v>
      </c>
      <c r="Z16" s="63">
        <v>1</v>
      </c>
      <c r="AA16" s="63"/>
      <c r="AB16" s="64"/>
      <c r="AD16" s="16"/>
    </row>
    <row r="17" spans="1:30" ht="29.25" customHeight="1" x14ac:dyDescent="0.2">
      <c r="A17" s="111"/>
      <c r="B17" s="79"/>
      <c r="C17" s="115"/>
      <c r="D17" s="117"/>
      <c r="E17" s="239" t="s">
        <v>108</v>
      </c>
      <c r="F17" s="225" t="s">
        <v>153</v>
      </c>
      <c r="G17" s="80"/>
      <c r="H17" s="81"/>
      <c r="I17" s="82"/>
      <c r="J17" s="15"/>
      <c r="K17" s="55"/>
      <c r="L17" s="30"/>
      <c r="M17" s="30"/>
      <c r="N17" s="108"/>
      <c r="O17" s="296">
        <f>R17</f>
        <v>1.6</v>
      </c>
      <c r="P17" s="297"/>
      <c r="Q17" s="297"/>
      <c r="R17" s="298">
        <v>1.6</v>
      </c>
      <c r="S17" s="152"/>
      <c r="T17" s="141"/>
      <c r="U17" s="141"/>
      <c r="V17" s="142"/>
      <c r="W17" s="33"/>
      <c r="X17" s="209"/>
      <c r="Y17" s="62" t="s">
        <v>64</v>
      </c>
      <c r="Z17" s="65">
        <v>1</v>
      </c>
      <c r="AA17" s="65"/>
      <c r="AB17" s="66"/>
    </row>
    <row r="18" spans="1:30" ht="97.5" customHeight="1" x14ac:dyDescent="0.2">
      <c r="A18" s="111"/>
      <c r="B18" s="79"/>
      <c r="C18" s="115"/>
      <c r="D18" s="117"/>
      <c r="E18" s="239" t="s">
        <v>109</v>
      </c>
      <c r="F18" s="78" t="s">
        <v>136</v>
      </c>
      <c r="G18" s="80"/>
      <c r="H18" s="81"/>
      <c r="I18" s="82"/>
      <c r="J18" s="39"/>
      <c r="K18" s="58"/>
      <c r="L18" s="59"/>
      <c r="M18" s="59"/>
      <c r="N18" s="206"/>
      <c r="O18" s="299"/>
      <c r="P18" s="300"/>
      <c r="Q18" s="300"/>
      <c r="R18" s="301"/>
      <c r="S18" s="143"/>
      <c r="T18" s="139"/>
      <c r="U18" s="139"/>
      <c r="V18" s="140"/>
      <c r="W18" s="61"/>
      <c r="X18" s="210"/>
      <c r="Y18" s="62" t="s">
        <v>94</v>
      </c>
      <c r="Z18" s="63"/>
      <c r="AA18" s="63"/>
      <c r="AB18" s="64"/>
      <c r="AD18" s="16"/>
    </row>
    <row r="19" spans="1:30" ht="16.5" customHeight="1" thickBot="1" x14ac:dyDescent="0.25">
      <c r="A19" s="111"/>
      <c r="B19" s="79"/>
      <c r="C19" s="115"/>
      <c r="D19" s="117"/>
      <c r="E19" s="242"/>
      <c r="F19" s="199"/>
      <c r="G19" s="200"/>
      <c r="H19" s="201"/>
      <c r="I19" s="202"/>
      <c r="J19" s="155" t="s">
        <v>10</v>
      </c>
      <c r="K19" s="146"/>
      <c r="L19" s="146"/>
      <c r="M19" s="146"/>
      <c r="N19" s="182"/>
      <c r="O19" s="302">
        <f>O13+O12</f>
        <v>20.700000000000003</v>
      </c>
      <c r="P19" s="303">
        <f t="shared" ref="P19:R19" si="0">P13+P12</f>
        <v>7.3</v>
      </c>
      <c r="Q19" s="303">
        <f t="shared" si="0"/>
        <v>5.8</v>
      </c>
      <c r="R19" s="304">
        <f t="shared" si="0"/>
        <v>13.4</v>
      </c>
      <c r="S19" s="146">
        <f t="shared" ref="S19:V19" si="1">S13+S12</f>
        <v>20.700000000000003</v>
      </c>
      <c r="T19" s="146">
        <f t="shared" si="1"/>
        <v>7.3</v>
      </c>
      <c r="U19" s="146">
        <f t="shared" si="1"/>
        <v>5.8</v>
      </c>
      <c r="V19" s="182">
        <f t="shared" si="1"/>
        <v>13.4</v>
      </c>
      <c r="W19" s="157"/>
      <c r="X19" s="146"/>
      <c r="Y19" s="203"/>
      <c r="Z19" s="204"/>
      <c r="AA19" s="204"/>
      <c r="AB19" s="205"/>
      <c r="AD19" s="16"/>
    </row>
    <row r="20" spans="1:30" ht="18.75" customHeight="1" x14ac:dyDescent="0.2">
      <c r="A20" s="111"/>
      <c r="B20" s="79"/>
      <c r="C20" s="116"/>
      <c r="D20" s="121" t="s">
        <v>11</v>
      </c>
      <c r="E20" s="1460" t="s">
        <v>141</v>
      </c>
      <c r="F20" s="732" t="s">
        <v>157</v>
      </c>
      <c r="G20" s="80"/>
      <c r="H20" s="81"/>
      <c r="I20" s="1395" t="s">
        <v>175</v>
      </c>
      <c r="J20" s="107" t="s">
        <v>50</v>
      </c>
      <c r="K20" s="127">
        <f>L20+N20</f>
        <v>0</v>
      </c>
      <c r="L20" s="53">
        <v>0</v>
      </c>
      <c r="M20" s="53">
        <v>0</v>
      </c>
      <c r="N20" s="51">
        <v>0</v>
      </c>
      <c r="O20" s="296">
        <f>P20+R20</f>
        <v>174.9</v>
      </c>
      <c r="P20" s="305">
        <v>18.399999999999999</v>
      </c>
      <c r="Q20" s="305">
        <v>13.6</v>
      </c>
      <c r="R20" s="306">
        <f>R22+R23+R24+R25+R26+R27+R28+R29+R3</f>
        <v>156.5</v>
      </c>
      <c r="S20" s="135">
        <f>T20+V20</f>
        <v>174.9</v>
      </c>
      <c r="T20" s="136">
        <v>18.399999999999999</v>
      </c>
      <c r="U20" s="136">
        <v>13.6</v>
      </c>
      <c r="V20" s="137">
        <v>156.5</v>
      </c>
      <c r="W20" s="83"/>
      <c r="X20" s="211"/>
      <c r="Y20" s="1456" t="s">
        <v>66</v>
      </c>
      <c r="Z20" s="737">
        <f>Z22+Z23+Z24+Z25+Z26+Z27+Z28</f>
        <v>4</v>
      </c>
      <c r="AA20" s="737">
        <f>AA22+AA23+AA24+AA25+AA26+AA27+AA28+AA29+AA30+AA31+AA32</f>
        <v>4</v>
      </c>
      <c r="AB20" s="738"/>
    </row>
    <row r="21" spans="1:30" ht="16.5" customHeight="1" x14ac:dyDescent="0.2">
      <c r="A21" s="111"/>
      <c r="B21" s="79"/>
      <c r="C21" s="116"/>
      <c r="D21" s="117"/>
      <c r="E21" s="1461"/>
      <c r="F21" s="227"/>
      <c r="G21" s="80"/>
      <c r="H21" s="81"/>
      <c r="I21" s="1395"/>
      <c r="J21" s="90" t="s">
        <v>61</v>
      </c>
      <c r="K21" s="29"/>
      <c r="L21" s="56"/>
      <c r="M21" s="56"/>
      <c r="N21" s="31"/>
      <c r="O21" s="293">
        <f>P21+R21</f>
        <v>1501.1</v>
      </c>
      <c r="P21" s="294">
        <v>104.3</v>
      </c>
      <c r="Q21" s="294">
        <v>90.7</v>
      </c>
      <c r="R21" s="295">
        <v>1396.8</v>
      </c>
      <c r="S21" s="138">
        <f>T21+V21</f>
        <v>1501.1</v>
      </c>
      <c r="T21" s="139">
        <v>104.3</v>
      </c>
      <c r="U21" s="139">
        <v>90.7</v>
      </c>
      <c r="V21" s="140">
        <v>1396.8</v>
      </c>
      <c r="W21" s="57"/>
      <c r="X21" s="212"/>
      <c r="Y21" s="1457"/>
      <c r="Z21" s="194"/>
      <c r="AA21" s="86"/>
      <c r="AB21" s="87"/>
    </row>
    <row r="22" spans="1:30" ht="46.5" customHeight="1" x14ac:dyDescent="0.2">
      <c r="A22" s="111"/>
      <c r="B22" s="79"/>
      <c r="C22" s="116"/>
      <c r="D22" s="117"/>
      <c r="E22" s="229" t="s">
        <v>125</v>
      </c>
      <c r="F22" s="78" t="s">
        <v>136</v>
      </c>
      <c r="G22" s="80"/>
      <c r="H22" s="81"/>
      <c r="I22" s="1395"/>
      <c r="J22" s="15"/>
      <c r="K22" s="93"/>
      <c r="L22" s="30"/>
      <c r="M22" s="30"/>
      <c r="N22" s="32"/>
      <c r="O22" s="307">
        <f t="shared" ref="O22:O32" si="2">R22</f>
        <v>12.5</v>
      </c>
      <c r="P22" s="297"/>
      <c r="Q22" s="297"/>
      <c r="R22" s="298">
        <v>12.5</v>
      </c>
      <c r="S22" s="151"/>
      <c r="T22" s="141"/>
      <c r="U22" s="141"/>
      <c r="V22" s="142"/>
      <c r="W22" s="33"/>
      <c r="X22" s="209"/>
      <c r="Y22" s="91" t="s">
        <v>64</v>
      </c>
      <c r="Z22" s="94">
        <v>1</v>
      </c>
      <c r="AA22" s="98"/>
      <c r="AB22" s="99"/>
    </row>
    <row r="23" spans="1:30" ht="46.5" customHeight="1" x14ac:dyDescent="0.2">
      <c r="A23" s="111"/>
      <c r="B23" s="79"/>
      <c r="C23" s="116"/>
      <c r="D23" s="117"/>
      <c r="E23" s="229" t="s">
        <v>213</v>
      </c>
      <c r="F23" s="739" t="s">
        <v>155</v>
      </c>
      <c r="G23" s="80"/>
      <c r="H23" s="81"/>
      <c r="I23" s="82"/>
      <c r="J23" s="15"/>
      <c r="K23" s="93"/>
      <c r="L23" s="30"/>
      <c r="M23" s="30"/>
      <c r="N23" s="32"/>
      <c r="O23" s="307">
        <f t="shared" si="2"/>
        <v>20.6</v>
      </c>
      <c r="P23" s="297"/>
      <c r="Q23" s="297"/>
      <c r="R23" s="298">
        <v>20.6</v>
      </c>
      <c r="S23" s="151"/>
      <c r="T23" s="141"/>
      <c r="U23" s="141"/>
      <c r="V23" s="142"/>
      <c r="W23" s="33"/>
      <c r="X23" s="209"/>
      <c r="Y23" s="91" t="s">
        <v>64</v>
      </c>
      <c r="Z23" s="94"/>
      <c r="AA23" s="98">
        <v>1</v>
      </c>
      <c r="AB23" s="99"/>
    </row>
    <row r="24" spans="1:30" ht="29.25" customHeight="1" x14ac:dyDescent="0.2">
      <c r="A24" s="111"/>
      <c r="B24" s="79"/>
      <c r="C24" s="116"/>
      <c r="D24" s="117"/>
      <c r="E24" s="229" t="s">
        <v>204</v>
      </c>
      <c r="F24" s="725"/>
      <c r="G24" s="80"/>
      <c r="H24" s="81"/>
      <c r="I24" s="82"/>
      <c r="J24" s="15"/>
      <c r="K24" s="93"/>
      <c r="L24" s="30"/>
      <c r="M24" s="30"/>
      <c r="N24" s="32"/>
      <c r="O24" s="307">
        <f t="shared" si="2"/>
        <v>25</v>
      </c>
      <c r="P24" s="297"/>
      <c r="Q24" s="297"/>
      <c r="R24" s="298">
        <v>25</v>
      </c>
      <c r="S24" s="151"/>
      <c r="T24" s="141"/>
      <c r="U24" s="141"/>
      <c r="V24" s="142"/>
      <c r="W24" s="33"/>
      <c r="X24" s="209"/>
      <c r="Y24" s="91" t="s">
        <v>64</v>
      </c>
      <c r="Z24" s="94"/>
      <c r="AA24" s="98">
        <v>1</v>
      </c>
      <c r="AB24" s="99"/>
    </row>
    <row r="25" spans="1:30" ht="29.25" customHeight="1" x14ac:dyDescent="0.2">
      <c r="A25" s="111"/>
      <c r="B25" s="79"/>
      <c r="C25" s="116"/>
      <c r="D25" s="117"/>
      <c r="E25" s="229" t="s">
        <v>126</v>
      </c>
      <c r="F25" s="226" t="s">
        <v>124</v>
      </c>
      <c r="G25" s="80"/>
      <c r="H25" s="81"/>
      <c r="I25" s="82"/>
      <c r="J25" s="15"/>
      <c r="K25" s="93"/>
      <c r="L25" s="30"/>
      <c r="M25" s="30"/>
      <c r="N25" s="32"/>
      <c r="O25" s="307">
        <f t="shared" si="2"/>
        <v>46</v>
      </c>
      <c r="P25" s="297"/>
      <c r="Q25" s="297"/>
      <c r="R25" s="298">
        <v>46</v>
      </c>
      <c r="S25" s="151"/>
      <c r="T25" s="141"/>
      <c r="U25" s="141"/>
      <c r="V25" s="142"/>
      <c r="W25" s="33"/>
      <c r="X25" s="209"/>
      <c r="Y25" s="91" t="s">
        <v>64</v>
      </c>
      <c r="Z25" s="94"/>
      <c r="AA25" s="98">
        <v>1</v>
      </c>
      <c r="AB25" s="99"/>
    </row>
    <row r="26" spans="1:30" ht="41.25" customHeight="1" thickBot="1" x14ac:dyDescent="0.25">
      <c r="A26" s="284"/>
      <c r="B26" s="285"/>
      <c r="C26" s="743"/>
      <c r="D26" s="104"/>
      <c r="E26" s="744" t="s">
        <v>127</v>
      </c>
      <c r="F26" s="745" t="s">
        <v>149</v>
      </c>
      <c r="G26" s="200"/>
      <c r="H26" s="201"/>
      <c r="I26" s="202"/>
      <c r="J26" s="286"/>
      <c r="K26" s="746"/>
      <c r="L26" s="747"/>
      <c r="M26" s="747"/>
      <c r="N26" s="748"/>
      <c r="O26" s="749">
        <f t="shared" si="2"/>
        <v>14.5</v>
      </c>
      <c r="P26" s="750"/>
      <c r="Q26" s="750"/>
      <c r="R26" s="751">
        <v>14.5</v>
      </c>
      <c r="S26" s="752"/>
      <c r="T26" s="287"/>
      <c r="U26" s="287"/>
      <c r="V26" s="753"/>
      <c r="W26" s="235"/>
      <c r="X26" s="256"/>
      <c r="Y26" s="203" t="s">
        <v>64</v>
      </c>
      <c r="Z26" s="754">
        <v>1</v>
      </c>
      <c r="AA26" s="204"/>
      <c r="AB26" s="205"/>
    </row>
    <row r="27" spans="1:30" ht="29.25" customHeight="1" x14ac:dyDescent="0.2">
      <c r="A27" s="606"/>
      <c r="B27" s="607"/>
      <c r="C27" s="698"/>
      <c r="D27" s="121"/>
      <c r="E27" s="699" t="s">
        <v>128</v>
      </c>
      <c r="F27" s="700" t="s">
        <v>149</v>
      </c>
      <c r="G27" s="598"/>
      <c r="H27" s="599"/>
      <c r="I27" s="701"/>
      <c r="J27" s="600"/>
      <c r="K27" s="702"/>
      <c r="L27" s="703"/>
      <c r="M27" s="703"/>
      <c r="N27" s="704"/>
      <c r="O27" s="705">
        <f t="shared" si="2"/>
        <v>24</v>
      </c>
      <c r="P27" s="706"/>
      <c r="Q27" s="706"/>
      <c r="R27" s="707">
        <v>24</v>
      </c>
      <c r="S27" s="708"/>
      <c r="T27" s="709"/>
      <c r="U27" s="709"/>
      <c r="V27" s="710"/>
      <c r="W27" s="597"/>
      <c r="X27" s="596"/>
      <c r="Y27" s="601" t="s">
        <v>64</v>
      </c>
      <c r="Z27" s="602">
        <v>2</v>
      </c>
      <c r="AA27" s="84"/>
      <c r="AB27" s="85"/>
    </row>
    <row r="28" spans="1:30" ht="53.25" customHeight="1" x14ac:dyDescent="0.2">
      <c r="A28" s="111"/>
      <c r="B28" s="79"/>
      <c r="C28" s="116"/>
      <c r="D28" s="117"/>
      <c r="E28" s="230" t="s">
        <v>129</v>
      </c>
      <c r="F28" s="739"/>
      <c r="G28" s="80"/>
      <c r="H28" s="81"/>
      <c r="I28" s="82"/>
      <c r="J28" s="15"/>
      <c r="K28" s="93"/>
      <c r="L28" s="30"/>
      <c r="M28" s="30"/>
      <c r="N28" s="32"/>
      <c r="O28" s="307">
        <f t="shared" si="2"/>
        <v>13.9</v>
      </c>
      <c r="P28" s="297"/>
      <c r="Q28" s="297"/>
      <c r="R28" s="298">
        <v>13.9</v>
      </c>
      <c r="S28" s="151"/>
      <c r="T28" s="141"/>
      <c r="U28" s="141"/>
      <c r="V28" s="142"/>
      <c r="W28" s="33"/>
      <c r="X28" s="209"/>
      <c r="Y28" s="91" t="s">
        <v>63</v>
      </c>
      <c r="Z28" s="94"/>
      <c r="AA28" s="98">
        <v>1</v>
      </c>
      <c r="AB28" s="99"/>
    </row>
    <row r="29" spans="1:30" ht="46.5" customHeight="1" x14ac:dyDescent="0.2">
      <c r="A29" s="111"/>
      <c r="B29" s="79"/>
      <c r="C29" s="116"/>
      <c r="D29" s="117"/>
      <c r="E29" s="231" t="s">
        <v>205</v>
      </c>
      <c r="F29" s="1458" t="s">
        <v>136</v>
      </c>
      <c r="G29" s="80"/>
      <c r="H29" s="81"/>
      <c r="I29" s="82"/>
      <c r="J29" s="15"/>
      <c r="K29" s="93"/>
      <c r="L29" s="30"/>
      <c r="M29" s="30"/>
      <c r="N29" s="32"/>
      <c r="O29" s="307">
        <f t="shared" si="2"/>
        <v>0</v>
      </c>
      <c r="P29" s="297"/>
      <c r="Q29" s="297"/>
      <c r="R29" s="298">
        <v>0</v>
      </c>
      <c r="S29" s="151"/>
      <c r="T29" s="141"/>
      <c r="U29" s="141"/>
      <c r="V29" s="142"/>
      <c r="W29" s="33"/>
      <c r="X29" s="209"/>
      <c r="Y29" s="91"/>
      <c r="Z29" s="94"/>
      <c r="AA29" s="98"/>
      <c r="AB29" s="99"/>
    </row>
    <row r="30" spans="1:30" ht="38.25" customHeight="1" x14ac:dyDescent="0.2">
      <c r="A30" s="111"/>
      <c r="B30" s="79"/>
      <c r="C30" s="116"/>
      <c r="D30" s="117"/>
      <c r="E30" s="231" t="s">
        <v>138</v>
      </c>
      <c r="F30" s="1459"/>
      <c r="G30" s="80"/>
      <c r="H30" s="81"/>
      <c r="I30" s="82"/>
      <c r="J30" s="15"/>
      <c r="K30" s="93"/>
      <c r="L30" s="30"/>
      <c r="M30" s="30"/>
      <c r="N30" s="32"/>
      <c r="O30" s="307">
        <f t="shared" si="2"/>
        <v>0</v>
      </c>
      <c r="P30" s="297"/>
      <c r="Q30" s="297"/>
      <c r="R30" s="298">
        <v>0</v>
      </c>
      <c r="S30" s="151"/>
      <c r="T30" s="141"/>
      <c r="U30" s="141"/>
      <c r="V30" s="142"/>
      <c r="W30" s="33"/>
      <c r="X30" s="209"/>
      <c r="Y30" s="91"/>
      <c r="Z30" s="94"/>
      <c r="AA30" s="98"/>
      <c r="AB30" s="99"/>
    </row>
    <row r="31" spans="1:30" ht="53.25" customHeight="1" x14ac:dyDescent="0.2">
      <c r="A31" s="111"/>
      <c r="B31" s="79"/>
      <c r="C31" s="116"/>
      <c r="D31" s="117"/>
      <c r="E31" s="231" t="s">
        <v>139</v>
      </c>
      <c r="F31" s="1459"/>
      <c r="G31" s="80"/>
      <c r="H31" s="81"/>
      <c r="I31" s="82"/>
      <c r="J31" s="15"/>
      <c r="K31" s="93"/>
      <c r="L31" s="30"/>
      <c r="M31" s="30"/>
      <c r="N31" s="32"/>
      <c r="O31" s="307">
        <f t="shared" si="2"/>
        <v>0</v>
      </c>
      <c r="P31" s="297"/>
      <c r="Q31" s="297"/>
      <c r="R31" s="298">
        <v>0</v>
      </c>
      <c r="S31" s="151"/>
      <c r="T31" s="141"/>
      <c r="U31" s="141"/>
      <c r="V31" s="142"/>
      <c r="W31" s="33"/>
      <c r="X31" s="209"/>
      <c r="Y31" s="91"/>
      <c r="Z31" s="94"/>
      <c r="AA31" s="98"/>
      <c r="AB31" s="99"/>
    </row>
    <row r="32" spans="1:30" ht="30" customHeight="1" x14ac:dyDescent="0.2">
      <c r="A32" s="111"/>
      <c r="B32" s="79"/>
      <c r="C32" s="116"/>
      <c r="D32" s="117"/>
      <c r="E32" s="1518" t="s">
        <v>140</v>
      </c>
      <c r="F32" s="1459"/>
      <c r="G32" s="80"/>
      <c r="H32" s="81"/>
      <c r="I32" s="82"/>
      <c r="J32" s="15"/>
      <c r="K32" s="93"/>
      <c r="L32" s="30"/>
      <c r="M32" s="30"/>
      <c r="N32" s="32"/>
      <c r="O32" s="307">
        <f t="shared" si="2"/>
        <v>0</v>
      </c>
      <c r="P32" s="297"/>
      <c r="Q32" s="297"/>
      <c r="R32" s="298">
        <v>0</v>
      </c>
      <c r="S32" s="151"/>
      <c r="T32" s="141"/>
      <c r="U32" s="141"/>
      <c r="V32" s="142"/>
      <c r="W32" s="33"/>
      <c r="X32" s="209"/>
      <c r="Y32" s="91"/>
      <c r="Z32" s="94"/>
      <c r="AA32" s="98"/>
      <c r="AB32" s="99"/>
    </row>
    <row r="33" spans="1:30" ht="14.25" customHeight="1" thickBot="1" x14ac:dyDescent="0.25">
      <c r="A33" s="111"/>
      <c r="B33" s="79"/>
      <c r="C33" s="116"/>
      <c r="D33" s="104"/>
      <c r="E33" s="1519"/>
      <c r="F33" s="187"/>
      <c r="G33" s="80"/>
      <c r="H33" s="81"/>
      <c r="I33" s="82"/>
      <c r="J33" s="155" t="s">
        <v>10</v>
      </c>
      <c r="K33" s="153"/>
      <c r="L33" s="154"/>
      <c r="M33" s="154"/>
      <c r="N33" s="190"/>
      <c r="O33" s="308">
        <f>O20+O21</f>
        <v>1676</v>
      </c>
      <c r="P33" s="308">
        <f>P20+P21</f>
        <v>122.69999999999999</v>
      </c>
      <c r="Q33" s="308">
        <f>Q20+Q21</f>
        <v>104.3</v>
      </c>
      <c r="R33" s="308">
        <f>R20+R21</f>
        <v>1553.3</v>
      </c>
      <c r="S33" s="153">
        <f t="shared" ref="S33:X33" si="3">S21+S20</f>
        <v>1676</v>
      </c>
      <c r="T33" s="153">
        <f t="shared" si="3"/>
        <v>122.69999999999999</v>
      </c>
      <c r="U33" s="153">
        <f t="shared" si="3"/>
        <v>104.3</v>
      </c>
      <c r="V33" s="441">
        <f>V21+V20</f>
        <v>1553.3</v>
      </c>
      <c r="W33" s="157">
        <f t="shared" si="3"/>
        <v>0</v>
      </c>
      <c r="X33" s="146">
        <f t="shared" si="3"/>
        <v>0</v>
      </c>
      <c r="Y33" s="741"/>
      <c r="Z33" s="95"/>
      <c r="AA33" s="95"/>
      <c r="AB33" s="96"/>
      <c r="AD33" s="16"/>
    </row>
    <row r="34" spans="1:30" ht="14.25" customHeight="1" x14ac:dyDescent="0.2">
      <c r="A34" s="1332"/>
      <c r="B34" s="1077"/>
      <c r="C34" s="1503"/>
      <c r="D34" s="1504" t="s">
        <v>52</v>
      </c>
      <c r="E34" s="1460" t="s">
        <v>145</v>
      </c>
      <c r="F34" s="595" t="s">
        <v>157</v>
      </c>
      <c r="G34" s="730" t="s">
        <v>53</v>
      </c>
      <c r="H34" s="728" t="s">
        <v>60</v>
      </c>
      <c r="I34" s="1367" t="s">
        <v>175</v>
      </c>
      <c r="J34" s="258" t="s">
        <v>50</v>
      </c>
      <c r="K34" s="26">
        <f>L34+N34</f>
        <v>0</v>
      </c>
      <c r="L34" s="27"/>
      <c r="M34" s="27"/>
      <c r="N34" s="28"/>
      <c r="O34" s="309">
        <f>P34+R34</f>
        <v>42.099999999999994</v>
      </c>
      <c r="P34" s="310">
        <v>6</v>
      </c>
      <c r="Q34" s="310">
        <v>4.5999999999999996</v>
      </c>
      <c r="R34" s="311">
        <f>R36+R37+R38</f>
        <v>36.099999999999994</v>
      </c>
      <c r="S34" s="148">
        <f>T34+V34</f>
        <v>42.1</v>
      </c>
      <c r="T34" s="149">
        <v>6</v>
      </c>
      <c r="U34" s="149">
        <v>4.5999999999999996</v>
      </c>
      <c r="V34" s="189">
        <v>36.1</v>
      </c>
      <c r="W34" s="241">
        <v>0</v>
      </c>
      <c r="X34" s="83">
        <v>0</v>
      </c>
      <c r="Y34" s="1456" t="s">
        <v>144</v>
      </c>
      <c r="Z34" s="737"/>
      <c r="AA34" s="737">
        <v>4</v>
      </c>
      <c r="AB34" s="738"/>
    </row>
    <row r="35" spans="1:30" ht="14.25" customHeight="1" x14ac:dyDescent="0.2">
      <c r="A35" s="1332"/>
      <c r="B35" s="1077"/>
      <c r="C35" s="1503"/>
      <c r="D35" s="1505"/>
      <c r="E35" s="1461"/>
      <c r="F35" s="740"/>
      <c r="G35" s="731"/>
      <c r="H35" s="729"/>
      <c r="I35" s="1395"/>
      <c r="J35" s="249" t="s">
        <v>61</v>
      </c>
      <c r="K35" s="29">
        <f>L35+N35</f>
        <v>0</v>
      </c>
      <c r="L35" s="56"/>
      <c r="M35" s="56"/>
      <c r="N35" s="31"/>
      <c r="O35" s="312">
        <f>P35+R35</f>
        <v>238.6</v>
      </c>
      <c r="P35" s="313">
        <v>34</v>
      </c>
      <c r="Q35" s="313">
        <v>30.6</v>
      </c>
      <c r="R35" s="314">
        <v>204.6</v>
      </c>
      <c r="S35" s="138">
        <f>T35+V35</f>
        <v>238.6</v>
      </c>
      <c r="T35" s="139">
        <v>34</v>
      </c>
      <c r="U35" s="139">
        <v>30.6</v>
      </c>
      <c r="V35" s="254">
        <v>204.6</v>
      </c>
      <c r="W35" s="212">
        <v>0</v>
      </c>
      <c r="X35" s="57">
        <v>0</v>
      </c>
      <c r="Y35" s="1462"/>
      <c r="Z35" s="194"/>
      <c r="AA35" s="86"/>
      <c r="AB35" s="87"/>
    </row>
    <row r="36" spans="1:30" ht="54" customHeight="1" x14ac:dyDescent="0.2">
      <c r="A36" s="1332"/>
      <c r="B36" s="1077"/>
      <c r="C36" s="1503"/>
      <c r="D36" s="1505"/>
      <c r="E36" s="239" t="s">
        <v>142</v>
      </c>
      <c r="F36" s="740" t="s">
        <v>156</v>
      </c>
      <c r="G36" s="731"/>
      <c r="H36" s="729"/>
      <c r="I36" s="1395"/>
      <c r="J36" s="261"/>
      <c r="K36" s="29">
        <f>N36</f>
        <v>0</v>
      </c>
      <c r="L36" s="56"/>
      <c r="M36" s="56"/>
      <c r="N36" s="31">
        <v>0</v>
      </c>
      <c r="O36" s="312">
        <f>R36</f>
        <v>14.1</v>
      </c>
      <c r="P36" s="313"/>
      <c r="Q36" s="313"/>
      <c r="R36" s="314">
        <v>14.1</v>
      </c>
      <c r="S36" s="138"/>
      <c r="T36" s="139"/>
      <c r="U36" s="139"/>
      <c r="V36" s="254"/>
      <c r="W36" s="211"/>
      <c r="X36" s="54"/>
      <c r="Y36" s="223" t="s">
        <v>63</v>
      </c>
      <c r="Z36" s="214"/>
      <c r="AA36" s="214">
        <v>1</v>
      </c>
      <c r="AB36" s="215"/>
    </row>
    <row r="37" spans="1:30" ht="53.25" customHeight="1" x14ac:dyDescent="0.2">
      <c r="A37" s="1332"/>
      <c r="B37" s="1077"/>
      <c r="C37" s="1503"/>
      <c r="D37" s="1505"/>
      <c r="E37" s="228" t="s">
        <v>206</v>
      </c>
      <c r="F37" s="78" t="s">
        <v>136</v>
      </c>
      <c r="G37" s="731"/>
      <c r="H37" s="729"/>
      <c r="I37" s="1395"/>
      <c r="J37" s="262"/>
      <c r="K37" s="29"/>
      <c r="L37" s="56"/>
      <c r="M37" s="56"/>
      <c r="N37" s="31"/>
      <c r="O37" s="315">
        <f>R37</f>
        <v>15.2</v>
      </c>
      <c r="P37" s="316"/>
      <c r="Q37" s="316"/>
      <c r="R37" s="317">
        <v>15.2</v>
      </c>
      <c r="S37" s="138"/>
      <c r="T37" s="139"/>
      <c r="U37" s="139"/>
      <c r="V37" s="254"/>
      <c r="W37" s="209"/>
      <c r="X37" s="33"/>
      <c r="Y37" s="101" t="s">
        <v>94</v>
      </c>
      <c r="Z37" s="102"/>
      <c r="AA37" s="102">
        <v>2</v>
      </c>
      <c r="AB37" s="103"/>
    </row>
    <row r="38" spans="1:30" ht="27" customHeight="1" x14ac:dyDescent="0.2">
      <c r="A38" s="1332"/>
      <c r="B38" s="1077"/>
      <c r="C38" s="1503"/>
      <c r="D38" s="1505"/>
      <c r="E38" s="726" t="s">
        <v>103</v>
      </c>
      <c r="F38" s="1397" t="s">
        <v>150</v>
      </c>
      <c r="G38" s="731"/>
      <c r="H38" s="729"/>
      <c r="I38" s="1395"/>
      <c r="J38" s="259"/>
      <c r="K38" s="29"/>
      <c r="L38" s="56"/>
      <c r="M38" s="56"/>
      <c r="N38" s="31"/>
      <c r="O38" s="315">
        <f>R38</f>
        <v>6.8</v>
      </c>
      <c r="P38" s="316"/>
      <c r="Q38" s="316"/>
      <c r="R38" s="317">
        <v>6.8</v>
      </c>
      <c r="S38" s="138"/>
      <c r="T38" s="139"/>
      <c r="U38" s="139"/>
      <c r="V38" s="254"/>
      <c r="W38" s="264"/>
      <c r="X38" s="97"/>
      <c r="Y38" s="223" t="s">
        <v>63</v>
      </c>
      <c r="Z38" s="216"/>
      <c r="AA38" s="214">
        <v>1</v>
      </c>
      <c r="AB38" s="215"/>
    </row>
    <row r="39" spans="1:30" ht="16.5" customHeight="1" x14ac:dyDescent="0.2">
      <c r="A39" s="1332"/>
      <c r="B39" s="1077"/>
      <c r="C39" s="1503"/>
      <c r="D39" s="1505"/>
      <c r="E39" s="186"/>
      <c r="F39" s="1398"/>
      <c r="G39" s="731"/>
      <c r="H39" s="729"/>
      <c r="I39" s="1395"/>
      <c r="J39" s="263" t="s">
        <v>10</v>
      </c>
      <c r="K39" s="160">
        <f>SUM(K34:K38)</f>
        <v>0</v>
      </c>
      <c r="L39" s="192">
        <f>SUM(L34:L38)</f>
        <v>0</v>
      </c>
      <c r="M39" s="192">
        <f>SUM(M34:M38)</f>
        <v>0</v>
      </c>
      <c r="N39" s="245">
        <f>SUM(N34:N38)</f>
        <v>0</v>
      </c>
      <c r="O39" s="318">
        <f>O34+O35</f>
        <v>280.7</v>
      </c>
      <c r="P39" s="319">
        <f>P34+P35</f>
        <v>40</v>
      </c>
      <c r="Q39" s="319">
        <f>Q34+Q35</f>
        <v>35.200000000000003</v>
      </c>
      <c r="R39" s="320">
        <f>R34+R35</f>
        <v>240.7</v>
      </c>
      <c r="S39" s="160">
        <f>S35+S34</f>
        <v>280.7</v>
      </c>
      <c r="T39" s="192">
        <f t="shared" ref="T39:X39" si="4">T35+T34</f>
        <v>40</v>
      </c>
      <c r="U39" s="192">
        <f t="shared" si="4"/>
        <v>35.200000000000003</v>
      </c>
      <c r="V39" s="245">
        <f t="shared" si="4"/>
        <v>240.7</v>
      </c>
      <c r="W39" s="265">
        <f t="shared" si="4"/>
        <v>0</v>
      </c>
      <c r="X39" s="158">
        <f t="shared" si="4"/>
        <v>0</v>
      </c>
      <c r="Y39" s="75"/>
      <c r="Z39" s="188"/>
      <c r="AA39" s="188"/>
      <c r="AB39" s="76"/>
      <c r="AC39" s="100"/>
    </row>
    <row r="40" spans="1:30" ht="16.5" customHeight="1" thickBot="1" x14ac:dyDescent="0.25">
      <c r="A40" s="723"/>
      <c r="B40" s="724"/>
      <c r="C40" s="736"/>
      <c r="D40" s="161"/>
      <c r="E40" s="161"/>
      <c r="F40" s="161"/>
      <c r="G40" s="161"/>
      <c r="H40" s="161"/>
      <c r="I40" s="1521" t="s">
        <v>143</v>
      </c>
      <c r="J40" s="1522"/>
      <c r="K40" s="162">
        <f>K39+K13+K12</f>
        <v>661.40000000000009</v>
      </c>
      <c r="L40" s="246">
        <f>L39+L13+L12</f>
        <v>74.599999999999994</v>
      </c>
      <c r="M40" s="246">
        <f>M39+M13+M12</f>
        <v>68.599999999999994</v>
      </c>
      <c r="N40" s="247">
        <f>N39+N13+N12</f>
        <v>586.79999999999995</v>
      </c>
      <c r="O40" s="321">
        <f>O39+O33+O19</f>
        <v>1977.4</v>
      </c>
      <c r="P40" s="322">
        <f>P39+P33+P19</f>
        <v>170</v>
      </c>
      <c r="Q40" s="322">
        <f>Q39+Q33+Q19</f>
        <v>145.30000000000001</v>
      </c>
      <c r="R40" s="323">
        <f>R39+R33+R19</f>
        <v>1807.4</v>
      </c>
      <c r="S40" s="323">
        <f t="shared" ref="S40:V40" si="5">S39+S33+S19</f>
        <v>1977.4</v>
      </c>
      <c r="T40" s="323">
        <f t="shared" si="5"/>
        <v>170</v>
      </c>
      <c r="U40" s="323">
        <f t="shared" si="5"/>
        <v>145.30000000000001</v>
      </c>
      <c r="V40" s="323">
        <f t="shared" si="5"/>
        <v>1807.4</v>
      </c>
      <c r="W40" s="323">
        <f>W12+W13</f>
        <v>1078.3</v>
      </c>
      <c r="X40" s="323">
        <f>X12+X13</f>
        <v>0</v>
      </c>
      <c r="Y40" s="118"/>
      <c r="Z40" s="119"/>
      <c r="AA40" s="119"/>
      <c r="AB40" s="120"/>
      <c r="AC40" s="100"/>
    </row>
    <row r="41" spans="1:30" ht="20.25" customHeight="1" x14ac:dyDescent="0.2">
      <c r="A41" s="719" t="s">
        <v>9</v>
      </c>
      <c r="B41" s="721" t="s">
        <v>9</v>
      </c>
      <c r="C41" s="733" t="s">
        <v>11</v>
      </c>
      <c r="D41" s="121"/>
      <c r="E41" s="172" t="s">
        <v>97</v>
      </c>
      <c r="F41" s="594" t="s">
        <v>62</v>
      </c>
      <c r="G41" s="173" t="s">
        <v>53</v>
      </c>
      <c r="H41" s="174" t="s">
        <v>60</v>
      </c>
      <c r="I41" s="1463" t="s">
        <v>174</v>
      </c>
      <c r="J41" s="17" t="s">
        <v>50</v>
      </c>
      <c r="K41" s="123"/>
      <c r="L41" s="124"/>
      <c r="M41" s="124"/>
      <c r="N41" s="134"/>
      <c r="O41" s="397"/>
      <c r="P41" s="398"/>
      <c r="Q41" s="398"/>
      <c r="R41" s="399"/>
      <c r="S41" s="148"/>
      <c r="T41" s="149"/>
      <c r="U41" s="149"/>
      <c r="V41" s="189"/>
      <c r="W41" s="241"/>
      <c r="X41" s="83">
        <v>0</v>
      </c>
      <c r="Y41" s="92" t="s">
        <v>117</v>
      </c>
      <c r="Z41" s="71">
        <f>Z42+Z43+Z44+Z45+Z46+Z47+Z48+Z49+Z50+Z51</f>
        <v>3</v>
      </c>
      <c r="AA41" s="71">
        <f>AA42+AA43+AA44+AA45+AA46+AA47+AA48+AA49+AA50+AA51</f>
        <v>6</v>
      </c>
      <c r="AB41" s="72"/>
    </row>
    <row r="42" spans="1:30" ht="35.25" customHeight="1" x14ac:dyDescent="0.2">
      <c r="A42" s="723"/>
      <c r="B42" s="724"/>
      <c r="C42" s="734"/>
      <c r="D42" s="197" t="s">
        <v>9</v>
      </c>
      <c r="E42" s="415" t="s">
        <v>207</v>
      </c>
      <c r="F42" s="410"/>
      <c r="G42" s="175"/>
      <c r="H42" s="444"/>
      <c r="I42" s="1464"/>
      <c r="J42" s="39" t="s">
        <v>50</v>
      </c>
      <c r="K42" s="130">
        <v>28.5</v>
      </c>
      <c r="L42" s="125"/>
      <c r="M42" s="125"/>
      <c r="N42" s="131">
        <v>28.5</v>
      </c>
      <c r="O42" s="29">
        <f t="shared" ref="O42:O50" si="6">P42+R42</f>
        <v>0</v>
      </c>
      <c r="P42" s="56"/>
      <c r="Q42" s="56"/>
      <c r="R42" s="206">
        <v>0</v>
      </c>
      <c r="S42" s="138">
        <f t="shared" ref="S42:S45" si="7">T42+V42</f>
        <v>0</v>
      </c>
      <c r="T42" s="139"/>
      <c r="U42" s="139"/>
      <c r="V42" s="254"/>
      <c r="W42" s="211"/>
      <c r="X42" s="54"/>
      <c r="Y42" s="223" t="s">
        <v>64</v>
      </c>
      <c r="Z42" s="73"/>
      <c r="AA42" s="183"/>
      <c r="AB42" s="74"/>
    </row>
    <row r="43" spans="1:30" ht="32.25" customHeight="1" x14ac:dyDescent="0.2">
      <c r="A43" s="723"/>
      <c r="B43" s="724"/>
      <c r="C43" s="734"/>
      <c r="D43" s="117"/>
      <c r="E43" s="445" t="s">
        <v>68</v>
      </c>
      <c r="F43" s="416"/>
      <c r="G43" s="417"/>
      <c r="H43" s="431"/>
      <c r="I43" s="1465"/>
      <c r="J43" s="41" t="s">
        <v>50</v>
      </c>
      <c r="K43" s="127">
        <f>L43+N43</f>
        <v>95.5</v>
      </c>
      <c r="L43" s="177"/>
      <c r="M43" s="177"/>
      <c r="N43" s="185">
        <v>95.5</v>
      </c>
      <c r="O43" s="55">
        <f t="shared" ref="O43" si="8">P43+R43</f>
        <v>59.8</v>
      </c>
      <c r="P43" s="411"/>
      <c r="Q43" s="411"/>
      <c r="R43" s="412">
        <v>59.8</v>
      </c>
      <c r="S43" s="135">
        <f t="shared" ref="S43" si="9">T43+V43</f>
        <v>59.8</v>
      </c>
      <c r="T43" s="136"/>
      <c r="U43" s="136"/>
      <c r="V43" s="191">
        <v>59.8</v>
      </c>
      <c r="W43" s="413">
        <v>0</v>
      </c>
      <c r="X43" s="414"/>
      <c r="Y43" s="223" t="s">
        <v>64</v>
      </c>
      <c r="Z43" s="73">
        <v>1</v>
      </c>
      <c r="AA43" s="183"/>
      <c r="AB43" s="74"/>
    </row>
    <row r="44" spans="1:30" ht="52.5" customHeight="1" x14ac:dyDescent="0.2">
      <c r="A44" s="723"/>
      <c r="B44" s="724"/>
      <c r="C44" s="734"/>
      <c r="D44" s="117"/>
      <c r="E44" s="669" t="s">
        <v>147</v>
      </c>
      <c r="F44" s="288" t="s">
        <v>158</v>
      </c>
      <c r="G44" s="670"/>
      <c r="H44" s="612"/>
      <c r="I44" s="282" t="s">
        <v>177</v>
      </c>
      <c r="J44" s="279" t="s">
        <v>50</v>
      </c>
      <c r="K44" s="671">
        <f>L44+N44</f>
        <v>20</v>
      </c>
      <c r="L44" s="672"/>
      <c r="M44" s="672"/>
      <c r="N44" s="673">
        <v>20</v>
      </c>
      <c r="O44" s="674"/>
      <c r="P44" s="672"/>
      <c r="Q44" s="672"/>
      <c r="R44" s="675"/>
      <c r="S44" s="676"/>
      <c r="T44" s="141"/>
      <c r="U44" s="141"/>
      <c r="V44" s="677"/>
      <c r="W44" s="209"/>
      <c r="X44" s="33"/>
      <c r="Y44" s="193" t="s">
        <v>64</v>
      </c>
      <c r="Z44" s="407"/>
      <c r="AA44" s="678">
        <v>1</v>
      </c>
      <c r="AB44" s="409"/>
      <c r="AD44" s="419"/>
    </row>
    <row r="45" spans="1:30" ht="27" customHeight="1" x14ac:dyDescent="0.2">
      <c r="A45" s="627"/>
      <c r="B45" s="628"/>
      <c r="C45" s="679"/>
      <c r="D45" s="680" t="s">
        <v>11</v>
      </c>
      <c r="E45" s="681" t="s">
        <v>118</v>
      </c>
      <c r="F45" s="682"/>
      <c r="G45" s="683"/>
      <c r="H45" s="684"/>
      <c r="I45" s="1466" t="s">
        <v>174</v>
      </c>
      <c r="J45" s="39" t="s">
        <v>50</v>
      </c>
      <c r="K45" s="130">
        <f>L45+N45</f>
        <v>41.5</v>
      </c>
      <c r="L45" s="125"/>
      <c r="M45" s="125"/>
      <c r="N45" s="126">
        <v>41.5</v>
      </c>
      <c r="O45" s="243">
        <f t="shared" si="6"/>
        <v>100</v>
      </c>
      <c r="P45" s="244"/>
      <c r="Q45" s="244"/>
      <c r="R45" s="255">
        <v>100</v>
      </c>
      <c r="S45" s="138">
        <f t="shared" si="7"/>
        <v>35.1</v>
      </c>
      <c r="T45" s="139"/>
      <c r="U45" s="139"/>
      <c r="V45" s="254">
        <v>35.1</v>
      </c>
      <c r="W45" s="210">
        <v>131.4</v>
      </c>
      <c r="X45" s="61"/>
      <c r="Y45" s="223" t="s">
        <v>64</v>
      </c>
      <c r="Z45" s="73"/>
      <c r="AA45" s="183">
        <v>1</v>
      </c>
      <c r="AB45" s="74"/>
    </row>
    <row r="46" spans="1:30" ht="52.5" customHeight="1" thickBot="1" x14ac:dyDescent="0.25">
      <c r="A46" s="720"/>
      <c r="B46" s="722"/>
      <c r="C46" s="735"/>
      <c r="D46" s="104" t="s">
        <v>52</v>
      </c>
      <c r="E46" s="685" t="s">
        <v>214</v>
      </c>
      <c r="F46" s="686" t="s">
        <v>158</v>
      </c>
      <c r="G46" s="687"/>
      <c r="H46" s="688"/>
      <c r="I46" s="1467"/>
      <c r="J46" s="689" t="s">
        <v>50</v>
      </c>
      <c r="K46" s="690">
        <f>N46</f>
        <v>10</v>
      </c>
      <c r="L46" s="691"/>
      <c r="M46" s="691"/>
      <c r="N46" s="692">
        <v>10</v>
      </c>
      <c r="O46" s="693">
        <f>R46</f>
        <v>10</v>
      </c>
      <c r="P46" s="691"/>
      <c r="Q46" s="691"/>
      <c r="R46" s="694">
        <v>10</v>
      </c>
      <c r="S46" s="695">
        <f>V46</f>
        <v>0</v>
      </c>
      <c r="T46" s="287"/>
      <c r="U46" s="287"/>
      <c r="V46" s="696"/>
      <c r="W46" s="256">
        <v>230</v>
      </c>
      <c r="X46" s="235"/>
      <c r="Y46" s="603" t="s">
        <v>64</v>
      </c>
      <c r="Z46" s="604"/>
      <c r="AA46" s="697">
        <v>1</v>
      </c>
      <c r="AB46" s="605"/>
    </row>
    <row r="47" spans="1:30" ht="33" customHeight="1" x14ac:dyDescent="0.2">
      <c r="A47" s="644"/>
      <c r="B47" s="635"/>
      <c r="C47" s="659"/>
      <c r="D47" s="121"/>
      <c r="E47" s="711" t="s">
        <v>146</v>
      </c>
      <c r="F47" s="712" t="s">
        <v>158</v>
      </c>
      <c r="G47" s="713"/>
      <c r="H47" s="714"/>
      <c r="I47" s="1468" t="s">
        <v>177</v>
      </c>
      <c r="J47" s="715" t="s">
        <v>50</v>
      </c>
      <c r="K47" s="280">
        <f>N47</f>
        <v>10</v>
      </c>
      <c r="L47" s="281"/>
      <c r="M47" s="281"/>
      <c r="N47" s="716">
        <v>10</v>
      </c>
      <c r="O47" s="717">
        <f>R47</f>
        <v>10</v>
      </c>
      <c r="P47" s="281"/>
      <c r="Q47" s="281"/>
      <c r="R47" s="283">
        <v>10</v>
      </c>
      <c r="S47" s="148">
        <f>V47</f>
        <v>10</v>
      </c>
      <c r="T47" s="149"/>
      <c r="U47" s="149"/>
      <c r="V47" s="189">
        <v>10</v>
      </c>
      <c r="W47" s="241">
        <f>20+40</f>
        <v>60</v>
      </c>
      <c r="X47" s="83"/>
      <c r="Y47" s="400" t="s">
        <v>64</v>
      </c>
      <c r="Z47" s="236"/>
      <c r="AA47" s="718">
        <v>1</v>
      </c>
      <c r="AB47" s="237"/>
      <c r="AD47" s="419"/>
    </row>
    <row r="48" spans="1:30" ht="30.75" customHeight="1" x14ac:dyDescent="0.2">
      <c r="A48" s="645"/>
      <c r="B48" s="636"/>
      <c r="C48" s="660"/>
      <c r="D48" s="117"/>
      <c r="E48" s="446" t="s">
        <v>100</v>
      </c>
      <c r="F48" s="178"/>
      <c r="G48" s="175"/>
      <c r="H48" s="176"/>
      <c r="I48" s="1469"/>
      <c r="J48" s="248" t="s">
        <v>50</v>
      </c>
      <c r="K48" s="130">
        <f>L48+N48</f>
        <v>39.5</v>
      </c>
      <c r="L48" s="125"/>
      <c r="M48" s="125"/>
      <c r="N48" s="131">
        <v>39.5</v>
      </c>
      <c r="O48" s="58">
        <f t="shared" ref="O48:O49" si="10">P48+R48</f>
        <v>0</v>
      </c>
      <c r="P48" s="59"/>
      <c r="Q48" s="59"/>
      <c r="R48" s="253">
        <v>0</v>
      </c>
      <c r="S48" s="138">
        <f t="shared" ref="S48:S49" si="11">T48+V48</f>
        <v>16.399999999999999</v>
      </c>
      <c r="T48" s="139"/>
      <c r="U48" s="139"/>
      <c r="V48" s="254">
        <v>16.399999999999999</v>
      </c>
      <c r="W48" s="210"/>
      <c r="X48" s="61"/>
      <c r="Y48" s="223" t="s">
        <v>64</v>
      </c>
      <c r="Z48" s="188">
        <v>1</v>
      </c>
      <c r="AA48" s="183"/>
      <c r="AB48" s="74"/>
    </row>
    <row r="49" spans="1:28" ht="30.75" customHeight="1" x14ac:dyDescent="0.2">
      <c r="A49" s="645"/>
      <c r="B49" s="636"/>
      <c r="C49" s="660"/>
      <c r="D49" s="179"/>
      <c r="E49" s="447" t="s">
        <v>101</v>
      </c>
      <c r="F49" s="178"/>
      <c r="G49" s="175"/>
      <c r="H49" s="176"/>
      <c r="I49" s="1470"/>
      <c r="J49" s="249" t="s">
        <v>50</v>
      </c>
      <c r="K49" s="130">
        <f>L49+N49</f>
        <v>14.8</v>
      </c>
      <c r="L49" s="125"/>
      <c r="M49" s="125"/>
      <c r="N49" s="131">
        <v>14.8</v>
      </c>
      <c r="O49" s="58">
        <f t="shared" si="10"/>
        <v>10</v>
      </c>
      <c r="P49" s="56"/>
      <c r="Q49" s="56"/>
      <c r="R49" s="206">
        <v>10</v>
      </c>
      <c r="S49" s="138">
        <f t="shared" si="11"/>
        <v>10</v>
      </c>
      <c r="T49" s="139"/>
      <c r="U49" s="139"/>
      <c r="V49" s="254">
        <v>10</v>
      </c>
      <c r="W49" s="212"/>
      <c r="X49" s="57"/>
      <c r="Y49" s="418" t="s">
        <v>64</v>
      </c>
      <c r="Z49" s="73">
        <v>1</v>
      </c>
      <c r="AA49" s="73"/>
      <c r="AB49" s="74"/>
    </row>
    <row r="50" spans="1:28" ht="36" customHeight="1" x14ac:dyDescent="0.2">
      <c r="A50" s="645"/>
      <c r="B50" s="636"/>
      <c r="C50" s="660"/>
      <c r="D50" s="117" t="s">
        <v>53</v>
      </c>
      <c r="E50" s="640" t="s">
        <v>130</v>
      </c>
      <c r="F50" s="642" t="s">
        <v>151</v>
      </c>
      <c r="G50" s="175"/>
      <c r="H50" s="176"/>
      <c r="I50" s="632" t="s">
        <v>175</v>
      </c>
      <c r="J50" s="39" t="s">
        <v>50</v>
      </c>
      <c r="K50" s="130"/>
      <c r="L50" s="195"/>
      <c r="M50" s="195"/>
      <c r="N50" s="196"/>
      <c r="O50" s="29">
        <f t="shared" si="6"/>
        <v>61</v>
      </c>
      <c r="P50" s="59"/>
      <c r="Q50" s="59"/>
      <c r="R50" s="253">
        <v>61</v>
      </c>
      <c r="S50" s="138">
        <f>W50</f>
        <v>30</v>
      </c>
      <c r="T50" s="139"/>
      <c r="U50" s="139"/>
      <c r="V50" s="254">
        <v>30</v>
      </c>
      <c r="W50" s="210">
        <v>30</v>
      </c>
      <c r="X50" s="61"/>
      <c r="Y50" s="223" t="s">
        <v>64</v>
      </c>
      <c r="Z50" s="407"/>
      <c r="AA50" s="408">
        <v>1</v>
      </c>
      <c r="AB50" s="409"/>
    </row>
    <row r="51" spans="1:28" ht="34.5" customHeight="1" x14ac:dyDescent="0.2">
      <c r="A51" s="645"/>
      <c r="B51" s="636"/>
      <c r="C51" s="660"/>
      <c r="D51" s="197" t="s">
        <v>54</v>
      </c>
      <c r="E51" s="1525" t="s">
        <v>209</v>
      </c>
      <c r="F51" s="178"/>
      <c r="G51" s="175"/>
      <c r="H51" s="176"/>
      <c r="I51" s="1373" t="s">
        <v>177</v>
      </c>
      <c r="J51" s="250" t="s">
        <v>50</v>
      </c>
      <c r="K51" s="130"/>
      <c r="L51" s="125"/>
      <c r="M51" s="125"/>
      <c r="N51" s="131"/>
      <c r="O51" s="58"/>
      <c r="P51" s="56"/>
      <c r="Q51" s="56"/>
      <c r="R51" s="206"/>
      <c r="S51" s="138"/>
      <c r="T51" s="139"/>
      <c r="U51" s="139"/>
      <c r="V51" s="254"/>
      <c r="W51" s="209"/>
      <c r="X51" s="33"/>
      <c r="Y51" s="223" t="s">
        <v>64</v>
      </c>
      <c r="Z51" s="73"/>
      <c r="AA51" s="183">
        <v>1</v>
      </c>
      <c r="AB51" s="74"/>
    </row>
    <row r="52" spans="1:28" ht="17.25" customHeight="1" x14ac:dyDescent="0.2">
      <c r="A52" s="645"/>
      <c r="B52" s="636"/>
      <c r="C52" s="660"/>
      <c r="D52" s="179"/>
      <c r="E52" s="1526"/>
      <c r="F52" s="180"/>
      <c r="G52" s="105"/>
      <c r="H52" s="181"/>
      <c r="I52" s="1523"/>
      <c r="J52" s="251"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7"/>
      <c r="Z52" s="188"/>
      <c r="AA52" s="184"/>
      <c r="AB52" s="171"/>
    </row>
    <row r="53" spans="1:28" ht="14.25" customHeight="1" thickBot="1" x14ac:dyDescent="0.25">
      <c r="A53" s="646"/>
      <c r="B53" s="637"/>
      <c r="C53" s="234"/>
      <c r="D53" s="163"/>
      <c r="E53" s="163"/>
      <c r="F53" s="163"/>
      <c r="G53" s="163"/>
      <c r="H53" s="163"/>
      <c r="I53" s="1521" t="s">
        <v>143</v>
      </c>
      <c r="J53" s="1522"/>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445"/>
      <c r="Z53" s="1446"/>
      <c r="AA53" s="1446"/>
      <c r="AB53" s="1447"/>
    </row>
    <row r="54" spans="1:28" ht="18" customHeight="1" x14ac:dyDescent="0.2">
      <c r="A54" s="1331" t="s">
        <v>9</v>
      </c>
      <c r="B54" s="1076" t="s">
        <v>9</v>
      </c>
      <c r="C54" s="1392" t="s">
        <v>52</v>
      </c>
      <c r="D54" s="1381"/>
      <c r="E54" s="638" t="s">
        <v>98</v>
      </c>
      <c r="F54" s="650"/>
      <c r="G54" s="1095" t="s">
        <v>53</v>
      </c>
      <c r="H54" s="1369" t="s">
        <v>60</v>
      </c>
      <c r="I54" s="1367" t="s">
        <v>175</v>
      </c>
      <c r="J54" s="17" t="s">
        <v>50</v>
      </c>
      <c r="K54" s="127"/>
      <c r="L54" s="177"/>
      <c r="M54" s="177"/>
      <c r="N54" s="252"/>
      <c r="O54" s="34"/>
      <c r="P54" s="53"/>
      <c r="Q54" s="53"/>
      <c r="R54" s="51"/>
      <c r="S54" s="135"/>
      <c r="T54" s="136"/>
      <c r="U54" s="136"/>
      <c r="V54" s="137"/>
      <c r="W54" s="83">
        <v>0</v>
      </c>
      <c r="X54" s="83">
        <v>0</v>
      </c>
      <c r="Y54" s="18"/>
      <c r="Z54" s="407"/>
      <c r="AA54" s="407"/>
      <c r="AB54" s="409"/>
    </row>
    <row r="55" spans="1:28" ht="14.25" customHeight="1" x14ac:dyDescent="0.2">
      <c r="A55" s="1332"/>
      <c r="B55" s="1077"/>
      <c r="C55" s="1393"/>
      <c r="D55" s="1382"/>
      <c r="E55" s="1403" t="s">
        <v>104</v>
      </c>
      <c r="F55" s="1413" t="s">
        <v>156</v>
      </c>
      <c r="G55" s="1096"/>
      <c r="H55" s="1370"/>
      <c r="I55" s="1395"/>
      <c r="J55" s="39" t="s">
        <v>50</v>
      </c>
      <c r="K55" s="130">
        <f>L55+N55</f>
        <v>23</v>
      </c>
      <c r="L55" s="125"/>
      <c r="M55" s="125"/>
      <c r="N55" s="131">
        <v>23</v>
      </c>
      <c r="O55" s="58">
        <f>P55+R55</f>
        <v>0</v>
      </c>
      <c r="P55" s="59"/>
      <c r="Q55" s="59"/>
      <c r="R55" s="60">
        <v>0</v>
      </c>
      <c r="S55" s="143">
        <f>T55+V55</f>
        <v>0</v>
      </c>
      <c r="T55" s="139"/>
      <c r="U55" s="139"/>
      <c r="V55" s="140">
        <v>0</v>
      </c>
      <c r="W55" s="61"/>
      <c r="X55" s="61"/>
      <c r="Y55" s="1375"/>
      <c r="Z55" s="407"/>
      <c r="AA55" s="407"/>
      <c r="AB55" s="409"/>
    </row>
    <row r="56" spans="1:28" ht="14.25" customHeight="1" x14ac:dyDescent="0.2">
      <c r="A56" s="1332"/>
      <c r="B56" s="1077"/>
      <c r="C56" s="1393"/>
      <c r="D56" s="1382"/>
      <c r="E56" s="1404"/>
      <c r="F56" s="1413"/>
      <c r="G56" s="1096"/>
      <c r="H56" s="1370"/>
      <c r="I56" s="1395"/>
      <c r="J56" s="41" t="s">
        <v>50</v>
      </c>
      <c r="K56" s="127">
        <f>N56</f>
        <v>10</v>
      </c>
      <c r="L56" s="128"/>
      <c r="M56" s="128"/>
      <c r="N56" s="132">
        <v>10</v>
      </c>
      <c r="O56" s="34"/>
      <c r="P56" s="30"/>
      <c r="Q56" s="30"/>
      <c r="R56" s="32"/>
      <c r="S56" s="135"/>
      <c r="T56" s="141"/>
      <c r="U56" s="141"/>
      <c r="V56" s="142"/>
      <c r="W56" s="33"/>
      <c r="X56" s="33"/>
      <c r="Y56" s="1375"/>
      <c r="Z56" s="407"/>
      <c r="AA56" s="407"/>
      <c r="AB56" s="409"/>
    </row>
    <row r="57" spans="1:28" ht="14.25" customHeight="1" thickBot="1" x14ac:dyDescent="0.25">
      <c r="A57" s="1333"/>
      <c r="B57" s="1078"/>
      <c r="C57" s="1394"/>
      <c r="D57" s="1383"/>
      <c r="E57" s="665"/>
      <c r="F57" s="664"/>
      <c r="G57" s="1097"/>
      <c r="H57" s="1371"/>
      <c r="I57" s="1396"/>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331" t="s">
        <v>9</v>
      </c>
      <c r="B58" s="1076" t="s">
        <v>9</v>
      </c>
      <c r="C58" s="1392" t="s">
        <v>53</v>
      </c>
      <c r="D58" s="1381"/>
      <c r="E58" s="1415" t="s">
        <v>69</v>
      </c>
      <c r="F58" s="1412"/>
      <c r="G58" s="1095" t="s">
        <v>53</v>
      </c>
      <c r="H58" s="1369" t="s">
        <v>60</v>
      </c>
      <c r="I58" s="1367"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391" t="s">
        <v>191</v>
      </c>
      <c r="Z58" s="407">
        <v>100</v>
      </c>
      <c r="AA58" s="407">
        <v>100</v>
      </c>
      <c r="AB58" s="409">
        <v>100</v>
      </c>
    </row>
    <row r="59" spans="1:28" ht="14.25" customHeight="1" x14ac:dyDescent="0.2">
      <c r="A59" s="1332"/>
      <c r="B59" s="1077"/>
      <c r="C59" s="1393"/>
      <c r="D59" s="1382"/>
      <c r="E59" s="1404"/>
      <c r="F59" s="1413"/>
      <c r="G59" s="1096"/>
      <c r="H59" s="1370"/>
      <c r="I59" s="1395"/>
      <c r="J59" s="39"/>
      <c r="K59" s="130"/>
      <c r="L59" s="128"/>
      <c r="M59" s="128"/>
      <c r="N59" s="132"/>
      <c r="O59" s="58"/>
      <c r="P59" s="30"/>
      <c r="Q59" s="30"/>
      <c r="R59" s="32"/>
      <c r="S59" s="138"/>
      <c r="T59" s="141"/>
      <c r="U59" s="141"/>
      <c r="V59" s="142"/>
      <c r="W59" s="33"/>
      <c r="X59" s="33"/>
      <c r="Y59" s="1375"/>
      <c r="Z59" s="407"/>
      <c r="AA59" s="407"/>
      <c r="AB59" s="409"/>
    </row>
    <row r="60" spans="1:28" ht="24.75" customHeight="1" x14ac:dyDescent="0.2">
      <c r="A60" s="1332"/>
      <c r="B60" s="1077"/>
      <c r="C60" s="1393"/>
      <c r="D60" s="1382"/>
      <c r="E60" s="1404"/>
      <c r="F60" s="1413"/>
      <c r="G60" s="1096"/>
      <c r="H60" s="1370"/>
      <c r="I60" s="1395"/>
      <c r="J60" s="19"/>
      <c r="K60" s="127"/>
      <c r="L60" s="129"/>
      <c r="M60" s="129"/>
      <c r="N60" s="133"/>
      <c r="O60" s="34"/>
      <c r="P60" s="35"/>
      <c r="Q60" s="35"/>
      <c r="R60" s="36"/>
      <c r="S60" s="152"/>
      <c r="T60" s="144"/>
      <c r="U60" s="144"/>
      <c r="V60" s="145"/>
      <c r="W60" s="37"/>
      <c r="X60" s="37"/>
      <c r="Y60" s="20" t="s">
        <v>192</v>
      </c>
      <c r="Z60" s="407">
        <v>1</v>
      </c>
      <c r="AA60" s="407">
        <v>1</v>
      </c>
      <c r="AB60" s="409">
        <v>1</v>
      </c>
    </row>
    <row r="61" spans="1:28" ht="14.25" customHeight="1" thickBot="1" x14ac:dyDescent="0.25">
      <c r="A61" s="1333"/>
      <c r="B61" s="1078"/>
      <c r="C61" s="1394"/>
      <c r="D61" s="1383"/>
      <c r="E61" s="1416"/>
      <c r="F61" s="1414"/>
      <c r="G61" s="1097"/>
      <c r="H61" s="1371"/>
      <c r="I61" s="1396"/>
      <c r="J61" s="155" t="s">
        <v>10</v>
      </c>
      <c r="K61" s="198">
        <f>SUM(K58:K60)</f>
        <v>27</v>
      </c>
      <c r="L61" s="154">
        <f>SUM(L58:L60)</f>
        <v>27</v>
      </c>
      <c r="M61" s="154">
        <f>SUM(M58:M60)</f>
        <v>0</v>
      </c>
      <c r="N61" s="190">
        <f>SUM(N58:N60)</f>
        <v>0</v>
      </c>
      <c r="O61" s="153">
        <f t="shared" ref="O61:X61" si="16">SUM(O58:O60)</f>
        <v>27</v>
      </c>
      <c r="P61" s="154">
        <f t="shared" si="16"/>
        <v>27</v>
      </c>
      <c r="Q61" s="154">
        <f t="shared" si="16"/>
        <v>0</v>
      </c>
      <c r="R61" s="190">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644" t="s">
        <v>9</v>
      </c>
      <c r="B62" s="635" t="s">
        <v>9</v>
      </c>
      <c r="C62" s="659" t="s">
        <v>54</v>
      </c>
      <c r="D62" s="657"/>
      <c r="E62" s="639" t="s">
        <v>170</v>
      </c>
      <c r="F62" s="616" t="s">
        <v>157</v>
      </c>
      <c r="G62" s="651" t="s">
        <v>53</v>
      </c>
      <c r="H62" s="649" t="s">
        <v>60</v>
      </c>
      <c r="I62" s="1367" t="s">
        <v>175</v>
      </c>
      <c r="J62" s="258" t="s">
        <v>50</v>
      </c>
      <c r="K62" s="341"/>
      <c r="L62" s="342"/>
      <c r="M62" s="342"/>
      <c r="N62" s="390"/>
      <c r="O62" s="391"/>
      <c r="P62" s="325"/>
      <c r="Q62" s="325"/>
      <c r="R62" s="340"/>
      <c r="S62" s="439"/>
      <c r="T62" s="440"/>
      <c r="U62" s="362"/>
      <c r="V62" s="363"/>
      <c r="W62" s="354"/>
      <c r="X62" s="421"/>
      <c r="Y62" s="662" t="s">
        <v>168</v>
      </c>
      <c r="Z62" s="221">
        <f>Z63+Z64+Z66+Z67+Z68+Z69+Z70+Z71</f>
        <v>1</v>
      </c>
      <c r="AA62" s="221">
        <f t="shared" ref="AA62:AB62" si="17">AA63+AA64+AA66+AA67+AA68+AA69+AA70+AA71</f>
        <v>5</v>
      </c>
      <c r="AB62" s="609">
        <f t="shared" si="17"/>
        <v>2</v>
      </c>
    </row>
    <row r="63" spans="1:28" ht="30" customHeight="1" x14ac:dyDescent="0.2">
      <c r="A63" s="645"/>
      <c r="B63" s="636"/>
      <c r="C63" s="660"/>
      <c r="D63" s="289" t="s">
        <v>9</v>
      </c>
      <c r="E63" s="641" t="s">
        <v>179</v>
      </c>
      <c r="F63" s="1418"/>
      <c r="G63" s="652"/>
      <c r="H63" s="444"/>
      <c r="I63" s="1368"/>
      <c r="J63" s="259" t="s">
        <v>50</v>
      </c>
      <c r="K63" s="344">
        <f t="shared" ref="K63:K69" si="18">L63+N63</f>
        <v>0</v>
      </c>
      <c r="L63" s="373"/>
      <c r="M63" s="373"/>
      <c r="N63" s="339"/>
      <c r="O63" s="392">
        <f>P63+R63</f>
        <v>10</v>
      </c>
      <c r="P63" s="380">
        <v>10</v>
      </c>
      <c r="Q63" s="393"/>
      <c r="R63" s="394"/>
      <c r="S63" s="442">
        <f>T63</f>
        <v>11</v>
      </c>
      <c r="T63" s="443">
        <v>11</v>
      </c>
      <c r="U63" s="376"/>
      <c r="V63" s="377"/>
      <c r="W63" s="358">
        <v>40</v>
      </c>
      <c r="X63" s="338"/>
      <c r="Y63" s="101" t="s">
        <v>166</v>
      </c>
      <c r="Z63" s="224">
        <v>1</v>
      </c>
      <c r="AA63" s="224">
        <v>2</v>
      </c>
      <c r="AB63" s="103"/>
    </row>
    <row r="64" spans="1:28" ht="29.25" customHeight="1" x14ac:dyDescent="0.2">
      <c r="A64" s="645"/>
      <c r="B64" s="636"/>
      <c r="C64" s="668"/>
      <c r="D64" s="289" t="s">
        <v>11</v>
      </c>
      <c r="E64" s="622" t="s">
        <v>178</v>
      </c>
      <c r="F64" s="1419"/>
      <c r="G64" s="652"/>
      <c r="H64" s="444"/>
      <c r="I64" s="218"/>
      <c r="J64" s="249" t="s">
        <v>50</v>
      </c>
      <c r="K64" s="344">
        <f t="shared" si="18"/>
        <v>0</v>
      </c>
      <c r="L64" s="373"/>
      <c r="M64" s="373"/>
      <c r="N64" s="339"/>
      <c r="O64" s="392">
        <f>P64+R64</f>
        <v>10</v>
      </c>
      <c r="P64" s="374">
        <v>10</v>
      </c>
      <c r="Q64" s="395"/>
      <c r="R64" s="396"/>
      <c r="S64" s="364"/>
      <c r="T64" s="376"/>
      <c r="U64" s="376"/>
      <c r="V64" s="377"/>
      <c r="W64" s="378">
        <v>10</v>
      </c>
      <c r="X64" s="352"/>
      <c r="Y64" s="222" t="s">
        <v>195</v>
      </c>
      <c r="Z64" s="73"/>
      <c r="AA64" s="73">
        <v>1</v>
      </c>
      <c r="AB64" s="74"/>
    </row>
    <row r="65" spans="1:30" ht="55.5" customHeight="1" x14ac:dyDescent="0.2">
      <c r="A65" s="645"/>
      <c r="B65" s="636"/>
      <c r="C65" s="668"/>
      <c r="D65" s="423"/>
      <c r="E65" s="623"/>
      <c r="F65" s="667"/>
      <c r="G65" s="652"/>
      <c r="H65" s="444"/>
      <c r="I65" s="218"/>
      <c r="J65" s="249"/>
      <c r="K65" s="344"/>
      <c r="L65" s="373"/>
      <c r="M65" s="373"/>
      <c r="N65" s="339"/>
      <c r="O65" s="392"/>
      <c r="P65" s="374"/>
      <c r="Q65" s="395"/>
      <c r="R65" s="396"/>
      <c r="S65" s="364"/>
      <c r="T65" s="376"/>
      <c r="U65" s="376"/>
      <c r="V65" s="377"/>
      <c r="W65" s="378"/>
      <c r="X65" s="352"/>
      <c r="Y65" s="222" t="s">
        <v>196</v>
      </c>
      <c r="Z65" s="73">
        <v>1</v>
      </c>
      <c r="AA65" s="73"/>
      <c r="AB65" s="74"/>
    </row>
    <row r="66" spans="1:30" ht="30" customHeight="1" x14ac:dyDescent="0.2">
      <c r="A66" s="645"/>
      <c r="B66" s="636"/>
      <c r="C66" s="660"/>
      <c r="D66" s="423" t="s">
        <v>52</v>
      </c>
      <c r="E66" s="620" t="s">
        <v>169</v>
      </c>
      <c r="F66" s="617"/>
      <c r="G66" s="430"/>
      <c r="H66" s="431"/>
      <c r="I66" s="432"/>
      <c r="J66" s="249" t="s">
        <v>50</v>
      </c>
      <c r="K66" s="344">
        <f t="shared" si="18"/>
        <v>0</v>
      </c>
      <c r="L66" s="373"/>
      <c r="M66" s="373"/>
      <c r="N66" s="339"/>
      <c r="O66" s="433">
        <f>P66+R66</f>
        <v>10</v>
      </c>
      <c r="P66" s="434"/>
      <c r="Q66" s="434"/>
      <c r="R66" s="435">
        <v>10</v>
      </c>
      <c r="S66" s="364"/>
      <c r="T66" s="376"/>
      <c r="U66" s="376"/>
      <c r="V66" s="377"/>
      <c r="W66" s="436">
        <v>15</v>
      </c>
      <c r="X66" s="437"/>
      <c r="Y66" s="438" t="s">
        <v>63</v>
      </c>
      <c r="Z66" s="73"/>
      <c r="AA66" s="73">
        <v>1</v>
      </c>
      <c r="AB66" s="74"/>
    </row>
    <row r="67" spans="1:30" ht="40.5" customHeight="1" x14ac:dyDescent="0.2">
      <c r="A67" s="645"/>
      <c r="B67" s="636"/>
      <c r="C67" s="660"/>
      <c r="D67" s="423" t="s">
        <v>53</v>
      </c>
      <c r="E67" s="239" t="s">
        <v>180</v>
      </c>
      <c r="F67" s="666"/>
      <c r="G67" s="652"/>
      <c r="H67" s="444"/>
      <c r="I67" s="218"/>
      <c r="J67" s="261" t="s">
        <v>50</v>
      </c>
      <c r="K67" s="347">
        <f>L67+N67</f>
        <v>0</v>
      </c>
      <c r="L67" s="401"/>
      <c r="M67" s="401"/>
      <c r="N67" s="425"/>
      <c r="O67" s="367">
        <f>P67+R67</f>
        <v>20</v>
      </c>
      <c r="P67" s="384">
        <v>20</v>
      </c>
      <c r="Q67" s="384"/>
      <c r="R67" s="426"/>
      <c r="S67" s="427">
        <f>T67</f>
        <v>20</v>
      </c>
      <c r="T67" s="403">
        <v>20</v>
      </c>
      <c r="U67" s="403"/>
      <c r="V67" s="404"/>
      <c r="W67" s="405">
        <v>50</v>
      </c>
      <c r="X67" s="428">
        <v>100</v>
      </c>
      <c r="Y67" s="62" t="s">
        <v>165</v>
      </c>
      <c r="Z67" s="429"/>
      <c r="AA67" s="188"/>
      <c r="AB67" s="76">
        <v>1</v>
      </c>
    </row>
    <row r="68" spans="1:30" ht="27" customHeight="1" x14ac:dyDescent="0.2">
      <c r="A68" s="645"/>
      <c r="B68" s="636"/>
      <c r="C68" s="660"/>
      <c r="D68" s="238" t="s">
        <v>54</v>
      </c>
      <c r="E68" s="621" t="s">
        <v>167</v>
      </c>
      <c r="F68" s="666"/>
      <c r="G68" s="652"/>
      <c r="H68" s="444"/>
      <c r="I68" s="218"/>
      <c r="J68" s="249" t="s">
        <v>50</v>
      </c>
      <c r="K68" s="344"/>
      <c r="L68" s="373"/>
      <c r="M68" s="373"/>
      <c r="N68" s="339"/>
      <c r="O68" s="392">
        <v>10</v>
      </c>
      <c r="P68" s="374"/>
      <c r="Q68" s="374"/>
      <c r="R68" s="351">
        <v>10</v>
      </c>
      <c r="S68" s="364"/>
      <c r="T68" s="376"/>
      <c r="U68" s="376"/>
      <c r="V68" s="377"/>
      <c r="W68" s="378">
        <v>40</v>
      </c>
      <c r="X68" s="352"/>
      <c r="Y68" s="223" t="s">
        <v>171</v>
      </c>
      <c r="Z68" s="214"/>
      <c r="AA68" s="73">
        <v>1</v>
      </c>
      <c r="AB68" s="74"/>
    </row>
    <row r="69" spans="1:30" ht="25.5" customHeight="1" x14ac:dyDescent="0.2">
      <c r="A69" s="645"/>
      <c r="B69" s="636"/>
      <c r="C69" s="660"/>
      <c r="D69" s="238" t="s">
        <v>55</v>
      </c>
      <c r="E69" s="621" t="s">
        <v>131</v>
      </c>
      <c r="F69" s="666"/>
      <c r="G69" s="652"/>
      <c r="H69" s="444"/>
      <c r="I69" s="218"/>
      <c r="J69" s="249" t="s">
        <v>50</v>
      </c>
      <c r="K69" s="344">
        <f t="shared" si="18"/>
        <v>0</v>
      </c>
      <c r="L69" s="373"/>
      <c r="M69" s="373"/>
      <c r="N69" s="339"/>
      <c r="O69" s="392"/>
      <c r="P69" s="374"/>
      <c r="Q69" s="374"/>
      <c r="R69" s="351"/>
      <c r="S69" s="364"/>
      <c r="T69" s="376"/>
      <c r="U69" s="376"/>
      <c r="V69" s="377"/>
      <c r="W69" s="378">
        <v>100</v>
      </c>
      <c r="X69" s="352">
        <v>500</v>
      </c>
      <c r="Y69" s="213" t="s">
        <v>132</v>
      </c>
      <c r="Z69" s="214"/>
      <c r="AA69" s="73"/>
      <c r="AB69" s="74"/>
    </row>
    <row r="70" spans="1:30" ht="38.25" customHeight="1" x14ac:dyDescent="0.2">
      <c r="A70" s="645"/>
      <c r="B70" s="636"/>
      <c r="C70" s="660"/>
      <c r="D70" s="238" t="s">
        <v>119</v>
      </c>
      <c r="E70" s="621" t="s">
        <v>133</v>
      </c>
      <c r="F70" s="618" t="s">
        <v>159</v>
      </c>
      <c r="G70" s="652"/>
      <c r="H70" s="444"/>
      <c r="I70" s="218"/>
      <c r="J70" s="249" t="s">
        <v>50</v>
      </c>
      <c r="K70" s="344"/>
      <c r="L70" s="373"/>
      <c r="M70" s="373"/>
      <c r="N70" s="339"/>
      <c r="O70" s="392"/>
      <c r="P70" s="374"/>
      <c r="Q70" s="374"/>
      <c r="R70" s="351"/>
      <c r="S70" s="364"/>
      <c r="T70" s="376"/>
      <c r="U70" s="376"/>
      <c r="V70" s="377"/>
      <c r="W70" s="378">
        <v>25</v>
      </c>
      <c r="X70" s="352">
        <v>50</v>
      </c>
      <c r="Y70" s="223" t="s">
        <v>134</v>
      </c>
      <c r="Z70" s="214"/>
      <c r="AA70" s="73"/>
      <c r="AB70" s="74">
        <v>1</v>
      </c>
    </row>
    <row r="71" spans="1:30" ht="21" customHeight="1" x14ac:dyDescent="0.2">
      <c r="A71" s="645"/>
      <c r="B71" s="636"/>
      <c r="C71" s="660"/>
      <c r="D71" s="289" t="s">
        <v>120</v>
      </c>
      <c r="E71" s="1405" t="s">
        <v>135</v>
      </c>
      <c r="F71" s="666"/>
      <c r="G71" s="652"/>
      <c r="H71" s="444"/>
      <c r="I71" s="290"/>
      <c r="J71" s="249" t="s">
        <v>50</v>
      </c>
      <c r="K71" s="344"/>
      <c r="L71" s="373"/>
      <c r="M71" s="373"/>
      <c r="N71" s="339"/>
      <c r="O71" s="392"/>
      <c r="P71" s="374"/>
      <c r="Q71" s="374"/>
      <c r="R71" s="351"/>
      <c r="S71" s="364"/>
      <c r="T71" s="376"/>
      <c r="U71" s="376"/>
      <c r="V71" s="377"/>
      <c r="W71" s="378">
        <v>25</v>
      </c>
      <c r="X71" s="352">
        <v>25</v>
      </c>
      <c r="Y71" s="223"/>
      <c r="Z71" s="214"/>
      <c r="AA71" s="73"/>
      <c r="AB71" s="74"/>
    </row>
    <row r="72" spans="1:30" ht="14.25" customHeight="1" thickBot="1" x14ac:dyDescent="0.25">
      <c r="A72" s="646"/>
      <c r="B72" s="637"/>
      <c r="C72" s="661"/>
      <c r="D72" s="658"/>
      <c r="E72" s="1406"/>
      <c r="F72" s="619"/>
      <c r="G72" s="656"/>
      <c r="H72" s="240"/>
      <c r="I72" s="219"/>
      <c r="J72" s="260" t="s">
        <v>10</v>
      </c>
      <c r="K72" s="333">
        <f>SUM(K62:K71)</f>
        <v>0</v>
      </c>
      <c r="L72" s="334">
        <f>SUM(L62:L71)</f>
        <v>0</v>
      </c>
      <c r="M72" s="334">
        <f>SUM(M62:M71)</f>
        <v>0</v>
      </c>
      <c r="N72" s="335">
        <f>SUM(N62:N71)</f>
        <v>0</v>
      </c>
      <c r="O72" s="336">
        <f>SUM(O62:O71)</f>
        <v>60</v>
      </c>
      <c r="P72" s="336">
        <f t="shared" ref="P72:Q72" si="19">SUM(P62:P71)</f>
        <v>40</v>
      </c>
      <c r="Q72" s="336">
        <f t="shared" si="19"/>
        <v>0</v>
      </c>
      <c r="R72" s="336">
        <f>SUM(R62:R71)</f>
        <v>20</v>
      </c>
      <c r="S72" s="333">
        <f>SUM(S62:S71)</f>
        <v>31</v>
      </c>
      <c r="T72" s="334">
        <f t="shared" ref="T72:X72" si="20">SUM(T62:T71)</f>
        <v>31</v>
      </c>
      <c r="U72" s="334">
        <f t="shared" si="20"/>
        <v>0</v>
      </c>
      <c r="V72" s="350">
        <f t="shared" si="20"/>
        <v>0</v>
      </c>
      <c r="W72" s="357">
        <f t="shared" si="20"/>
        <v>305</v>
      </c>
      <c r="X72" s="336">
        <f t="shared" si="20"/>
        <v>675</v>
      </c>
      <c r="Y72" s="663"/>
      <c r="Z72" s="220"/>
      <c r="AA72" s="69"/>
      <c r="AB72" s="70"/>
    </row>
    <row r="73" spans="1:30" ht="14.25" customHeight="1" thickBot="1" x14ac:dyDescent="0.25">
      <c r="A73" s="112" t="s">
        <v>9</v>
      </c>
      <c r="B73" s="14" t="s">
        <v>9</v>
      </c>
      <c r="C73" s="1089" t="s">
        <v>12</v>
      </c>
      <c r="D73" s="1089"/>
      <c r="E73" s="1089"/>
      <c r="F73" s="1089"/>
      <c r="G73" s="1089"/>
      <c r="H73" s="1089"/>
      <c r="I73" s="1089"/>
      <c r="J73" s="1377"/>
      <c r="K73" s="257">
        <f t="shared" ref="K73:X73" si="21">K72+K61+K57+K53+K40</f>
        <v>981.2</v>
      </c>
      <c r="L73" s="257">
        <f t="shared" si="21"/>
        <v>101.6</v>
      </c>
      <c r="M73" s="257">
        <f t="shared" si="21"/>
        <v>68.599999999999994</v>
      </c>
      <c r="N73" s="257">
        <f t="shared" si="21"/>
        <v>879.59999999999991</v>
      </c>
      <c r="O73" s="257">
        <f t="shared" si="21"/>
        <v>2315.2000000000003</v>
      </c>
      <c r="P73" s="257">
        <f t="shared" si="21"/>
        <v>237</v>
      </c>
      <c r="Q73" s="257">
        <f t="shared" si="21"/>
        <v>145.30000000000001</v>
      </c>
      <c r="R73" s="257">
        <f t="shared" si="21"/>
        <v>2078.2000000000003</v>
      </c>
      <c r="S73" s="257">
        <f t="shared" si="21"/>
        <v>2196.7000000000003</v>
      </c>
      <c r="T73" s="257">
        <f t="shared" si="21"/>
        <v>228</v>
      </c>
      <c r="U73" s="257">
        <f t="shared" si="21"/>
        <v>145.30000000000001</v>
      </c>
      <c r="V73" s="420">
        <f t="shared" si="21"/>
        <v>1968.7</v>
      </c>
      <c r="W73" s="422">
        <f>W72+W61+W57+W53+W40</f>
        <v>1861.6999999999998</v>
      </c>
      <c r="X73" s="38">
        <f t="shared" si="21"/>
        <v>702</v>
      </c>
      <c r="Y73" s="653"/>
      <c r="Z73" s="67"/>
      <c r="AA73" s="67"/>
      <c r="AB73" s="68"/>
    </row>
    <row r="74" spans="1:30" ht="14.25" customHeight="1" thickBot="1" x14ac:dyDescent="0.25">
      <c r="A74" s="112" t="s">
        <v>9</v>
      </c>
      <c r="B74" s="14" t="s">
        <v>11</v>
      </c>
      <c r="C74" s="1092" t="s">
        <v>185</v>
      </c>
      <c r="D74" s="1093"/>
      <c r="E74" s="1093"/>
      <c r="F74" s="1093"/>
      <c r="G74" s="1093"/>
      <c r="H74" s="1093"/>
      <c r="I74" s="1093"/>
      <c r="J74" s="1093"/>
      <c r="K74" s="1093"/>
      <c r="L74" s="1093"/>
      <c r="M74" s="1093"/>
      <c r="N74" s="1093"/>
      <c r="O74" s="1304"/>
      <c r="P74" s="1304"/>
      <c r="Q74" s="1304"/>
      <c r="R74" s="1304"/>
      <c r="S74" s="1093"/>
      <c r="T74" s="1093"/>
      <c r="U74" s="1093"/>
      <c r="V74" s="1093"/>
      <c r="W74" s="1093"/>
      <c r="X74" s="1093"/>
      <c r="Y74" s="1093"/>
      <c r="Z74" s="1093"/>
      <c r="AA74" s="1093"/>
      <c r="AB74" s="1094"/>
    </row>
    <row r="75" spans="1:30" ht="25.5" customHeight="1" x14ac:dyDescent="0.2">
      <c r="A75" s="1331" t="s">
        <v>9</v>
      </c>
      <c r="B75" s="1076" t="s">
        <v>11</v>
      </c>
      <c r="C75" s="1392" t="s">
        <v>9</v>
      </c>
      <c r="D75" s="1381"/>
      <c r="E75" s="406" t="s">
        <v>186</v>
      </c>
      <c r="F75" s="647"/>
      <c r="G75" s="1387" t="s">
        <v>9</v>
      </c>
      <c r="H75" s="1369" t="s">
        <v>60</v>
      </c>
      <c r="I75" s="1367" t="s">
        <v>181</v>
      </c>
      <c r="J75" s="22"/>
      <c r="K75" s="341"/>
      <c r="L75" s="342"/>
      <c r="M75" s="342"/>
      <c r="N75" s="343"/>
      <c r="O75" s="324"/>
      <c r="P75" s="325"/>
      <c r="Q75" s="325"/>
      <c r="R75" s="326"/>
      <c r="S75" s="372"/>
      <c r="T75" s="362"/>
      <c r="U75" s="362"/>
      <c r="V75" s="363"/>
      <c r="W75" s="354"/>
      <c r="X75" s="354"/>
      <c r="Y75" s="18" t="s">
        <v>67</v>
      </c>
      <c r="Z75" s="49">
        <v>70</v>
      </c>
      <c r="AA75" s="49">
        <v>90</v>
      </c>
      <c r="AB75" s="50">
        <v>90</v>
      </c>
      <c r="AD75" s="16"/>
    </row>
    <row r="76" spans="1:30" ht="14.25" customHeight="1" x14ac:dyDescent="0.2">
      <c r="A76" s="1332"/>
      <c r="B76" s="1077"/>
      <c r="C76" s="1393"/>
      <c r="D76" s="1382"/>
      <c r="E76" s="1404" t="s">
        <v>188</v>
      </c>
      <c r="F76" s="648"/>
      <c r="G76" s="1388"/>
      <c r="H76" s="1370"/>
      <c r="I76" s="1395"/>
      <c r="J76" s="52" t="s">
        <v>50</v>
      </c>
      <c r="K76" s="347">
        <f>L76+N76</f>
        <v>26</v>
      </c>
      <c r="L76" s="401">
        <v>26</v>
      </c>
      <c r="M76" s="401"/>
      <c r="N76" s="402"/>
      <c r="O76" s="330">
        <f>P76+R76</f>
        <v>50</v>
      </c>
      <c r="P76" s="384">
        <v>50</v>
      </c>
      <c r="Q76" s="374"/>
      <c r="R76" s="353"/>
      <c r="S76" s="375">
        <f>T76</f>
        <v>50</v>
      </c>
      <c r="T76" s="403">
        <v>50</v>
      </c>
      <c r="U76" s="403"/>
      <c r="V76" s="404"/>
      <c r="W76" s="405">
        <v>50</v>
      </c>
      <c r="X76" s="405">
        <v>50</v>
      </c>
      <c r="Y76" s="20"/>
      <c r="Z76" s="45"/>
      <c r="AA76" s="45"/>
      <c r="AB76" s="46"/>
      <c r="AD76" s="16"/>
    </row>
    <row r="77" spans="1:30" ht="15" customHeight="1" x14ac:dyDescent="0.2">
      <c r="A77" s="1332"/>
      <c r="B77" s="1077"/>
      <c r="C77" s="1393"/>
      <c r="D77" s="1382"/>
      <c r="E77" s="1524"/>
      <c r="F77" s="648"/>
      <c r="G77" s="1388"/>
      <c r="H77" s="1370"/>
      <c r="I77" s="1395"/>
      <c r="J77" s="52"/>
      <c r="K77" s="347"/>
      <c r="L77" s="401"/>
      <c r="M77" s="401"/>
      <c r="N77" s="402"/>
      <c r="O77" s="330"/>
      <c r="P77" s="384"/>
      <c r="Q77" s="384"/>
      <c r="R77" s="385"/>
      <c r="S77" s="368"/>
      <c r="T77" s="376"/>
      <c r="U77" s="376"/>
      <c r="V77" s="377"/>
      <c r="W77" s="378"/>
      <c r="X77" s="378"/>
      <c r="Y77" s="20"/>
      <c r="Z77" s="45"/>
      <c r="AA77" s="45"/>
      <c r="AB77" s="46"/>
      <c r="AD77" s="16"/>
    </row>
    <row r="78" spans="1:30" ht="14.25" customHeight="1" x14ac:dyDescent="0.2">
      <c r="A78" s="1332"/>
      <c r="B78" s="1077"/>
      <c r="C78" s="1393"/>
      <c r="D78" s="1382"/>
      <c r="E78" s="1403" t="s">
        <v>71</v>
      </c>
      <c r="F78" s="1413" t="s">
        <v>136</v>
      </c>
      <c r="G78" s="1388"/>
      <c r="H78" s="1370"/>
      <c r="I78" s="1395"/>
      <c r="J78" s="52" t="s">
        <v>50</v>
      </c>
      <c r="K78" s="347">
        <f>L78+N78</f>
        <v>40</v>
      </c>
      <c r="L78" s="345">
        <v>40</v>
      </c>
      <c r="M78" s="345"/>
      <c r="N78" s="346"/>
      <c r="O78" s="327">
        <f>P78</f>
        <v>30</v>
      </c>
      <c r="P78" s="374">
        <v>30</v>
      </c>
      <c r="Q78" s="374"/>
      <c r="R78" s="353"/>
      <c r="S78" s="368">
        <f>T78+V78</f>
        <v>30</v>
      </c>
      <c r="T78" s="365">
        <v>30</v>
      </c>
      <c r="U78" s="365"/>
      <c r="V78" s="366"/>
      <c r="W78" s="355">
        <v>20</v>
      </c>
      <c r="X78" s="355">
        <v>20</v>
      </c>
      <c r="Y78" s="20"/>
      <c r="Z78" s="45"/>
      <c r="AA78" s="45"/>
      <c r="AB78" s="46"/>
      <c r="AD78" s="16"/>
    </row>
    <row r="79" spans="1:30" ht="14.25" customHeight="1" x14ac:dyDescent="0.2">
      <c r="A79" s="1332"/>
      <c r="B79" s="1077"/>
      <c r="C79" s="1393"/>
      <c r="D79" s="1382"/>
      <c r="E79" s="1444"/>
      <c r="F79" s="1442"/>
      <c r="G79" s="1388"/>
      <c r="H79" s="1370"/>
      <c r="I79" s="1395"/>
      <c r="J79" s="40"/>
      <c r="K79" s="379"/>
      <c r="L79" s="348"/>
      <c r="M79" s="348"/>
      <c r="N79" s="349"/>
      <c r="O79" s="327"/>
      <c r="P79" s="380"/>
      <c r="Q79" s="380"/>
      <c r="R79" s="381"/>
      <c r="S79" s="368"/>
      <c r="T79" s="369"/>
      <c r="U79" s="369"/>
      <c r="V79" s="370" t="s">
        <v>148</v>
      </c>
      <c r="W79" s="356"/>
      <c r="X79" s="356"/>
      <c r="Y79" s="20"/>
      <c r="Z79" s="45"/>
      <c r="AA79" s="45"/>
      <c r="AB79" s="46"/>
      <c r="AD79" s="16"/>
    </row>
    <row r="80" spans="1:30" ht="14.25" customHeight="1" x14ac:dyDescent="0.2">
      <c r="A80" s="1332"/>
      <c r="B80" s="1077"/>
      <c r="C80" s="1393"/>
      <c r="D80" s="1382"/>
      <c r="E80" s="643" t="s">
        <v>121</v>
      </c>
      <c r="F80" s="1442"/>
      <c r="G80" s="1388"/>
      <c r="H80" s="1370"/>
      <c r="I80" s="1395"/>
      <c r="J80" s="23" t="s">
        <v>50</v>
      </c>
      <c r="K80" s="382"/>
      <c r="L80" s="348"/>
      <c r="M80" s="348"/>
      <c r="N80" s="349"/>
      <c r="O80" s="327">
        <f>P80</f>
        <v>20</v>
      </c>
      <c r="P80" s="380">
        <v>20</v>
      </c>
      <c r="Q80" s="380"/>
      <c r="R80" s="381"/>
      <c r="S80" s="383"/>
      <c r="T80" s="369"/>
      <c r="U80" s="369"/>
      <c r="V80" s="370"/>
      <c r="W80" s="356">
        <v>50</v>
      </c>
      <c r="X80" s="356">
        <v>50</v>
      </c>
      <c r="Y80" s="20"/>
      <c r="Z80" s="45"/>
      <c r="AA80" s="45"/>
      <c r="AB80" s="46"/>
      <c r="AD80" s="16"/>
    </row>
    <row r="81" spans="1:30" ht="14.25" customHeight="1" thickBot="1" x14ac:dyDescent="0.25">
      <c r="A81" s="1333"/>
      <c r="B81" s="1078"/>
      <c r="C81" s="1394"/>
      <c r="D81" s="1383"/>
      <c r="E81" s="665"/>
      <c r="F81" s="1443"/>
      <c r="G81" s="1389"/>
      <c r="H81" s="1371"/>
      <c r="I81" s="1396"/>
      <c r="J81" s="155" t="s">
        <v>10</v>
      </c>
      <c r="K81" s="336">
        <f>SUM(K75:K79)</f>
        <v>66</v>
      </c>
      <c r="L81" s="336">
        <f t="shared" ref="L81:N81" si="22">SUM(L75:L79)</f>
        <v>66</v>
      </c>
      <c r="M81" s="336">
        <f t="shared" si="22"/>
        <v>0</v>
      </c>
      <c r="N81" s="336">
        <f t="shared" si="22"/>
        <v>0</v>
      </c>
      <c r="O81" s="336">
        <f>SUM(O75:O80)</f>
        <v>100</v>
      </c>
      <c r="P81" s="336">
        <f t="shared" ref="P81:R81" si="23">SUM(P75:P80)</f>
        <v>100</v>
      </c>
      <c r="Q81" s="336">
        <f t="shared" si="23"/>
        <v>0</v>
      </c>
      <c r="R81" s="336">
        <f t="shared" si="23"/>
        <v>0</v>
      </c>
      <c r="S81" s="336">
        <f>S76+S78</f>
        <v>80</v>
      </c>
      <c r="T81" s="336">
        <f t="shared" ref="T81:U81" si="24">T76+T78</f>
        <v>80</v>
      </c>
      <c r="U81" s="336">
        <f t="shared" si="24"/>
        <v>0</v>
      </c>
      <c r="V81" s="333">
        <f t="shared" ref="V81" si="25">V80+V78+V75</f>
        <v>0</v>
      </c>
      <c r="W81" s="333">
        <f>W80+W78+W76</f>
        <v>120</v>
      </c>
      <c r="X81" s="333">
        <f>X80+X78+X76</f>
        <v>120</v>
      </c>
      <c r="Y81" s="21"/>
      <c r="Z81" s="47"/>
      <c r="AA81" s="47"/>
      <c r="AB81" s="48"/>
      <c r="AD81" s="16"/>
    </row>
    <row r="82" spans="1:30" ht="14.25" customHeight="1" x14ac:dyDescent="0.2">
      <c r="A82" s="1331" t="s">
        <v>9</v>
      </c>
      <c r="B82" s="1076" t="s">
        <v>11</v>
      </c>
      <c r="C82" s="1392" t="s">
        <v>11</v>
      </c>
      <c r="D82" s="1381"/>
      <c r="E82" s="1378" t="s">
        <v>72</v>
      </c>
      <c r="F82" s="1384"/>
      <c r="G82" s="1387" t="s">
        <v>9</v>
      </c>
      <c r="H82" s="1369" t="s">
        <v>60</v>
      </c>
      <c r="I82" s="1367" t="s">
        <v>181</v>
      </c>
      <c r="J82" s="22" t="s">
        <v>92</v>
      </c>
      <c r="K82" s="341">
        <f>L82+N82</f>
        <v>2200</v>
      </c>
      <c r="L82" s="342">
        <v>2200</v>
      </c>
      <c r="M82" s="342"/>
      <c r="N82" s="343"/>
      <c r="O82" s="330">
        <f>P82+R82</f>
        <v>2200</v>
      </c>
      <c r="P82" s="384">
        <v>2200</v>
      </c>
      <c r="Q82" s="384"/>
      <c r="R82" s="385"/>
      <c r="S82" s="372">
        <f>T82</f>
        <v>2382.9</v>
      </c>
      <c r="T82" s="362">
        <v>2382.9</v>
      </c>
      <c r="U82" s="362"/>
      <c r="V82" s="363"/>
      <c r="W82" s="386"/>
      <c r="X82" s="354"/>
      <c r="Y82" s="18" t="s">
        <v>73</v>
      </c>
      <c r="Z82" s="49">
        <v>7</v>
      </c>
      <c r="AA82" s="49"/>
      <c r="AB82" s="50"/>
      <c r="AD82" s="16"/>
    </row>
    <row r="83" spans="1:30" ht="14.25" customHeight="1" x14ac:dyDescent="0.2">
      <c r="A83" s="1332"/>
      <c r="B83" s="1077"/>
      <c r="C83" s="1393"/>
      <c r="D83" s="1382"/>
      <c r="E83" s="1379"/>
      <c r="F83" s="1385"/>
      <c r="G83" s="1388"/>
      <c r="H83" s="1370"/>
      <c r="I83" s="1395"/>
      <c r="J83" s="40" t="s">
        <v>123</v>
      </c>
      <c r="K83" s="344">
        <f>L83+N83</f>
        <v>10.8</v>
      </c>
      <c r="L83" s="345">
        <v>10.8</v>
      </c>
      <c r="M83" s="345"/>
      <c r="N83" s="346"/>
      <c r="O83" s="327"/>
      <c r="P83" s="328"/>
      <c r="Q83" s="328"/>
      <c r="R83" s="329"/>
      <c r="S83" s="375"/>
      <c r="T83" s="365"/>
      <c r="U83" s="365"/>
      <c r="V83" s="366"/>
      <c r="W83" s="387"/>
      <c r="X83" s="355"/>
      <c r="Y83" s="20"/>
      <c r="Z83" s="45"/>
      <c r="AA83" s="45"/>
      <c r="AB83" s="46"/>
      <c r="AD83" s="16"/>
    </row>
    <row r="84" spans="1:30" ht="14.25" customHeight="1" thickBot="1" x14ac:dyDescent="0.25">
      <c r="A84" s="1333"/>
      <c r="B84" s="1078"/>
      <c r="C84" s="1394"/>
      <c r="D84" s="1383"/>
      <c r="E84" s="1380"/>
      <c r="F84" s="1386"/>
      <c r="G84" s="1389"/>
      <c r="H84" s="1371"/>
      <c r="I84" s="1396"/>
      <c r="J84" s="155" t="s">
        <v>10</v>
      </c>
      <c r="K84" s="336">
        <f t="shared" ref="K84:X84" si="26">SUM(K82:K83)</f>
        <v>2210.8000000000002</v>
      </c>
      <c r="L84" s="336">
        <f t="shared" si="26"/>
        <v>2210.8000000000002</v>
      </c>
      <c r="M84" s="336">
        <f t="shared" si="26"/>
        <v>0</v>
      </c>
      <c r="N84" s="388">
        <f t="shared" si="26"/>
        <v>0</v>
      </c>
      <c r="O84" s="333">
        <f t="shared" si="26"/>
        <v>2200</v>
      </c>
      <c r="P84" s="336">
        <f t="shared" si="26"/>
        <v>2200</v>
      </c>
      <c r="Q84" s="336">
        <f t="shared" si="26"/>
        <v>0</v>
      </c>
      <c r="R84" s="337">
        <f t="shared" si="26"/>
        <v>0</v>
      </c>
      <c r="S84" s="336">
        <f t="shared" si="26"/>
        <v>2382.9</v>
      </c>
      <c r="T84" s="336">
        <f t="shared" si="26"/>
        <v>2382.9</v>
      </c>
      <c r="U84" s="336">
        <f t="shared" si="26"/>
        <v>0</v>
      </c>
      <c r="V84" s="336">
        <f t="shared" si="26"/>
        <v>0</v>
      </c>
      <c r="W84" s="388">
        <f t="shared" si="26"/>
        <v>0</v>
      </c>
      <c r="X84" s="357">
        <f t="shared" si="26"/>
        <v>0</v>
      </c>
      <c r="Y84" s="21"/>
      <c r="Z84" s="47"/>
      <c r="AA84" s="47"/>
      <c r="AB84" s="48"/>
      <c r="AD84" s="16"/>
    </row>
    <row r="85" spans="1:30" ht="14.25" customHeight="1" x14ac:dyDescent="0.2">
      <c r="A85" s="1331" t="s">
        <v>9</v>
      </c>
      <c r="B85" s="1076" t="s">
        <v>11</v>
      </c>
      <c r="C85" s="1392" t="s">
        <v>52</v>
      </c>
      <c r="D85" s="1381"/>
      <c r="E85" s="1378" t="s">
        <v>74</v>
      </c>
      <c r="F85" s="1384"/>
      <c r="G85" s="1387" t="s">
        <v>9</v>
      </c>
      <c r="H85" s="1369" t="s">
        <v>60</v>
      </c>
      <c r="I85" s="1367" t="s">
        <v>181</v>
      </c>
      <c r="J85" s="22" t="s">
        <v>50</v>
      </c>
      <c r="K85" s="341">
        <f>L85+N85</f>
        <v>8</v>
      </c>
      <c r="L85" s="342">
        <v>8</v>
      </c>
      <c r="M85" s="342"/>
      <c r="N85" s="343"/>
      <c r="O85" s="324">
        <f>P85+R85</f>
        <v>20</v>
      </c>
      <c r="P85" s="325">
        <v>20</v>
      </c>
      <c r="Q85" s="325"/>
      <c r="R85" s="326"/>
      <c r="S85" s="361">
        <f>T85+V85</f>
        <v>20</v>
      </c>
      <c r="T85" s="362">
        <v>20</v>
      </c>
      <c r="U85" s="362"/>
      <c r="V85" s="363"/>
      <c r="W85" s="386">
        <v>10</v>
      </c>
      <c r="X85" s="354">
        <v>10</v>
      </c>
      <c r="Y85" s="1400" t="s">
        <v>75</v>
      </c>
      <c r="Z85" s="84">
        <v>2</v>
      </c>
      <c r="AA85" s="84"/>
      <c r="AB85" s="85"/>
      <c r="AD85" s="16"/>
    </row>
    <row r="86" spans="1:30" ht="14.25" customHeight="1" x14ac:dyDescent="0.2">
      <c r="A86" s="1332"/>
      <c r="B86" s="1077"/>
      <c r="C86" s="1393"/>
      <c r="D86" s="1382"/>
      <c r="E86" s="1379"/>
      <c r="F86" s="1385"/>
      <c r="G86" s="1388"/>
      <c r="H86" s="1370"/>
      <c r="I86" s="1395"/>
      <c r="J86" s="40"/>
      <c r="K86" s="344"/>
      <c r="L86" s="345"/>
      <c r="M86" s="345"/>
      <c r="N86" s="346"/>
      <c r="O86" s="327"/>
      <c r="P86" s="328"/>
      <c r="Q86" s="328"/>
      <c r="R86" s="329"/>
      <c r="S86" s="364"/>
      <c r="T86" s="365"/>
      <c r="U86" s="365"/>
      <c r="V86" s="366"/>
      <c r="W86" s="387"/>
      <c r="X86" s="355"/>
      <c r="Y86" s="1401"/>
      <c r="Z86" s="86"/>
      <c r="AA86" s="86"/>
      <c r="AB86" s="87"/>
      <c r="AD86" s="16"/>
    </row>
    <row r="87" spans="1:30" ht="14.25" customHeight="1" thickBot="1" x14ac:dyDescent="0.25">
      <c r="A87" s="1333"/>
      <c r="B87" s="1078"/>
      <c r="C87" s="1394"/>
      <c r="D87" s="1383"/>
      <c r="E87" s="1380"/>
      <c r="F87" s="1386"/>
      <c r="G87" s="1389"/>
      <c r="H87" s="1371"/>
      <c r="I87" s="1396"/>
      <c r="J87" s="155" t="s">
        <v>10</v>
      </c>
      <c r="K87" s="336">
        <f>SUM(K85:K86)</f>
        <v>8</v>
      </c>
      <c r="L87" s="334">
        <f>SUM(L85:L86)</f>
        <v>8</v>
      </c>
      <c r="M87" s="334">
        <f>SUM(M85:M86)</f>
        <v>0</v>
      </c>
      <c r="N87" s="350">
        <f>SUM(N85:N86)</f>
        <v>0</v>
      </c>
      <c r="O87" s="333">
        <f t="shared" ref="O87:X87" si="27">SUM(O85:O86)</f>
        <v>20</v>
      </c>
      <c r="P87" s="334">
        <f t="shared" si="27"/>
        <v>20</v>
      </c>
      <c r="Q87" s="334">
        <f t="shared" si="27"/>
        <v>0</v>
      </c>
      <c r="R87" s="335">
        <f t="shared" si="27"/>
        <v>0</v>
      </c>
      <c r="S87" s="336">
        <f t="shared" si="27"/>
        <v>20</v>
      </c>
      <c r="T87" s="334">
        <f t="shared" si="27"/>
        <v>20</v>
      </c>
      <c r="U87" s="334">
        <f t="shared" si="27"/>
        <v>0</v>
      </c>
      <c r="V87" s="334">
        <f t="shared" si="27"/>
        <v>0</v>
      </c>
      <c r="W87" s="389">
        <f t="shared" si="27"/>
        <v>10</v>
      </c>
      <c r="X87" s="357">
        <f t="shared" si="27"/>
        <v>10</v>
      </c>
      <c r="Y87" s="1402"/>
      <c r="Z87" s="88"/>
      <c r="AA87" s="88"/>
      <c r="AB87" s="89"/>
      <c r="AD87" s="16"/>
    </row>
    <row r="88" spans="1:30" ht="14.25" customHeight="1" thickBot="1" x14ac:dyDescent="0.25">
      <c r="A88" s="113" t="s">
        <v>9</v>
      </c>
      <c r="B88" s="14" t="s">
        <v>11</v>
      </c>
      <c r="C88" s="1089" t="s">
        <v>12</v>
      </c>
      <c r="D88" s="1089"/>
      <c r="E88" s="1089"/>
      <c r="F88" s="1089"/>
      <c r="G88" s="1089"/>
      <c r="H88" s="1089"/>
      <c r="I88" s="1089"/>
      <c r="J88" s="1377"/>
      <c r="K88" s="371">
        <f t="shared" ref="K88:V88" si="28">SUM(K87,K84,K81)</f>
        <v>2284.8000000000002</v>
      </c>
      <c r="L88" s="371">
        <f t="shared" si="28"/>
        <v>2284.8000000000002</v>
      </c>
      <c r="M88" s="371">
        <f t="shared" si="28"/>
        <v>0</v>
      </c>
      <c r="N88" s="371">
        <f t="shared" si="28"/>
        <v>0</v>
      </c>
      <c r="O88" s="371">
        <f t="shared" si="28"/>
        <v>2320</v>
      </c>
      <c r="P88" s="371">
        <f t="shared" si="28"/>
        <v>2320</v>
      </c>
      <c r="Q88" s="371">
        <f t="shared" si="28"/>
        <v>0</v>
      </c>
      <c r="R88" s="371">
        <f t="shared" si="28"/>
        <v>0</v>
      </c>
      <c r="S88" s="371">
        <f t="shared" si="28"/>
        <v>2482.9</v>
      </c>
      <c r="T88" s="371">
        <f t="shared" si="28"/>
        <v>2482.9</v>
      </c>
      <c r="U88" s="371">
        <f t="shared" si="28"/>
        <v>0</v>
      </c>
      <c r="V88" s="371">
        <f t="shared" si="28"/>
        <v>0</v>
      </c>
      <c r="W88" s="371">
        <f>SUM(W87,W84,W81)</f>
        <v>130</v>
      </c>
      <c r="X88" s="371">
        <f>SUM(X87,X84,X81)</f>
        <v>130</v>
      </c>
      <c r="Y88" s="1390"/>
      <c r="Z88" s="1269"/>
      <c r="AA88" s="1269"/>
      <c r="AB88" s="1270"/>
    </row>
    <row r="89" spans="1:30" ht="14.25" customHeight="1" thickBot="1" x14ac:dyDescent="0.25">
      <c r="A89" s="112" t="s">
        <v>9</v>
      </c>
      <c r="B89" s="14" t="s">
        <v>52</v>
      </c>
      <c r="C89" s="1092" t="s">
        <v>70</v>
      </c>
      <c r="D89" s="1093"/>
      <c r="E89" s="1093"/>
      <c r="F89" s="1093"/>
      <c r="G89" s="1093"/>
      <c r="H89" s="1093"/>
      <c r="I89" s="1093"/>
      <c r="J89" s="1093"/>
      <c r="K89" s="1093"/>
      <c r="L89" s="1093"/>
      <c r="M89" s="1093"/>
      <c r="N89" s="1093"/>
      <c r="O89" s="1093"/>
      <c r="P89" s="1093"/>
      <c r="Q89" s="1093"/>
      <c r="R89" s="1093"/>
      <c r="S89" s="1093"/>
      <c r="T89" s="1093"/>
      <c r="U89" s="1093"/>
      <c r="V89" s="1093"/>
      <c r="W89" s="1093"/>
      <c r="X89" s="1093"/>
      <c r="Y89" s="1093"/>
      <c r="Z89" s="1093"/>
      <c r="AA89" s="1093"/>
      <c r="AB89" s="1094"/>
    </row>
    <row r="90" spans="1:30" ht="14.25" customHeight="1" x14ac:dyDescent="0.2">
      <c r="A90" s="1331" t="s">
        <v>9</v>
      </c>
      <c r="B90" s="1076" t="s">
        <v>52</v>
      </c>
      <c r="C90" s="1392" t="s">
        <v>9</v>
      </c>
      <c r="D90" s="1381"/>
      <c r="E90" s="1378" t="s">
        <v>76</v>
      </c>
      <c r="F90" s="1384" t="s">
        <v>160</v>
      </c>
      <c r="G90" s="1387" t="s">
        <v>53</v>
      </c>
      <c r="H90" s="1369" t="s">
        <v>60</v>
      </c>
      <c r="I90" s="1372" t="s">
        <v>182</v>
      </c>
      <c r="J90" s="22" t="s">
        <v>50</v>
      </c>
      <c r="K90" s="324">
        <f>L90+N90</f>
        <v>105</v>
      </c>
      <c r="L90" s="325">
        <v>105</v>
      </c>
      <c r="M90" s="325"/>
      <c r="N90" s="340"/>
      <c r="O90" s="324">
        <f>P90+R90</f>
        <v>145</v>
      </c>
      <c r="P90" s="325">
        <v>105</v>
      </c>
      <c r="Q90" s="325"/>
      <c r="R90" s="326">
        <v>40</v>
      </c>
      <c r="S90" s="361">
        <f>T90+V90</f>
        <v>145</v>
      </c>
      <c r="T90" s="362">
        <v>105</v>
      </c>
      <c r="U90" s="362"/>
      <c r="V90" s="363">
        <v>40</v>
      </c>
      <c r="W90" s="354">
        <v>105</v>
      </c>
      <c r="X90" s="354">
        <v>105</v>
      </c>
      <c r="Y90" s="1391" t="s">
        <v>77</v>
      </c>
      <c r="Z90" s="49">
        <v>80</v>
      </c>
      <c r="AA90" s="49">
        <v>80</v>
      </c>
      <c r="AB90" s="50">
        <v>80</v>
      </c>
      <c r="AD90" s="16"/>
    </row>
    <row r="91" spans="1:30" ht="14.25" customHeight="1" x14ac:dyDescent="0.2">
      <c r="A91" s="1332"/>
      <c r="B91" s="1077"/>
      <c r="C91" s="1393"/>
      <c r="D91" s="1382"/>
      <c r="E91" s="1379"/>
      <c r="F91" s="1385"/>
      <c r="G91" s="1388"/>
      <c r="H91" s="1370"/>
      <c r="I91" s="1373"/>
      <c r="J91" s="40"/>
      <c r="K91" s="327"/>
      <c r="L91" s="328"/>
      <c r="M91" s="328"/>
      <c r="N91" s="353"/>
      <c r="O91" s="327"/>
      <c r="P91" s="328"/>
      <c r="Q91" s="328"/>
      <c r="R91" s="329"/>
      <c r="S91" s="364"/>
      <c r="T91" s="365"/>
      <c r="U91" s="365"/>
      <c r="V91" s="366"/>
      <c r="W91" s="355"/>
      <c r="X91" s="355"/>
      <c r="Y91" s="1375"/>
      <c r="Z91" s="45"/>
      <c r="AA91" s="45"/>
      <c r="AB91" s="46"/>
      <c r="AD91" s="16"/>
    </row>
    <row r="92" spans="1:30" ht="14.25" customHeight="1" x14ac:dyDescent="0.2">
      <c r="A92" s="1332"/>
      <c r="B92" s="1077"/>
      <c r="C92" s="1393"/>
      <c r="D92" s="1382"/>
      <c r="E92" s="1379"/>
      <c r="F92" s="1385"/>
      <c r="G92" s="1388"/>
      <c r="H92" s="1370"/>
      <c r="I92" s="1373"/>
      <c r="J92" s="23"/>
      <c r="K92" s="367"/>
      <c r="L92" s="331"/>
      <c r="M92" s="331"/>
      <c r="N92" s="353"/>
      <c r="O92" s="367"/>
      <c r="P92" s="331"/>
      <c r="Q92" s="331"/>
      <c r="R92" s="332"/>
      <c r="S92" s="368"/>
      <c r="T92" s="369"/>
      <c r="U92" s="369"/>
      <c r="V92" s="370"/>
      <c r="W92" s="356"/>
      <c r="X92" s="356"/>
      <c r="Y92" s="1375" t="s">
        <v>78</v>
      </c>
      <c r="Z92" s="45">
        <v>5</v>
      </c>
      <c r="AA92" s="45">
        <v>5</v>
      </c>
      <c r="AB92" s="46">
        <v>5</v>
      </c>
      <c r="AD92" s="16"/>
    </row>
    <row r="93" spans="1:30" ht="14.25" customHeight="1" thickBot="1" x14ac:dyDescent="0.25">
      <c r="A93" s="1333"/>
      <c r="B93" s="1078"/>
      <c r="C93" s="1394"/>
      <c r="D93" s="1383"/>
      <c r="E93" s="1380"/>
      <c r="F93" s="1386"/>
      <c r="G93" s="1389"/>
      <c r="H93" s="1371"/>
      <c r="I93" s="1374"/>
      <c r="J93" s="155" t="s">
        <v>10</v>
      </c>
      <c r="K93" s="336">
        <f t="shared" ref="K93:X93" si="29">SUM(K90:K92)</f>
        <v>105</v>
      </c>
      <c r="L93" s="334">
        <f t="shared" si="29"/>
        <v>105</v>
      </c>
      <c r="M93" s="334">
        <f t="shared" si="29"/>
        <v>0</v>
      </c>
      <c r="N93" s="335">
        <f t="shared" si="29"/>
        <v>0</v>
      </c>
      <c r="O93" s="336">
        <f t="shared" si="29"/>
        <v>145</v>
      </c>
      <c r="P93" s="334">
        <f t="shared" si="29"/>
        <v>105</v>
      </c>
      <c r="Q93" s="334">
        <f t="shared" si="29"/>
        <v>0</v>
      </c>
      <c r="R93" s="335">
        <f t="shared" si="29"/>
        <v>40</v>
      </c>
      <c r="S93" s="336">
        <f t="shared" si="29"/>
        <v>145</v>
      </c>
      <c r="T93" s="334">
        <f t="shared" si="29"/>
        <v>105</v>
      </c>
      <c r="U93" s="334">
        <f t="shared" si="29"/>
        <v>0</v>
      </c>
      <c r="V93" s="334">
        <f t="shared" si="29"/>
        <v>40</v>
      </c>
      <c r="W93" s="357">
        <f t="shared" si="29"/>
        <v>105</v>
      </c>
      <c r="X93" s="357">
        <f t="shared" si="29"/>
        <v>105</v>
      </c>
      <c r="Y93" s="1376"/>
      <c r="Z93" s="47"/>
      <c r="AA93" s="47"/>
      <c r="AB93" s="48"/>
      <c r="AD93" s="16"/>
    </row>
    <row r="94" spans="1:30" ht="14.25" customHeight="1" x14ac:dyDescent="0.2">
      <c r="A94" s="1331" t="s">
        <v>9</v>
      </c>
      <c r="B94" s="1076" t="s">
        <v>52</v>
      </c>
      <c r="C94" s="1392" t="s">
        <v>11</v>
      </c>
      <c r="D94" s="1381"/>
      <c r="E94" s="1378" t="s">
        <v>79</v>
      </c>
      <c r="F94" s="1384"/>
      <c r="G94" s="1387" t="s">
        <v>53</v>
      </c>
      <c r="H94" s="1369" t="s">
        <v>60</v>
      </c>
      <c r="I94" s="1372" t="s">
        <v>182</v>
      </c>
      <c r="J94" s="22" t="s">
        <v>50</v>
      </c>
      <c r="K94" s="324">
        <f>L94+N94</f>
        <v>12</v>
      </c>
      <c r="L94" s="325">
        <v>12</v>
      </c>
      <c r="M94" s="325"/>
      <c r="N94" s="340"/>
      <c r="O94" s="324">
        <f>P94+R94</f>
        <v>15</v>
      </c>
      <c r="P94" s="325">
        <v>15</v>
      </c>
      <c r="Q94" s="325"/>
      <c r="R94" s="326"/>
      <c r="S94" s="361">
        <f>T94+V94</f>
        <v>15</v>
      </c>
      <c r="T94" s="362">
        <v>15</v>
      </c>
      <c r="U94" s="362"/>
      <c r="V94" s="363"/>
      <c r="W94" s="354">
        <v>15</v>
      </c>
      <c r="X94" s="354">
        <v>15</v>
      </c>
      <c r="Y94" s="1391" t="s">
        <v>80</v>
      </c>
      <c r="Z94" s="49">
        <v>2</v>
      </c>
      <c r="AA94" s="49">
        <v>2</v>
      </c>
      <c r="AB94" s="50">
        <v>2</v>
      </c>
      <c r="AD94" s="16"/>
    </row>
    <row r="95" spans="1:30" ht="14.25" customHeight="1" x14ac:dyDescent="0.2">
      <c r="A95" s="1332"/>
      <c r="B95" s="1077"/>
      <c r="C95" s="1393"/>
      <c r="D95" s="1382"/>
      <c r="E95" s="1379"/>
      <c r="F95" s="1385"/>
      <c r="G95" s="1388"/>
      <c r="H95" s="1370"/>
      <c r="I95" s="1373"/>
      <c r="J95" s="40"/>
      <c r="K95" s="327"/>
      <c r="L95" s="328"/>
      <c r="M95" s="328"/>
      <c r="N95" s="353"/>
      <c r="O95" s="327"/>
      <c r="P95" s="328"/>
      <c r="Q95" s="328"/>
      <c r="R95" s="329"/>
      <c r="S95" s="364"/>
      <c r="T95" s="365"/>
      <c r="U95" s="365"/>
      <c r="V95" s="366"/>
      <c r="W95" s="355"/>
      <c r="X95" s="355"/>
      <c r="Y95" s="1375"/>
      <c r="Z95" s="45"/>
      <c r="AA95" s="45"/>
      <c r="AB95" s="46"/>
      <c r="AD95" s="16"/>
    </row>
    <row r="96" spans="1:30" ht="14.25" customHeight="1" x14ac:dyDescent="0.2">
      <c r="A96" s="1332"/>
      <c r="B96" s="1077"/>
      <c r="C96" s="1393"/>
      <c r="D96" s="1382"/>
      <c r="E96" s="1379"/>
      <c r="F96" s="1385"/>
      <c r="G96" s="1388"/>
      <c r="H96" s="1370"/>
      <c r="I96" s="1373"/>
      <c r="J96" s="23"/>
      <c r="K96" s="367"/>
      <c r="L96" s="331"/>
      <c r="M96" s="331"/>
      <c r="N96" s="353"/>
      <c r="O96" s="367"/>
      <c r="P96" s="331"/>
      <c r="Q96" s="331"/>
      <c r="R96" s="332"/>
      <c r="S96" s="368"/>
      <c r="T96" s="369"/>
      <c r="U96" s="369"/>
      <c r="V96" s="370"/>
      <c r="W96" s="356"/>
      <c r="X96" s="356"/>
      <c r="Y96" s="1375"/>
      <c r="Z96" s="45"/>
      <c r="AA96" s="45"/>
      <c r="AB96" s="46"/>
      <c r="AD96" s="16"/>
    </row>
    <row r="97" spans="1:30" ht="14.25" customHeight="1" thickBot="1" x14ac:dyDescent="0.25">
      <c r="A97" s="1333"/>
      <c r="B97" s="1078"/>
      <c r="C97" s="1394"/>
      <c r="D97" s="1383"/>
      <c r="E97" s="1380"/>
      <c r="F97" s="1386"/>
      <c r="G97" s="1389"/>
      <c r="H97" s="1371"/>
      <c r="I97" s="1374"/>
      <c r="J97" s="155" t="s">
        <v>10</v>
      </c>
      <c r="K97" s="336">
        <f t="shared" ref="K97:X97" si="30">SUM(K94:K96)</f>
        <v>12</v>
      </c>
      <c r="L97" s="334">
        <f t="shared" si="30"/>
        <v>12</v>
      </c>
      <c r="M97" s="334">
        <f t="shared" si="30"/>
        <v>0</v>
      </c>
      <c r="N97" s="335">
        <f t="shared" si="30"/>
        <v>0</v>
      </c>
      <c r="O97" s="336">
        <f t="shared" si="30"/>
        <v>15</v>
      </c>
      <c r="P97" s="334">
        <f t="shared" si="30"/>
        <v>15</v>
      </c>
      <c r="Q97" s="334">
        <f t="shared" si="30"/>
        <v>0</v>
      </c>
      <c r="R97" s="335">
        <f t="shared" si="30"/>
        <v>0</v>
      </c>
      <c r="S97" s="336">
        <f t="shared" si="30"/>
        <v>15</v>
      </c>
      <c r="T97" s="334">
        <f t="shared" si="30"/>
        <v>15</v>
      </c>
      <c r="U97" s="334">
        <f t="shared" si="30"/>
        <v>0</v>
      </c>
      <c r="V97" s="334">
        <f t="shared" si="30"/>
        <v>0</v>
      </c>
      <c r="W97" s="357">
        <f t="shared" si="30"/>
        <v>15</v>
      </c>
      <c r="X97" s="357">
        <f t="shared" si="30"/>
        <v>15</v>
      </c>
      <c r="Y97" s="1376"/>
      <c r="Z97" s="47"/>
      <c r="AA97" s="47"/>
      <c r="AB97" s="48"/>
      <c r="AD97" s="16"/>
    </row>
    <row r="98" spans="1:30" ht="16.5" customHeight="1" x14ac:dyDescent="0.2">
      <c r="A98" s="1331" t="s">
        <v>9</v>
      </c>
      <c r="B98" s="1076" t="s">
        <v>52</v>
      </c>
      <c r="C98" s="1392" t="s">
        <v>52</v>
      </c>
      <c r="D98" s="1381"/>
      <c r="E98" s="1378" t="s">
        <v>81</v>
      </c>
      <c r="F98" s="1384"/>
      <c r="G98" s="1387" t="s">
        <v>53</v>
      </c>
      <c r="H98" s="1369" t="s">
        <v>60</v>
      </c>
      <c r="I98" s="1372" t="s">
        <v>182</v>
      </c>
      <c r="J98" s="22" t="s">
        <v>50</v>
      </c>
      <c r="K98" s="324">
        <f>N98</f>
        <v>40</v>
      </c>
      <c r="L98" s="325"/>
      <c r="M98" s="325"/>
      <c r="N98" s="340">
        <v>40</v>
      </c>
      <c r="O98" s="324">
        <f>P98+R98</f>
        <v>0</v>
      </c>
      <c r="P98" s="325"/>
      <c r="Q98" s="325"/>
      <c r="R98" s="326">
        <v>0</v>
      </c>
      <c r="S98" s="361">
        <f>T98+V98</f>
        <v>0</v>
      </c>
      <c r="T98" s="362"/>
      <c r="U98" s="362"/>
      <c r="V98" s="363">
        <v>0</v>
      </c>
      <c r="W98" s="354">
        <v>10</v>
      </c>
      <c r="X98" s="354">
        <v>10</v>
      </c>
      <c r="Y98" s="1391" t="s">
        <v>82</v>
      </c>
      <c r="Z98" s="49"/>
      <c r="AA98" s="49"/>
      <c r="AB98" s="50"/>
      <c r="AD98" s="16"/>
    </row>
    <row r="99" spans="1:30" ht="15" customHeight="1" x14ac:dyDescent="0.2">
      <c r="A99" s="1332"/>
      <c r="B99" s="1077"/>
      <c r="C99" s="1393"/>
      <c r="D99" s="1382"/>
      <c r="E99" s="1379"/>
      <c r="F99" s="1385"/>
      <c r="G99" s="1388"/>
      <c r="H99" s="1370"/>
      <c r="I99" s="1373"/>
      <c r="J99" s="40"/>
      <c r="K99" s="327"/>
      <c r="L99" s="328"/>
      <c r="M99" s="328"/>
      <c r="N99" s="353"/>
      <c r="O99" s="327"/>
      <c r="P99" s="328"/>
      <c r="Q99" s="328"/>
      <c r="R99" s="329"/>
      <c r="S99" s="364"/>
      <c r="T99" s="365"/>
      <c r="U99" s="365"/>
      <c r="V99" s="366"/>
      <c r="W99" s="355"/>
      <c r="X99" s="355"/>
      <c r="Y99" s="1375"/>
      <c r="Z99" s="45"/>
      <c r="AA99" s="45"/>
      <c r="AB99" s="46"/>
      <c r="AD99" s="16"/>
    </row>
    <row r="100" spans="1:30" ht="14.25" customHeight="1" x14ac:dyDescent="0.2">
      <c r="A100" s="1332"/>
      <c r="B100" s="1077"/>
      <c r="C100" s="1393"/>
      <c r="D100" s="1382"/>
      <c r="E100" s="1379"/>
      <c r="F100" s="1385"/>
      <c r="G100" s="1388"/>
      <c r="H100" s="1370"/>
      <c r="I100" s="1373"/>
      <c r="J100" s="23"/>
      <c r="K100" s="367"/>
      <c r="L100" s="331"/>
      <c r="M100" s="331"/>
      <c r="N100" s="353"/>
      <c r="O100" s="367"/>
      <c r="P100" s="331"/>
      <c r="Q100" s="331"/>
      <c r="R100" s="332"/>
      <c r="S100" s="368"/>
      <c r="T100" s="369"/>
      <c r="U100" s="369"/>
      <c r="V100" s="370"/>
      <c r="W100" s="356"/>
      <c r="X100" s="356"/>
      <c r="Y100" s="20" t="s">
        <v>83</v>
      </c>
      <c r="Z100" s="45"/>
      <c r="AA100" s="45">
        <v>20</v>
      </c>
      <c r="AB100" s="46">
        <v>20</v>
      </c>
      <c r="AD100" s="16"/>
    </row>
    <row r="101" spans="1:30" ht="15.75" customHeight="1" thickBot="1" x14ac:dyDescent="0.25">
      <c r="A101" s="1333"/>
      <c r="B101" s="1078"/>
      <c r="C101" s="1394"/>
      <c r="D101" s="1383"/>
      <c r="E101" s="1380"/>
      <c r="F101" s="1386"/>
      <c r="G101" s="1389"/>
      <c r="H101" s="1371"/>
      <c r="I101" s="1374"/>
      <c r="J101" s="155" t="s">
        <v>10</v>
      </c>
      <c r="K101" s="336">
        <f t="shared" ref="K101:X101" si="31">SUM(K98:K100)</f>
        <v>40</v>
      </c>
      <c r="L101" s="334">
        <f t="shared" si="31"/>
        <v>0</v>
      </c>
      <c r="M101" s="334">
        <f t="shared" si="31"/>
        <v>0</v>
      </c>
      <c r="N101" s="335">
        <f t="shared" si="31"/>
        <v>40</v>
      </c>
      <c r="O101" s="336">
        <f t="shared" si="31"/>
        <v>0</v>
      </c>
      <c r="P101" s="334">
        <f t="shared" si="31"/>
        <v>0</v>
      </c>
      <c r="Q101" s="334">
        <f t="shared" si="31"/>
        <v>0</v>
      </c>
      <c r="R101" s="335">
        <f t="shared" si="31"/>
        <v>0</v>
      </c>
      <c r="S101" s="336">
        <f t="shared" si="31"/>
        <v>0</v>
      </c>
      <c r="T101" s="334">
        <f t="shared" si="31"/>
        <v>0</v>
      </c>
      <c r="U101" s="334">
        <f t="shared" si="31"/>
        <v>0</v>
      </c>
      <c r="V101" s="334">
        <f t="shared" si="31"/>
        <v>0</v>
      </c>
      <c r="W101" s="357">
        <f t="shared" si="31"/>
        <v>10</v>
      </c>
      <c r="X101" s="357">
        <f t="shared" si="31"/>
        <v>10</v>
      </c>
      <c r="Y101" s="21"/>
      <c r="Z101" s="47"/>
      <c r="AA101" s="47"/>
      <c r="AB101" s="48"/>
      <c r="AD101" s="16"/>
    </row>
    <row r="102" spans="1:30" ht="14.25" customHeight="1" x14ac:dyDescent="0.2">
      <c r="A102" s="1331" t="s">
        <v>9</v>
      </c>
      <c r="B102" s="1076" t="s">
        <v>52</v>
      </c>
      <c r="C102" s="1392" t="s">
        <v>53</v>
      </c>
      <c r="D102" s="1381"/>
      <c r="E102" s="1378" t="s">
        <v>84</v>
      </c>
      <c r="F102" s="1384"/>
      <c r="G102" s="1387" t="s">
        <v>53</v>
      </c>
      <c r="H102" s="1369" t="s">
        <v>60</v>
      </c>
      <c r="I102" s="1372" t="s">
        <v>182</v>
      </c>
      <c r="J102" s="22" t="s">
        <v>50</v>
      </c>
      <c r="K102" s="324">
        <f>L102+N102</f>
        <v>0</v>
      </c>
      <c r="L102" s="325"/>
      <c r="M102" s="325"/>
      <c r="N102" s="340"/>
      <c r="O102" s="324">
        <f>P102+R102</f>
        <v>0</v>
      </c>
      <c r="P102" s="325">
        <v>0</v>
      </c>
      <c r="Q102" s="325"/>
      <c r="R102" s="326"/>
      <c r="S102" s="361">
        <f>T102+V102</f>
        <v>0</v>
      </c>
      <c r="T102" s="362"/>
      <c r="U102" s="362"/>
      <c r="V102" s="363"/>
      <c r="W102" s="354"/>
      <c r="X102" s="354"/>
      <c r="Y102" s="1400"/>
      <c r="Z102" s="84"/>
      <c r="AA102" s="84"/>
      <c r="AB102" s="85"/>
      <c r="AD102" s="16"/>
    </row>
    <row r="103" spans="1:30" ht="11.25" customHeight="1" x14ac:dyDescent="0.2">
      <c r="A103" s="1332"/>
      <c r="B103" s="1077"/>
      <c r="C103" s="1393"/>
      <c r="D103" s="1382"/>
      <c r="E103" s="1379"/>
      <c r="F103" s="1385"/>
      <c r="G103" s="1388"/>
      <c r="H103" s="1370"/>
      <c r="I103" s="1373"/>
      <c r="J103" s="40"/>
      <c r="K103" s="327"/>
      <c r="L103" s="328"/>
      <c r="M103" s="328"/>
      <c r="N103" s="353"/>
      <c r="O103" s="327"/>
      <c r="P103" s="328"/>
      <c r="Q103" s="328"/>
      <c r="R103" s="329"/>
      <c r="S103" s="364"/>
      <c r="T103" s="365"/>
      <c r="U103" s="365"/>
      <c r="V103" s="366"/>
      <c r="W103" s="355"/>
      <c r="X103" s="355"/>
      <c r="Y103" s="1401"/>
      <c r="Z103" s="86"/>
      <c r="AA103" s="86"/>
      <c r="AB103" s="87"/>
      <c r="AD103" s="16"/>
    </row>
    <row r="104" spans="1:30" ht="14.25" customHeight="1" thickBot="1" x14ac:dyDescent="0.25">
      <c r="A104" s="1333"/>
      <c r="B104" s="1078"/>
      <c r="C104" s="1394"/>
      <c r="D104" s="1383"/>
      <c r="E104" s="1380"/>
      <c r="F104" s="1386"/>
      <c r="G104" s="1389"/>
      <c r="H104" s="1371"/>
      <c r="I104" s="1374"/>
      <c r="J104" s="155" t="s">
        <v>10</v>
      </c>
      <c r="K104" s="336">
        <f t="shared" ref="K104:X104" si="32">SUM(K102:K103)</f>
        <v>0</v>
      </c>
      <c r="L104" s="334">
        <f t="shared" si="32"/>
        <v>0</v>
      </c>
      <c r="M104" s="334">
        <f t="shared" si="32"/>
        <v>0</v>
      </c>
      <c r="N104" s="335">
        <f t="shared" si="32"/>
        <v>0</v>
      </c>
      <c r="O104" s="336">
        <f t="shared" si="32"/>
        <v>0</v>
      </c>
      <c r="P104" s="334">
        <f t="shared" si="32"/>
        <v>0</v>
      </c>
      <c r="Q104" s="334">
        <f t="shared" si="32"/>
        <v>0</v>
      </c>
      <c r="R104" s="335">
        <f t="shared" si="32"/>
        <v>0</v>
      </c>
      <c r="S104" s="336">
        <f t="shared" si="32"/>
        <v>0</v>
      </c>
      <c r="T104" s="334">
        <f t="shared" si="32"/>
        <v>0</v>
      </c>
      <c r="U104" s="334">
        <f t="shared" si="32"/>
        <v>0</v>
      </c>
      <c r="V104" s="334">
        <f t="shared" si="32"/>
        <v>0</v>
      </c>
      <c r="W104" s="357">
        <f t="shared" si="32"/>
        <v>0</v>
      </c>
      <c r="X104" s="357">
        <f t="shared" si="32"/>
        <v>0</v>
      </c>
      <c r="Y104" s="1402"/>
      <c r="Z104" s="88"/>
      <c r="AA104" s="88"/>
      <c r="AB104" s="89"/>
      <c r="AD104" s="16"/>
    </row>
    <row r="105" spans="1:30" ht="14.25" customHeight="1" thickBot="1" x14ac:dyDescent="0.25">
      <c r="A105" s="113" t="s">
        <v>9</v>
      </c>
      <c r="B105" s="14" t="s">
        <v>52</v>
      </c>
      <c r="C105" s="1089" t="s">
        <v>12</v>
      </c>
      <c r="D105" s="1089"/>
      <c r="E105" s="1089"/>
      <c r="F105" s="1089"/>
      <c r="G105" s="1089"/>
      <c r="H105" s="1089"/>
      <c r="I105" s="1089"/>
      <c r="J105" s="1377"/>
      <c r="K105" s="371">
        <f>K101+K97+K93</f>
        <v>157</v>
      </c>
      <c r="L105" s="371">
        <f t="shared" ref="L105:X105" si="33">L101+L97+L93</f>
        <v>117</v>
      </c>
      <c r="M105" s="371">
        <f t="shared" si="33"/>
        <v>0</v>
      </c>
      <c r="N105" s="371">
        <f t="shared" si="33"/>
        <v>40</v>
      </c>
      <c r="O105" s="371">
        <f t="shared" si="33"/>
        <v>160</v>
      </c>
      <c r="P105" s="371">
        <f t="shared" si="33"/>
        <v>120</v>
      </c>
      <c r="Q105" s="371">
        <f t="shared" si="33"/>
        <v>0</v>
      </c>
      <c r="R105" s="371">
        <f t="shared" si="33"/>
        <v>40</v>
      </c>
      <c r="S105" s="371">
        <f t="shared" si="33"/>
        <v>160</v>
      </c>
      <c r="T105" s="371">
        <f t="shared" si="33"/>
        <v>120</v>
      </c>
      <c r="U105" s="371">
        <f t="shared" si="33"/>
        <v>0</v>
      </c>
      <c r="V105" s="371">
        <f t="shared" si="33"/>
        <v>40</v>
      </c>
      <c r="W105" s="371">
        <f>W101+W97+W93</f>
        <v>130</v>
      </c>
      <c r="X105" s="371">
        <f t="shared" si="33"/>
        <v>130</v>
      </c>
      <c r="Y105" s="1390"/>
      <c r="Z105" s="1269"/>
      <c r="AA105" s="1269"/>
      <c r="AB105" s="1270"/>
    </row>
    <row r="106" spans="1:30" ht="14.25" customHeight="1" thickBot="1" x14ac:dyDescent="0.25">
      <c r="A106" s="113" t="s">
        <v>9</v>
      </c>
      <c r="B106" s="1259" t="s">
        <v>13</v>
      </c>
      <c r="C106" s="1260"/>
      <c r="D106" s="1260"/>
      <c r="E106" s="1260"/>
      <c r="F106" s="1260"/>
      <c r="G106" s="1260"/>
      <c r="H106" s="1260"/>
      <c r="I106" s="1260"/>
      <c r="J106" s="1399"/>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417"/>
      <c r="Z106" s="1249"/>
      <c r="AA106" s="1249"/>
      <c r="AB106" s="1250"/>
    </row>
    <row r="107" spans="1:30" ht="14.25" customHeight="1" thickBot="1" x14ac:dyDescent="0.25">
      <c r="A107" s="114" t="s">
        <v>11</v>
      </c>
      <c r="B107" s="1420" t="s">
        <v>85</v>
      </c>
      <c r="C107" s="1421"/>
      <c r="D107" s="1421"/>
      <c r="E107" s="1421"/>
      <c r="F107" s="1421"/>
      <c r="G107" s="1421"/>
      <c r="H107" s="1421"/>
      <c r="I107" s="1421"/>
      <c r="J107" s="1421"/>
      <c r="K107" s="1421"/>
      <c r="L107" s="1421"/>
      <c r="M107" s="1421"/>
      <c r="N107" s="1421"/>
      <c r="O107" s="1421"/>
      <c r="P107" s="1421"/>
      <c r="Q107" s="1421"/>
      <c r="R107" s="1421"/>
      <c r="S107" s="1421"/>
      <c r="T107" s="1421"/>
      <c r="U107" s="1421"/>
      <c r="V107" s="1421"/>
      <c r="W107" s="1421"/>
      <c r="X107" s="1421"/>
      <c r="Y107" s="1421"/>
      <c r="Z107" s="1421"/>
      <c r="AA107" s="1421"/>
      <c r="AB107" s="1422"/>
    </row>
    <row r="108" spans="1:30" ht="14.25" customHeight="1" thickBot="1" x14ac:dyDescent="0.25">
      <c r="A108" s="112" t="s">
        <v>11</v>
      </c>
      <c r="B108" s="14" t="s">
        <v>9</v>
      </c>
      <c r="C108" s="1207" t="s">
        <v>86</v>
      </c>
      <c r="D108" s="1208"/>
      <c r="E108" s="1208"/>
      <c r="F108" s="1208"/>
      <c r="G108" s="1208"/>
      <c r="H108" s="1208"/>
      <c r="I108" s="1208"/>
      <c r="J108" s="1208"/>
      <c r="K108" s="1208"/>
      <c r="L108" s="1208"/>
      <c r="M108" s="1208"/>
      <c r="N108" s="1208"/>
      <c r="O108" s="1208"/>
      <c r="P108" s="1208"/>
      <c r="Q108" s="1208"/>
      <c r="R108" s="1208"/>
      <c r="S108" s="1208"/>
      <c r="T108" s="1208"/>
      <c r="U108" s="1208"/>
      <c r="V108" s="1208"/>
      <c r="W108" s="1208"/>
      <c r="X108" s="1208"/>
      <c r="Y108" s="1208"/>
      <c r="Z108" s="1208"/>
      <c r="AA108" s="1208"/>
      <c r="AB108" s="1209"/>
    </row>
    <row r="109" spans="1:30" ht="14.25" customHeight="1" x14ac:dyDescent="0.2">
      <c r="A109" s="1435" t="s">
        <v>11</v>
      </c>
      <c r="B109" s="1181" t="s">
        <v>9</v>
      </c>
      <c r="C109" s="1350" t="s">
        <v>9</v>
      </c>
      <c r="D109" s="1195"/>
      <c r="E109" s="1353" t="s">
        <v>87</v>
      </c>
      <c r="F109" s="1439"/>
      <c r="G109" s="1343" t="s">
        <v>53</v>
      </c>
      <c r="H109" s="1409" t="s">
        <v>60</v>
      </c>
      <c r="I109" s="1326" t="s">
        <v>183</v>
      </c>
      <c r="J109" s="448" t="s">
        <v>50</v>
      </c>
      <c r="K109" s="397">
        <f>L109+N109</f>
        <v>10</v>
      </c>
      <c r="L109" s="398">
        <v>10</v>
      </c>
      <c r="M109" s="398"/>
      <c r="N109" s="399"/>
      <c r="O109" s="397">
        <f>P109+R109</f>
        <v>20</v>
      </c>
      <c r="P109" s="398">
        <v>20</v>
      </c>
      <c r="Q109" s="398"/>
      <c r="R109" s="449"/>
      <c r="S109" s="450">
        <f>T109+V109</f>
        <v>15</v>
      </c>
      <c r="T109" s="451">
        <v>15</v>
      </c>
      <c r="U109" s="451"/>
      <c r="V109" s="452"/>
      <c r="W109" s="453">
        <v>20</v>
      </c>
      <c r="X109" s="454">
        <v>20</v>
      </c>
      <c r="Y109" s="1364" t="s">
        <v>90</v>
      </c>
      <c r="Z109" s="455">
        <v>2</v>
      </c>
      <c r="AA109" s="456">
        <v>2</v>
      </c>
      <c r="AB109" s="457">
        <v>2</v>
      </c>
    </row>
    <row r="110" spans="1:30" ht="14.25" customHeight="1" x14ac:dyDescent="0.2">
      <c r="A110" s="1436"/>
      <c r="B110" s="1182"/>
      <c r="C110" s="1351"/>
      <c r="D110" s="1196"/>
      <c r="E110" s="1354"/>
      <c r="F110" s="1440"/>
      <c r="G110" s="1344"/>
      <c r="H110" s="1410"/>
      <c r="I110" s="1327"/>
      <c r="J110" s="458"/>
      <c r="K110" s="293"/>
      <c r="L110" s="297"/>
      <c r="M110" s="297"/>
      <c r="N110" s="459"/>
      <c r="O110" s="293"/>
      <c r="P110" s="297"/>
      <c r="Q110" s="297"/>
      <c r="R110" s="298"/>
      <c r="S110" s="460"/>
      <c r="T110" s="461"/>
      <c r="U110" s="461"/>
      <c r="V110" s="462"/>
      <c r="W110" s="463"/>
      <c r="X110" s="464"/>
      <c r="Y110" s="1365"/>
      <c r="Z110" s="465"/>
      <c r="AA110" s="465"/>
      <c r="AB110" s="466"/>
    </row>
    <row r="111" spans="1:30" ht="14.25" customHeight="1" x14ac:dyDescent="0.2">
      <c r="A111" s="1436"/>
      <c r="B111" s="1182"/>
      <c r="C111" s="1351"/>
      <c r="D111" s="1196"/>
      <c r="E111" s="1354"/>
      <c r="F111" s="1440"/>
      <c r="G111" s="1344"/>
      <c r="H111" s="1410"/>
      <c r="I111" s="1327"/>
      <c r="J111" s="467"/>
      <c r="K111" s="468"/>
      <c r="L111" s="469"/>
      <c r="M111" s="469"/>
      <c r="N111" s="459"/>
      <c r="O111" s="296"/>
      <c r="P111" s="469"/>
      <c r="Q111" s="469"/>
      <c r="R111" s="470"/>
      <c r="S111" s="471"/>
      <c r="T111" s="472"/>
      <c r="U111" s="472"/>
      <c r="V111" s="473"/>
      <c r="W111" s="474"/>
      <c r="X111" s="475"/>
      <c r="Y111" s="1365"/>
      <c r="Z111" s="465"/>
      <c r="AA111" s="465"/>
      <c r="AB111" s="466"/>
    </row>
    <row r="112" spans="1:30" ht="14.25" customHeight="1" thickBot="1" x14ac:dyDescent="0.25">
      <c r="A112" s="1437"/>
      <c r="B112" s="1183"/>
      <c r="C112" s="1352"/>
      <c r="D112" s="1197"/>
      <c r="E112" s="1355"/>
      <c r="F112" s="1441"/>
      <c r="G112" s="1345"/>
      <c r="H112" s="1411"/>
      <c r="I112" s="1328"/>
      <c r="J112" s="476" t="s">
        <v>10</v>
      </c>
      <c r="K112" s="303">
        <f t="shared" ref="K112:X112" si="35">SUM(K109:K111)</f>
        <v>10</v>
      </c>
      <c r="L112" s="477">
        <f t="shared" si="35"/>
        <v>10</v>
      </c>
      <c r="M112" s="477">
        <f t="shared" si="35"/>
        <v>0</v>
      </c>
      <c r="N112" s="478">
        <f t="shared" si="35"/>
        <v>0</v>
      </c>
      <c r="O112" s="302">
        <f t="shared" si="35"/>
        <v>20</v>
      </c>
      <c r="P112" s="477">
        <f t="shared" si="35"/>
        <v>20</v>
      </c>
      <c r="Q112" s="477">
        <f t="shared" si="35"/>
        <v>0</v>
      </c>
      <c r="R112" s="479">
        <f t="shared" si="35"/>
        <v>0</v>
      </c>
      <c r="S112" s="303">
        <f t="shared" si="35"/>
        <v>15</v>
      </c>
      <c r="T112" s="477">
        <f t="shared" si="35"/>
        <v>15</v>
      </c>
      <c r="U112" s="477">
        <f t="shared" si="35"/>
        <v>0</v>
      </c>
      <c r="V112" s="478">
        <f t="shared" si="35"/>
        <v>0</v>
      </c>
      <c r="W112" s="480">
        <f t="shared" si="35"/>
        <v>20</v>
      </c>
      <c r="X112" s="304">
        <f t="shared" si="35"/>
        <v>20</v>
      </c>
      <c r="Y112" s="1366"/>
      <c r="Z112" s="481"/>
      <c r="AA112" s="481"/>
      <c r="AB112" s="482"/>
      <c r="AD112" s="16"/>
    </row>
    <row r="113" spans="1:30" ht="14.25" customHeight="1" x14ac:dyDescent="0.2">
      <c r="A113" s="1331" t="s">
        <v>11</v>
      </c>
      <c r="B113" s="1076" t="s">
        <v>9</v>
      </c>
      <c r="C113" s="1350" t="s">
        <v>11</v>
      </c>
      <c r="D113" s="1195"/>
      <c r="E113" s="1353" t="s">
        <v>88</v>
      </c>
      <c r="F113" s="1407"/>
      <c r="G113" s="1359" t="s">
        <v>53</v>
      </c>
      <c r="H113" s="1323" t="s">
        <v>60</v>
      </c>
      <c r="I113" s="1326" t="s">
        <v>183</v>
      </c>
      <c r="J113" s="483" t="s">
        <v>50</v>
      </c>
      <c r="K113" s="397">
        <f>L113+N113</f>
        <v>0</v>
      </c>
      <c r="L113" s="398"/>
      <c r="M113" s="398"/>
      <c r="N113" s="399"/>
      <c r="O113" s="484">
        <f>P113+R113</f>
        <v>0</v>
      </c>
      <c r="P113" s="485"/>
      <c r="Q113" s="398"/>
      <c r="R113" s="449"/>
      <c r="S113" s="450">
        <f>T113+V113</f>
        <v>0</v>
      </c>
      <c r="T113" s="451"/>
      <c r="U113" s="451"/>
      <c r="V113" s="452"/>
      <c r="W113" s="453">
        <v>30</v>
      </c>
      <c r="X113" s="454"/>
      <c r="Y113" s="654" t="s">
        <v>89</v>
      </c>
      <c r="Z113" s="455"/>
      <c r="AA113" s="456">
        <v>1</v>
      </c>
      <c r="AB113" s="486"/>
      <c r="AD113" s="16"/>
    </row>
    <row r="114" spans="1:30" ht="14.25" customHeight="1" x14ac:dyDescent="0.2">
      <c r="A114" s="1332"/>
      <c r="B114" s="1077"/>
      <c r="C114" s="1351"/>
      <c r="D114" s="1196"/>
      <c r="E114" s="1354"/>
      <c r="F114" s="1438"/>
      <c r="G114" s="1360"/>
      <c r="H114" s="1324"/>
      <c r="I114" s="1327"/>
      <c r="J114" s="487"/>
      <c r="K114" s="293"/>
      <c r="L114" s="297"/>
      <c r="M114" s="297"/>
      <c r="N114" s="459"/>
      <c r="O114" s="488"/>
      <c r="P114" s="489"/>
      <c r="Q114" s="297"/>
      <c r="R114" s="298"/>
      <c r="S114" s="460"/>
      <c r="T114" s="461"/>
      <c r="U114" s="461"/>
      <c r="V114" s="462"/>
      <c r="W114" s="463"/>
      <c r="X114" s="464"/>
      <c r="Y114" s="490"/>
      <c r="Z114" s="465"/>
      <c r="AA114" s="491"/>
      <c r="AB114" s="466"/>
      <c r="AD114" s="16"/>
    </row>
    <row r="115" spans="1:30" ht="14.25" customHeight="1" thickBot="1" x14ac:dyDescent="0.25">
      <c r="A115" s="1333"/>
      <c r="B115" s="1078"/>
      <c r="C115" s="1352"/>
      <c r="D115" s="1197"/>
      <c r="E115" s="1355"/>
      <c r="F115" s="1408"/>
      <c r="G115" s="1361"/>
      <c r="H115" s="1325"/>
      <c r="I115" s="1328"/>
      <c r="J115" s="492" t="s">
        <v>10</v>
      </c>
      <c r="K115" s="303">
        <f t="shared" ref="K115:X115" si="36">SUM(K113:K114)</f>
        <v>0</v>
      </c>
      <c r="L115" s="477">
        <f t="shared" si="36"/>
        <v>0</v>
      </c>
      <c r="M115" s="477">
        <f t="shared" si="36"/>
        <v>0</v>
      </c>
      <c r="N115" s="478">
        <f t="shared" si="36"/>
        <v>0</v>
      </c>
      <c r="O115" s="302">
        <f t="shared" si="36"/>
        <v>0</v>
      </c>
      <c r="P115" s="477">
        <f t="shared" si="36"/>
        <v>0</v>
      </c>
      <c r="Q115" s="477">
        <f t="shared" si="36"/>
        <v>0</v>
      </c>
      <c r="R115" s="479">
        <f t="shared" si="36"/>
        <v>0</v>
      </c>
      <c r="S115" s="303">
        <f t="shared" si="36"/>
        <v>0</v>
      </c>
      <c r="T115" s="477">
        <f t="shared" si="36"/>
        <v>0</v>
      </c>
      <c r="U115" s="477">
        <f t="shared" si="36"/>
        <v>0</v>
      </c>
      <c r="V115" s="478">
        <f t="shared" si="36"/>
        <v>0</v>
      </c>
      <c r="W115" s="480">
        <f t="shared" si="36"/>
        <v>30</v>
      </c>
      <c r="X115" s="304">
        <f t="shared" si="36"/>
        <v>0</v>
      </c>
      <c r="Y115" s="493"/>
      <c r="Z115" s="481"/>
      <c r="AA115" s="494"/>
      <c r="AB115" s="482"/>
      <c r="AD115" s="16"/>
    </row>
    <row r="116" spans="1:30" ht="14.25" customHeight="1" thickBot="1" x14ac:dyDescent="0.25">
      <c r="A116" s="646" t="s">
        <v>11</v>
      </c>
      <c r="B116" s="637" t="s">
        <v>9</v>
      </c>
      <c r="C116" s="1273" t="s">
        <v>12</v>
      </c>
      <c r="D116" s="1274"/>
      <c r="E116" s="1274"/>
      <c r="F116" s="1274"/>
      <c r="G116" s="1274"/>
      <c r="H116" s="1274"/>
      <c r="I116" s="1274"/>
      <c r="J116" s="1275"/>
      <c r="K116" s="495">
        <f>K115+K112</f>
        <v>10</v>
      </c>
      <c r="L116" s="495">
        <f t="shared" ref="L116:X116" si="37">L115+L112</f>
        <v>10</v>
      </c>
      <c r="M116" s="495">
        <f t="shared" si="37"/>
        <v>0</v>
      </c>
      <c r="N116" s="495">
        <f t="shared" si="37"/>
        <v>0</v>
      </c>
      <c r="O116" s="495">
        <f t="shared" si="37"/>
        <v>20</v>
      </c>
      <c r="P116" s="495">
        <f t="shared" si="37"/>
        <v>20</v>
      </c>
      <c r="Q116" s="495">
        <f t="shared" si="37"/>
        <v>0</v>
      </c>
      <c r="R116" s="495">
        <f t="shared" si="37"/>
        <v>0</v>
      </c>
      <c r="S116" s="495">
        <f t="shared" si="37"/>
        <v>15</v>
      </c>
      <c r="T116" s="495">
        <f t="shared" si="37"/>
        <v>15</v>
      </c>
      <c r="U116" s="495">
        <f t="shared" si="37"/>
        <v>0</v>
      </c>
      <c r="V116" s="495">
        <f t="shared" si="37"/>
        <v>0</v>
      </c>
      <c r="W116" s="495">
        <f t="shared" si="37"/>
        <v>50</v>
      </c>
      <c r="X116" s="495">
        <f t="shared" si="37"/>
        <v>20</v>
      </c>
      <c r="Y116" s="1276"/>
      <c r="Z116" s="1277"/>
      <c r="AA116" s="1277"/>
      <c r="AB116" s="1278"/>
    </row>
    <row r="117" spans="1:30" ht="14.25" customHeight="1" thickBot="1" x14ac:dyDescent="0.25">
      <c r="A117" s="112" t="s">
        <v>11</v>
      </c>
      <c r="B117" s="14" t="s">
        <v>11</v>
      </c>
      <c r="C117" s="1279" t="s">
        <v>172</v>
      </c>
      <c r="D117" s="1280"/>
      <c r="E117" s="1280"/>
      <c r="F117" s="1280"/>
      <c r="G117" s="1280"/>
      <c r="H117" s="1280"/>
      <c r="I117" s="1280"/>
      <c r="J117" s="1280"/>
      <c r="K117" s="1280"/>
      <c r="L117" s="1280"/>
      <c r="M117" s="1280"/>
      <c r="N117" s="1280"/>
      <c r="O117" s="1280"/>
      <c r="P117" s="1280"/>
      <c r="Q117" s="1280"/>
      <c r="R117" s="1280"/>
      <c r="S117" s="1280"/>
      <c r="T117" s="1280"/>
      <c r="U117" s="1280"/>
      <c r="V117" s="1280"/>
      <c r="W117" s="1280"/>
      <c r="X117" s="1280"/>
      <c r="Y117" s="1280"/>
      <c r="Z117" s="1280"/>
      <c r="AA117" s="1280"/>
      <c r="AB117" s="1281"/>
    </row>
    <row r="118" spans="1:30" ht="27" customHeight="1" x14ac:dyDescent="0.2">
      <c r="A118" s="1331" t="s">
        <v>11</v>
      </c>
      <c r="B118" s="1076" t="s">
        <v>11</v>
      </c>
      <c r="C118" s="1350" t="s">
        <v>9</v>
      </c>
      <c r="D118" s="1195"/>
      <c r="E118" s="1353" t="s">
        <v>211</v>
      </c>
      <c r="F118" s="1407"/>
      <c r="G118" s="1359" t="s">
        <v>53</v>
      </c>
      <c r="H118" s="1323" t="s">
        <v>60</v>
      </c>
      <c r="I118" s="1326" t="s">
        <v>183</v>
      </c>
      <c r="J118" s="483" t="s">
        <v>50</v>
      </c>
      <c r="K118" s="496">
        <f>L118+N118</f>
        <v>20</v>
      </c>
      <c r="L118" s="497"/>
      <c r="M118" s="497"/>
      <c r="N118" s="498">
        <v>20</v>
      </c>
      <c r="O118" s="496">
        <f>P118+R118</f>
        <v>20</v>
      </c>
      <c r="P118" s="497"/>
      <c r="Q118" s="497"/>
      <c r="R118" s="499">
        <v>20</v>
      </c>
      <c r="S118" s="500">
        <f>T118+V118</f>
        <v>20</v>
      </c>
      <c r="T118" s="501"/>
      <c r="U118" s="501"/>
      <c r="V118" s="452">
        <v>20</v>
      </c>
      <c r="W118" s="502">
        <v>0</v>
      </c>
      <c r="X118" s="502">
        <v>0</v>
      </c>
      <c r="Y118" s="655" t="s">
        <v>91</v>
      </c>
      <c r="Z118" s="456">
        <v>1</v>
      </c>
      <c r="AA118" s="456"/>
      <c r="AB118" s="457"/>
      <c r="AD118" s="16"/>
    </row>
    <row r="119" spans="1:30" ht="14.25" customHeight="1" thickBot="1" x14ac:dyDescent="0.25">
      <c r="A119" s="1333"/>
      <c r="B119" s="1078"/>
      <c r="C119" s="1352"/>
      <c r="D119" s="1197"/>
      <c r="E119" s="1520"/>
      <c r="F119" s="1408"/>
      <c r="G119" s="1361"/>
      <c r="H119" s="1325"/>
      <c r="I119" s="1328"/>
      <c r="J119" s="492" t="s">
        <v>10</v>
      </c>
      <c r="K119" s="542">
        <f t="shared" ref="K119:X119" si="38">SUM(K118:K118)</f>
        <v>20</v>
      </c>
      <c r="L119" s="534">
        <f t="shared" si="38"/>
        <v>0</v>
      </c>
      <c r="M119" s="534">
        <f t="shared" si="38"/>
        <v>0</v>
      </c>
      <c r="N119" s="536">
        <f t="shared" si="38"/>
        <v>20</v>
      </c>
      <c r="O119" s="542">
        <f t="shared" si="38"/>
        <v>20</v>
      </c>
      <c r="P119" s="534">
        <f t="shared" si="38"/>
        <v>0</v>
      </c>
      <c r="Q119" s="534">
        <f t="shared" si="38"/>
        <v>0</v>
      </c>
      <c r="R119" s="536">
        <f t="shared" si="38"/>
        <v>20</v>
      </c>
      <c r="S119" s="537">
        <f t="shared" si="38"/>
        <v>20</v>
      </c>
      <c r="T119" s="538">
        <f t="shared" si="38"/>
        <v>0</v>
      </c>
      <c r="U119" s="538">
        <f t="shared" si="38"/>
        <v>0</v>
      </c>
      <c r="V119" s="477">
        <f t="shared" si="38"/>
        <v>20</v>
      </c>
      <c r="W119" s="539">
        <f t="shared" si="38"/>
        <v>0</v>
      </c>
      <c r="X119" s="539">
        <f t="shared" si="38"/>
        <v>0</v>
      </c>
      <c r="Y119" s="493"/>
      <c r="Z119" s="481"/>
      <c r="AA119" s="494"/>
      <c r="AB119" s="482"/>
      <c r="AD119" s="16"/>
    </row>
    <row r="120" spans="1:30" x14ac:dyDescent="0.2">
      <c r="A120" s="1331" t="s">
        <v>11</v>
      </c>
      <c r="B120" s="1076" t="s">
        <v>11</v>
      </c>
      <c r="C120" s="1350" t="s">
        <v>11</v>
      </c>
      <c r="D120" s="1195"/>
      <c r="E120" s="1353" t="s">
        <v>137</v>
      </c>
      <c r="F120" s="1356" t="s">
        <v>161</v>
      </c>
      <c r="G120" s="1359" t="s">
        <v>53</v>
      </c>
      <c r="H120" s="1323" t="s">
        <v>60</v>
      </c>
      <c r="I120" s="1326" t="s">
        <v>183</v>
      </c>
      <c r="J120" s="483" t="s">
        <v>50</v>
      </c>
      <c r="K120" s="507">
        <f>L120+N120</f>
        <v>0</v>
      </c>
      <c r="L120" s="508"/>
      <c r="M120" s="508"/>
      <c r="N120" s="509"/>
      <c r="O120" s="496">
        <f>P120+R120</f>
        <v>30</v>
      </c>
      <c r="P120" s="497">
        <v>30</v>
      </c>
      <c r="Q120" s="497"/>
      <c r="R120" s="499"/>
      <c r="S120" s="510">
        <f>T120</f>
        <v>30</v>
      </c>
      <c r="T120" s="501">
        <v>30</v>
      </c>
      <c r="U120" s="501"/>
      <c r="V120" s="452"/>
      <c r="W120" s="502">
        <v>220</v>
      </c>
      <c r="X120" s="511"/>
      <c r="Y120" s="1364" t="s">
        <v>189</v>
      </c>
      <c r="Z120" s="455">
        <v>12</v>
      </c>
      <c r="AA120" s="456">
        <v>88</v>
      </c>
      <c r="AB120" s="486"/>
      <c r="AD120" s="16"/>
    </row>
    <row r="121" spans="1:30" x14ac:dyDescent="0.2">
      <c r="A121" s="1332"/>
      <c r="B121" s="1077"/>
      <c r="C121" s="1351"/>
      <c r="D121" s="1196"/>
      <c r="E121" s="1354"/>
      <c r="F121" s="1357"/>
      <c r="G121" s="1360"/>
      <c r="H121" s="1324"/>
      <c r="I121" s="1327"/>
      <c r="J121" s="487"/>
      <c r="K121" s="512">
        <f>L121+N121</f>
        <v>0</v>
      </c>
      <c r="L121" s="513"/>
      <c r="M121" s="513"/>
      <c r="N121" s="514"/>
      <c r="O121" s="515"/>
      <c r="P121" s="516"/>
      <c r="Q121" s="516"/>
      <c r="R121" s="517"/>
      <c r="S121" s="518"/>
      <c r="T121" s="519"/>
      <c r="U121" s="519"/>
      <c r="V121" s="462"/>
      <c r="W121" s="520"/>
      <c r="X121" s="521"/>
      <c r="Y121" s="1365"/>
      <c r="Z121" s="465"/>
      <c r="AA121" s="491"/>
      <c r="AB121" s="466"/>
      <c r="AD121" s="16"/>
    </row>
    <row r="122" spans="1:30" x14ac:dyDescent="0.2">
      <c r="A122" s="1332"/>
      <c r="B122" s="1077"/>
      <c r="C122" s="1351"/>
      <c r="D122" s="1196"/>
      <c r="E122" s="1354"/>
      <c r="F122" s="1357"/>
      <c r="G122" s="1360"/>
      <c r="H122" s="1324"/>
      <c r="I122" s="1327"/>
      <c r="J122" s="487"/>
      <c r="K122" s="522">
        <f>L122+N122</f>
        <v>0</v>
      </c>
      <c r="L122" s="523"/>
      <c r="M122" s="523"/>
      <c r="N122" s="524"/>
      <c r="O122" s="525"/>
      <c r="P122" s="526"/>
      <c r="Q122" s="526"/>
      <c r="R122" s="527"/>
      <c r="S122" s="528"/>
      <c r="T122" s="529"/>
      <c r="U122" s="529"/>
      <c r="V122" s="473"/>
      <c r="W122" s="530"/>
      <c r="X122" s="531"/>
      <c r="Y122" s="1365"/>
      <c r="Z122" s="465"/>
      <c r="AA122" s="491"/>
      <c r="AB122" s="466"/>
      <c r="AD122" s="16"/>
    </row>
    <row r="123" spans="1:30" ht="13.5" thickBot="1" x14ac:dyDescent="0.25">
      <c r="A123" s="1333"/>
      <c r="B123" s="1078"/>
      <c r="C123" s="1352"/>
      <c r="D123" s="1197"/>
      <c r="E123" s="1355"/>
      <c r="F123" s="1358"/>
      <c r="G123" s="1361"/>
      <c r="H123" s="1325"/>
      <c r="I123" s="532"/>
      <c r="J123" s="492" t="s">
        <v>10</v>
      </c>
      <c r="K123" s="533">
        <f>SUM(K120:K122)</f>
        <v>0</v>
      </c>
      <c r="L123" s="534">
        <f>SUM(L120:L122)</f>
        <v>0</v>
      </c>
      <c r="M123" s="534">
        <f>SUM(M120:M122)</f>
        <v>0</v>
      </c>
      <c r="N123" s="535">
        <f>SUM(N120:N122)</f>
        <v>0</v>
      </c>
      <c r="O123" s="533">
        <f>P123+R123</f>
        <v>30</v>
      </c>
      <c r="P123" s="534">
        <f>P122+P121+P120</f>
        <v>30</v>
      </c>
      <c r="Q123" s="534"/>
      <c r="R123" s="536"/>
      <c r="S123" s="537">
        <f>S120</f>
        <v>30</v>
      </c>
      <c r="T123" s="538">
        <f>T120</f>
        <v>30</v>
      </c>
      <c r="U123" s="538"/>
      <c r="V123" s="478"/>
      <c r="W123" s="539">
        <f>W122+W121+W120</f>
        <v>220</v>
      </c>
      <c r="X123" s="540"/>
      <c r="Y123" s="1366"/>
      <c r="Z123" s="481"/>
      <c r="AA123" s="494"/>
      <c r="AB123" s="482"/>
      <c r="AD123" s="16"/>
    </row>
    <row r="124" spans="1:30" ht="14.25" customHeight="1" x14ac:dyDescent="0.2">
      <c r="A124" s="1331" t="s">
        <v>11</v>
      </c>
      <c r="B124" s="1076" t="s">
        <v>11</v>
      </c>
      <c r="C124" s="1350" t="s">
        <v>52</v>
      </c>
      <c r="D124" s="1195"/>
      <c r="E124" s="1353" t="s">
        <v>194</v>
      </c>
      <c r="F124" s="1356" t="s">
        <v>161</v>
      </c>
      <c r="G124" s="1359" t="s">
        <v>53</v>
      </c>
      <c r="H124" s="1323" t="s">
        <v>164</v>
      </c>
      <c r="I124" s="1326" t="s">
        <v>163</v>
      </c>
      <c r="J124" s="483" t="s">
        <v>50</v>
      </c>
      <c r="K124" s="496">
        <f>L124+N124</f>
        <v>0</v>
      </c>
      <c r="L124" s="497"/>
      <c r="M124" s="497"/>
      <c r="N124" s="498"/>
      <c r="O124" s="496">
        <f>P124+R124</f>
        <v>25</v>
      </c>
      <c r="P124" s="497">
        <v>25</v>
      </c>
      <c r="Q124" s="497"/>
      <c r="R124" s="499"/>
      <c r="S124" s="510">
        <f>T124+V124</f>
        <v>25</v>
      </c>
      <c r="T124" s="501">
        <v>25</v>
      </c>
      <c r="U124" s="501"/>
      <c r="V124" s="452"/>
      <c r="W124" s="502">
        <v>25</v>
      </c>
      <c r="X124" s="511"/>
      <c r="Y124" s="1362" t="s">
        <v>165</v>
      </c>
      <c r="Z124" s="455"/>
      <c r="AA124" s="456">
        <v>1</v>
      </c>
      <c r="AB124" s="486"/>
      <c r="AD124" s="16"/>
    </row>
    <row r="125" spans="1:30" ht="14.25" customHeight="1" x14ac:dyDescent="0.2">
      <c r="A125" s="1332"/>
      <c r="B125" s="1077"/>
      <c r="C125" s="1351"/>
      <c r="D125" s="1196"/>
      <c r="E125" s="1354"/>
      <c r="F125" s="1357"/>
      <c r="G125" s="1360"/>
      <c r="H125" s="1324"/>
      <c r="I125" s="1327"/>
      <c r="J125" s="487"/>
      <c r="K125" s="515"/>
      <c r="L125" s="516"/>
      <c r="M125" s="516"/>
      <c r="N125" s="541"/>
      <c r="O125" s="515"/>
      <c r="P125" s="516"/>
      <c r="Q125" s="516"/>
      <c r="R125" s="517"/>
      <c r="S125" s="518"/>
      <c r="T125" s="519"/>
      <c r="U125" s="519"/>
      <c r="V125" s="462"/>
      <c r="W125" s="520"/>
      <c r="X125" s="521"/>
      <c r="Y125" s="1363"/>
      <c r="Z125" s="465"/>
      <c r="AA125" s="491"/>
      <c r="AB125" s="466"/>
      <c r="AD125" s="16"/>
    </row>
    <row r="126" spans="1:30" ht="14.25" customHeight="1" thickBot="1" x14ac:dyDescent="0.25">
      <c r="A126" s="1333"/>
      <c r="B126" s="1078"/>
      <c r="C126" s="1352"/>
      <c r="D126" s="1197"/>
      <c r="E126" s="1355"/>
      <c r="F126" s="1358"/>
      <c r="G126" s="1361"/>
      <c r="H126" s="1325"/>
      <c r="I126" s="1328"/>
      <c r="J126" s="492" t="s">
        <v>10</v>
      </c>
      <c r="K126" s="542">
        <f t="shared" ref="K126:X126" si="39">SUM(K124:K125)</f>
        <v>0</v>
      </c>
      <c r="L126" s="534">
        <f t="shared" si="39"/>
        <v>0</v>
      </c>
      <c r="M126" s="534">
        <f t="shared" si="39"/>
        <v>0</v>
      </c>
      <c r="N126" s="535">
        <f t="shared" si="39"/>
        <v>0</v>
      </c>
      <c r="O126" s="533">
        <f t="shared" si="39"/>
        <v>25</v>
      </c>
      <c r="P126" s="542">
        <f t="shared" si="39"/>
        <v>25</v>
      </c>
      <c r="Q126" s="542">
        <f t="shared" si="39"/>
        <v>0</v>
      </c>
      <c r="R126" s="540">
        <f t="shared" si="39"/>
        <v>0</v>
      </c>
      <c r="S126" s="537">
        <f t="shared" si="39"/>
        <v>25</v>
      </c>
      <c r="T126" s="537">
        <f t="shared" si="39"/>
        <v>25</v>
      </c>
      <c r="U126" s="537">
        <f t="shared" si="39"/>
        <v>0</v>
      </c>
      <c r="V126" s="543">
        <f t="shared" si="39"/>
        <v>0</v>
      </c>
      <c r="W126" s="539">
        <f t="shared" si="39"/>
        <v>25</v>
      </c>
      <c r="X126" s="542">
        <f t="shared" si="39"/>
        <v>0</v>
      </c>
      <c r="Y126" s="493"/>
      <c r="Z126" s="481"/>
      <c r="AA126" s="494"/>
      <c r="AB126" s="482"/>
      <c r="AD126" s="16"/>
    </row>
    <row r="127" spans="1:30" s="292" customFormat="1" ht="13.5" customHeight="1" x14ac:dyDescent="0.2">
      <c r="A127" s="1331" t="s">
        <v>11</v>
      </c>
      <c r="B127" s="291" t="s">
        <v>11</v>
      </c>
      <c r="C127" s="544" t="s">
        <v>53</v>
      </c>
      <c r="D127" s="545"/>
      <c r="E127" s="1317" t="s">
        <v>173</v>
      </c>
      <c r="F127" s="1319" t="s">
        <v>187</v>
      </c>
      <c r="G127" s="1321" t="s">
        <v>53</v>
      </c>
      <c r="H127" s="1323" t="s">
        <v>99</v>
      </c>
      <c r="I127" s="1326" t="s">
        <v>184</v>
      </c>
      <c r="J127" s="546" t="s">
        <v>50</v>
      </c>
      <c r="K127" s="547"/>
      <c r="L127" s="548"/>
      <c r="M127" s="549"/>
      <c r="N127" s="524"/>
      <c r="O127" s="550">
        <f>P127+R127</f>
        <v>25</v>
      </c>
      <c r="P127" s="548">
        <v>25</v>
      </c>
      <c r="Q127" s="549"/>
      <c r="R127" s="551"/>
      <c r="S127" s="552">
        <f>T127</f>
        <v>25</v>
      </c>
      <c r="T127" s="553">
        <v>25</v>
      </c>
      <c r="U127" s="554"/>
      <c r="V127" s="555"/>
      <c r="W127" s="556">
        <v>25</v>
      </c>
      <c r="X127" s="557"/>
      <c r="Y127" s="1329" t="s">
        <v>165</v>
      </c>
      <c r="Z127" s="558"/>
      <c r="AA127" s="559">
        <v>1</v>
      </c>
      <c r="AB127" s="560"/>
    </row>
    <row r="128" spans="1:30" s="292" customFormat="1" ht="13.5" customHeight="1" x14ac:dyDescent="0.2">
      <c r="A128" s="1332"/>
      <c r="B128" s="291"/>
      <c r="C128" s="544"/>
      <c r="D128" s="561"/>
      <c r="E128" s="1318"/>
      <c r="F128" s="1233"/>
      <c r="G128" s="1322"/>
      <c r="H128" s="1324"/>
      <c r="I128" s="1327"/>
      <c r="J128" s="562" t="s">
        <v>61</v>
      </c>
      <c r="K128" s="563"/>
      <c r="L128" s="564"/>
      <c r="M128" s="565"/>
      <c r="N128" s="566"/>
      <c r="O128" s="567"/>
      <c r="P128" s="564"/>
      <c r="Q128" s="565"/>
      <c r="R128" s="568"/>
      <c r="S128" s="569"/>
      <c r="T128" s="570"/>
      <c r="U128" s="571"/>
      <c r="V128" s="572"/>
      <c r="W128" s="556"/>
      <c r="X128" s="557"/>
      <c r="Y128" s="1330"/>
      <c r="Z128" s="573"/>
      <c r="AA128" s="573"/>
      <c r="AB128" s="574"/>
    </row>
    <row r="129" spans="1:49" s="292" customFormat="1" ht="13.5" customHeight="1" thickBot="1" x14ac:dyDescent="0.25">
      <c r="A129" s="1333"/>
      <c r="B129" s="291"/>
      <c r="C129" s="575"/>
      <c r="D129" s="576"/>
      <c r="E129" s="1318"/>
      <c r="F129" s="1320"/>
      <c r="G129" s="1322"/>
      <c r="H129" s="1325"/>
      <c r="I129" s="1328"/>
      <c r="J129" s="577" t="s">
        <v>10</v>
      </c>
      <c r="K129" s="578">
        <f>L129+N129</f>
        <v>0</v>
      </c>
      <c r="L129" s="503"/>
      <c r="M129" s="578"/>
      <c r="N129" s="579">
        <f>SUM(N127:N128)</f>
        <v>0</v>
      </c>
      <c r="O129" s="580">
        <f>SUM(O127:O128)</f>
        <v>25</v>
      </c>
      <c r="P129" s="503">
        <f>SUM(P127:P128)</f>
        <v>25</v>
      </c>
      <c r="Q129" s="578"/>
      <c r="R129" s="504">
        <f>SUM(R127:R128)</f>
        <v>0</v>
      </c>
      <c r="S129" s="581">
        <f>S127</f>
        <v>25</v>
      </c>
      <c r="T129" s="505">
        <f>T127</f>
        <v>25</v>
      </c>
      <c r="U129" s="581"/>
      <c r="V129" s="582">
        <f>SUM(V127:V128)</f>
        <v>0</v>
      </c>
      <c r="W129" s="506">
        <f>SUM(W127:W128)</f>
        <v>25</v>
      </c>
      <c r="X129" s="583">
        <f>SUM(X127:X128)</f>
        <v>0</v>
      </c>
      <c r="Y129" s="584"/>
      <c r="Z129" s="585"/>
      <c r="AA129" s="586"/>
      <c r="AB129" s="587"/>
    </row>
    <row r="130" spans="1:49" ht="14.25" customHeight="1" x14ac:dyDescent="0.2">
      <c r="A130" s="1331" t="s">
        <v>11</v>
      </c>
      <c r="B130" s="1076" t="s">
        <v>11</v>
      </c>
      <c r="C130" s="1334" t="s">
        <v>54</v>
      </c>
      <c r="D130" s="1229"/>
      <c r="E130" s="1337" t="s">
        <v>96</v>
      </c>
      <c r="F130" s="1340" t="s">
        <v>162</v>
      </c>
      <c r="G130" s="1343" t="s">
        <v>53</v>
      </c>
      <c r="H130" s="1346" t="s">
        <v>60</v>
      </c>
      <c r="I130" s="1326" t="s">
        <v>176</v>
      </c>
      <c r="J130" s="588" t="s">
        <v>50</v>
      </c>
      <c r="K130" s="496">
        <f>L130+N130</f>
        <v>10</v>
      </c>
      <c r="L130" s="497"/>
      <c r="M130" s="497"/>
      <c r="N130" s="498">
        <v>10</v>
      </c>
      <c r="O130" s="496">
        <f>P130+R130</f>
        <v>10</v>
      </c>
      <c r="P130" s="497"/>
      <c r="Q130" s="497"/>
      <c r="R130" s="499">
        <v>10</v>
      </c>
      <c r="S130" s="500">
        <f>T130+V130</f>
        <v>10</v>
      </c>
      <c r="T130" s="501"/>
      <c r="U130" s="501"/>
      <c r="V130" s="452">
        <v>10</v>
      </c>
      <c r="W130" s="502">
        <v>50</v>
      </c>
      <c r="X130" s="502"/>
      <c r="Y130" s="1329" t="s">
        <v>95</v>
      </c>
      <c r="Z130" s="456"/>
      <c r="AA130" s="455">
        <v>1</v>
      </c>
      <c r="AB130" s="486"/>
      <c r="AD130" s="16"/>
    </row>
    <row r="131" spans="1:49" ht="15.75" customHeight="1" x14ac:dyDescent="0.2">
      <c r="A131" s="1332"/>
      <c r="B131" s="1077"/>
      <c r="C131" s="1335"/>
      <c r="D131" s="1231"/>
      <c r="E131" s="1338"/>
      <c r="F131" s="1341"/>
      <c r="G131" s="1344"/>
      <c r="H131" s="1347"/>
      <c r="I131" s="1327"/>
      <c r="J131" s="589"/>
      <c r="K131" s="515"/>
      <c r="L131" s="516"/>
      <c r="M131" s="516"/>
      <c r="N131" s="590"/>
      <c r="O131" s="515"/>
      <c r="P131" s="516"/>
      <c r="Q131" s="516"/>
      <c r="R131" s="517"/>
      <c r="S131" s="591"/>
      <c r="T131" s="519"/>
      <c r="U131" s="519"/>
      <c r="V131" s="462"/>
      <c r="W131" s="520"/>
      <c r="X131" s="520"/>
      <c r="Y131" s="1349"/>
      <c r="Z131" s="592"/>
      <c r="AA131" s="465"/>
      <c r="AB131" s="466"/>
      <c r="AD131" s="16"/>
    </row>
    <row r="132" spans="1:49" ht="16.5" customHeight="1" thickBot="1" x14ac:dyDescent="0.25">
      <c r="A132" s="1333"/>
      <c r="B132" s="1078"/>
      <c r="C132" s="1336"/>
      <c r="D132" s="1230"/>
      <c r="E132" s="1339"/>
      <c r="F132" s="1342"/>
      <c r="G132" s="1345"/>
      <c r="H132" s="1348"/>
      <c r="I132" s="1328"/>
      <c r="J132" s="476" t="s">
        <v>10</v>
      </c>
      <c r="K132" s="303">
        <f t="shared" ref="K132:X132" si="40">SUM(K130:K131)</f>
        <v>10</v>
      </c>
      <c r="L132" s="477">
        <f t="shared" si="40"/>
        <v>0</v>
      </c>
      <c r="M132" s="477">
        <f t="shared" si="40"/>
        <v>0</v>
      </c>
      <c r="N132" s="479">
        <f t="shared" si="40"/>
        <v>10</v>
      </c>
      <c r="O132" s="542">
        <f t="shared" si="40"/>
        <v>10</v>
      </c>
      <c r="P132" s="534">
        <f t="shared" si="40"/>
        <v>0</v>
      </c>
      <c r="Q132" s="534">
        <f t="shared" si="40"/>
        <v>0</v>
      </c>
      <c r="R132" s="536">
        <f t="shared" si="40"/>
        <v>10</v>
      </c>
      <c r="S132" s="303">
        <f t="shared" si="40"/>
        <v>10</v>
      </c>
      <c r="T132" s="477">
        <f t="shared" si="40"/>
        <v>0</v>
      </c>
      <c r="U132" s="477">
        <f t="shared" si="40"/>
        <v>0</v>
      </c>
      <c r="V132" s="477">
        <f t="shared" si="40"/>
        <v>10</v>
      </c>
      <c r="W132" s="539">
        <f t="shared" si="40"/>
        <v>50</v>
      </c>
      <c r="X132" s="539">
        <f t="shared" si="40"/>
        <v>0</v>
      </c>
      <c r="Y132" s="593"/>
      <c r="Z132" s="481"/>
      <c r="AA132" s="481"/>
      <c r="AB132" s="482"/>
      <c r="AD132" s="16"/>
    </row>
    <row r="133" spans="1:49" ht="14.25" customHeight="1" thickBot="1" x14ac:dyDescent="0.25">
      <c r="A133" s="113" t="s">
        <v>9</v>
      </c>
      <c r="B133" s="14" t="s">
        <v>11</v>
      </c>
      <c r="C133" s="1089" t="s">
        <v>12</v>
      </c>
      <c r="D133" s="1089"/>
      <c r="E133" s="1089"/>
      <c r="F133" s="1089"/>
      <c r="G133" s="1089"/>
      <c r="H133" s="1089"/>
      <c r="I133" s="1089"/>
      <c r="J133" s="1089"/>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59">
        <f>W132+W129+W126+W123+W119</f>
        <v>320</v>
      </c>
      <c r="X133" s="359">
        <f t="shared" si="41"/>
        <v>0</v>
      </c>
      <c r="Y133" s="1269"/>
      <c r="Z133" s="1269"/>
      <c r="AA133" s="1269"/>
      <c r="AB133" s="1270"/>
    </row>
    <row r="134" spans="1:49" ht="14.25" customHeight="1" thickBot="1" x14ac:dyDescent="0.25">
      <c r="A134" s="112" t="s">
        <v>11</v>
      </c>
      <c r="B134" s="1259" t="s">
        <v>13</v>
      </c>
      <c r="C134" s="1260"/>
      <c r="D134" s="1260"/>
      <c r="E134" s="1260"/>
      <c r="F134" s="1260"/>
      <c r="G134" s="1260"/>
      <c r="H134" s="1260"/>
      <c r="I134" s="1260"/>
      <c r="J134" s="1260"/>
      <c r="K134" s="273">
        <f t="shared" ref="K134:X134" si="42">K133+K116</f>
        <v>40</v>
      </c>
      <c r="L134" s="274">
        <f t="shared" si="42"/>
        <v>10</v>
      </c>
      <c r="M134" s="274">
        <f>M133+M116</f>
        <v>0</v>
      </c>
      <c r="N134" s="275">
        <f t="shared" si="42"/>
        <v>30</v>
      </c>
      <c r="O134" s="165">
        <f t="shared" si="42"/>
        <v>130</v>
      </c>
      <c r="P134" s="274">
        <f t="shared" si="42"/>
        <v>100</v>
      </c>
      <c r="Q134" s="274">
        <f t="shared" si="42"/>
        <v>0</v>
      </c>
      <c r="R134" s="276">
        <f t="shared" si="42"/>
        <v>30</v>
      </c>
      <c r="S134" s="273">
        <f t="shared" si="42"/>
        <v>125</v>
      </c>
      <c r="T134" s="274">
        <f t="shared" si="42"/>
        <v>95</v>
      </c>
      <c r="U134" s="274">
        <f t="shared" si="42"/>
        <v>0</v>
      </c>
      <c r="V134" s="276">
        <f t="shared" si="42"/>
        <v>30</v>
      </c>
      <c r="W134" s="277">
        <f>W133+W116</f>
        <v>370</v>
      </c>
      <c r="X134" s="360">
        <f t="shared" si="42"/>
        <v>20</v>
      </c>
      <c r="Y134" s="1249"/>
      <c r="Z134" s="1249"/>
      <c r="AA134" s="1249"/>
      <c r="AB134" s="1250"/>
    </row>
    <row r="135" spans="1:49" ht="14.25" customHeight="1" thickBot="1" x14ac:dyDescent="0.25">
      <c r="A135" s="166" t="s">
        <v>9</v>
      </c>
      <c r="B135" s="1251" t="s">
        <v>38</v>
      </c>
      <c r="C135" s="1252"/>
      <c r="D135" s="1252"/>
      <c r="E135" s="1252"/>
      <c r="F135" s="1252"/>
      <c r="G135" s="1252"/>
      <c r="H135" s="1252"/>
      <c r="I135" s="1252"/>
      <c r="J135" s="1252"/>
      <c r="K135" s="266">
        <f t="shared" ref="K135:X135" si="43">K134+K106</f>
        <v>3463</v>
      </c>
      <c r="L135" s="267">
        <f t="shared" si="43"/>
        <v>2513.4</v>
      </c>
      <c r="M135" s="267">
        <f t="shared" si="43"/>
        <v>68.599999999999994</v>
      </c>
      <c r="N135" s="268">
        <f t="shared" si="43"/>
        <v>949.59999999999991</v>
      </c>
      <c r="O135" s="269">
        <f t="shared" si="43"/>
        <v>4925.2000000000007</v>
      </c>
      <c r="P135" s="267">
        <f t="shared" si="43"/>
        <v>2777</v>
      </c>
      <c r="Q135" s="267">
        <f t="shared" si="43"/>
        <v>145.30000000000001</v>
      </c>
      <c r="R135" s="270">
        <f t="shared" si="43"/>
        <v>2148.2000000000003</v>
      </c>
      <c r="S135" s="266">
        <f t="shared" si="43"/>
        <v>4964.6000000000004</v>
      </c>
      <c r="T135" s="267">
        <f t="shared" si="43"/>
        <v>2925.9</v>
      </c>
      <c r="U135" s="267">
        <f t="shared" si="43"/>
        <v>145.30000000000001</v>
      </c>
      <c r="V135" s="270">
        <f t="shared" si="43"/>
        <v>2038.7</v>
      </c>
      <c r="W135" s="271">
        <f t="shared" si="43"/>
        <v>2491.6999999999998</v>
      </c>
      <c r="X135" s="272">
        <f t="shared" si="43"/>
        <v>982</v>
      </c>
      <c r="Y135" s="1253"/>
      <c r="Z135" s="1253"/>
      <c r="AA135" s="1253"/>
      <c r="AB135" s="1254"/>
    </row>
    <row r="136" spans="1:49" s="25" customFormat="1" ht="14.25" customHeight="1" x14ac:dyDescent="0.2">
      <c r="A136" s="1527" t="s">
        <v>23</v>
      </c>
      <c r="B136" s="1527"/>
      <c r="C136" s="1527"/>
      <c r="D136" s="1527"/>
      <c r="E136" s="1527"/>
      <c r="F136" s="1527"/>
      <c r="G136" s="1527"/>
      <c r="H136" s="1527"/>
      <c r="I136" s="1527"/>
      <c r="J136" s="1527"/>
      <c r="K136" s="1528"/>
      <c r="L136" s="1528"/>
      <c r="M136" s="1528"/>
      <c r="N136" s="1528"/>
      <c r="O136" s="1528"/>
      <c r="P136" s="1528"/>
      <c r="Q136" s="1528"/>
      <c r="R136" s="1528"/>
      <c r="S136" s="1528"/>
      <c r="T136" s="1528"/>
      <c r="U136" s="1528"/>
      <c r="V136" s="1528"/>
      <c r="W136" s="1528"/>
      <c r="X136" s="1528"/>
      <c r="Y136" s="1527"/>
      <c r="Z136" s="1527"/>
      <c r="AA136" s="1527"/>
      <c r="AB136" s="1527"/>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529"/>
      <c r="B137" s="1529"/>
      <c r="C137" s="1529"/>
      <c r="D137" s="1529"/>
      <c r="E137" s="1529"/>
      <c r="F137" s="1529"/>
      <c r="G137" s="1529"/>
      <c r="H137" s="1529"/>
      <c r="I137" s="1529"/>
      <c r="J137" s="1529"/>
      <c r="K137" s="1529"/>
      <c r="L137" s="1529"/>
      <c r="M137" s="1529"/>
      <c r="N137" s="1529"/>
      <c r="O137" s="1529"/>
      <c r="P137" s="1529"/>
      <c r="Q137" s="1529"/>
      <c r="R137" s="1529"/>
      <c r="S137" s="1529"/>
      <c r="T137" s="1529"/>
      <c r="U137" s="1529"/>
      <c r="V137" s="1529"/>
      <c r="W137" s="1529"/>
      <c r="X137" s="1529"/>
      <c r="Y137" s="1529"/>
      <c r="Z137" s="1529"/>
      <c r="AA137" s="1529"/>
      <c r="AB137" s="1529"/>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255" t="s">
        <v>18</v>
      </c>
      <c r="B138" s="1255"/>
      <c r="C138" s="1255"/>
      <c r="D138" s="1255"/>
      <c r="E138" s="1255"/>
      <c r="F138" s="1255"/>
      <c r="G138" s="1255"/>
      <c r="H138" s="1255"/>
      <c r="I138" s="1255"/>
      <c r="J138" s="1255"/>
      <c r="K138" s="1255"/>
      <c r="L138" s="1255"/>
      <c r="M138" s="1255"/>
      <c r="N138" s="1255"/>
      <c r="O138" s="1255"/>
      <c r="P138" s="1255"/>
      <c r="Q138" s="1255"/>
      <c r="R138" s="1255"/>
      <c r="S138" s="1255"/>
      <c r="T138" s="1255"/>
      <c r="U138" s="1255"/>
      <c r="V138" s="1255"/>
      <c r="W138" s="1255"/>
      <c r="X138" s="1255"/>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432" t="s">
        <v>14</v>
      </c>
      <c r="B139" s="1433"/>
      <c r="C139" s="1433"/>
      <c r="D139" s="1433"/>
      <c r="E139" s="1433"/>
      <c r="F139" s="1433"/>
      <c r="G139" s="1433"/>
      <c r="H139" s="1433"/>
      <c r="I139" s="1433"/>
      <c r="J139" s="1434"/>
      <c r="K139" s="1492" t="s">
        <v>111</v>
      </c>
      <c r="L139" s="1493"/>
      <c r="M139" s="1493"/>
      <c r="N139" s="1494"/>
      <c r="O139" s="1492" t="s">
        <v>112</v>
      </c>
      <c r="P139" s="1493"/>
      <c r="Q139" s="1493"/>
      <c r="R139" s="1494"/>
      <c r="S139" s="1492" t="s">
        <v>113</v>
      </c>
      <c r="T139" s="1493"/>
      <c r="U139" s="1493"/>
      <c r="V139" s="1494"/>
      <c r="W139" s="42" t="s">
        <v>102</v>
      </c>
      <c r="X139" s="42" t="s">
        <v>116</v>
      </c>
    </row>
    <row r="140" spans="1:49" ht="14.25" customHeight="1" x14ac:dyDescent="0.2">
      <c r="A140" s="1256" t="s">
        <v>19</v>
      </c>
      <c r="B140" s="1257"/>
      <c r="C140" s="1257"/>
      <c r="D140" s="1257"/>
      <c r="E140" s="1257"/>
      <c r="F140" s="1257"/>
      <c r="G140" s="1257"/>
      <c r="H140" s="1257"/>
      <c r="I140" s="1257"/>
      <c r="J140" s="1258"/>
      <c r="K140" s="1530">
        <f>K141+K142</f>
        <v>700.8</v>
      </c>
      <c r="L140" s="1531"/>
      <c r="M140" s="1531"/>
      <c r="N140" s="1532"/>
      <c r="O140" s="1530">
        <f>SUM(O141:R142)</f>
        <v>967.9</v>
      </c>
      <c r="P140" s="1531"/>
      <c r="Q140" s="1531"/>
      <c r="R140" s="1532"/>
      <c r="S140" s="1530">
        <f>SUM(S141:V142)</f>
        <v>824.4</v>
      </c>
      <c r="T140" s="1531"/>
      <c r="U140" s="1531"/>
      <c r="V140" s="1532"/>
      <c r="W140" s="167">
        <f>SUM(W141:W141)</f>
        <v>1575.1</v>
      </c>
      <c r="X140" s="167">
        <f>SUM(X141:X141)</f>
        <v>982</v>
      </c>
    </row>
    <row r="141" spans="1:49" ht="14.25" customHeight="1" x14ac:dyDescent="0.2">
      <c r="A141" s="1246" t="s">
        <v>43</v>
      </c>
      <c r="B141" s="1247"/>
      <c r="C141" s="1247"/>
      <c r="D141" s="1247"/>
      <c r="E141" s="1247"/>
      <c r="F141" s="1247"/>
      <c r="G141" s="1247"/>
      <c r="H141" s="1247"/>
      <c r="I141" s="1247"/>
      <c r="J141" s="1248"/>
      <c r="K141" s="1429">
        <f>SUMIF(J12:J135,"SB",K12:K135)</f>
        <v>690</v>
      </c>
      <c r="L141" s="1430"/>
      <c r="M141" s="1430"/>
      <c r="N141" s="1431"/>
      <c r="O141" s="1429">
        <f>SUMIF(J12:J135,"SB",O12:O135)</f>
        <v>967.9</v>
      </c>
      <c r="P141" s="1430"/>
      <c r="Q141" s="1430"/>
      <c r="R141" s="1431"/>
      <c r="S141" s="1429">
        <f>SUMIF(J12:J135,"SB",S12:S135)</f>
        <v>824.4</v>
      </c>
      <c r="T141" s="1430"/>
      <c r="U141" s="1430"/>
      <c r="V141" s="1431"/>
      <c r="W141" s="43">
        <f>SUMIF(J12:J135,"SB",W12:W135)</f>
        <v>1575.1</v>
      </c>
      <c r="X141" s="43">
        <f>SUMIF(J12:J135,"SB",X12:X135)</f>
        <v>982</v>
      </c>
    </row>
    <row r="142" spans="1:49" ht="14.25" customHeight="1" x14ac:dyDescent="0.2">
      <c r="A142" s="1234" t="s">
        <v>122</v>
      </c>
      <c r="B142" s="1235"/>
      <c r="C142" s="1235"/>
      <c r="D142" s="1235"/>
      <c r="E142" s="1235"/>
      <c r="F142" s="1235"/>
      <c r="G142" s="1235"/>
      <c r="H142" s="1235"/>
      <c r="I142" s="1235"/>
      <c r="J142" s="1236"/>
      <c r="K142" s="1429">
        <f>SUMIF(J12:J135,"SB(L)",K12:K135)</f>
        <v>10.8</v>
      </c>
      <c r="L142" s="1430"/>
      <c r="M142" s="1430"/>
      <c r="N142" s="1431"/>
      <c r="O142" s="1429">
        <f>SUMIF(J12:J135,"SB(L)",O12:O135)</f>
        <v>0</v>
      </c>
      <c r="P142" s="1430"/>
      <c r="Q142" s="1430"/>
      <c r="R142" s="1431"/>
      <c r="S142" s="1429">
        <f>SUMIF(J12:J135,"SB(L)",S12:S135)</f>
        <v>0</v>
      </c>
      <c r="T142" s="1430"/>
      <c r="U142" s="1430"/>
      <c r="V142" s="1431"/>
      <c r="W142" s="43"/>
      <c r="X142" s="43"/>
      <c r="Y142" s="233"/>
    </row>
    <row r="143" spans="1:49" ht="14.25" customHeight="1" x14ac:dyDescent="0.2">
      <c r="A143" s="1240" t="s">
        <v>20</v>
      </c>
      <c r="B143" s="1241"/>
      <c r="C143" s="1241"/>
      <c r="D143" s="1241"/>
      <c r="E143" s="1241"/>
      <c r="F143" s="1241"/>
      <c r="G143" s="1241"/>
      <c r="H143" s="1241"/>
      <c r="I143" s="1241"/>
      <c r="J143" s="1242"/>
      <c r="K143" s="1426">
        <f>K144+K145</f>
        <v>2762.2</v>
      </c>
      <c r="L143" s="1427"/>
      <c r="M143" s="1427"/>
      <c r="N143" s="1428"/>
      <c r="O143" s="1426">
        <f>SUM(O144:R145)</f>
        <v>3957.2999999999997</v>
      </c>
      <c r="P143" s="1427"/>
      <c r="Q143" s="1427"/>
      <c r="R143" s="1428"/>
      <c r="S143" s="1426">
        <f>SUM(S144:V145)</f>
        <v>4140.2</v>
      </c>
      <c r="T143" s="1427"/>
      <c r="U143" s="1427"/>
      <c r="V143" s="1428"/>
      <c r="W143" s="168">
        <f>SUM(W144:W145)</f>
        <v>916.6</v>
      </c>
      <c r="X143" s="168">
        <f>SUM(X144:X145)</f>
        <v>0</v>
      </c>
    </row>
    <row r="144" spans="1:49" ht="14.25" customHeight="1" x14ac:dyDescent="0.2">
      <c r="A144" s="1243" t="s">
        <v>44</v>
      </c>
      <c r="B144" s="1244"/>
      <c r="C144" s="1244"/>
      <c r="D144" s="1244"/>
      <c r="E144" s="1244"/>
      <c r="F144" s="1244"/>
      <c r="G144" s="1244"/>
      <c r="H144" s="1244"/>
      <c r="I144" s="1244"/>
      <c r="J144" s="1245"/>
      <c r="K144" s="1429">
        <f>SUMIF(J12:J135,"ES",K12:K135)</f>
        <v>562.20000000000005</v>
      </c>
      <c r="L144" s="1430"/>
      <c r="M144" s="1430"/>
      <c r="N144" s="1431"/>
      <c r="O144" s="1429">
        <f>SUMIF(J12:J135,"ES",O12:O135)</f>
        <v>1757.2999999999997</v>
      </c>
      <c r="P144" s="1430"/>
      <c r="Q144" s="1430"/>
      <c r="R144" s="1431"/>
      <c r="S144" s="1429">
        <f>SUMIF(J12:J135,"ES",S12:S135)</f>
        <v>1757.2999999999997</v>
      </c>
      <c r="T144" s="1430"/>
      <c r="U144" s="1430"/>
      <c r="V144" s="1431"/>
      <c r="W144" s="43">
        <f>SUMIF(J12:J135,"ES",W12:W135)</f>
        <v>916.6</v>
      </c>
      <c r="X144" s="43">
        <f>SUMIF(J12:J135,"ES",X12:X135)</f>
        <v>0</v>
      </c>
    </row>
    <row r="145" spans="1:28" ht="14.25" customHeight="1" x14ac:dyDescent="0.2">
      <c r="A145" s="1234" t="s">
        <v>45</v>
      </c>
      <c r="B145" s="1235"/>
      <c r="C145" s="1235"/>
      <c r="D145" s="1235"/>
      <c r="E145" s="1235"/>
      <c r="F145" s="1235"/>
      <c r="G145" s="1235"/>
      <c r="H145" s="1235"/>
      <c r="I145" s="1235"/>
      <c r="J145" s="1236"/>
      <c r="K145" s="1429">
        <f>SUMIF(J12:J135,"LRVB",K12:K135)</f>
        <v>2200</v>
      </c>
      <c r="L145" s="1430"/>
      <c r="M145" s="1430"/>
      <c r="N145" s="1431"/>
      <c r="O145" s="1429">
        <f>SUMIF(J12:J135,"LRVB",O12:O135)</f>
        <v>2200</v>
      </c>
      <c r="P145" s="1430"/>
      <c r="Q145" s="1430"/>
      <c r="R145" s="1431"/>
      <c r="S145" s="1429">
        <f>SUMIF(J12:J135,"LRVB",S12:S135)</f>
        <v>2382.9</v>
      </c>
      <c r="T145" s="1430"/>
      <c r="U145" s="1430"/>
      <c r="V145" s="1431"/>
      <c r="W145" s="43">
        <f>SUMIF(J12:J135,"LRVB",W12:W135)</f>
        <v>0</v>
      </c>
      <c r="X145" s="43">
        <f>SUMIF(J12:J135,"LRVB",X12:X135)</f>
        <v>0</v>
      </c>
    </row>
    <row r="146" spans="1:28" ht="14.25" customHeight="1" thickBot="1" x14ac:dyDescent="0.25">
      <c r="A146" s="1237" t="s">
        <v>21</v>
      </c>
      <c r="B146" s="1238"/>
      <c r="C146" s="1238"/>
      <c r="D146" s="1238"/>
      <c r="E146" s="1238"/>
      <c r="F146" s="1238"/>
      <c r="G146" s="1238"/>
      <c r="H146" s="1238"/>
      <c r="I146" s="1238"/>
      <c r="J146" s="1239"/>
      <c r="K146" s="1423">
        <f>K143+K140</f>
        <v>3463</v>
      </c>
      <c r="L146" s="1424"/>
      <c r="M146" s="1424"/>
      <c r="N146" s="1425"/>
      <c r="O146" s="1423">
        <f>SUM(O140,O143)</f>
        <v>4925.2</v>
      </c>
      <c r="P146" s="1424"/>
      <c r="Q146" s="1424"/>
      <c r="R146" s="1425"/>
      <c r="S146" s="1423">
        <f>SUM(S140,S143)</f>
        <v>4964.5999999999995</v>
      </c>
      <c r="T146" s="1424"/>
      <c r="U146" s="1424"/>
      <c r="V146" s="1425"/>
      <c r="W146" s="169">
        <f>SUM(W140,W143)</f>
        <v>2491.6999999999998</v>
      </c>
      <c r="X146" s="169">
        <f>SUM(X140,X143)</f>
        <v>982</v>
      </c>
      <c r="Y146" s="6"/>
      <c r="Z146" s="6"/>
      <c r="AA146" s="6"/>
      <c r="AB146" s="6"/>
    </row>
    <row r="147" spans="1:28" x14ac:dyDescent="0.2">
      <c r="K147" s="742"/>
      <c r="Y147" s="6"/>
      <c r="Z147" s="6"/>
      <c r="AA147" s="6"/>
      <c r="AB147" s="6"/>
    </row>
    <row r="148" spans="1:28" x14ac:dyDescent="0.2">
      <c r="W148" s="232"/>
      <c r="X148" s="232"/>
      <c r="Y148" s="6"/>
      <c r="Z148" s="6"/>
      <c r="AA148" s="6"/>
      <c r="AB148" s="6"/>
    </row>
    <row r="149" spans="1:28" x14ac:dyDescent="0.2">
      <c r="L149" s="232"/>
      <c r="N149" s="232"/>
      <c r="O149" s="233"/>
      <c r="Y149" s="6"/>
      <c r="Z149" s="6"/>
      <c r="AA149" s="6"/>
      <c r="AB149" s="6"/>
    </row>
  </sheetData>
  <mergeCells count="276">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D118:D119"/>
    <mergeCell ref="F118:F119"/>
    <mergeCell ref="Y109:Y112"/>
    <mergeCell ref="Y116:AB116"/>
    <mergeCell ref="H109:H112"/>
    <mergeCell ref="C116:J116"/>
    <mergeCell ref="C105:J105"/>
    <mergeCell ref="C108:AB108"/>
    <mergeCell ref="C109:C11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B124:B126"/>
    <mergeCell ref="C124:C126"/>
    <mergeCell ref="D124:D126"/>
    <mergeCell ref="E124:E126"/>
    <mergeCell ref="F124:F126"/>
    <mergeCell ref="G124:G126"/>
    <mergeCell ref="H124:H126"/>
    <mergeCell ref="I124:I126"/>
    <mergeCell ref="Y124:Y125"/>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1" manualBreakCount="1">
    <brk id="26"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533" t="s">
        <v>25</v>
      </c>
      <c r="B1" s="1533"/>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534" t="s">
        <v>42</v>
      </c>
      <c r="B10" s="1534"/>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Ataskaita</vt:lpstr>
      <vt:lpstr>Priemonių suvestinė</vt:lpstr>
      <vt:lpstr>Aiškinamoji lentelė</vt:lpstr>
      <vt:lpstr>Asignavimų valdytojų kodai</vt:lpstr>
      <vt:lpstr>'Aiškinamoji lentelė'!Print_Area</vt:lpstr>
      <vt:lpstr>Ataskaita!Print_Area</vt:lpstr>
      <vt:lpstr>'Priemonių suvestinė'!Print_Area</vt:lpstr>
      <vt:lpstr>'Aiškinamoji lentelė'!Print_Titles</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2015-03-09T10:08:53Z</cp:lastPrinted>
  <dcterms:created xsi:type="dcterms:W3CDTF">2007-07-27T10:32:34Z</dcterms:created>
  <dcterms:modified xsi:type="dcterms:W3CDTF">2015-04-07T06:07:15Z</dcterms:modified>
</cp:coreProperties>
</file>