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085" windowWidth="15480" windowHeight="9300" tabRatio="653"/>
  </bookViews>
  <sheets>
    <sheet name="Ataskaita" sheetId="10" r:id="rId1"/>
    <sheet name="Priemonių suvestinė" sheetId="9" r:id="rId2"/>
  </sheets>
  <definedNames>
    <definedName name="_xlnm.Print_Area" localSheetId="1">'Priemonių suvestinė'!$A$1:$O$111</definedName>
    <definedName name="_xlnm.Print_Titles" localSheetId="1">'Priemonių suvestinė'!$4:$6</definedName>
  </definedNames>
  <calcPr calcId="145621"/>
</workbook>
</file>

<file path=xl/calcChain.xml><?xml version="1.0" encoding="utf-8"?>
<calcChain xmlns="http://schemas.openxmlformats.org/spreadsheetml/2006/main">
  <c r="J84" i="9" l="1"/>
  <c r="I81" i="9" l="1"/>
  <c r="J81" i="9"/>
  <c r="H81" i="9"/>
  <c r="J62" i="9" l="1"/>
  <c r="J59" i="9"/>
  <c r="J54" i="9"/>
  <c r="J69" i="9" l="1"/>
  <c r="H21" i="9" l="1"/>
  <c r="I37" i="9" l="1"/>
  <c r="J37" i="9"/>
  <c r="I69" i="9"/>
  <c r="I110" i="9" l="1"/>
  <c r="I109" i="9"/>
  <c r="I108" i="9"/>
  <c r="I106" i="9"/>
  <c r="I105" i="9"/>
  <c r="I104" i="9"/>
  <c r="I103" i="9"/>
  <c r="I102" i="9"/>
  <c r="I101" i="9"/>
  <c r="I100" i="9"/>
  <c r="I107" i="9" l="1"/>
  <c r="I99" i="9"/>
  <c r="I90" i="9"/>
  <c r="J90" i="9"/>
  <c r="H90" i="9"/>
  <c r="I73" i="9"/>
  <c r="H73" i="9"/>
  <c r="I87" i="9"/>
  <c r="I84" i="9"/>
  <c r="I66" i="9"/>
  <c r="I62" i="9"/>
  <c r="I59" i="9"/>
  <c r="I54" i="9"/>
  <c r="I39" i="9"/>
  <c r="I40" i="9" s="1"/>
  <c r="I32" i="9"/>
  <c r="I29" i="9"/>
  <c r="I26" i="9"/>
  <c r="I23" i="9"/>
  <c r="I21" i="9"/>
  <c r="I17" i="9"/>
  <c r="I33" i="9" l="1"/>
  <c r="I91" i="9"/>
  <c r="I70" i="9"/>
  <c r="I92" i="9" l="1"/>
  <c r="I93" i="9" s="1"/>
  <c r="H62" i="9"/>
  <c r="H69" i="9"/>
  <c r="H87" i="9"/>
  <c r="H84" i="9"/>
  <c r="H91" i="9" s="1"/>
  <c r="H59" i="9" l="1"/>
  <c r="H54" i="9"/>
  <c r="H66" i="9"/>
  <c r="H29" i="9"/>
  <c r="H23" i="9"/>
  <c r="H70" i="9" l="1"/>
  <c r="H26" i="9"/>
  <c r="J21" i="9" l="1"/>
  <c r="H105" i="9" l="1"/>
  <c r="J73" i="9" l="1"/>
  <c r="J66" i="9" l="1"/>
  <c r="H17" i="9" l="1"/>
  <c r="J109" i="9" l="1"/>
  <c r="J108" i="9"/>
  <c r="J106" i="9"/>
  <c r="J104" i="9"/>
  <c r="J103" i="9"/>
  <c r="J102" i="9"/>
  <c r="J101" i="9"/>
  <c r="J100" i="9"/>
  <c r="J87" i="9"/>
  <c r="J70" i="9"/>
  <c r="J39" i="9"/>
  <c r="H39" i="9"/>
  <c r="H37" i="9"/>
  <c r="J32" i="9"/>
  <c r="H110" i="9"/>
  <c r="J29" i="9"/>
  <c r="J26" i="9"/>
  <c r="J23" i="9"/>
  <c r="H109" i="9"/>
  <c r="J17" i="9"/>
  <c r="J33" i="9" l="1"/>
  <c r="J99" i="9"/>
  <c r="J91" i="9"/>
  <c r="H40" i="9"/>
  <c r="H104" i="9"/>
  <c r="H102" i="9"/>
  <c r="H101" i="9"/>
  <c r="H106" i="9"/>
  <c r="H32" i="9"/>
  <c r="H33" i="9" s="1"/>
  <c r="J40" i="9"/>
  <c r="H108" i="9"/>
  <c r="H107" i="9" s="1"/>
  <c r="H100" i="9"/>
  <c r="J107" i="9"/>
  <c r="H103" i="9"/>
  <c r="H99" i="9" l="1"/>
  <c r="H92" i="9"/>
  <c r="J92" i="9"/>
  <c r="J93" i="9" s="1"/>
  <c r="J111" i="9"/>
  <c r="H93" i="9" l="1"/>
  <c r="I111" i="9" l="1"/>
  <c r="H111" i="9" l="1"/>
</calcChain>
</file>

<file path=xl/comments1.xml><?xml version="1.0" encoding="utf-8"?>
<comments xmlns="http://schemas.openxmlformats.org/spreadsheetml/2006/main">
  <authors>
    <author>Audra Cepiene</author>
  </authors>
  <commentList>
    <comment ref="H111" authorId="0">
      <text>
        <r>
          <rPr>
            <b/>
            <sz val="9"/>
            <color indexed="81"/>
            <rFont val="Tahoma"/>
            <family val="2"/>
            <charset val="186"/>
          </rPr>
          <t>Audra Cepiene:</t>
        </r>
        <r>
          <rPr>
            <sz val="9"/>
            <color indexed="81"/>
            <rFont val="Tahoma"/>
            <family val="2"/>
            <charset val="186"/>
          </rPr>
          <t xml:space="preserve">
38856,8
</t>
        </r>
      </text>
    </comment>
    <comment ref="I111" authorId="0">
      <text>
        <r>
          <rPr>
            <b/>
            <sz val="9"/>
            <color indexed="81"/>
            <rFont val="Tahoma"/>
            <family val="2"/>
            <charset val="186"/>
          </rPr>
          <t>Audra Cepiene:</t>
        </r>
        <r>
          <rPr>
            <sz val="9"/>
            <color indexed="81"/>
            <rFont val="Tahoma"/>
            <family val="2"/>
            <charset val="186"/>
          </rPr>
          <t xml:space="preserve">
41363 tūkst. lt
</t>
        </r>
      </text>
    </comment>
  </commentList>
</comments>
</file>

<file path=xl/sharedStrings.xml><?xml version="1.0" encoding="utf-8"?>
<sst xmlns="http://schemas.openxmlformats.org/spreadsheetml/2006/main" count="344" uniqueCount="189">
  <si>
    <t>tūkst. Lt</t>
  </si>
  <si>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</si>
  <si>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</si>
  <si>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</si>
  <si>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</si>
  <si>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</si>
  <si>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</si>
  <si>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</si>
  <si>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</si>
  <si>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</si>
  <si>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</si>
  <si>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</si>
  <si>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</si>
  <si>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</si>
  <si>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</si>
  <si>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</si>
  <si>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</si>
  <si>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</si>
  <si>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</si>
  <si>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Savivaldybės aplinkos apsaugos rėmimo specialiosios programos lėšų likutis </t>
    </r>
    <r>
      <rPr>
        <b/>
        <sz val="10"/>
        <rFont val="Times New Roman"/>
        <family val="1"/>
        <charset val="186"/>
      </rPr>
      <t>SB(AAL)</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</si>
  <si>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</si>
  <si>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</si>
  <si>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</si>
  <si>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SB</t>
  </si>
  <si>
    <t>03</t>
  </si>
  <si>
    <t>6</t>
  </si>
  <si>
    <t>06</t>
  </si>
  <si>
    <t>Komunalinių atliekų surinkimas ir tvarkymas</t>
  </si>
  <si>
    <t>05</t>
  </si>
  <si>
    <t>04</t>
  </si>
  <si>
    <t>Asbesto turinčių gaminių atliekų šalinimas</t>
  </si>
  <si>
    <t>Klaipėdos miesto savivaldybės aplinkos monitoringo vykdymas</t>
  </si>
  <si>
    <t>Visuomenės ekologinis švietimas</t>
  </si>
  <si>
    <t>SB(AA)</t>
  </si>
  <si>
    <t>SB(AAL)</t>
  </si>
  <si>
    <t>5</t>
  </si>
  <si>
    <t>Įgyvendinta švietimo priemonių, vnt.</t>
  </si>
  <si>
    <t>1</t>
  </si>
  <si>
    <t>Pavojingų atliekų šalinimas</t>
  </si>
  <si>
    <t>Išvežta padangų, t</t>
  </si>
  <si>
    <t>Surinkta gyvsidabrio, kg</t>
  </si>
  <si>
    <t>Tobulinti atliekų tvarkymo sistemą</t>
  </si>
  <si>
    <t>Sanitarinis vandens telkinių valymas</t>
  </si>
  <si>
    <t>Mumlaukio ežero išvalymas ir aplinkos sutvarkymas</t>
  </si>
  <si>
    <t>Sutvarkyto kranto ilgis, m</t>
  </si>
  <si>
    <t>Pasodinta medžių, krūmų, vnt.</t>
  </si>
  <si>
    <t>Želdynų ir želdinių inventorizavimas, įrašymas į Nekilnojamojo turto kadastrą, apskaita ir jų duomenų bazių sukūrimas ir tvarkymas</t>
  </si>
  <si>
    <t>Medinių laiptų ir takų, vedančių per apsauginį kopagūbrį, priežiūra</t>
  </si>
  <si>
    <t>Siekti subalansuotos ir kokybiškos aplinkos Klaipėdos mieste</t>
  </si>
  <si>
    <t xml:space="preserve">Vykdyti gamtinės aplinkos stebėsenos ir gyventojų ekologinio švietimo priemones </t>
  </si>
  <si>
    <t>Prižiūrėti, saugoti  ir gausinti miesto gamtinę aplinką</t>
  </si>
  <si>
    <t>Prižiūrėti ir vystyti poilsio gamtoje infrastruktūrą</t>
  </si>
  <si>
    <t>Parengta ataskaitų, vnt.</t>
  </si>
  <si>
    <t>Išvalyta Mumlaukio ežero ploto, ha</t>
  </si>
  <si>
    <t>Išvalyta upė, ha</t>
  </si>
  <si>
    <t>Sutvarkyta pakrantė, ha</t>
  </si>
  <si>
    <t>ES</t>
  </si>
  <si>
    <t>LRVB</t>
  </si>
  <si>
    <t>Valoma vandens telkinių (paviršiai ir priekrantė), vnt.</t>
  </si>
  <si>
    <t>SB(P)</t>
  </si>
  <si>
    <t>Įrengta požeminių ar pusiau požeminių konteinerių aikštelių, vnt.</t>
  </si>
  <si>
    <t xml:space="preserve">Visuomenės švietimo atliekų tvarkymo klausimais vykdymas </t>
  </si>
  <si>
    <t>Informuotų asmenų skaičius, tūkst.</t>
  </si>
  <si>
    <t>Asfalto dangos įrengimas suformuojant dviračių taką palei Danės upės krantinę nuo Jono kalnelio tiltelio iki Gluosnių skersgatvio</t>
  </si>
  <si>
    <t>Išvalytas tvenkinio plotas, ha</t>
  </si>
  <si>
    <t>Danės upės valymas ir pakrančių sutvarkymas</t>
  </si>
  <si>
    <t>I</t>
  </si>
  <si>
    <t>Požeminių ar pusiau požeminių konteinerių ir aikštelių įrengimas</t>
  </si>
  <si>
    <t>Komunalinių atliekų tvarkymo organizavimas:</t>
  </si>
  <si>
    <t>Komunalinių atliekų surinkimas ir tvarkymas Lėbartų kapinėse</t>
  </si>
  <si>
    <t>P3</t>
  </si>
  <si>
    <t>Atliekų, kurių turėtojo nustatyti neįmanoma arba kuris nebeegzistuoja, tvarkymas:</t>
  </si>
  <si>
    <t>Aplinkosaugos gerinimas Lietuvos ir Rusijos pasienyje</t>
  </si>
  <si>
    <t>Kt</t>
  </si>
  <si>
    <t>Miesto vandens telkinių valymas:</t>
  </si>
  <si>
    <t>Baltijos jūros vandens kokybės gerinimas, vystant vandens nuotekų tinklus</t>
  </si>
  <si>
    <t>Miesto želdynų tvarkymas ir kūrimas:</t>
  </si>
  <si>
    <t>Dviračių takų priežiūra ir plėtra:</t>
  </si>
  <si>
    <t xml:space="preserve">Iš viso  programai: </t>
  </si>
  <si>
    <r>
      <t xml:space="preserve">Kitos lėšos </t>
    </r>
    <r>
      <rPr>
        <b/>
        <sz val="10"/>
        <rFont val="Times New Roman"/>
        <family val="1"/>
        <charset val="186"/>
      </rPr>
      <t>Kt</t>
    </r>
  </si>
  <si>
    <t>Priimtų į sąvartyną  atliekų kiekis, tūkst. t</t>
  </si>
  <si>
    <t>Išvežta komunalinių, statybinių, biologiškai skaidžių šiukšlių, tūkst. t</t>
  </si>
  <si>
    <t>Suprojektuoti ir pastatyti valymo įrenginiai Klaipėdos regioniniame sąvartyne Dumpiuose, proc.</t>
  </si>
  <si>
    <t>Priimtų į sąvartyną asbesto turinčių atliekų kiekis, t</t>
  </si>
  <si>
    <t>Tiriamų aplinkos komponentų (oro, triukšmo, dirvožemio, vandens, biologinės įvairovės) kiekis, vnt.</t>
  </si>
  <si>
    <r>
      <t>Pakeista medinių takų ir laiptų, tūkst. m</t>
    </r>
    <r>
      <rPr>
        <vertAlign val="superscript"/>
        <sz val="10"/>
        <rFont val="Times New Roman"/>
        <family val="1"/>
        <charset val="186"/>
      </rPr>
      <t>2</t>
    </r>
  </si>
  <si>
    <t>Įrengtas dviračių ir pėsčiųjų takas (7,237 km). Užbaigtumas, proc.</t>
  </si>
  <si>
    <t>Nutiesta dviračių tako, m</t>
  </si>
  <si>
    <r>
      <t xml:space="preserve">Valstybės biudžeto specialiosios tikslinės dotacijos lėšos </t>
    </r>
    <r>
      <rPr>
        <b/>
        <sz val="10"/>
        <rFont val="Times New Roman"/>
        <family val="1"/>
        <charset val="186"/>
      </rPr>
      <t>SB(VB)</t>
    </r>
  </si>
  <si>
    <t>P2.3.1.4.</t>
  </si>
  <si>
    <t>P2.3.3.2</t>
  </si>
  <si>
    <t xml:space="preserve">P5, P2.3.3.1. </t>
  </si>
  <si>
    <t>SB(VR)</t>
  </si>
  <si>
    <r>
      <t xml:space="preserve">Vietinių rinkliavų lėšos </t>
    </r>
    <r>
      <rPr>
        <b/>
        <sz val="10"/>
        <rFont val="Times New Roman"/>
        <family val="1"/>
        <charset val="186"/>
      </rPr>
      <t>SB(VR)</t>
    </r>
  </si>
  <si>
    <t>SB(VRL)</t>
  </si>
  <si>
    <t>P2.1.2.7</t>
  </si>
  <si>
    <t>P2.1.3.17</t>
  </si>
  <si>
    <t>Konteinerinių tualetų infrastruktūros tinklų (vandens, nuotekų) paplūdimiuose įrengimo darbai</t>
  </si>
  <si>
    <t>Naujų ir esamų želdynų tvarkymas ir kūrimas</t>
  </si>
  <si>
    <r>
      <t>Išvalyta Kuršių marių akvatorija 1,8 ha, iškasta grunto 19000 m</t>
    </r>
    <r>
      <rPr>
        <vertAlign val="superscript"/>
        <sz val="10"/>
        <rFont val="Times New Roman"/>
        <family val="1"/>
        <charset val="186"/>
      </rPr>
      <t>3</t>
    </r>
    <r>
      <rPr>
        <sz val="10"/>
        <rFont val="Times New Roman"/>
        <family val="1"/>
        <charset val="186"/>
      </rPr>
      <t xml:space="preserve">                              Užbaigtumas, proc.</t>
    </r>
  </si>
  <si>
    <t xml:space="preserve"> 2.3.1.3.</t>
  </si>
  <si>
    <t>Parengtas techninis projektas, vnt.</t>
  </si>
  <si>
    <t>Prengtas techninis projektas, vnt.</t>
  </si>
  <si>
    <t>Įrengta vandens ir nuotekų tinklų, m</t>
  </si>
  <si>
    <t>Kuršių marių akvatorijos prie Ledų rago (laivų kapinių) išvalymas</t>
  </si>
  <si>
    <t>Dviračių ir pėsčiųjų tako dalies nuo Biržos tilto iki Klaipėdos g. tilto įrengimas Danės upės slėnio teritorijoje</t>
  </si>
  <si>
    <t>Savavališkai užterštų teritorijų sutvarkymas</t>
  </si>
  <si>
    <t>Helofitų (nendrių, švendrių) šalinimas iš Žardės tvenkinio</t>
  </si>
  <si>
    <r>
      <rPr>
        <b/>
        <sz val="10"/>
        <rFont val="Times New Roman"/>
        <family val="1"/>
        <charset val="186"/>
      </rPr>
      <t xml:space="preserve">I  </t>
    </r>
    <r>
      <rPr>
        <sz val="10"/>
        <rFont val="Times New Roman"/>
        <family val="1"/>
        <charset val="186"/>
      </rPr>
      <t xml:space="preserve">   P1.6.3.4</t>
    </r>
  </si>
  <si>
    <t>Vandens ir nuotekų tinklų įrengimo Smiltynės g. 13 techninio projekto parengimas</t>
  </si>
  <si>
    <t>Bendrojo naudojimo lietaus nuotekų tinklų tiesimas teritorijoje ties Bangų g. 5A, Klaipėdoje</t>
  </si>
  <si>
    <t xml:space="preserve">Sukurta duomenų bazė, vnt. </t>
  </si>
  <si>
    <t>Sutvirtintas kopagūbris žabų klojiniais, tūkst. kv. m</t>
  </si>
  <si>
    <t>Lietaus nutekų tinklų Pilies ir Mokyklos gatvėse remonto darbai</t>
  </si>
  <si>
    <t>Programos tikslo kodas</t>
  </si>
  <si>
    <t>Asignavimai (tūkst. Lt)</t>
  </si>
  <si>
    <t>Vertinimo kriterijaus</t>
  </si>
  <si>
    <t>Priežastys, dėl kurių planuotos rodiklių reikšmės nepasiektos</t>
  </si>
  <si>
    <t>2014 m. asignavimų patvirtintas planas*</t>
  </si>
  <si>
    <t>2014 m. asignavimų patikslintas planas**</t>
  </si>
  <si>
    <t>2014 m. panaudotos lėšos (kasinės išlaidos)</t>
  </si>
  <si>
    <t xml:space="preserve"> Pavadinimas</t>
  </si>
  <si>
    <r>
      <t xml:space="preserve">    </t>
    </r>
    <r>
      <rPr>
        <b/>
        <sz val="11"/>
        <rFont val="Times New Roman"/>
        <family val="1"/>
        <charset val="186"/>
      </rPr>
      <t xml:space="preserve">STRATEGINIO VEIKLOS PLANO VYKDYMO ATASKAITA </t>
    </r>
  </si>
  <si>
    <t>(APLINKOS APSAUGOS PROGRAMA (NR. 05))</t>
  </si>
  <si>
    <t>Miesto ūkio departamentas</t>
  </si>
  <si>
    <t>Viešosios komunalinių atliekų surinkimo paslaugos teikimo aprėptis (savivaldybės teritorijos asmenų, kuriems toje teritorijoje nuosavybės teise priklauso nekilnojamojo turto objektai (išskyrus žemės sklypus be pastatų) ar kurie kitu pagrindu teisėtai valdo ar naudoja šiuos objektus, procentas)</t>
  </si>
  <si>
    <r>
      <t>Dienų skaičius, kai viršijamos ribinės teršalų (KD</t>
    </r>
    <r>
      <rPr>
        <vertAlign val="subscript"/>
        <sz val="10"/>
        <rFont val="Times New Roman"/>
        <family val="1"/>
        <charset val="186"/>
      </rPr>
      <t>10</t>
    </r>
    <r>
      <rPr>
        <sz val="10"/>
        <rFont val="Times New Roman"/>
        <family val="1"/>
        <charset val="186"/>
      </rPr>
      <t>) vertės per metus</t>
    </r>
  </si>
  <si>
    <t>Dviračių takų ilgis, km</t>
  </si>
  <si>
    <t>Perdirbimui surinktas ir paruoštas komunalinių atliekų kiekis (proc. nuo bendro susidariusių komunalinių atliekų kiekio)</t>
  </si>
  <si>
    <t>Pašalintų komunalinių atliekų kiekis (proc. nuo bendro komunalinių atliekų kiekio)</t>
  </si>
  <si>
    <t>≤50</t>
  </si>
  <si>
    <t>&lt;35</t>
  </si>
  <si>
    <t>32 ir 43</t>
  </si>
  <si>
    <t>Pagal Klaipėdos miesto savivaldybės aplinkos monitoringo 2012–2016 m. programą atlikti triukšmo, oro kokybės, paviršinių vandens telkinių, dirvožemio, biologinės įvairovės tyrimai</t>
  </si>
  <si>
    <t>Išvežta atliekų pagal faktinį poreikį</t>
  </si>
  <si>
    <t>APLINKOS APSAUGOS PROGRAMOS (NR. 05)</t>
  </si>
  <si>
    <t>ĮVYKDYMO ATASKAITA</t>
  </si>
  <si>
    <t>faktiškai įvykdyta</t>
  </si>
  <si>
    <t>–</t>
  </si>
  <si>
    <t>(pagal planą arba geriau);</t>
  </si>
  <si>
    <t>iš dalies įvykdyta</t>
  </si>
  <si>
    <t>(blogiau, nei planuota);</t>
  </si>
  <si>
    <t>neįvykdyta</t>
  </si>
  <si>
    <t>.</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</si>
  <si>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</si>
  <si>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3) priemonė laikoma neįvykdyta, jei nepasiekta nė viena planuoto ataskaitinių metų produkto kriterijaus reikšmė.</t>
  </si>
  <si>
    <t>1) priemonė laikoma visiškai įvykdyta, jei pasiektos visos planuotų ataskaitiniais metais vertinimo  kriterijų reikšmės;</t>
  </si>
  <si>
    <t>2) priemonė laikoma iš dalies įvykdyta, jei pasiekta mažiau vertinimo kriterijų reikšmių, nei planuota ataskaitiniais metais;</t>
  </si>
  <si>
    <t xml:space="preserve">2014 M. KLAIPĖDOS MIESTO SAVIVALDYBĖS </t>
  </si>
  <si>
    <t>2014 m. SVP programos Nr. 05 įvykdymas</t>
  </si>
  <si>
    <r>
      <t>Oro kokybės tyrimų stotyje Bangų g. KD</t>
    </r>
    <r>
      <rPr>
        <vertAlign val="subscript"/>
        <sz val="10"/>
        <rFont val="Times New Roman"/>
        <family val="1"/>
        <charset val="186"/>
      </rPr>
      <t>10</t>
    </r>
    <r>
      <rPr>
        <sz val="10"/>
        <rFont val="Times New Roman"/>
        <family val="1"/>
        <charset val="186"/>
      </rPr>
      <t xml:space="preserve"> paros ribinė vertė viršyta daugiau nei 35 dienas dėl padidėjusio automobilių srauto Bangų gatvėje. Bangų g. srautai didėjo dėl Pilies tilto uždarymo</t>
    </r>
  </si>
  <si>
    <t>Įvykdyta aplinkosauginės spaudos „Žaliasis pasaulis“, „Tėviškės gamta“,  „Žalioji Lietuva“ prenumerata mokykloms ir bibliotekoms po 1 egz. 40-čiai adresatų</t>
  </si>
  <si>
    <t>Aplinkos ministerija nepasirašė dotacijos teikimo sutarties dėl  viešojo pirkimo metu pasiūlytos Aplinkos ministerijai per didelės paslaugų kainos</t>
  </si>
  <si>
    <t>Atlikti archeologiniai tyrinėjimai</t>
  </si>
  <si>
    <t>Projekto įvykdymas 2014 m., proc.</t>
  </si>
  <si>
    <t>Vizitas ir darbinis susitikimas nukelti į 2015 m.</t>
  </si>
  <si>
    <t>Įrengta asfalto danga (354 m)</t>
  </si>
  <si>
    <r>
      <rPr>
        <b/>
        <sz val="12"/>
        <rFont val="Times New Roman"/>
        <family val="1"/>
        <charset val="186"/>
      </rPr>
      <t xml:space="preserve">Iš 2014 m. </t>
    </r>
    <r>
      <rPr>
        <sz val="12"/>
        <rFont val="Times New Roman"/>
        <family val="1"/>
        <charset val="186"/>
      </rPr>
      <t xml:space="preserve">planuotų įvykdyti 18 priemonių (kurioms patvirtinti / skirti asignavimai): </t>
    </r>
  </si>
  <si>
    <t>Lėšos perskirstytos kitoms priemonėms vykdyti,  techninio projekto parengimas yra planuojamas 2016 m.</t>
  </si>
  <si>
    <t>Atliktas pirkimas ir pasirašyta sutartis dėl Nemano (Rusijos Federacija) miesto buitinių atliekų sąvartyno filtrato valymo įrangos diegimo bei sąvartyno rekultivacijos. Pasirašyta sutartis su auditą atliekančia įmone. Pakartotinai vykdomos Dumpių regioninio atliekų sąvartyno filtrato valymo įrangos tiekimo bei įrengimo konkursinės procedūros</t>
  </si>
  <si>
    <t>Dėl projekto koregavimo lietaus nuotekų tinklų tiesimo darbai persikelia į 2015 m.</t>
  </si>
  <si>
    <r>
      <t xml:space="preserve">Asignavimų valdytojai: </t>
    </r>
    <r>
      <rPr>
        <sz val="12"/>
        <rFont val="Times New Roman"/>
        <family val="1"/>
        <charset val="186"/>
      </rPr>
      <t>Investicijų ir ekonomikos departamentas (5), Miesto ūkio departamentas (6).</t>
    </r>
  </si>
  <si>
    <r>
      <rPr>
        <b/>
        <sz val="12"/>
        <rFont val="Times New Roman"/>
        <family val="1"/>
        <charset val="186"/>
      </rPr>
      <t xml:space="preserve">Programą vykdė: </t>
    </r>
    <r>
      <rPr>
        <sz val="12"/>
        <rFont val="Times New Roman"/>
        <family val="1"/>
        <charset val="186"/>
      </rPr>
      <t>Investicijų ir ekonomikos departamentas (Statybos ir infrastruktūros plėtros skyrius, Projektų skyrius), Miesto ūkio departamentas (Miesto tvarkymo skyrius, Aplinkos kokybės skyrius).</t>
    </r>
  </si>
  <si>
    <t>Planuotos reikšmės</t>
  </si>
  <si>
    <t>Faktinės reikšmės</t>
  </si>
  <si>
    <t>Informacija apie pasiektus rezultatus, duomenys apie asignavimų panaudojimo tikslingumą</t>
  </si>
  <si>
    <t>* Pagal Klaipėdos miesto savivaldybės tarybos 2014-01-30 sprendimą Nr. T2-16</t>
  </si>
  <si>
    <t>** Pagal Klaipėdos miesto savivaldybės tarybos 2014-12-11 sprendimą Nr. T2-311</t>
  </si>
  <si>
    <t xml:space="preserve">Dėl padidėjusių užlaidojimo plotų ir spalio mėnesį užėjusių šalnų susidarė didesnis atliekų kiekis
</t>
  </si>
  <si>
    <t>Vykdytos viešinimo paslaugas per spaudos atstovus; transliuoti informaciniai siužetai per regioninę televiziją; sukurti ir eksponuoti 3 rūšių socialinės reklamos plakatai; sukurtos ir pagamintos užduočių knygelės pradinių klasių moksleiviams bei dėlionės darželinukams; suorganizuotas ir pravestas konkursas atliekų tvarkymo tematika ikimokyklinio ugdymo švietimo įstaigoms; skelbta aktuali informacija apie atliekų tvarkymą daugiabučių gyvenamųjų namų stenduose; per Klaipėdos regiono radijo stotį pravestas radijo žaidimas – viktorina;  transliuota videoreklama lauko vaizdo ekranuose apie didelių gabaritų aikšteles; vykdytos kitos švietimo priemonės</t>
  </si>
  <si>
    <t xml:space="preserve">Įrengta 50 pusiau požeminių konteinerių aikštelių teritorijoje, kurią riboja Baltijos pr., Šilutės pl., Smiltelės g., Minijos g., Statybininkų pr., Taikos pr.        3 pusiau požeminių konteinerių aikštelės įrengtos Šarlotės gyvenamajame rajone </t>
  </si>
  <si>
    <t>Paslauga nupirkta mažesne kaina, nei planuota</t>
  </si>
  <si>
    <t xml:space="preserve">Iš viso rekonstruota lietaus nuotekų tinklų – 1625,5 m
</t>
  </si>
  <si>
    <t>2014 m. rekonstruota lietaus nuotekų tinklų – 275,15 m. (2 objektai – planuota 281 m, nuokrypis – 5,85 m). Per laikotarpį nuo techninio projektio parengimo (2007 m.) iki jų įgyvendinimo pradžios (2014 m.) situacija objektuose pasikeitė – atsirado daug techninio projekto pakeitimų. Dėl šios priežasties rangovai lietaus nuotekų tinklų rekonstrukcijos / statybos darbus baigė (7 objektuose iš 8), tačiau ne visų objektų statybos užbaigimo aktai pasirašyti (2 iš 8). 1 objekto darbai bus baigti 2015 m. sausio mėn., o 6 aktai bus pasirašyti iki 2015 m. birželio mėn.</t>
  </si>
  <si>
    <t xml:space="preserve">Suorganizuoti 4 pažintiniai vizitai </t>
  </si>
  <si>
    <t xml:space="preserve">Suorganizuoti 2 darbiniai susitikimai </t>
  </si>
  <si>
    <t>Suorganizuoti 3 pažintiniai vizitai Klaipėdoje ir Kaliningrade</t>
  </si>
  <si>
    <t xml:space="preserve">1 pažintinis vizitas Klaipėdoje neįvyko, nes neatvyko dalyviai iš Rusijos </t>
  </si>
  <si>
    <t>Įvyko 1 darbinis susitikimas Svetlogorske</t>
  </si>
  <si>
    <t>Nutiesta lietaus nuotekų tinklų – 100 m. Užbaigtumas proc.</t>
  </si>
  <si>
    <t>Nauji medžiai pasodinti Liepų g., K. Donelaičio g., Pilies g.</t>
  </si>
  <si>
    <t xml:space="preserve">Nutiesta lietaus nuotekų tinklų, m </t>
  </si>
  <si>
    <r>
      <t>Pakeista medinių takų – 1205,3 m</t>
    </r>
    <r>
      <rPr>
        <sz val="10"/>
        <rFont val="SimSun"/>
      </rPr>
      <t>²</t>
    </r>
    <r>
      <rPr>
        <vertAlign val="superscript"/>
        <sz val="10"/>
        <rFont val="Times New Roman"/>
        <family val="1"/>
        <charset val="186"/>
      </rPr>
      <t xml:space="preserve"> </t>
    </r>
    <r>
      <rPr>
        <sz val="10"/>
        <rFont val="Times New Roman"/>
        <family val="1"/>
        <charset val="186"/>
      </rPr>
      <t>ir laiptų – 51,5 m</t>
    </r>
    <r>
      <rPr>
        <sz val="10"/>
        <rFont val="SimSun"/>
      </rPr>
      <t>²</t>
    </r>
    <r>
      <rPr>
        <sz val="10"/>
        <rFont val="Times New Roman"/>
        <family val="1"/>
        <charset val="186"/>
      </rPr>
      <t xml:space="preserve"> Melnragės ir Girulių paplūdimiuose</t>
    </r>
  </si>
  <si>
    <t>Iki 2014 m. pabaigos baigti pagrindiniai darbai pagal rangos darbų sutartį. Nutiesta 7,2 km dviračių ir pėsčiųjų tako. Įrengtas apšvietimas. Išasfaltuota ~ 800 m gatvės ruožo</t>
  </si>
  <si>
    <t>Liko prijungti 1 tualetą Smiltynėje. Darbai bus baigti iki 2015 m. vasaros sezono</t>
  </si>
  <si>
    <t xml:space="preserve">Projekto „Aplinkos pritaikymo ir aplinkosaugos priemonių įgyvendinimas Baltijos jūros paplūdimių zonoje“ įgyvendinimas </t>
  </si>
  <si>
    <t>Paslaugos nupirktos mažesnėmis kainomis, nei planuota. Lėšos (92,8 tūkst. Lt) iš Aplinkos ministerijos bus pervestos tik 2015 m.</t>
  </si>
  <si>
    <t>Sutvirtintas kopagūbris, pinant tvoreles iš žabų, tūkst. m</t>
  </si>
  <si>
    <r>
      <t>Programų lėšų likučių laikinai laisvos lėšos</t>
    </r>
    <r>
      <rPr>
        <b/>
        <sz val="10"/>
        <rFont val="Times New Roman"/>
        <family val="1"/>
        <charset val="186"/>
      </rPr>
      <t xml:space="preserve"> SB(VRL) </t>
    </r>
    <r>
      <rPr>
        <sz val="10"/>
        <rFont val="Times New Roman"/>
        <family val="1"/>
        <charset val="186"/>
      </rPr>
      <t>– rinkliavos likutis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</si>
</sst>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sz val="10"/>
      <name val="TimesLT"/>
    </font>
    <font>
      <b/>
      <sz val="12"/>
      <name val="Times New Roman"/>
      <family val="1"/>
      <charset val="186"/>
    </font>
    <font>
      <sz val="10"/>
      <name val="Arial"/>
      <family val="2"/>
      <charset val="186"/>
    </font>
    <font>
      <b/>
      <sz val="10"/>
      <name val="Times New Roman"/>
      <family val="1"/>
      <charset val="204"/>
    </font>
    <font>
      <sz val="9"/>
      <name val="Times New Roman"/>
      <family val="1"/>
      <charset val="186"/>
    </font>
    <font>
      <b/>
      <sz val="9"/>
      <name val="Times New Roman"/>
      <family val="1"/>
      <charset val="186"/>
    </font>
    <font>
      <b/>
      <u/>
      <sz val="10"/>
      <name val="Times New Roman"/>
      <family val="1"/>
      <charset val="186"/>
    </font>
    <font>
      <sz val="10"/>
      <name val="Times New Roman"/>
      <family val="1"/>
      <charset val="204"/>
    </font>
    <font>
      <sz val="9"/>
      <name val="Times New Roman"/>
      <family val="1"/>
      <charset val="204"/>
    </font>
    <font>
      <vertAlign val="superscript"/>
      <sz val="10"/>
      <name val="Times New Roman"/>
      <family val="1"/>
      <charset val="186"/>
    </font>
    <font>
      <sz val="10"/>
      <name val="Times New Roman"/>
      <family val="1"/>
    </font>
    <font>
      <b/>
      <sz val="10"/>
      <name val="Times New Roman"/>
      <family val="1"/>
    </font>
    <font>
      <b/>
      <sz val="9"/>
      <name val="Times New Roman"/>
      <family val="1"/>
    </font>
    <font>
      <sz val="6"/>
      <name val="Times New Roman"/>
      <family val="1"/>
      <charset val="186"/>
    </font>
    <font>
      <sz val="6"/>
      <name val="Arial"/>
      <family val="2"/>
      <charset val="186"/>
    </font>
    <font>
      <sz val="10"/>
      <color theme="1"/>
      <name val="Times New Roman"/>
      <family val="1"/>
      <charset val="186"/>
    </font>
    <font>
      <b/>
      <sz val="10"/>
      <color theme="1"/>
      <name val="Times New Roman"/>
      <family val="1"/>
      <charset val="186"/>
    </font>
    <font>
      <sz val="11"/>
      <name val="Times New Roman"/>
      <family val="1"/>
      <charset val="186"/>
    </font>
    <font>
      <b/>
      <sz val="11"/>
      <name val="Times New Roman"/>
      <family val="1"/>
      <charset val="186"/>
    </font>
    <font>
      <vertAlign val="subscript"/>
      <sz val="10"/>
      <name val="Times New Roman"/>
      <family val="1"/>
      <charset val="186"/>
    </font>
    <font>
      <sz val="9"/>
      <color indexed="81"/>
      <name val="Tahoma"/>
      <family val="2"/>
      <charset val="186"/>
    </font>
    <font>
      <b/>
      <sz val="9"/>
      <color indexed="81"/>
      <name val="Tahoma"/>
      <family val="2"/>
      <charset val="186"/>
    </font>
    <font>
      <sz val="12"/>
      <name val="Times New Roman"/>
      <family val="1"/>
      <charset val="186"/>
    </font>
    <font>
      <sz val="10"/>
      <name val="SimSun"/>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FCCFF"/>
        <bgColor indexed="64"/>
      </patternFill>
    </fill>
  </fills>
  <borders count="93">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s>
  <cellStyleXfs count="3">
    <xf numFmtId="0" fontId="0" fillId="0" borderId="0"/>
    <xf numFmtId="0" fontId="5" fillId="0" borderId="0"/>
    <xf numFmtId="0" fontId="7" fillId="0" borderId="0"/>
  </cellStyleXfs>
  <cellXfs count="755">
    <xf numFmtId="0" fontId="0" fillId="0" borderId="0" xfId="0"/>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49" fontId="4" fillId="2" borderId="1" xfId="0" applyNumberFormat="1" applyFont="1" applyFill="1" applyBorder="1" applyAlignment="1">
      <alignment horizontal="center" vertical="top"/>
    </xf>
    <xf numFmtId="0" fontId="3" fillId="0" borderId="23" xfId="0" applyFont="1" applyFill="1" applyBorder="1" applyAlignment="1">
      <alignment vertical="top" wrapText="1"/>
    </xf>
    <xf numFmtId="3" fontId="3" fillId="0" borderId="4"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0" fontId="3" fillId="3" borderId="25" xfId="0" applyFont="1" applyFill="1" applyBorder="1" applyAlignment="1">
      <alignment horizontal="left" vertical="top" wrapText="1"/>
    </xf>
    <xf numFmtId="0" fontId="3" fillId="3" borderId="41" xfId="0" applyFont="1" applyFill="1" applyBorder="1" applyAlignment="1">
      <alignment horizontal="left" vertical="top" wrapText="1"/>
    </xf>
    <xf numFmtId="0" fontId="9" fillId="0" borderId="0" xfId="0" applyFont="1" applyAlignment="1">
      <alignment horizontal="center" vertical="top"/>
    </xf>
    <xf numFmtId="49" fontId="4" fillId="2" borderId="4" xfId="0" applyNumberFormat="1" applyFont="1" applyFill="1" applyBorder="1" applyAlignment="1">
      <alignment vertical="top"/>
    </xf>
    <xf numFmtId="49" fontId="4" fillId="2" borderId="7" xfId="0" applyNumberFormat="1" applyFont="1" applyFill="1" applyBorder="1" applyAlignment="1">
      <alignment vertical="top"/>
    </xf>
    <xf numFmtId="0" fontId="3" fillId="0" borderId="22" xfId="0" applyFont="1" applyFill="1" applyBorder="1" applyAlignment="1">
      <alignment vertical="top" wrapText="1"/>
    </xf>
    <xf numFmtId="165" fontId="3" fillId="0" borderId="0" xfId="0" applyNumberFormat="1" applyFont="1" applyAlignment="1">
      <alignment vertical="top"/>
    </xf>
    <xf numFmtId="49" fontId="4" fillId="6" borderId="16" xfId="0" applyNumberFormat="1" applyFont="1" applyFill="1" applyBorder="1" applyAlignment="1">
      <alignment horizontal="center" vertical="top"/>
    </xf>
    <xf numFmtId="49" fontId="4" fillId="6" borderId="18" xfId="0" applyNumberFormat="1" applyFont="1" applyFill="1" applyBorder="1" applyAlignment="1">
      <alignment vertical="top"/>
    </xf>
    <xf numFmtId="49" fontId="4" fillId="6" borderId="23" xfId="0" applyNumberFormat="1" applyFont="1" applyFill="1" applyBorder="1" applyAlignment="1">
      <alignment vertical="top"/>
    </xf>
    <xf numFmtId="49" fontId="4" fillId="6" borderId="37" xfId="0" applyNumberFormat="1" applyFont="1" applyFill="1" applyBorder="1" applyAlignment="1">
      <alignment horizontal="center" vertical="top"/>
    </xf>
    <xf numFmtId="49" fontId="4" fillId="5" borderId="16" xfId="0" applyNumberFormat="1" applyFont="1" applyFill="1" applyBorder="1" applyAlignment="1">
      <alignment horizontal="center" vertical="top"/>
    </xf>
    <xf numFmtId="0" fontId="3" fillId="3" borderId="0" xfId="0" applyFont="1" applyFill="1" applyBorder="1" applyAlignment="1">
      <alignment vertical="top"/>
    </xf>
    <xf numFmtId="164" fontId="3" fillId="0" borderId="0" xfId="0" applyNumberFormat="1" applyFont="1" applyAlignment="1">
      <alignment vertical="top"/>
    </xf>
    <xf numFmtId="0" fontId="3" fillId="3" borderId="25" xfId="0" applyNumberFormat="1" applyFont="1" applyFill="1" applyBorder="1" applyAlignment="1">
      <alignment horizontal="center" vertical="top"/>
    </xf>
    <xf numFmtId="0" fontId="3" fillId="3" borderId="41" xfId="0" applyNumberFormat="1" applyFont="1" applyFill="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horizontal="center" vertical="top"/>
    </xf>
    <xf numFmtId="0" fontId="12" fillId="0" borderId="3" xfId="0" applyFont="1" applyFill="1" applyBorder="1" applyAlignment="1">
      <alignment horizontal="center" vertical="top" wrapText="1"/>
    </xf>
    <xf numFmtId="3" fontId="3" fillId="0" borderId="40" xfId="0" applyNumberFormat="1" applyFont="1" applyFill="1" applyBorder="1" applyAlignment="1">
      <alignment horizontal="center" vertical="top"/>
    </xf>
    <xf numFmtId="3" fontId="3" fillId="0" borderId="25" xfId="0" applyNumberFormat="1" applyFont="1" applyFill="1" applyBorder="1" applyAlignment="1">
      <alignment horizontal="center" vertical="top"/>
    </xf>
    <xf numFmtId="165" fontId="3" fillId="0" borderId="25" xfId="0" applyNumberFormat="1" applyFont="1" applyFill="1" applyBorder="1" applyAlignment="1">
      <alignment horizontal="center" vertical="top"/>
    </xf>
    <xf numFmtId="0" fontId="11" fillId="0" borderId="40" xfId="0" applyFont="1" applyFill="1" applyBorder="1" applyAlignment="1">
      <alignment vertical="top" wrapText="1"/>
    </xf>
    <xf numFmtId="0" fontId="3" fillId="4" borderId="66" xfId="0" applyFont="1" applyFill="1" applyBorder="1" applyAlignment="1">
      <alignment vertical="top" wrapText="1"/>
    </xf>
    <xf numFmtId="3" fontId="3" fillId="0" borderId="3" xfId="0" applyNumberFormat="1" applyFont="1" applyFill="1" applyBorder="1" applyAlignment="1">
      <alignment horizontal="center" vertical="top"/>
    </xf>
    <xf numFmtId="3" fontId="3" fillId="0" borderId="7"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0" fontId="9" fillId="4" borderId="27" xfId="0" applyFont="1" applyFill="1" applyBorder="1" applyAlignment="1">
      <alignment horizontal="center" vertical="top" wrapText="1"/>
    </xf>
    <xf numFmtId="49" fontId="4" fillId="6" borderId="61"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165" fontId="3" fillId="0" borderId="4" xfId="0" applyNumberFormat="1" applyFont="1" applyFill="1" applyBorder="1" applyAlignment="1">
      <alignment horizontal="center" vertical="top"/>
    </xf>
    <xf numFmtId="0" fontId="4" fillId="4" borderId="2" xfId="0" applyFont="1" applyFill="1" applyBorder="1" applyAlignment="1">
      <alignment horizontal="left" vertical="top" wrapText="1"/>
    </xf>
    <xf numFmtId="0" fontId="4" fillId="0" borderId="2" xfId="0" applyFont="1" applyFill="1" applyBorder="1" applyAlignment="1">
      <alignment vertical="top" wrapText="1"/>
    </xf>
    <xf numFmtId="3" fontId="3" fillId="0" borderId="12" xfId="0" applyNumberFormat="1" applyFont="1" applyFill="1" applyBorder="1" applyAlignment="1">
      <alignment horizontal="center" vertical="top"/>
    </xf>
    <xf numFmtId="49" fontId="4" fillId="4" borderId="25" xfId="0" applyNumberFormat="1" applyFont="1" applyFill="1" applyBorder="1" applyAlignment="1">
      <alignment vertical="top"/>
    </xf>
    <xf numFmtId="49" fontId="4" fillId="4" borderId="41" xfId="0" applyNumberFormat="1" applyFont="1" applyFill="1" applyBorder="1" applyAlignment="1">
      <alignment vertical="top"/>
    </xf>
    <xf numFmtId="0" fontId="9" fillId="4" borderId="44" xfId="0"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0" fontId="3" fillId="0" borderId="0" xfId="0" applyFont="1" applyFill="1" applyBorder="1" applyAlignment="1">
      <alignment vertical="top"/>
    </xf>
    <xf numFmtId="3" fontId="3" fillId="3" borderId="3" xfId="0" applyNumberFormat="1" applyFont="1" applyFill="1" applyBorder="1" applyAlignment="1">
      <alignment horizontal="center" vertical="top" wrapText="1"/>
    </xf>
    <xf numFmtId="0" fontId="7" fillId="0" borderId="4" xfId="0" applyFont="1" applyBorder="1" applyAlignment="1">
      <alignment horizontal="center" vertical="center" textRotation="90"/>
    </xf>
    <xf numFmtId="3" fontId="3" fillId="0" borderId="64" xfId="0" applyNumberFormat="1" applyFont="1" applyFill="1" applyBorder="1" applyAlignment="1">
      <alignment horizontal="center" vertical="top"/>
    </xf>
    <xf numFmtId="49" fontId="4" fillId="6" borderId="46" xfId="0" applyNumberFormat="1" applyFont="1" applyFill="1" applyBorder="1" applyAlignment="1">
      <alignment horizontal="center" vertical="top"/>
    </xf>
    <xf numFmtId="49" fontId="8" fillId="0" borderId="40" xfId="0" applyNumberFormat="1" applyFont="1" applyBorder="1" applyAlignment="1">
      <alignment horizontal="center" vertical="top"/>
    </xf>
    <xf numFmtId="0" fontId="4" fillId="0" borderId="41" xfId="0" applyFont="1" applyFill="1" applyBorder="1" applyAlignment="1">
      <alignment horizontal="center" vertical="top" wrapText="1"/>
    </xf>
    <xf numFmtId="3" fontId="3" fillId="0" borderId="42" xfId="0" applyNumberFormat="1" applyFont="1" applyFill="1" applyBorder="1" applyAlignment="1">
      <alignment horizontal="center" vertical="top"/>
    </xf>
    <xf numFmtId="3" fontId="3" fillId="3" borderId="12" xfId="0" applyNumberFormat="1" applyFont="1" applyFill="1" applyBorder="1" applyAlignment="1">
      <alignment horizontal="center" vertical="top"/>
    </xf>
    <xf numFmtId="3" fontId="3" fillId="0" borderId="4" xfId="0" applyNumberFormat="1" applyFont="1" applyFill="1" applyBorder="1" applyAlignment="1">
      <alignment horizontal="center" vertical="center"/>
    </xf>
    <xf numFmtId="0" fontId="9" fillId="4" borderId="60" xfId="0" applyFont="1" applyFill="1" applyBorder="1" applyAlignment="1">
      <alignment horizontal="center" vertical="top" wrapText="1"/>
    </xf>
    <xf numFmtId="0" fontId="7" fillId="0" borderId="64" xfId="0" applyFont="1" applyBorder="1" applyAlignment="1">
      <alignment horizontal="center" vertical="center" textRotation="90"/>
    </xf>
    <xf numFmtId="0" fontId="10" fillId="4" borderId="57" xfId="0" applyFont="1" applyFill="1" applyBorder="1" applyAlignment="1">
      <alignment horizontal="center" vertical="top"/>
    </xf>
    <xf numFmtId="0" fontId="9" fillId="4" borderId="48" xfId="0" applyFont="1" applyFill="1" applyBorder="1" applyAlignment="1">
      <alignment horizontal="center" vertical="top"/>
    </xf>
    <xf numFmtId="164" fontId="3" fillId="0" borderId="0" xfId="0" applyNumberFormat="1" applyFont="1" applyBorder="1" applyAlignment="1">
      <alignment vertical="top"/>
    </xf>
    <xf numFmtId="0" fontId="3" fillId="4" borderId="13" xfId="0" applyFont="1" applyFill="1" applyBorder="1" applyAlignment="1">
      <alignment vertical="top" wrapText="1"/>
    </xf>
    <xf numFmtId="0" fontId="3" fillId="4" borderId="64" xfId="0" applyFont="1" applyFill="1" applyBorder="1" applyAlignment="1">
      <alignment vertical="top" wrapText="1"/>
    </xf>
    <xf numFmtId="0" fontId="3" fillId="0" borderId="0" xfId="0" applyFont="1" applyBorder="1" applyAlignment="1">
      <alignment horizontal="left" vertical="top"/>
    </xf>
    <xf numFmtId="49" fontId="4" fillId="6" borderId="22"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0" fontId="4" fillId="0" borderId="0" xfId="0" applyNumberFormat="1" applyFont="1" applyAlignment="1">
      <alignment horizontal="center" vertical="top"/>
    </xf>
    <xf numFmtId="164" fontId="4" fillId="2" borderId="14" xfId="0" applyNumberFormat="1" applyFont="1" applyFill="1" applyBorder="1" applyAlignment="1">
      <alignment horizontal="center" vertical="top"/>
    </xf>
    <xf numFmtId="164" fontId="4" fillId="2" borderId="8" xfId="0" applyNumberFormat="1" applyFont="1" applyFill="1" applyBorder="1" applyAlignment="1">
      <alignment horizontal="center" vertical="top"/>
    </xf>
    <xf numFmtId="164" fontId="4" fillId="2" borderId="72" xfId="0" applyNumberFormat="1" applyFont="1" applyFill="1" applyBorder="1" applyAlignment="1">
      <alignment horizontal="center" vertical="top"/>
    </xf>
    <xf numFmtId="164" fontId="4" fillId="2" borderId="11" xfId="0" applyNumberFormat="1" applyFont="1" applyFill="1" applyBorder="1" applyAlignment="1">
      <alignment horizontal="center" vertical="top"/>
    </xf>
    <xf numFmtId="164" fontId="4" fillId="6" borderId="16" xfId="0" applyNumberFormat="1" applyFont="1" applyFill="1" applyBorder="1" applyAlignment="1">
      <alignment horizontal="center" vertical="top"/>
    </xf>
    <xf numFmtId="164" fontId="4" fillId="5" borderId="37" xfId="0" applyNumberFormat="1" applyFont="1" applyFill="1" applyBorder="1" applyAlignment="1">
      <alignment horizontal="center" vertical="top"/>
    </xf>
    <xf numFmtId="164" fontId="4" fillId="5" borderId="36" xfId="0" applyNumberFormat="1" applyFont="1" applyFill="1" applyBorder="1" applyAlignment="1">
      <alignment horizontal="center" vertical="top"/>
    </xf>
    <xf numFmtId="164" fontId="4" fillId="5" borderId="26" xfId="0" applyNumberFormat="1" applyFont="1" applyFill="1" applyBorder="1" applyAlignment="1">
      <alignment horizontal="center" vertical="top"/>
    </xf>
    <xf numFmtId="164" fontId="3" fillId="0" borderId="44" xfId="0" applyNumberFormat="1" applyFont="1" applyBorder="1" applyAlignment="1">
      <alignment horizontal="center" vertical="top"/>
    </xf>
    <xf numFmtId="164" fontId="4" fillId="5" borderId="44" xfId="0" applyNumberFormat="1" applyFont="1" applyFill="1" applyBorder="1" applyAlignment="1">
      <alignment horizontal="center" vertical="top"/>
    </xf>
    <xf numFmtId="164" fontId="3" fillId="0" borderId="48" xfId="0" applyNumberFormat="1" applyFont="1" applyBorder="1" applyAlignment="1">
      <alignment horizontal="center" vertical="top"/>
    </xf>
    <xf numFmtId="164" fontId="4" fillId="7" borderId="45" xfId="0" applyNumberFormat="1" applyFont="1" applyFill="1" applyBorder="1" applyAlignment="1">
      <alignment horizontal="center" vertical="top"/>
    </xf>
    <xf numFmtId="0" fontId="3" fillId="4" borderId="64" xfId="0" applyNumberFormat="1" applyFont="1" applyFill="1" applyBorder="1" applyAlignment="1">
      <alignment horizontal="center" vertical="top"/>
    </xf>
    <xf numFmtId="0" fontId="3" fillId="4" borderId="12" xfId="0" applyNumberFormat="1" applyFont="1" applyFill="1" applyBorder="1" applyAlignment="1">
      <alignment horizontal="center" vertical="top"/>
    </xf>
    <xf numFmtId="0" fontId="3" fillId="4" borderId="7" xfId="0" applyNumberFormat="1" applyFont="1" applyFill="1" applyBorder="1" applyAlignment="1">
      <alignment horizontal="center" vertical="top"/>
    </xf>
    <xf numFmtId="0" fontId="3" fillId="4" borderId="4" xfId="0" applyNumberFormat="1" applyFont="1" applyFill="1" applyBorder="1" applyAlignment="1">
      <alignment horizontal="center" vertical="top"/>
    </xf>
    <xf numFmtId="49" fontId="4" fillId="0" borderId="19" xfId="0" applyNumberFormat="1" applyFont="1" applyBorder="1" applyAlignment="1">
      <alignment horizontal="center" vertical="top" wrapText="1"/>
    </xf>
    <xf numFmtId="49" fontId="4" fillId="0" borderId="20" xfId="0" applyNumberFormat="1" applyFont="1" applyBorder="1" applyAlignment="1">
      <alignment horizontal="center" vertical="top" wrapText="1"/>
    </xf>
    <xf numFmtId="0" fontId="3" fillId="0" borderId="33" xfId="0" applyFont="1" applyFill="1" applyBorder="1" applyAlignment="1">
      <alignment vertical="top" wrapText="1"/>
    </xf>
    <xf numFmtId="49" fontId="4" fillId="2" borderId="4" xfId="0" applyNumberFormat="1" applyFont="1" applyFill="1" applyBorder="1" applyAlignment="1">
      <alignment vertical="top" wrapText="1"/>
    </xf>
    <xf numFmtId="49" fontId="4" fillId="2" borderId="7" xfId="0" applyNumberFormat="1" applyFont="1" applyFill="1" applyBorder="1" applyAlignment="1">
      <alignment vertical="top" wrapText="1"/>
    </xf>
    <xf numFmtId="49" fontId="4" fillId="4" borderId="4" xfId="0" applyNumberFormat="1" applyFont="1" applyFill="1" applyBorder="1" applyAlignment="1">
      <alignment vertical="top" wrapText="1"/>
    </xf>
    <xf numFmtId="49" fontId="4" fillId="4" borderId="7" xfId="0" applyNumberFormat="1" applyFont="1" applyFill="1" applyBorder="1" applyAlignment="1">
      <alignment vertical="top" wrapText="1"/>
    </xf>
    <xf numFmtId="0" fontId="7" fillId="0" borderId="12" xfId="0" applyFont="1" applyBorder="1" applyAlignment="1">
      <alignment horizontal="center" vertical="center" textRotation="90"/>
    </xf>
    <xf numFmtId="164" fontId="4" fillId="2" borderId="36" xfId="0" applyNumberFormat="1" applyFont="1" applyFill="1" applyBorder="1" applyAlignment="1">
      <alignment horizontal="center" vertical="top"/>
    </xf>
    <xf numFmtId="0" fontId="4" fillId="4" borderId="4" xfId="0" applyFont="1" applyFill="1" applyBorder="1" applyAlignment="1">
      <alignment vertical="top" wrapText="1"/>
    </xf>
    <xf numFmtId="0" fontId="4" fillId="4" borderId="7" xfId="0" applyFont="1" applyFill="1" applyBorder="1" applyAlignment="1">
      <alignment vertical="top" wrapText="1"/>
    </xf>
    <xf numFmtId="49" fontId="4" fillId="0" borderId="19" xfId="0" applyNumberFormat="1" applyFont="1" applyBorder="1" applyAlignment="1">
      <alignment vertical="top"/>
    </xf>
    <xf numFmtId="49" fontId="4" fillId="0" borderId="20" xfId="0" applyNumberFormat="1" applyFont="1" applyBorder="1" applyAlignment="1">
      <alignment vertical="top"/>
    </xf>
    <xf numFmtId="0" fontId="7" fillId="0" borderId="4" xfId="0" applyFont="1" applyBorder="1" applyAlignment="1">
      <alignment textRotation="90" wrapText="1"/>
    </xf>
    <xf numFmtId="0" fontId="3" fillId="0" borderId="35" xfId="0" applyFont="1" applyFill="1" applyBorder="1" applyAlignment="1">
      <alignment vertical="top" wrapText="1"/>
    </xf>
    <xf numFmtId="164" fontId="3" fillId="0" borderId="5" xfId="0" applyNumberFormat="1" applyFont="1" applyFill="1" applyBorder="1" applyAlignment="1">
      <alignment horizontal="center" vertical="top"/>
    </xf>
    <xf numFmtId="49" fontId="4" fillId="6" borderId="18" xfId="0" applyNumberFormat="1" applyFont="1" applyFill="1" applyBorder="1" applyAlignment="1">
      <alignment vertical="top" wrapText="1"/>
    </xf>
    <xf numFmtId="49" fontId="4" fillId="6" borderId="23" xfId="0" applyNumberFormat="1" applyFont="1" applyFill="1" applyBorder="1" applyAlignment="1">
      <alignment vertical="top" wrapText="1"/>
    </xf>
    <xf numFmtId="3" fontId="3" fillId="3" borderId="31" xfId="0" applyNumberFormat="1" applyFont="1" applyFill="1" applyBorder="1" applyAlignment="1">
      <alignment horizontal="center" vertical="top"/>
    </xf>
    <xf numFmtId="3" fontId="3" fillId="4" borderId="5"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49" fontId="4" fillId="4" borderId="7" xfId="0" applyNumberFormat="1" applyFont="1" applyFill="1" applyBorder="1" applyAlignment="1">
      <alignment horizontal="center" vertical="top"/>
    </xf>
    <xf numFmtId="0" fontId="3" fillId="0" borderId="3" xfId="0" applyFont="1" applyFill="1" applyBorder="1" applyAlignment="1">
      <alignment horizontal="center" vertical="top" wrapText="1"/>
    </xf>
    <xf numFmtId="49" fontId="4" fillId="2" borderId="4"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4" fillId="0" borderId="40" xfId="0" applyNumberFormat="1" applyFont="1" applyBorder="1" applyAlignment="1">
      <alignment horizontal="center" vertical="top"/>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3" fillId="0" borderId="70" xfId="0" applyFont="1" applyFill="1" applyBorder="1" applyAlignment="1">
      <alignment vertical="top" wrapText="1"/>
    </xf>
    <xf numFmtId="0" fontId="3" fillId="2" borderId="3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0" borderId="4" xfId="0" applyNumberFormat="1" applyFont="1" applyFill="1" applyBorder="1" applyAlignment="1">
      <alignment horizontal="center" vertical="top"/>
    </xf>
    <xf numFmtId="0" fontId="4" fillId="0" borderId="3" xfId="0" applyFont="1" applyFill="1" applyBorder="1" applyAlignment="1">
      <alignment horizontal="center" vertical="top" wrapText="1"/>
    </xf>
    <xf numFmtId="49" fontId="4" fillId="0" borderId="63" xfId="0" applyNumberFormat="1" applyFont="1" applyBorder="1" applyAlignment="1">
      <alignment horizontal="center" vertical="top"/>
    </xf>
    <xf numFmtId="49" fontId="4" fillId="6" borderId="22" xfId="0" applyNumberFormat="1" applyFont="1" applyFill="1" applyBorder="1" applyAlignment="1">
      <alignment horizontal="center" vertical="top"/>
    </xf>
    <xf numFmtId="49" fontId="4" fillId="6" borderId="23" xfId="0" applyNumberFormat="1" applyFont="1" applyFill="1" applyBorder="1" applyAlignment="1">
      <alignment horizontal="center" vertical="top"/>
    </xf>
    <xf numFmtId="49" fontId="4" fillId="6" borderId="18" xfId="0" applyNumberFormat="1" applyFont="1" applyFill="1" applyBorder="1" applyAlignment="1">
      <alignment horizontal="center" vertical="top"/>
    </xf>
    <xf numFmtId="0" fontId="9" fillId="4" borderId="44" xfId="0" applyFont="1" applyFill="1" applyBorder="1" applyAlignment="1">
      <alignment horizontal="center" vertical="top"/>
    </xf>
    <xf numFmtId="0" fontId="12" fillId="4" borderId="7" xfId="0" applyFont="1" applyFill="1" applyBorder="1" applyAlignment="1">
      <alignment vertical="top" wrapText="1"/>
    </xf>
    <xf numFmtId="164" fontId="4" fillId="6" borderId="36" xfId="0" applyNumberFormat="1" applyFont="1" applyFill="1" applyBorder="1" applyAlignment="1">
      <alignment horizontal="center" vertical="top"/>
    </xf>
    <xf numFmtId="49" fontId="4" fillId="6" borderId="66" xfId="0" applyNumberFormat="1" applyFont="1" applyFill="1" applyBorder="1" applyAlignment="1">
      <alignment horizontal="center" vertical="top"/>
    </xf>
    <xf numFmtId="164" fontId="4" fillId="2" borderId="45" xfId="0" applyNumberFormat="1" applyFont="1" applyFill="1" applyBorder="1" applyAlignment="1">
      <alignment horizontal="center" vertical="top"/>
    </xf>
    <xf numFmtId="3" fontId="20" fillId="0" borderId="4" xfId="0" applyNumberFormat="1" applyFont="1" applyFill="1" applyBorder="1" applyAlignment="1">
      <alignment horizontal="center" vertical="top"/>
    </xf>
    <xf numFmtId="3" fontId="20" fillId="0" borderId="7" xfId="0" applyNumberFormat="1" applyFont="1" applyFill="1" applyBorder="1" applyAlignment="1">
      <alignment horizontal="center" vertical="top"/>
    </xf>
    <xf numFmtId="164" fontId="4" fillId="8" borderId="35" xfId="0" applyNumberFormat="1" applyFont="1" applyFill="1" applyBorder="1" applyAlignment="1">
      <alignment horizontal="center" vertical="top"/>
    </xf>
    <xf numFmtId="0" fontId="9" fillId="4" borderId="52" xfId="0" applyFont="1" applyFill="1" applyBorder="1" applyAlignment="1">
      <alignment horizontal="center" vertical="top" wrapText="1"/>
    </xf>
    <xf numFmtId="49" fontId="4" fillId="6" borderId="18" xfId="0" applyNumberFormat="1" applyFont="1" applyFill="1" applyBorder="1" applyAlignment="1">
      <alignment horizontal="center" vertical="top"/>
    </xf>
    <xf numFmtId="0" fontId="3" fillId="2" borderId="8" xfId="0" applyFont="1" applyFill="1" applyBorder="1" applyAlignment="1">
      <alignment horizontal="center" vertical="top" wrapText="1"/>
    </xf>
    <xf numFmtId="165" fontId="4" fillId="5" borderId="50" xfId="0" applyNumberFormat="1" applyFont="1" applyFill="1" applyBorder="1" applyAlignment="1">
      <alignment horizontal="center" vertical="top" wrapText="1"/>
    </xf>
    <xf numFmtId="164" fontId="4" fillId="7" borderId="67" xfId="0" applyNumberFormat="1" applyFont="1" applyFill="1" applyBorder="1" applyAlignment="1">
      <alignment horizontal="center" vertical="top" wrapText="1"/>
    </xf>
    <xf numFmtId="164" fontId="3" fillId="0" borderId="52" xfId="0" applyNumberFormat="1" applyFont="1" applyBorder="1" applyAlignment="1">
      <alignment horizontal="center" vertical="top" wrapText="1"/>
    </xf>
    <xf numFmtId="164" fontId="4" fillId="5" borderId="52" xfId="0" applyNumberFormat="1" applyFont="1" applyFill="1" applyBorder="1" applyAlignment="1">
      <alignment horizontal="center" vertical="top" wrapText="1"/>
    </xf>
    <xf numFmtId="164" fontId="3" fillId="4" borderId="52" xfId="0" applyNumberFormat="1" applyFont="1" applyFill="1" applyBorder="1" applyAlignment="1">
      <alignment horizontal="center" vertical="top" wrapText="1"/>
    </xf>
    <xf numFmtId="3" fontId="3" fillId="3" borderId="25" xfId="0" applyNumberFormat="1" applyFont="1" applyFill="1" applyBorder="1" applyAlignment="1">
      <alignment horizontal="center" vertical="top"/>
    </xf>
    <xf numFmtId="3" fontId="3" fillId="3" borderId="40" xfId="0" applyNumberFormat="1" applyFont="1" applyFill="1" applyBorder="1" applyAlignment="1">
      <alignment horizontal="center" vertical="top" wrapText="1"/>
    </xf>
    <xf numFmtId="3" fontId="3" fillId="0" borderId="41" xfId="0" applyNumberFormat="1" applyFont="1" applyFill="1" applyBorder="1" applyAlignment="1">
      <alignment horizontal="center" vertical="top" wrapText="1"/>
    </xf>
    <xf numFmtId="3" fontId="3" fillId="0" borderId="41" xfId="0" applyNumberFormat="1" applyFont="1" applyFill="1" applyBorder="1" applyAlignment="1">
      <alignment horizontal="center" vertical="top"/>
    </xf>
    <xf numFmtId="0" fontId="3" fillId="4" borderId="31" xfId="0" applyNumberFormat="1" applyFont="1" applyFill="1" applyBorder="1" applyAlignment="1">
      <alignment horizontal="center" vertical="top"/>
    </xf>
    <xf numFmtId="3" fontId="3" fillId="0" borderId="77" xfId="0" applyNumberFormat="1" applyFont="1" applyFill="1" applyBorder="1" applyAlignment="1">
      <alignment horizontal="center" vertical="top"/>
    </xf>
    <xf numFmtId="0" fontId="9" fillId="4" borderId="27" xfId="0" applyFont="1" applyFill="1" applyBorder="1" applyAlignment="1">
      <alignment horizontal="center" vertical="top"/>
    </xf>
    <xf numFmtId="0" fontId="9" fillId="4" borderId="57" xfId="0" applyFont="1" applyFill="1" applyBorder="1" applyAlignment="1">
      <alignment horizontal="center" vertical="top"/>
    </xf>
    <xf numFmtId="0" fontId="10" fillId="4" borderId="67" xfId="0" applyFont="1" applyFill="1" applyBorder="1" applyAlignment="1">
      <alignment horizontal="center" vertical="top"/>
    </xf>
    <xf numFmtId="0" fontId="10" fillId="4" borderId="29" xfId="0" applyFont="1" applyFill="1" applyBorder="1" applyAlignment="1">
      <alignment horizontal="center" vertical="top"/>
    </xf>
    <xf numFmtId="0" fontId="9" fillId="4" borderId="26" xfId="0" applyFont="1" applyFill="1" applyBorder="1" applyAlignment="1">
      <alignment horizontal="center" vertical="top"/>
    </xf>
    <xf numFmtId="0" fontId="3" fillId="4" borderId="44" xfId="0" applyFont="1" applyFill="1" applyBorder="1" applyAlignment="1">
      <alignment horizontal="center" vertical="top" wrapText="1"/>
    </xf>
    <xf numFmtId="0" fontId="9" fillId="4" borderId="59" xfId="0" applyFont="1" applyFill="1" applyBorder="1" applyAlignment="1">
      <alignment horizontal="center" vertical="top"/>
    </xf>
    <xf numFmtId="0" fontId="10" fillId="4" borderId="46" xfId="0" applyFont="1" applyFill="1" applyBorder="1" applyAlignment="1">
      <alignment horizontal="center" vertical="top"/>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28" xfId="0" applyFont="1" applyFill="1" applyBorder="1" applyAlignment="1">
      <alignment horizontal="center" vertical="top"/>
    </xf>
    <xf numFmtId="0" fontId="3" fillId="4" borderId="28" xfId="0" applyFont="1" applyFill="1" applyBorder="1" applyAlignment="1">
      <alignment horizontal="center" vertical="top" wrapText="1"/>
    </xf>
    <xf numFmtId="0" fontId="16" fillId="4" borderId="46" xfId="0" applyFont="1" applyFill="1" applyBorder="1" applyAlignment="1">
      <alignment horizontal="right" vertical="top"/>
    </xf>
    <xf numFmtId="0" fontId="10" fillId="4" borderId="45" xfId="0" applyFont="1" applyFill="1" applyBorder="1" applyAlignment="1">
      <alignment horizontal="center" vertical="top"/>
    </xf>
    <xf numFmtId="49" fontId="20" fillId="4" borderId="50" xfId="0" applyNumberFormat="1" applyFont="1" applyFill="1" applyBorder="1" applyAlignment="1">
      <alignment horizontal="center" vertical="top"/>
    </xf>
    <xf numFmtId="0" fontId="20" fillId="4" borderId="44" xfId="0" applyFont="1" applyFill="1" applyBorder="1" applyAlignment="1">
      <alignment horizontal="center" vertical="top" wrapText="1"/>
    </xf>
    <xf numFmtId="0" fontId="21" fillId="4" borderId="46" xfId="0" applyFont="1" applyFill="1" applyBorder="1" applyAlignment="1">
      <alignment horizontal="right" vertical="top"/>
    </xf>
    <xf numFmtId="0" fontId="10" fillId="4" borderId="50" xfId="0" applyFont="1" applyFill="1" applyBorder="1" applyAlignment="1">
      <alignment horizontal="center" vertical="top"/>
    </xf>
    <xf numFmtId="0" fontId="9" fillId="4" borderId="48" xfId="0" applyFont="1" applyFill="1" applyBorder="1" applyAlignment="1">
      <alignment horizontal="center" vertical="top" wrapText="1"/>
    </xf>
    <xf numFmtId="49" fontId="15" fillId="4" borderId="50" xfId="0" applyNumberFormat="1" applyFont="1" applyFill="1" applyBorder="1" applyAlignment="1">
      <alignment horizontal="center" vertical="top"/>
    </xf>
    <xf numFmtId="49" fontId="15" fillId="4" borderId="52" xfId="0" applyNumberFormat="1" applyFont="1" applyFill="1" applyBorder="1" applyAlignment="1">
      <alignment horizontal="center" vertical="top"/>
    </xf>
    <xf numFmtId="0" fontId="3" fillId="4" borderId="52" xfId="0" applyFont="1" applyFill="1" applyBorder="1" applyAlignment="1">
      <alignment horizontal="center" vertical="top"/>
    </xf>
    <xf numFmtId="164" fontId="3" fillId="9" borderId="48" xfId="0" applyNumberFormat="1" applyFont="1" applyFill="1" applyBorder="1" applyAlignment="1">
      <alignment horizontal="center" vertical="top" wrapText="1"/>
    </xf>
    <xf numFmtId="164" fontId="3" fillId="9" borderId="44" xfId="0" applyNumberFormat="1" applyFont="1" applyFill="1" applyBorder="1" applyAlignment="1">
      <alignment horizontal="center" vertical="top" wrapText="1"/>
    </xf>
    <xf numFmtId="164" fontId="4" fillId="9" borderId="46" xfId="0" applyNumberFormat="1" applyFont="1" applyFill="1" applyBorder="1" applyAlignment="1">
      <alignment horizontal="center" vertical="top"/>
    </xf>
    <xf numFmtId="164" fontId="3" fillId="9" borderId="51" xfId="0" applyNumberFormat="1" applyFont="1" applyFill="1" applyBorder="1" applyAlignment="1">
      <alignment horizontal="center" vertical="top" wrapText="1"/>
    </xf>
    <xf numFmtId="164" fontId="3" fillId="9" borderId="49" xfId="0" applyNumberFormat="1" applyFont="1" applyFill="1" applyBorder="1" applyAlignment="1">
      <alignment horizontal="center" vertical="top" wrapText="1"/>
    </xf>
    <xf numFmtId="164" fontId="3" fillId="9" borderId="60" xfId="0" applyNumberFormat="1" applyFont="1" applyFill="1" applyBorder="1" applyAlignment="1">
      <alignment horizontal="center" vertical="top"/>
    </xf>
    <xf numFmtId="164" fontId="3" fillId="9" borderId="47" xfId="0" applyNumberFormat="1" applyFont="1" applyFill="1" applyBorder="1" applyAlignment="1">
      <alignment horizontal="center" vertical="top" wrapText="1"/>
    </xf>
    <xf numFmtId="164" fontId="4" fillId="9" borderId="67" xfId="0" applyNumberFormat="1" applyFont="1" applyFill="1" applyBorder="1" applyAlignment="1">
      <alignment horizontal="center" vertical="top"/>
    </xf>
    <xf numFmtId="164" fontId="3" fillId="9" borderId="50" xfId="0" applyNumberFormat="1" applyFont="1" applyFill="1" applyBorder="1" applyAlignment="1">
      <alignment horizontal="center" vertical="top"/>
    </xf>
    <xf numFmtId="164" fontId="4" fillId="9" borderId="29" xfId="0" applyNumberFormat="1" applyFont="1" applyFill="1" applyBorder="1" applyAlignment="1">
      <alignment horizontal="center" vertical="top"/>
    </xf>
    <xf numFmtId="164" fontId="3" fillId="9" borderId="52" xfId="0" applyNumberFormat="1" applyFont="1" applyFill="1" applyBorder="1" applyAlignment="1">
      <alignment horizontal="center" vertical="top"/>
    </xf>
    <xf numFmtId="164" fontId="3" fillId="9" borderId="27" xfId="0" applyNumberFormat="1" applyFont="1" applyFill="1" applyBorder="1" applyAlignment="1">
      <alignment horizontal="center" vertical="top" wrapText="1"/>
    </xf>
    <xf numFmtId="164" fontId="4" fillId="9" borderId="28" xfId="0" applyNumberFormat="1" applyFont="1" applyFill="1" applyBorder="1" applyAlignment="1">
      <alignment horizontal="center" vertical="top"/>
    </xf>
    <xf numFmtId="164" fontId="3" fillId="9" borderId="42" xfId="0" applyNumberFormat="1" applyFont="1" applyFill="1" applyBorder="1" applyAlignment="1">
      <alignment horizontal="center" vertical="top"/>
    </xf>
    <xf numFmtId="164" fontId="3" fillId="9" borderId="48" xfId="0" applyNumberFormat="1" applyFont="1" applyFill="1" applyBorder="1" applyAlignment="1">
      <alignment horizontal="center" vertical="top"/>
    </xf>
    <xf numFmtId="164" fontId="4" fillId="9" borderId="68" xfId="0" applyNumberFormat="1" applyFont="1" applyFill="1" applyBorder="1" applyAlignment="1">
      <alignment horizontal="center" vertical="top"/>
    </xf>
    <xf numFmtId="164" fontId="4" fillId="9" borderId="6" xfId="0" applyNumberFormat="1" applyFont="1" applyFill="1" applyBorder="1" applyAlignment="1">
      <alignment horizontal="center" vertical="top"/>
    </xf>
    <xf numFmtId="164" fontId="3" fillId="9" borderId="59" xfId="0" applyNumberFormat="1" applyFont="1" applyFill="1" applyBorder="1" applyAlignment="1">
      <alignment horizontal="center" vertical="top"/>
    </xf>
    <xf numFmtId="164" fontId="3" fillId="9" borderId="57" xfId="0" applyNumberFormat="1" applyFont="1" applyFill="1" applyBorder="1" applyAlignment="1">
      <alignment horizontal="center" vertical="top"/>
    </xf>
    <xf numFmtId="164" fontId="3" fillId="9" borderId="44" xfId="0" applyNumberFormat="1" applyFont="1" applyFill="1" applyBorder="1" applyAlignment="1">
      <alignment horizontal="center" vertical="top"/>
    </xf>
    <xf numFmtId="164" fontId="4" fillId="9" borderId="45" xfId="0" applyNumberFormat="1" applyFont="1" applyFill="1" applyBorder="1" applyAlignment="1">
      <alignment horizontal="center" vertical="top"/>
    </xf>
    <xf numFmtId="164" fontId="3" fillId="9" borderId="56" xfId="0" applyNumberFormat="1" applyFont="1" applyFill="1" applyBorder="1" applyAlignment="1">
      <alignment horizontal="center" vertical="top"/>
    </xf>
    <xf numFmtId="164" fontId="3" fillId="9" borderId="75" xfId="0" applyNumberFormat="1" applyFont="1" applyFill="1" applyBorder="1" applyAlignment="1">
      <alignment horizontal="center" vertical="top" wrapText="1"/>
    </xf>
    <xf numFmtId="164" fontId="4" fillId="9" borderId="57" xfId="0" applyNumberFormat="1" applyFont="1" applyFill="1" applyBorder="1" applyAlignment="1">
      <alignment horizontal="center" vertical="top"/>
    </xf>
    <xf numFmtId="164" fontId="3" fillId="9" borderId="28" xfId="0" applyNumberFormat="1" applyFont="1" applyFill="1" applyBorder="1" applyAlignment="1">
      <alignment horizontal="center" vertical="top" wrapText="1"/>
    </xf>
    <xf numFmtId="164" fontId="3" fillId="9" borderId="47" xfId="0" applyNumberFormat="1" applyFont="1" applyFill="1" applyBorder="1" applyAlignment="1">
      <alignment horizontal="center" vertical="top"/>
    </xf>
    <xf numFmtId="164" fontId="4" fillId="9" borderId="69" xfId="0" applyNumberFormat="1" applyFont="1" applyFill="1" applyBorder="1" applyAlignment="1">
      <alignment horizontal="center" vertical="top"/>
    </xf>
    <xf numFmtId="164" fontId="21" fillId="9" borderId="35" xfId="0" applyNumberFormat="1" applyFont="1" applyFill="1" applyBorder="1" applyAlignment="1">
      <alignment horizontal="center" vertical="top"/>
    </xf>
    <xf numFmtId="164" fontId="4" fillId="9" borderId="26" xfId="0" applyNumberFormat="1" applyFont="1" applyFill="1" applyBorder="1" applyAlignment="1">
      <alignment horizontal="center" vertical="top"/>
    </xf>
    <xf numFmtId="164" fontId="15" fillId="9" borderId="43" xfId="0" applyNumberFormat="1" applyFont="1" applyFill="1" applyBorder="1" applyAlignment="1">
      <alignment horizontal="center" vertical="top"/>
    </xf>
    <xf numFmtId="164" fontId="15" fillId="9" borderId="48" xfId="0" applyNumberFormat="1" applyFont="1" applyFill="1" applyBorder="1" applyAlignment="1">
      <alignment horizontal="center" vertical="top"/>
    </xf>
    <xf numFmtId="164" fontId="17" fillId="9" borderId="29" xfId="0" applyNumberFormat="1" applyFont="1" applyFill="1" applyBorder="1" applyAlignment="1">
      <alignment horizontal="center" vertical="top"/>
    </xf>
    <xf numFmtId="0" fontId="2" fillId="0" borderId="0" xfId="0" applyFont="1" applyBorder="1" applyAlignment="1">
      <alignment vertical="top"/>
    </xf>
    <xf numFmtId="0" fontId="9" fillId="4" borderId="62" xfId="0" applyFont="1" applyFill="1" applyBorder="1" applyAlignment="1">
      <alignment horizontal="center" vertical="top"/>
    </xf>
    <xf numFmtId="0" fontId="9" fillId="4" borderId="19" xfId="0" applyFont="1" applyFill="1" applyBorder="1" applyAlignment="1">
      <alignment horizontal="center" vertical="top"/>
    </xf>
    <xf numFmtId="0" fontId="9" fillId="4" borderId="63" xfId="0" applyFont="1" applyFill="1" applyBorder="1" applyAlignment="1">
      <alignment horizontal="center" vertical="top"/>
    </xf>
    <xf numFmtId="0" fontId="10" fillId="4" borderId="15" xfId="0" applyFont="1" applyFill="1" applyBorder="1" applyAlignment="1">
      <alignment horizontal="center" vertical="top"/>
    </xf>
    <xf numFmtId="0" fontId="9" fillId="4" borderId="32" xfId="0" applyFont="1" applyFill="1" applyBorder="1" applyAlignment="1">
      <alignment horizontal="center" vertical="top" wrapText="1"/>
    </xf>
    <xf numFmtId="0" fontId="9" fillId="4" borderId="32" xfId="0" applyFont="1" applyFill="1" applyBorder="1" applyAlignment="1">
      <alignment horizontal="center" vertical="top"/>
    </xf>
    <xf numFmtId="0" fontId="10" fillId="4" borderId="34" xfId="0" applyFont="1" applyFill="1" applyBorder="1" applyAlignment="1">
      <alignment horizontal="center" vertical="top"/>
    </xf>
    <xf numFmtId="0" fontId="9" fillId="4" borderId="34" xfId="0" applyFont="1" applyFill="1" applyBorder="1" applyAlignment="1">
      <alignment horizontal="center" vertical="top" wrapText="1"/>
    </xf>
    <xf numFmtId="0" fontId="3" fillId="4" borderId="63" xfId="0" applyFont="1" applyFill="1" applyBorder="1" applyAlignment="1">
      <alignment horizontal="center" vertical="top" wrapText="1"/>
    </xf>
    <xf numFmtId="0" fontId="4" fillId="4" borderId="20" xfId="0" applyFont="1" applyFill="1" applyBorder="1" applyAlignment="1">
      <alignment horizontal="center" vertical="top"/>
    </xf>
    <xf numFmtId="164" fontId="3" fillId="9" borderId="58" xfId="0" applyNumberFormat="1" applyFont="1" applyFill="1" applyBorder="1" applyAlignment="1">
      <alignment horizontal="center" vertical="top" wrapText="1"/>
    </xf>
    <xf numFmtId="164" fontId="3" fillId="9" borderId="0" xfId="0" applyNumberFormat="1" applyFont="1" applyFill="1" applyBorder="1" applyAlignment="1">
      <alignment horizontal="center" vertical="top" wrapText="1"/>
    </xf>
    <xf numFmtId="164" fontId="3" fillId="9" borderId="42" xfId="0" applyNumberFormat="1" applyFont="1" applyFill="1" applyBorder="1" applyAlignment="1">
      <alignment horizontal="center" vertical="top" wrapText="1"/>
    </xf>
    <xf numFmtId="164" fontId="4" fillId="9" borderId="11" xfId="0" applyNumberFormat="1" applyFont="1" applyFill="1" applyBorder="1" applyAlignment="1">
      <alignment horizontal="center" vertical="top"/>
    </xf>
    <xf numFmtId="164" fontId="4" fillId="9" borderId="75" xfId="0" applyNumberFormat="1" applyFont="1" applyFill="1" applyBorder="1" applyAlignment="1">
      <alignment horizontal="center" vertical="top"/>
    </xf>
    <xf numFmtId="164" fontId="3" fillId="9" borderId="49" xfId="0" applyNumberFormat="1" applyFont="1" applyFill="1" applyBorder="1" applyAlignment="1">
      <alignment horizontal="center" vertical="top"/>
    </xf>
    <xf numFmtId="164" fontId="3" fillId="9" borderId="26" xfId="0" applyNumberFormat="1" applyFont="1" applyFill="1" applyBorder="1" applyAlignment="1">
      <alignment horizontal="center" vertical="top"/>
    </xf>
    <xf numFmtId="164" fontId="3" fillId="9" borderId="27" xfId="0" applyNumberFormat="1" applyFont="1" applyFill="1" applyBorder="1" applyAlignment="1">
      <alignment horizontal="center" vertical="top"/>
    </xf>
    <xf numFmtId="164" fontId="3" fillId="9" borderId="28" xfId="0" applyNumberFormat="1" applyFont="1" applyFill="1" applyBorder="1" applyAlignment="1">
      <alignment horizontal="center" vertical="top"/>
    </xf>
    <xf numFmtId="164" fontId="3" fillId="9" borderId="56" xfId="0" applyNumberFormat="1" applyFont="1" applyFill="1" applyBorder="1" applyAlignment="1">
      <alignment horizontal="center" vertical="top" wrapText="1"/>
    </xf>
    <xf numFmtId="164" fontId="4" fillId="9" borderId="24" xfId="0" applyNumberFormat="1" applyFont="1" applyFill="1" applyBorder="1" applyAlignment="1">
      <alignment horizontal="center" vertical="top"/>
    </xf>
    <xf numFmtId="164" fontId="3" fillId="9" borderId="43" xfId="0" applyNumberFormat="1" applyFont="1" applyFill="1" applyBorder="1" applyAlignment="1">
      <alignment horizontal="center" vertical="top"/>
    </xf>
    <xf numFmtId="164" fontId="3" fillId="9" borderId="74" xfId="0" applyNumberFormat="1" applyFont="1" applyFill="1" applyBorder="1" applyAlignment="1">
      <alignment horizontal="center" vertical="top"/>
    </xf>
    <xf numFmtId="164" fontId="3" fillId="9" borderId="0" xfId="0" applyNumberFormat="1" applyFont="1" applyFill="1" applyBorder="1" applyAlignment="1">
      <alignment horizontal="center" vertical="top"/>
    </xf>
    <xf numFmtId="164" fontId="3" fillId="9" borderId="53" xfId="0" applyNumberFormat="1" applyFont="1" applyFill="1" applyBorder="1" applyAlignment="1">
      <alignment horizontal="center" vertical="top"/>
    </xf>
    <xf numFmtId="164" fontId="20" fillId="9" borderId="50" xfId="0" applyNumberFormat="1" applyFont="1" applyFill="1" applyBorder="1" applyAlignment="1">
      <alignment horizontal="center" vertical="top"/>
    </xf>
    <xf numFmtId="164" fontId="21" fillId="9" borderId="67" xfId="0" applyNumberFormat="1" applyFont="1" applyFill="1" applyBorder="1" applyAlignment="1">
      <alignment horizontal="center" vertical="top"/>
    </xf>
    <xf numFmtId="164" fontId="4" fillId="9" borderId="44" xfId="0" applyNumberFormat="1" applyFont="1" applyFill="1" applyBorder="1" applyAlignment="1">
      <alignment horizontal="center" vertical="top"/>
    </xf>
    <xf numFmtId="164" fontId="20" fillId="9" borderId="26" xfId="0" applyNumberFormat="1" applyFont="1" applyFill="1" applyBorder="1" applyAlignment="1">
      <alignment horizontal="center" vertical="top"/>
    </xf>
    <xf numFmtId="164" fontId="21" fillId="9" borderId="29" xfId="0" applyNumberFormat="1" applyFont="1" applyFill="1" applyBorder="1" applyAlignment="1">
      <alignment horizontal="center" vertical="top"/>
    </xf>
    <xf numFmtId="164" fontId="4" fillId="9" borderId="50" xfId="0" applyNumberFormat="1" applyFont="1" applyFill="1" applyBorder="1" applyAlignment="1">
      <alignment horizontal="center" vertical="top"/>
    </xf>
    <xf numFmtId="164" fontId="4" fillId="9" borderId="74" xfId="0" applyNumberFormat="1" applyFont="1" applyFill="1" applyBorder="1" applyAlignment="1">
      <alignment horizontal="center" vertical="top"/>
    </xf>
    <xf numFmtId="164" fontId="15" fillId="9" borderId="50" xfId="0" applyNumberFormat="1" applyFont="1" applyFill="1" applyBorder="1" applyAlignment="1">
      <alignment horizontal="center" vertical="top"/>
    </xf>
    <xf numFmtId="164" fontId="15" fillId="9" borderId="52" xfId="0" applyNumberFormat="1" applyFont="1" applyFill="1" applyBorder="1" applyAlignment="1">
      <alignment horizontal="center" vertical="top"/>
    </xf>
    <xf numFmtId="164" fontId="17" fillId="9" borderId="67" xfId="0" applyNumberFormat="1" applyFont="1" applyFill="1" applyBorder="1" applyAlignment="1">
      <alignment horizontal="center" vertical="top"/>
    </xf>
    <xf numFmtId="164" fontId="20" fillId="9" borderId="74" xfId="0" applyNumberFormat="1" applyFont="1" applyFill="1" applyBorder="1" applyAlignment="1">
      <alignment horizontal="center" vertical="top"/>
    </xf>
    <xf numFmtId="164" fontId="4" fillId="8" borderId="67" xfId="0" applyNumberFormat="1" applyFont="1" applyFill="1" applyBorder="1" applyAlignment="1">
      <alignment horizontal="center" vertical="top"/>
    </xf>
    <xf numFmtId="164" fontId="4" fillId="6" borderId="37" xfId="0" applyNumberFormat="1" applyFont="1" applyFill="1" applyBorder="1" applyAlignment="1">
      <alignment horizontal="center" vertical="top"/>
    </xf>
    <xf numFmtId="164" fontId="15" fillId="9" borderId="26" xfId="0" applyNumberFormat="1" applyFont="1" applyFill="1" applyBorder="1" applyAlignment="1">
      <alignment horizontal="center" vertical="top"/>
    </xf>
    <xf numFmtId="164" fontId="20" fillId="9" borderId="28" xfId="0" applyNumberFormat="1" applyFont="1" applyFill="1" applyBorder="1" applyAlignment="1">
      <alignment horizontal="center" vertical="top"/>
    </xf>
    <xf numFmtId="164" fontId="4" fillId="8" borderId="29" xfId="0" applyNumberFormat="1" applyFont="1" applyFill="1" applyBorder="1" applyAlignment="1">
      <alignment horizontal="center" vertical="top"/>
    </xf>
    <xf numFmtId="0" fontId="3" fillId="6" borderId="13" xfId="0" applyFont="1" applyFill="1" applyBorder="1" applyAlignment="1">
      <alignment vertical="center" wrapText="1"/>
    </xf>
    <xf numFmtId="0" fontId="3" fillId="6" borderId="13" xfId="0" applyFont="1" applyFill="1" applyBorder="1" applyAlignment="1">
      <alignment horizontal="center" vertical="center" wrapText="1"/>
    </xf>
    <xf numFmtId="0" fontId="3" fillId="6" borderId="55" xfId="0" applyFont="1" applyFill="1" applyBorder="1" applyAlignment="1">
      <alignment horizontal="center" vertical="center"/>
    </xf>
    <xf numFmtId="0" fontId="4" fillId="6" borderId="55" xfId="0" applyFont="1" applyFill="1" applyBorder="1" applyAlignment="1">
      <alignment horizontal="left" vertical="top"/>
    </xf>
    <xf numFmtId="0" fontId="4" fillId="6" borderId="65" xfId="0" applyFont="1" applyFill="1" applyBorder="1" applyAlignment="1">
      <alignment horizontal="left" vertical="top"/>
    </xf>
    <xf numFmtId="0" fontId="0" fillId="6" borderId="42" xfId="0" applyFill="1" applyBorder="1" applyAlignment="1">
      <alignment horizontal="left" vertical="top"/>
    </xf>
    <xf numFmtId="0" fontId="3" fillId="6" borderId="39" xfId="0" applyFont="1" applyFill="1" applyBorder="1" applyAlignment="1">
      <alignment horizontal="center" vertical="center"/>
    </xf>
    <xf numFmtId="0" fontId="3" fillId="6" borderId="54" xfId="0" applyFont="1" applyFill="1" applyBorder="1" applyAlignment="1">
      <alignment vertical="center" wrapText="1"/>
    </xf>
    <xf numFmtId="0" fontId="3" fillId="6" borderId="76" xfId="0" applyFont="1" applyFill="1" applyBorder="1" applyAlignment="1">
      <alignment horizontal="center" vertical="center" wrapText="1"/>
    </xf>
    <xf numFmtId="0" fontId="3" fillId="6" borderId="64" xfId="0" applyFont="1" applyFill="1" applyBorder="1" applyAlignment="1">
      <alignment vertical="center" wrapText="1"/>
    </xf>
    <xf numFmtId="0" fontId="3" fillId="6" borderId="71" xfId="0" applyFont="1" applyFill="1" applyBorder="1" applyAlignment="1">
      <alignment horizontal="center" vertical="center" wrapText="1"/>
    </xf>
    <xf numFmtId="0" fontId="3" fillId="6" borderId="71" xfId="0" applyFont="1" applyFill="1" applyBorder="1" applyAlignment="1">
      <alignment horizontal="center" vertical="center"/>
    </xf>
    <xf numFmtId="0" fontId="4" fillId="6" borderId="71" xfId="0" applyFont="1" applyFill="1" applyBorder="1" applyAlignment="1">
      <alignment horizontal="left" vertical="top"/>
    </xf>
    <xf numFmtId="0" fontId="4" fillId="6" borderId="47" xfId="0" applyFont="1" applyFill="1" applyBorder="1" applyAlignment="1">
      <alignment horizontal="left" vertical="top"/>
    </xf>
    <xf numFmtId="0" fontId="3" fillId="0" borderId="0" xfId="0" applyNumberFormat="1" applyFont="1" applyBorder="1" applyAlignment="1">
      <alignment horizontal="center" vertical="top"/>
    </xf>
    <xf numFmtId="0" fontId="3" fillId="0" borderId="0" xfId="0" applyNumberFormat="1" applyFont="1" applyBorder="1" applyAlignment="1">
      <alignment vertical="top"/>
    </xf>
    <xf numFmtId="0" fontId="2" fillId="0" borderId="0" xfId="0" applyFont="1" applyBorder="1" applyAlignment="1">
      <alignment vertical="top" wrapText="1"/>
    </xf>
    <xf numFmtId="0" fontId="3" fillId="6" borderId="49" xfId="0" applyFont="1" applyFill="1" applyBorder="1" applyAlignment="1">
      <alignment horizontal="left" vertical="top" wrapText="1"/>
    </xf>
    <xf numFmtId="3" fontId="3" fillId="0" borderId="3" xfId="0" applyNumberFormat="1" applyFont="1" applyFill="1" applyBorder="1" applyAlignment="1">
      <alignment vertical="top" wrapText="1"/>
    </xf>
    <xf numFmtId="3" fontId="3" fillId="0" borderId="64" xfId="0" applyNumberFormat="1" applyFont="1" applyFill="1" applyBorder="1" applyAlignment="1">
      <alignment vertical="top" wrapText="1"/>
    </xf>
    <xf numFmtId="3" fontId="3" fillId="0" borderId="17" xfId="0" applyNumberFormat="1" applyFont="1" applyFill="1" applyBorder="1" applyAlignment="1">
      <alignment vertical="top" wrapText="1"/>
    </xf>
    <xf numFmtId="3" fontId="3" fillId="0" borderId="63" xfId="0" applyNumberFormat="1" applyFont="1" applyFill="1" applyBorder="1" applyAlignment="1">
      <alignment vertical="top" wrapText="1"/>
    </xf>
    <xf numFmtId="3" fontId="3" fillId="4" borderId="0"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4" fillId="6" borderId="18" xfId="0" applyNumberFormat="1" applyFont="1" applyFill="1" applyBorder="1" applyAlignment="1">
      <alignment horizontal="center" vertical="top"/>
    </xf>
    <xf numFmtId="0" fontId="8" fillId="4" borderId="3" xfId="0"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4" xfId="0" applyNumberFormat="1" applyFont="1" applyFill="1" applyBorder="1" applyAlignment="1">
      <alignment horizontal="center" vertical="top"/>
    </xf>
    <xf numFmtId="0" fontId="3" fillId="0" borderId="3" xfId="0" applyNumberFormat="1" applyFont="1" applyFill="1" applyBorder="1" applyAlignment="1">
      <alignment horizontal="center" vertical="top"/>
    </xf>
    <xf numFmtId="0" fontId="3" fillId="0" borderId="23" xfId="0" applyFont="1" applyFill="1" applyBorder="1" applyAlignment="1">
      <alignment horizontal="left" vertical="top" wrapText="1"/>
    </xf>
    <xf numFmtId="49" fontId="4" fillId="0" borderId="41" xfId="0" applyNumberFormat="1" applyFont="1" applyBorder="1" applyAlignment="1">
      <alignment horizontal="center" vertical="top"/>
    </xf>
    <xf numFmtId="49" fontId="4" fillId="6" borderId="23"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49" fontId="4" fillId="4" borderId="7" xfId="0" applyNumberFormat="1" applyFont="1" applyFill="1" applyBorder="1" applyAlignment="1">
      <alignment horizontal="center" vertical="top"/>
    </xf>
    <xf numFmtId="0" fontId="3" fillId="0" borderId="7" xfId="0" applyFont="1" applyFill="1" applyBorder="1" applyAlignment="1">
      <alignment horizontal="center" vertical="top" wrapText="1"/>
    </xf>
    <xf numFmtId="0" fontId="3" fillId="0" borderId="17" xfId="0" applyNumberFormat="1" applyFont="1" applyFill="1" applyBorder="1" applyAlignment="1">
      <alignment horizontal="left" vertical="top" wrapText="1"/>
    </xf>
    <xf numFmtId="0" fontId="3" fillId="0" borderId="0" xfId="2" applyFont="1"/>
    <xf numFmtId="0" fontId="27" fillId="0" borderId="0" xfId="2" applyFont="1" applyAlignment="1">
      <alignment horizontal="center"/>
    </xf>
    <xf numFmtId="0" fontId="27" fillId="0" borderId="0" xfId="2" applyFont="1" applyAlignment="1">
      <alignment horizontal="right" vertical="top"/>
    </xf>
    <xf numFmtId="0" fontId="27" fillId="0" borderId="0" xfId="0" applyFont="1"/>
    <xf numFmtId="0" fontId="27" fillId="0" borderId="0" xfId="0" applyFont="1" applyAlignment="1">
      <alignment horizontal="center"/>
    </xf>
    <xf numFmtId="0" fontId="27" fillId="0" borderId="0" xfId="0" applyFont="1" applyAlignment="1">
      <alignment horizontal="right" vertical="top"/>
    </xf>
    <xf numFmtId="0" fontId="27" fillId="0" borderId="0" xfId="0" applyFont="1" applyAlignment="1">
      <alignment horizontal="left"/>
    </xf>
    <xf numFmtId="0" fontId="6" fillId="0" borderId="0" xfId="0" applyFont="1"/>
    <xf numFmtId="0" fontId="6" fillId="0" borderId="0" xfId="0" applyFont="1" applyAlignment="1">
      <alignment horizontal="center" vertical="top"/>
    </xf>
    <xf numFmtId="0" fontId="27" fillId="0" borderId="0" xfId="0" applyFont="1" applyAlignment="1">
      <alignment horizontal="center" vertical="top"/>
    </xf>
    <xf numFmtId="0" fontId="3" fillId="3" borderId="33" xfId="0" applyFont="1" applyFill="1" applyBorder="1" applyAlignment="1">
      <alignment vertical="top" wrapText="1"/>
    </xf>
    <xf numFmtId="3" fontId="3" fillId="0" borderId="40" xfId="0" applyNumberFormat="1" applyFont="1" applyFill="1" applyBorder="1" applyAlignment="1">
      <alignment horizontal="left" vertical="top" wrapText="1"/>
    </xf>
    <xf numFmtId="0" fontId="10" fillId="4" borderId="20" xfId="0" applyFont="1" applyFill="1" applyBorder="1" applyAlignment="1">
      <alignment horizontal="center" vertical="top"/>
    </xf>
    <xf numFmtId="0" fontId="13" fillId="4" borderId="78" xfId="0" applyFont="1" applyFill="1" applyBorder="1" applyAlignment="1">
      <alignment horizontal="center" vertical="top"/>
    </xf>
    <xf numFmtId="164" fontId="3" fillId="9" borderId="79" xfId="0" applyNumberFormat="1" applyFont="1" applyFill="1" applyBorder="1" applyAlignment="1">
      <alignment horizontal="center" vertical="top"/>
    </xf>
    <xf numFmtId="164" fontId="3" fillId="9" borderId="80" xfId="0" applyNumberFormat="1" applyFont="1" applyFill="1" applyBorder="1" applyAlignment="1">
      <alignment horizontal="center" vertical="top"/>
    </xf>
    <xf numFmtId="164" fontId="3" fillId="9" borderId="81" xfId="0" applyNumberFormat="1" applyFont="1" applyFill="1" applyBorder="1" applyAlignment="1">
      <alignment horizontal="center" vertical="top" wrapText="1"/>
    </xf>
    <xf numFmtId="0" fontId="3" fillId="0" borderId="82" xfId="0" applyFont="1" applyFill="1" applyBorder="1" applyAlignment="1">
      <alignment vertical="top" wrapText="1"/>
    </xf>
    <xf numFmtId="3" fontId="3" fillId="0" borderId="83" xfId="0" applyNumberFormat="1" applyFont="1" applyFill="1" applyBorder="1" applyAlignment="1">
      <alignment horizontal="center" vertical="top"/>
    </xf>
    <xf numFmtId="3" fontId="3" fillId="0" borderId="84" xfId="0" applyNumberFormat="1" applyFont="1" applyFill="1" applyBorder="1" applyAlignment="1">
      <alignment horizontal="center" vertical="top"/>
    </xf>
    <xf numFmtId="0" fontId="3" fillId="0" borderId="82" xfId="0" applyFont="1" applyFill="1" applyBorder="1" applyAlignment="1">
      <alignment horizontal="left" vertical="top" wrapText="1"/>
    </xf>
    <xf numFmtId="0" fontId="3" fillId="0" borderId="85" xfId="0" applyFont="1" applyBorder="1" applyAlignment="1">
      <alignment horizontal="center" vertical="top"/>
    </xf>
    <xf numFmtId="0" fontId="3" fillId="0" borderId="84" xfId="0" applyFont="1" applyBorder="1" applyAlignment="1">
      <alignment horizontal="center" vertical="top"/>
    </xf>
    <xf numFmtId="0" fontId="3" fillId="0" borderId="84" xfId="0" applyNumberFormat="1" applyFont="1" applyFill="1" applyBorder="1" applyAlignment="1">
      <alignment horizontal="center" vertical="top" textRotation="1"/>
    </xf>
    <xf numFmtId="0" fontId="12" fillId="4" borderId="83" xfId="0" applyFont="1" applyFill="1" applyBorder="1" applyAlignment="1">
      <alignment horizontal="left" vertical="top" wrapText="1"/>
    </xf>
    <xf numFmtId="0" fontId="12" fillId="4" borderId="83" xfId="0" applyFont="1" applyFill="1" applyBorder="1" applyAlignment="1">
      <alignment vertical="top" wrapText="1"/>
    </xf>
    <xf numFmtId="3" fontId="3" fillId="3" borderId="31" xfId="0" applyNumberFormat="1" applyFont="1" applyFill="1" applyBorder="1" applyAlignment="1">
      <alignment horizontal="left" vertical="top" wrapText="1"/>
    </xf>
    <xf numFmtId="3" fontId="3" fillId="3" borderId="75" xfId="0" applyNumberFormat="1" applyFont="1" applyFill="1" applyBorder="1" applyAlignment="1">
      <alignment horizontal="center" vertical="top"/>
    </xf>
    <xf numFmtId="3" fontId="3" fillId="4" borderId="56" xfId="0" applyNumberFormat="1" applyFont="1" applyFill="1" applyBorder="1" applyAlignment="1">
      <alignment horizontal="left" vertical="top" wrapText="1"/>
    </xf>
    <xf numFmtId="0" fontId="3" fillId="4" borderId="81" xfId="0" applyNumberFormat="1" applyFont="1" applyFill="1" applyBorder="1" applyAlignment="1">
      <alignment horizontal="center" vertical="top" textRotation="1"/>
    </xf>
    <xf numFmtId="3" fontId="3" fillId="10" borderId="3" xfId="0" applyNumberFormat="1" applyFont="1" applyFill="1" applyBorder="1" applyAlignment="1">
      <alignment horizontal="center" vertical="top" wrapText="1"/>
    </xf>
    <xf numFmtId="3" fontId="3" fillId="10" borderId="40" xfId="0" applyNumberFormat="1" applyFont="1" applyFill="1" applyBorder="1" applyAlignment="1">
      <alignment horizontal="center" vertical="top" wrapText="1"/>
    </xf>
    <xf numFmtId="3" fontId="3" fillId="10" borderId="4" xfId="0" applyNumberFormat="1" applyFont="1" applyFill="1" applyBorder="1" applyAlignment="1">
      <alignment horizontal="center" vertical="top" wrapText="1"/>
    </xf>
    <xf numFmtId="3" fontId="3" fillId="10" borderId="25" xfId="0" applyNumberFormat="1" applyFont="1" applyFill="1" applyBorder="1" applyAlignment="1">
      <alignment horizontal="center" vertical="top" wrapText="1"/>
    </xf>
    <xf numFmtId="3" fontId="3" fillId="10" borderId="7" xfId="0" applyNumberFormat="1" applyFont="1" applyFill="1" applyBorder="1" applyAlignment="1">
      <alignment horizontal="center" vertical="top" wrapText="1"/>
    </xf>
    <xf numFmtId="3" fontId="3" fillId="10" borderId="41" xfId="0" applyNumberFormat="1" applyFont="1" applyFill="1" applyBorder="1" applyAlignment="1">
      <alignment horizontal="center" vertical="top" wrapText="1"/>
    </xf>
    <xf numFmtId="3" fontId="3" fillId="6" borderId="3" xfId="0" applyNumberFormat="1" applyFont="1" applyFill="1" applyBorder="1" applyAlignment="1">
      <alignment horizontal="center" vertical="top"/>
    </xf>
    <xf numFmtId="3" fontId="3" fillId="6" borderId="40" xfId="0" applyNumberFormat="1" applyFont="1" applyFill="1" applyBorder="1" applyAlignment="1">
      <alignment horizontal="center" vertical="top"/>
    </xf>
    <xf numFmtId="3" fontId="3" fillId="6" borderId="4" xfId="0" applyNumberFormat="1" applyFont="1" applyFill="1" applyBorder="1" applyAlignment="1">
      <alignment horizontal="center" vertical="top"/>
    </xf>
    <xf numFmtId="3" fontId="3" fillId="6" borderId="25" xfId="0" applyNumberFormat="1" applyFont="1" applyFill="1" applyBorder="1" applyAlignment="1">
      <alignment horizontal="center" vertical="top"/>
    </xf>
    <xf numFmtId="164" fontId="4" fillId="9" borderId="58" xfId="0" applyNumberFormat="1" applyFont="1" applyFill="1" applyBorder="1" applyAlignment="1">
      <alignment horizontal="center" vertical="top"/>
    </xf>
    <xf numFmtId="0" fontId="9" fillId="4" borderId="28" xfId="0" applyFont="1" applyFill="1" applyBorder="1" applyAlignment="1">
      <alignment horizontal="center" vertical="top"/>
    </xf>
    <xf numFmtId="3" fontId="3" fillId="4" borderId="31" xfId="0" applyNumberFormat="1" applyFont="1" applyFill="1" applyBorder="1" applyAlignment="1">
      <alignment horizontal="center" vertical="top"/>
    </xf>
    <xf numFmtId="3" fontId="3" fillId="4" borderId="12" xfId="0" applyNumberFormat="1" applyFont="1" applyFill="1" applyBorder="1" applyAlignment="1">
      <alignment horizontal="center" vertical="top"/>
    </xf>
    <xf numFmtId="3" fontId="3" fillId="4" borderId="34" xfId="0" applyNumberFormat="1" applyFont="1" applyFill="1" applyBorder="1" applyAlignment="1">
      <alignment horizontal="center" vertical="top"/>
    </xf>
    <xf numFmtId="0" fontId="9" fillId="4" borderId="86" xfId="0" applyFont="1" applyFill="1" applyBorder="1" applyAlignment="1">
      <alignment horizontal="center" vertical="top"/>
    </xf>
    <xf numFmtId="164" fontId="3" fillId="9" borderId="87" xfId="0" applyNumberFormat="1" applyFont="1" applyFill="1" applyBorder="1" applyAlignment="1">
      <alignment horizontal="center" vertical="top"/>
    </xf>
    <xf numFmtId="164" fontId="3" fillId="9" borderId="86" xfId="0" applyNumberFormat="1" applyFont="1" applyFill="1" applyBorder="1" applyAlignment="1">
      <alignment horizontal="center" vertical="top"/>
    </xf>
    <xf numFmtId="164" fontId="3" fillId="9" borderId="86" xfId="0" applyNumberFormat="1" applyFont="1" applyFill="1" applyBorder="1" applyAlignment="1">
      <alignment horizontal="center" vertical="top" wrapText="1"/>
    </xf>
    <xf numFmtId="0" fontId="3" fillId="0" borderId="88" xfId="0" applyFont="1" applyFill="1" applyBorder="1" applyAlignment="1">
      <alignment horizontal="left" vertical="top"/>
    </xf>
    <xf numFmtId="165" fontId="3" fillId="0" borderId="89" xfId="0" applyNumberFormat="1" applyFont="1" applyFill="1" applyBorder="1" applyAlignment="1">
      <alignment horizontal="center" vertical="top"/>
    </xf>
    <xf numFmtId="164" fontId="20" fillId="9" borderId="57" xfId="0" applyNumberFormat="1" applyFont="1" applyFill="1" applyBorder="1" applyAlignment="1">
      <alignment horizontal="center" vertical="top"/>
    </xf>
    <xf numFmtId="164" fontId="20" fillId="9" borderId="44" xfId="0" applyNumberFormat="1" applyFont="1" applyFill="1" applyBorder="1" applyAlignment="1">
      <alignment horizontal="center" vertical="top"/>
    </xf>
    <xf numFmtId="0" fontId="9" fillId="4" borderId="87" xfId="0" applyFont="1" applyFill="1" applyBorder="1" applyAlignment="1">
      <alignment horizontal="center" vertical="top"/>
    </xf>
    <xf numFmtId="0" fontId="20" fillId="9" borderId="87" xfId="0" applyFont="1" applyFill="1" applyBorder="1" applyAlignment="1">
      <alignment horizontal="center"/>
    </xf>
    <xf numFmtId="0" fontId="20" fillId="9" borderId="86" xfId="0" applyFont="1" applyFill="1" applyBorder="1" applyAlignment="1">
      <alignment horizontal="center"/>
    </xf>
    <xf numFmtId="164" fontId="3" fillId="9" borderId="91" xfId="0" applyNumberFormat="1" applyFont="1" applyFill="1" applyBorder="1" applyAlignment="1">
      <alignment horizontal="center" vertical="top" wrapText="1"/>
    </xf>
    <xf numFmtId="0" fontId="9" fillId="4" borderId="74" xfId="0" applyFont="1" applyFill="1" applyBorder="1" applyAlignment="1">
      <alignment horizontal="center" vertical="top" wrapText="1"/>
    </xf>
    <xf numFmtId="164" fontId="3" fillId="9" borderId="9" xfId="0" applyNumberFormat="1" applyFont="1" applyFill="1" applyBorder="1" applyAlignment="1">
      <alignment horizontal="center" vertical="top"/>
    </xf>
    <xf numFmtId="0" fontId="3" fillId="0" borderId="4" xfId="0" applyFont="1" applyBorder="1" applyAlignment="1">
      <alignment horizontal="center" vertical="top"/>
    </xf>
    <xf numFmtId="3" fontId="3" fillId="6" borderId="0" xfId="0" applyNumberFormat="1" applyFont="1" applyFill="1" applyBorder="1" applyAlignment="1">
      <alignment horizontal="center" vertical="top"/>
    </xf>
    <xf numFmtId="3" fontId="3" fillId="6" borderId="7" xfId="0" applyNumberFormat="1" applyFont="1" applyFill="1" applyBorder="1" applyAlignment="1">
      <alignment horizontal="center" vertical="top"/>
    </xf>
    <xf numFmtId="3" fontId="3" fillId="6" borderId="11" xfId="0" applyNumberFormat="1" applyFont="1" applyFill="1" applyBorder="1" applyAlignment="1">
      <alignment horizontal="center" vertical="top"/>
    </xf>
    <xf numFmtId="0" fontId="0" fillId="0" borderId="20" xfId="0" applyBorder="1" applyAlignment="1">
      <alignment vertical="top" wrapText="1"/>
    </xf>
    <xf numFmtId="0" fontId="3" fillId="0" borderId="83" xfId="0" applyNumberFormat="1" applyFont="1" applyFill="1" applyBorder="1" applyAlignment="1">
      <alignment horizontal="center" vertical="top"/>
    </xf>
    <xf numFmtId="0" fontId="3" fillId="0" borderId="83" xfId="0" applyNumberFormat="1" applyFont="1" applyFill="1" applyBorder="1" applyAlignment="1">
      <alignment horizontal="left" vertical="top" wrapText="1"/>
    </xf>
    <xf numFmtId="0" fontId="3" fillId="0" borderId="78"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xf>
    <xf numFmtId="49" fontId="4" fillId="4" borderId="25" xfId="0" applyNumberFormat="1" applyFont="1" applyFill="1" applyBorder="1" applyAlignment="1">
      <alignment horizontal="center" vertical="top"/>
    </xf>
    <xf numFmtId="3" fontId="3" fillId="4" borderId="4" xfId="0" applyNumberFormat="1" applyFont="1" applyFill="1" applyBorder="1" applyAlignment="1">
      <alignment horizontal="center" vertical="center"/>
    </xf>
    <xf numFmtId="0" fontId="3" fillId="4" borderId="23" xfId="0" applyFont="1" applyFill="1" applyBorder="1" applyAlignment="1">
      <alignment vertical="top" wrapText="1"/>
    </xf>
    <xf numFmtId="0" fontId="3" fillId="3" borderId="65" xfId="0" applyNumberFormat="1" applyFont="1" applyFill="1" applyBorder="1" applyAlignment="1">
      <alignment horizontal="center" vertical="top"/>
    </xf>
    <xf numFmtId="0" fontId="3" fillId="3" borderId="31" xfId="0" applyNumberFormat="1" applyFont="1" applyFill="1" applyBorder="1" applyAlignment="1">
      <alignment horizontal="center" vertical="top"/>
    </xf>
    <xf numFmtId="0" fontId="3" fillId="3" borderId="7" xfId="0" applyNumberFormat="1" applyFont="1" applyFill="1" applyBorder="1" applyAlignment="1">
      <alignment horizontal="center" vertical="top"/>
    </xf>
    <xf numFmtId="0" fontId="3" fillId="3" borderId="4" xfId="0" applyNumberFormat="1" applyFont="1" applyFill="1" applyBorder="1" applyAlignment="1">
      <alignment horizontal="center" vertical="top"/>
    </xf>
    <xf numFmtId="0" fontId="3" fillId="3" borderId="3" xfId="0" applyNumberFormat="1" applyFont="1" applyFill="1" applyBorder="1" applyAlignment="1">
      <alignment horizontal="center" vertical="top"/>
    </xf>
    <xf numFmtId="0" fontId="9" fillId="4" borderId="43" xfId="0" applyFont="1" applyFill="1" applyBorder="1" applyAlignment="1">
      <alignment horizontal="center" vertical="top" wrapText="1"/>
    </xf>
    <xf numFmtId="164" fontId="3" fillId="9" borderId="43" xfId="0" applyNumberFormat="1" applyFont="1" applyFill="1" applyBorder="1" applyAlignment="1">
      <alignment horizontal="center" vertical="top" wrapText="1"/>
    </xf>
    <xf numFmtId="0" fontId="3" fillId="10" borderId="4" xfId="0" applyNumberFormat="1" applyFont="1" applyFill="1" applyBorder="1" applyAlignment="1">
      <alignment horizontal="center" vertical="top"/>
    </xf>
    <xf numFmtId="0" fontId="15" fillId="10" borderId="38" xfId="0" applyNumberFormat="1" applyFont="1" applyFill="1" applyBorder="1" applyAlignment="1">
      <alignment horizontal="center" vertical="top"/>
    </xf>
    <xf numFmtId="0" fontId="15" fillId="10" borderId="3" xfId="0" applyNumberFormat="1" applyFont="1" applyFill="1" applyBorder="1" applyAlignment="1">
      <alignment horizontal="center" vertical="top"/>
    </xf>
    <xf numFmtId="0" fontId="15" fillId="10" borderId="0" xfId="0" applyNumberFormat="1" applyFont="1" applyFill="1" applyBorder="1" applyAlignment="1">
      <alignment horizontal="center" vertical="top"/>
    </xf>
    <xf numFmtId="0" fontId="15" fillId="10" borderId="4" xfId="0" applyNumberFormat="1" applyFont="1" applyFill="1" applyBorder="1" applyAlignment="1">
      <alignment horizontal="center" vertical="top"/>
    </xf>
    <xf numFmtId="164" fontId="15" fillId="10" borderId="46" xfId="0" applyNumberFormat="1" applyFont="1" applyFill="1" applyBorder="1" applyAlignment="1">
      <alignment horizontal="center" vertical="top"/>
    </xf>
    <xf numFmtId="0" fontId="15" fillId="10" borderId="7" xfId="0" applyNumberFormat="1" applyFont="1" applyFill="1" applyBorder="1" applyAlignment="1">
      <alignment horizontal="center" vertical="top"/>
    </xf>
    <xf numFmtId="0" fontId="15" fillId="10" borderId="11" xfId="0" applyNumberFormat="1" applyFont="1" applyFill="1" applyBorder="1" applyAlignment="1">
      <alignment horizontal="center" vertical="top"/>
    </xf>
    <xf numFmtId="49" fontId="4" fillId="6" borderId="22" xfId="0" applyNumberFormat="1" applyFont="1" applyFill="1" applyBorder="1" applyAlignment="1">
      <alignment vertical="top"/>
    </xf>
    <xf numFmtId="49" fontId="4" fillId="2" borderId="3" xfId="0" applyNumberFormat="1" applyFont="1" applyFill="1" applyBorder="1" applyAlignment="1">
      <alignment vertical="top"/>
    </xf>
    <xf numFmtId="49" fontId="4" fillId="4" borderId="3" xfId="0" applyNumberFormat="1" applyFont="1" applyFill="1" applyBorder="1" applyAlignment="1">
      <alignment vertical="top"/>
    </xf>
    <xf numFmtId="0" fontId="13" fillId="4" borderId="17" xfId="0" applyFont="1" applyFill="1" applyBorder="1" applyAlignment="1">
      <alignment horizontal="center" vertical="top"/>
    </xf>
    <xf numFmtId="0" fontId="3" fillId="9" borderId="56" xfId="0" applyFont="1" applyFill="1" applyBorder="1" applyAlignment="1">
      <alignment horizontal="center" vertical="top"/>
    </xf>
    <xf numFmtId="3" fontId="3" fillId="4" borderId="24" xfId="0" applyNumberFormat="1" applyFont="1" applyFill="1" applyBorder="1" applyAlignment="1">
      <alignment horizontal="center" vertical="top"/>
    </xf>
    <xf numFmtId="49" fontId="15" fillId="4" borderId="59" xfId="0" applyNumberFormat="1" applyFont="1" applyFill="1" applyBorder="1" applyAlignment="1">
      <alignment horizontal="center" vertical="top"/>
    </xf>
    <xf numFmtId="0" fontId="3" fillId="10" borderId="3" xfId="0" applyNumberFormat="1" applyFont="1" applyFill="1" applyBorder="1" applyAlignment="1">
      <alignment horizontal="center" vertical="top"/>
    </xf>
    <xf numFmtId="3" fontId="3" fillId="4" borderId="11" xfId="0" applyNumberFormat="1" applyFont="1" applyFill="1" applyBorder="1" applyAlignment="1">
      <alignment horizontal="center" vertical="top"/>
    </xf>
    <xf numFmtId="165" fontId="3" fillId="4" borderId="12" xfId="0" applyNumberFormat="1" applyFont="1" applyFill="1" applyBorder="1" applyAlignment="1">
      <alignment horizontal="center" vertical="top"/>
    </xf>
    <xf numFmtId="165" fontId="3" fillId="4" borderId="65" xfId="0" applyNumberFormat="1" applyFont="1" applyFill="1" applyBorder="1" applyAlignment="1">
      <alignment horizontal="center" vertical="top"/>
    </xf>
    <xf numFmtId="165" fontId="3" fillId="4" borderId="25" xfId="0" applyNumberFormat="1" applyFont="1" applyFill="1" applyBorder="1" applyAlignment="1">
      <alignment horizontal="center" vertical="top"/>
    </xf>
    <xf numFmtId="165" fontId="3" fillId="4" borderId="41" xfId="0" applyNumberFormat="1"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63" xfId="0" applyNumberFormat="1" applyFont="1" applyFill="1" applyBorder="1" applyAlignment="1">
      <alignment horizontal="center" vertical="top"/>
    </xf>
    <xf numFmtId="3" fontId="3" fillId="4" borderId="20" xfId="0" applyNumberFormat="1" applyFont="1" applyFill="1" applyBorder="1" applyAlignment="1">
      <alignment horizontal="center" vertical="top"/>
    </xf>
    <xf numFmtId="0" fontId="0" fillId="4" borderId="65" xfId="0" applyFill="1" applyBorder="1" applyAlignment="1">
      <alignment vertical="top"/>
    </xf>
    <xf numFmtId="0" fontId="0" fillId="4" borderId="58" xfId="0" applyFill="1" applyBorder="1" applyAlignment="1">
      <alignment vertical="top"/>
    </xf>
    <xf numFmtId="0" fontId="3" fillId="4" borderId="71" xfId="0" applyFont="1" applyFill="1" applyBorder="1" applyAlignment="1">
      <alignment vertical="top" wrapText="1"/>
    </xf>
    <xf numFmtId="3" fontId="3" fillId="4" borderId="4" xfId="0" applyNumberFormat="1" applyFont="1" applyFill="1" applyBorder="1" applyAlignment="1">
      <alignment horizontal="center" vertical="top"/>
    </xf>
    <xf numFmtId="0" fontId="3" fillId="4" borderId="88" xfId="0" applyFont="1" applyFill="1" applyBorder="1" applyAlignment="1">
      <alignment vertical="top" wrapText="1"/>
    </xf>
    <xf numFmtId="165" fontId="3" fillId="4" borderId="90" xfId="0" applyNumberFormat="1" applyFont="1" applyFill="1" applyBorder="1" applyAlignment="1">
      <alignment horizontal="center" vertical="top"/>
    </xf>
    <xf numFmtId="165" fontId="3" fillId="4" borderId="89" xfId="0" applyNumberFormat="1" applyFont="1" applyFill="1" applyBorder="1" applyAlignment="1">
      <alignment horizontal="center" vertical="top"/>
    </xf>
    <xf numFmtId="0" fontId="3" fillId="4" borderId="39" xfId="0" applyFont="1" applyFill="1" applyBorder="1" applyAlignment="1">
      <alignment vertical="top" wrapText="1"/>
    </xf>
    <xf numFmtId="165" fontId="3" fillId="4" borderId="64" xfId="0" applyNumberFormat="1" applyFont="1" applyFill="1" applyBorder="1" applyAlignment="1">
      <alignment horizontal="center" vertical="top"/>
    </xf>
    <xf numFmtId="165" fontId="3" fillId="4" borderId="4" xfId="0" applyNumberFormat="1" applyFont="1" applyFill="1" applyBorder="1" applyAlignment="1">
      <alignment horizontal="center" vertical="top"/>
    </xf>
    <xf numFmtId="3" fontId="3" fillId="4" borderId="65" xfId="0" applyNumberFormat="1" applyFont="1" applyFill="1" applyBorder="1" applyAlignment="1">
      <alignment horizontal="center" vertical="top"/>
    </xf>
    <xf numFmtId="0" fontId="3" fillId="4" borderId="4" xfId="0" applyFont="1" applyFill="1" applyBorder="1" applyAlignment="1">
      <alignment horizontal="center" vertical="top" wrapText="1"/>
    </xf>
    <xf numFmtId="0" fontId="3" fillId="4" borderId="7" xfId="0" applyFont="1" applyFill="1" applyBorder="1" applyAlignment="1">
      <alignment horizontal="center" vertical="top" wrapText="1"/>
    </xf>
    <xf numFmtId="165" fontId="3" fillId="4" borderId="7" xfId="0" applyNumberFormat="1" applyFont="1" applyFill="1" applyBorder="1" applyAlignment="1">
      <alignment horizontal="center" vertical="top"/>
    </xf>
    <xf numFmtId="49" fontId="4" fillId="6" borderId="18" xfId="0" applyNumberFormat="1" applyFont="1" applyFill="1" applyBorder="1" applyAlignment="1">
      <alignment horizontal="center" vertical="top"/>
    </xf>
    <xf numFmtId="0" fontId="4" fillId="6" borderId="25" xfId="0" applyFont="1" applyFill="1" applyBorder="1" applyAlignment="1">
      <alignment horizontal="left" vertical="top"/>
    </xf>
    <xf numFmtId="0" fontId="0" fillId="6" borderId="0" xfId="0" applyFill="1" applyBorder="1" applyAlignment="1">
      <alignment horizontal="left" vertical="top"/>
    </xf>
    <xf numFmtId="0" fontId="0" fillId="6" borderId="71" xfId="0" applyFill="1" applyBorder="1" applyAlignment="1">
      <alignment horizontal="left" vertical="top"/>
    </xf>
    <xf numFmtId="3" fontId="3" fillId="4" borderId="56" xfId="0" applyNumberFormat="1" applyFont="1" applyFill="1" applyBorder="1" applyAlignment="1">
      <alignment horizontal="center" vertical="top"/>
    </xf>
    <xf numFmtId="3" fontId="3" fillId="4" borderId="47" xfId="0" applyNumberFormat="1" applyFont="1" applyFill="1" applyBorder="1" applyAlignment="1">
      <alignment horizontal="center" vertical="top"/>
    </xf>
    <xf numFmtId="0" fontId="20" fillId="6" borderId="55" xfId="0" applyFont="1" applyFill="1" applyBorder="1" applyAlignment="1">
      <alignment horizontal="center" vertical="center"/>
    </xf>
    <xf numFmtId="0" fontId="20" fillId="6" borderId="55" xfId="0" applyFont="1" applyFill="1" applyBorder="1" applyAlignment="1">
      <alignment horizontal="center" vertical="center" wrapText="1"/>
    </xf>
    <xf numFmtId="3" fontId="3" fillId="0" borderId="56" xfId="0" applyNumberFormat="1" applyFont="1" applyFill="1" applyBorder="1" applyAlignment="1">
      <alignment horizontal="center" vertical="top"/>
    </xf>
    <xf numFmtId="3" fontId="3" fillId="0" borderId="24" xfId="0" applyNumberFormat="1" applyFont="1" applyFill="1" applyBorder="1" applyAlignment="1">
      <alignment horizontal="center" vertical="top"/>
    </xf>
    <xf numFmtId="49" fontId="4" fillId="0" borderId="25" xfId="0" applyNumberFormat="1" applyFont="1" applyBorder="1" applyAlignment="1">
      <alignment horizontal="center" vertical="top"/>
    </xf>
    <xf numFmtId="49" fontId="4" fillId="0" borderId="41" xfId="0" applyNumberFormat="1" applyFont="1" applyBorder="1" applyAlignment="1">
      <alignment horizontal="center" vertical="top"/>
    </xf>
    <xf numFmtId="0" fontId="3" fillId="4" borderId="18" xfId="0" applyFont="1" applyFill="1" applyBorder="1" applyAlignment="1">
      <alignment horizontal="left" vertical="top" wrapText="1"/>
    </xf>
    <xf numFmtId="0" fontId="3" fillId="0" borderId="22" xfId="0" applyFont="1" applyFill="1" applyBorder="1" applyAlignment="1">
      <alignment horizontal="left" vertical="top" wrapText="1"/>
    </xf>
    <xf numFmtId="0" fontId="7" fillId="0" borderId="23" xfId="0" applyFont="1" applyBorder="1" applyAlignment="1">
      <alignment vertical="top" wrapText="1"/>
    </xf>
    <xf numFmtId="49" fontId="4" fillId="4" borderId="4" xfId="0" applyNumberFormat="1" applyFont="1" applyFill="1" applyBorder="1" applyAlignment="1">
      <alignment horizontal="center" vertical="top" wrapText="1"/>
    </xf>
    <xf numFmtId="49" fontId="4" fillId="6" borderId="22" xfId="0" applyNumberFormat="1" applyFont="1" applyFill="1" applyBorder="1" applyAlignment="1">
      <alignment horizontal="center" vertical="top"/>
    </xf>
    <xf numFmtId="49" fontId="4" fillId="6" borderId="18" xfId="0" applyNumberFormat="1" applyFont="1" applyFill="1" applyBorder="1" applyAlignment="1">
      <alignment horizontal="center" vertical="top"/>
    </xf>
    <xf numFmtId="49" fontId="4" fillId="6" borderId="23"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0" fontId="3" fillId="0" borderId="66" xfId="0" applyFont="1" applyFill="1" applyBorder="1" applyAlignment="1">
      <alignment horizontal="left" vertical="top" wrapText="1"/>
    </xf>
    <xf numFmtId="49" fontId="4" fillId="4" borderId="3"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4" fillId="4" borderId="7" xfId="0" applyNumberFormat="1" applyFont="1" applyFill="1" applyBorder="1" applyAlignment="1">
      <alignment horizontal="center" vertical="top"/>
    </xf>
    <xf numFmtId="49" fontId="4" fillId="0" borderId="40" xfId="0" applyNumberFormat="1" applyFont="1" applyBorder="1" applyAlignment="1">
      <alignment horizontal="center" vertical="top"/>
    </xf>
    <xf numFmtId="49" fontId="4" fillId="4"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3" fontId="3" fillId="3" borderId="4" xfId="0" applyNumberFormat="1" applyFont="1" applyFill="1" applyBorder="1" applyAlignment="1">
      <alignment horizontal="center" vertical="top"/>
    </xf>
    <xf numFmtId="0" fontId="3" fillId="0" borderId="71" xfId="0" applyFont="1" applyFill="1" applyBorder="1" applyAlignment="1">
      <alignment vertical="top" wrapText="1"/>
    </xf>
    <xf numFmtId="3" fontId="3" fillId="4" borderId="31" xfId="0" applyNumberFormat="1" applyFont="1" applyFill="1" applyBorder="1" applyAlignment="1">
      <alignment horizontal="left" vertical="top" wrapText="1"/>
    </xf>
    <xf numFmtId="3" fontId="3" fillId="4" borderId="75" xfId="0" applyNumberFormat="1" applyFont="1" applyFill="1" applyBorder="1" applyAlignment="1">
      <alignment horizontal="left" vertical="top" wrapText="1"/>
    </xf>
    <xf numFmtId="0" fontId="22" fillId="0" borderId="0" xfId="0" applyFont="1" applyAlignment="1">
      <alignment horizontal="left" vertical="center" wrapText="1"/>
    </xf>
    <xf numFmtId="0" fontId="6" fillId="0" borderId="0" xfId="0" applyFont="1" applyAlignment="1">
      <alignment horizontal="center"/>
    </xf>
    <xf numFmtId="0" fontId="0" fillId="0" borderId="0" xfId="0" applyAlignment="1">
      <alignment horizontal="center"/>
    </xf>
    <xf numFmtId="0" fontId="27" fillId="0" borderId="0" xfId="2" applyFont="1" applyAlignment="1">
      <alignment horizontal="right"/>
    </xf>
    <xf numFmtId="0" fontId="27" fillId="0" borderId="0" xfId="0" applyFont="1" applyAlignment="1">
      <alignment horizontal="left" vertical="top"/>
    </xf>
    <xf numFmtId="0" fontId="27" fillId="0" borderId="0" xfId="0" applyFont="1" applyAlignment="1">
      <alignment horizontal="right"/>
    </xf>
    <xf numFmtId="0" fontId="22" fillId="0" borderId="0" xfId="0" applyFont="1" applyBorder="1" applyAlignment="1">
      <alignment horizontal="left" vertical="top" wrapText="1"/>
    </xf>
    <xf numFmtId="0" fontId="27" fillId="0" borderId="0" xfId="2" applyFont="1" applyAlignment="1">
      <alignment horizontal="left" vertical="top" wrapText="1"/>
    </xf>
    <xf numFmtId="0" fontId="6" fillId="0" borderId="0" xfId="2" applyFont="1" applyAlignment="1">
      <alignment horizontal="center"/>
    </xf>
    <xf numFmtId="49" fontId="6" fillId="0" borderId="0" xfId="2" applyNumberFormat="1" applyFont="1" applyAlignment="1">
      <alignment horizontal="left" vertical="top" wrapText="1"/>
    </xf>
    <xf numFmtId="0" fontId="3" fillId="0" borderId="40" xfId="0" applyNumberFormat="1" applyFont="1" applyFill="1" applyBorder="1" applyAlignment="1">
      <alignment horizontal="left" vertical="top" wrapText="1"/>
    </xf>
    <xf numFmtId="0" fontId="0" fillId="0" borderId="56" xfId="0" applyBorder="1" applyAlignment="1">
      <alignment vertical="top"/>
    </xf>
    <xf numFmtId="0" fontId="3" fillId="0" borderId="41" xfId="0" applyNumberFormat="1" applyFont="1" applyFill="1" applyBorder="1" applyAlignment="1">
      <alignment horizontal="left" vertical="top" wrapText="1"/>
    </xf>
    <xf numFmtId="0" fontId="0" fillId="0" borderId="24" xfId="0" applyBorder="1" applyAlignment="1">
      <alignment vertical="top"/>
    </xf>
    <xf numFmtId="3" fontId="3" fillId="3" borderId="31" xfId="0" applyNumberFormat="1" applyFont="1" applyFill="1" applyBorder="1" applyAlignment="1">
      <alignment horizontal="left" vertical="top" wrapText="1"/>
    </xf>
    <xf numFmtId="0" fontId="0" fillId="0" borderId="75" xfId="0" applyBorder="1" applyAlignment="1">
      <alignment horizontal="left" vertical="top" wrapText="1"/>
    </xf>
    <xf numFmtId="3" fontId="3" fillId="3" borderId="25" xfId="0" applyNumberFormat="1" applyFont="1" applyFill="1" applyBorder="1" applyAlignment="1">
      <alignment horizontal="left" vertical="top" wrapText="1"/>
    </xf>
    <xf numFmtId="0" fontId="0" fillId="0" borderId="47" xfId="0" applyBorder="1" applyAlignment="1">
      <alignment horizontal="left" vertical="top" wrapText="1"/>
    </xf>
    <xf numFmtId="0" fontId="0" fillId="0" borderId="65" xfId="0" applyBorder="1" applyAlignment="1">
      <alignment horizontal="left" vertical="top" wrapText="1"/>
    </xf>
    <xf numFmtId="0" fontId="0" fillId="0" borderId="58" xfId="0" applyBorder="1" applyAlignment="1">
      <alignment horizontal="left" vertical="top" wrapText="1"/>
    </xf>
    <xf numFmtId="0" fontId="3" fillId="4" borderId="40" xfId="0" applyNumberFormat="1" applyFont="1" applyFill="1" applyBorder="1" applyAlignment="1">
      <alignment horizontal="left" vertical="top" wrapText="1"/>
    </xf>
    <xf numFmtId="0" fontId="3" fillId="4" borderId="25" xfId="0" applyNumberFormat="1" applyFont="1" applyFill="1" applyBorder="1" applyAlignment="1">
      <alignment horizontal="left" vertical="top" wrapText="1"/>
    </xf>
    <xf numFmtId="0" fontId="0" fillId="0" borderId="47" xfId="0" applyBorder="1" applyAlignment="1">
      <alignment vertical="top"/>
    </xf>
    <xf numFmtId="0" fontId="0" fillId="0" borderId="41" xfId="0" applyBorder="1" applyAlignment="1">
      <alignment vertical="top"/>
    </xf>
    <xf numFmtId="0" fontId="3" fillId="6" borderId="54" xfId="0" applyFont="1" applyFill="1" applyBorder="1" applyAlignment="1">
      <alignment horizontal="left" vertical="top" wrapText="1"/>
    </xf>
    <xf numFmtId="0" fontId="0" fillId="0" borderId="49" xfId="0" applyBorder="1" applyAlignment="1">
      <alignment horizontal="left" vertical="top"/>
    </xf>
    <xf numFmtId="0" fontId="0" fillId="0" borderId="58" xfId="0" applyBorder="1" applyAlignment="1">
      <alignment vertical="top"/>
    </xf>
    <xf numFmtId="0" fontId="3" fillId="3" borderId="31" xfId="0" applyNumberFormat="1" applyFont="1" applyFill="1" applyBorder="1" applyAlignment="1">
      <alignment horizontal="left" vertical="top" wrapText="1"/>
    </xf>
    <xf numFmtId="0" fontId="0" fillId="0" borderId="75" xfId="0" applyBorder="1" applyAlignment="1">
      <alignment vertical="top"/>
    </xf>
    <xf numFmtId="0" fontId="3" fillId="3" borderId="41" xfId="0" applyNumberFormat="1" applyFont="1" applyFill="1" applyBorder="1" applyAlignment="1">
      <alignment horizontal="left" vertical="top" wrapText="1"/>
    </xf>
    <xf numFmtId="3" fontId="3" fillId="3" borderId="40" xfId="0" applyNumberFormat="1" applyFont="1" applyFill="1" applyBorder="1" applyAlignment="1">
      <alignment horizontal="left" vertical="top" wrapText="1"/>
    </xf>
    <xf numFmtId="0" fontId="0" fillId="0" borderId="56" xfId="0" applyBorder="1" applyAlignment="1">
      <alignment vertical="top" wrapText="1"/>
    </xf>
    <xf numFmtId="3" fontId="3" fillId="3" borderId="41" xfId="0" applyNumberFormat="1" applyFont="1" applyFill="1" applyBorder="1" applyAlignment="1">
      <alignment horizontal="left" vertical="top" wrapText="1"/>
    </xf>
    <xf numFmtId="0" fontId="0" fillId="0" borderId="24" xfId="0" applyBorder="1" applyAlignment="1">
      <alignment vertical="top" wrapText="1"/>
    </xf>
    <xf numFmtId="3" fontId="3" fillId="0" borderId="40" xfId="0" applyNumberFormat="1" applyFont="1" applyFill="1" applyBorder="1" applyAlignment="1">
      <alignment horizontal="left" vertical="top" wrapText="1"/>
    </xf>
    <xf numFmtId="3" fontId="3" fillId="0" borderId="25" xfId="0" applyNumberFormat="1" applyFont="1" applyFill="1" applyBorder="1" applyAlignment="1">
      <alignment horizontal="left" vertical="top" wrapText="1"/>
    </xf>
    <xf numFmtId="3" fontId="3" fillId="0" borderId="41" xfId="0" applyNumberFormat="1"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53"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49"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7" xfId="0" applyFont="1" applyFill="1" applyBorder="1" applyAlignment="1">
      <alignment horizontal="center" vertical="top" wrapText="1"/>
    </xf>
    <xf numFmtId="49" fontId="4" fillId="0" borderId="25" xfId="0" applyNumberFormat="1" applyFont="1" applyBorder="1" applyAlignment="1">
      <alignment horizontal="center" vertical="top"/>
    </xf>
    <xf numFmtId="49" fontId="4" fillId="0" borderId="41" xfId="0" applyNumberFormat="1" applyFont="1" applyBorder="1" applyAlignment="1">
      <alignment horizontal="center" vertical="top"/>
    </xf>
    <xf numFmtId="0" fontId="3" fillId="4" borderId="25" xfId="0" applyFont="1" applyFill="1" applyBorder="1" applyAlignment="1">
      <alignment horizontal="left" vertical="top" wrapText="1"/>
    </xf>
    <xf numFmtId="0" fontId="3" fillId="4" borderId="41" xfId="0" applyFont="1" applyFill="1" applyBorder="1" applyAlignment="1">
      <alignment horizontal="left" vertical="top" wrapText="1"/>
    </xf>
    <xf numFmtId="0" fontId="3" fillId="3" borderId="18" xfId="0" applyFont="1" applyFill="1" applyBorder="1" applyAlignment="1">
      <alignment horizontal="left" vertical="top" wrapText="1"/>
    </xf>
    <xf numFmtId="0" fontId="7" fillId="0" borderId="23" xfId="0" applyFont="1" applyBorder="1" applyAlignment="1">
      <alignment horizontal="left" vertical="top" wrapText="1"/>
    </xf>
    <xf numFmtId="0" fontId="3" fillId="4" borderId="33"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4" borderId="31" xfId="0" applyFont="1" applyFill="1" applyBorder="1" applyAlignment="1">
      <alignment vertical="top" wrapText="1"/>
    </xf>
    <xf numFmtId="0" fontId="3" fillId="4" borderId="25" xfId="0" applyFont="1" applyFill="1" applyBorder="1" applyAlignment="1">
      <alignment vertical="top" wrapText="1"/>
    </xf>
    <xf numFmtId="0" fontId="3" fillId="0" borderId="18" xfId="0" applyFont="1" applyFill="1" applyBorder="1" applyAlignment="1">
      <alignment horizontal="left" vertical="top" wrapText="1"/>
    </xf>
    <xf numFmtId="0" fontId="7" fillId="0" borderId="23" xfId="0" applyFont="1" applyBorder="1" applyAlignment="1">
      <alignment vertical="top" wrapText="1"/>
    </xf>
    <xf numFmtId="49" fontId="4" fillId="2" borderId="8" xfId="0" applyNumberFormat="1" applyFont="1" applyFill="1" applyBorder="1" applyAlignment="1">
      <alignment horizontal="right" vertical="top"/>
    </xf>
    <xf numFmtId="49" fontId="4" fillId="2" borderId="21" xfId="0" applyNumberFormat="1" applyFont="1" applyFill="1" applyBorder="1" applyAlignment="1">
      <alignment horizontal="right" vertical="top"/>
    </xf>
    <xf numFmtId="0" fontId="3" fillId="2" borderId="3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21" xfId="0" applyFont="1" applyFill="1" applyBorder="1" applyAlignment="1">
      <alignment horizontal="center" vertical="top" wrapText="1"/>
    </xf>
    <xf numFmtId="49" fontId="4" fillId="0" borderId="31" xfId="0" applyNumberFormat="1" applyFont="1" applyBorder="1" applyAlignment="1">
      <alignment horizontal="center" vertical="top"/>
    </xf>
    <xf numFmtId="0" fontId="3" fillId="0" borderId="76" xfId="0" applyFont="1" applyFill="1" applyBorder="1" applyAlignment="1">
      <alignment horizontal="left" vertical="top" wrapText="1"/>
    </xf>
    <xf numFmtId="0" fontId="7" fillId="0" borderId="71" xfId="0" applyFont="1" applyBorder="1" applyAlignment="1">
      <alignment horizontal="left" vertical="top" wrapText="1"/>
    </xf>
    <xf numFmtId="0" fontId="2" fillId="0" borderId="12" xfId="0" applyFont="1" applyFill="1" applyBorder="1" applyAlignment="1">
      <alignment horizontal="center" vertical="center" textRotation="90" wrapText="1"/>
    </xf>
    <xf numFmtId="0" fontId="1" fillId="0" borderId="4" xfId="0" applyFont="1" applyBorder="1" applyAlignment="1">
      <alignment horizontal="center" vertical="center" textRotation="90"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49" xfId="0" applyFont="1" applyBorder="1" applyAlignment="1">
      <alignment horizontal="left" vertical="top" wrapText="1"/>
    </xf>
    <xf numFmtId="0" fontId="3" fillId="0" borderId="57" xfId="0" applyFont="1" applyBorder="1" applyAlignment="1">
      <alignment horizontal="left" vertical="top" wrapText="1"/>
    </xf>
    <xf numFmtId="0" fontId="3" fillId="0" borderId="42" xfId="0" applyFont="1" applyBorder="1" applyAlignment="1">
      <alignment horizontal="left" vertical="top" wrapText="1"/>
    </xf>
    <xf numFmtId="0" fontId="3" fillId="0" borderId="58" xfId="0" applyFont="1" applyBorder="1" applyAlignment="1">
      <alignment horizontal="left" vertical="top" wrapText="1"/>
    </xf>
    <xf numFmtId="49" fontId="4" fillId="0" borderId="11" xfId="0" applyNumberFormat="1" applyFont="1" applyFill="1" applyBorder="1" applyAlignment="1">
      <alignment horizontal="center" vertical="top" wrapText="1"/>
    </xf>
    <xf numFmtId="49" fontId="4" fillId="6" borderId="18" xfId="0" applyNumberFormat="1" applyFont="1" applyFill="1" applyBorder="1" applyAlignment="1">
      <alignment horizontal="center" vertical="top" wrapText="1"/>
    </xf>
    <xf numFmtId="49" fontId="4" fillId="6" borderId="23"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4" fillId="5" borderId="10" xfId="0" applyNumberFormat="1" applyFont="1" applyFill="1" applyBorder="1" applyAlignment="1">
      <alignment horizontal="right" vertical="top"/>
    </xf>
    <xf numFmtId="49" fontId="4" fillId="5" borderId="8" xfId="0" applyNumberFormat="1" applyFont="1" applyFill="1" applyBorder="1" applyAlignment="1">
      <alignment horizontal="right" vertical="top"/>
    </xf>
    <xf numFmtId="49" fontId="4" fillId="5" borderId="21" xfId="0" applyNumberFormat="1" applyFont="1" applyFill="1" applyBorder="1" applyAlignment="1">
      <alignment horizontal="right" vertical="top"/>
    </xf>
    <xf numFmtId="49" fontId="16" fillId="6" borderId="50" xfId="0" applyNumberFormat="1" applyFont="1" applyFill="1" applyBorder="1" applyAlignment="1">
      <alignment horizontal="center" vertical="top"/>
    </xf>
    <xf numFmtId="49" fontId="16" fillId="6" borderId="52" xfId="0" applyNumberFormat="1" applyFont="1" applyFill="1" applyBorder="1" applyAlignment="1">
      <alignment horizontal="center" vertical="top"/>
    </xf>
    <xf numFmtId="49" fontId="16" fillId="6" borderId="67" xfId="0" applyNumberFormat="1" applyFont="1" applyFill="1" applyBorder="1" applyAlignment="1">
      <alignment horizontal="center" vertical="top"/>
    </xf>
    <xf numFmtId="49" fontId="16" fillId="2" borderId="2" xfId="0" applyNumberFormat="1" applyFont="1" applyFill="1" applyBorder="1" applyAlignment="1">
      <alignment horizontal="center" vertical="top"/>
    </xf>
    <xf numFmtId="49" fontId="16" fillId="2" borderId="13" xfId="0" applyNumberFormat="1" applyFont="1" applyFill="1" applyBorder="1" applyAlignment="1">
      <alignment horizontal="center" vertical="top"/>
    </xf>
    <xf numFmtId="49" fontId="16" fillId="2" borderId="5" xfId="0" applyNumberFormat="1" applyFont="1" applyFill="1" applyBorder="1" applyAlignment="1">
      <alignment horizontal="center" vertical="top"/>
    </xf>
    <xf numFmtId="49" fontId="16" fillId="4" borderId="9" xfId="0" applyNumberFormat="1" applyFont="1" applyFill="1" applyBorder="1" applyAlignment="1">
      <alignment horizontal="center" vertical="top"/>
    </xf>
    <xf numFmtId="49" fontId="16" fillId="4" borderId="53" xfId="0" applyNumberFormat="1" applyFont="1" applyFill="1" applyBorder="1" applyAlignment="1">
      <alignment horizontal="center" vertical="top"/>
    </xf>
    <xf numFmtId="49" fontId="16" fillId="4" borderId="68" xfId="0" applyNumberFormat="1" applyFont="1" applyFill="1" applyBorder="1" applyAlignment="1">
      <alignment horizontal="center" vertical="top"/>
    </xf>
    <xf numFmtId="0" fontId="4" fillId="4" borderId="30" xfId="0" applyFont="1" applyFill="1" applyBorder="1" applyAlignment="1">
      <alignment horizontal="left" vertical="top" wrapText="1"/>
    </xf>
    <xf numFmtId="0" fontId="4" fillId="4" borderId="54" xfId="0" applyFont="1" applyFill="1" applyBorder="1" applyAlignment="1">
      <alignment horizontal="left" vertical="top" wrapText="1"/>
    </xf>
    <xf numFmtId="0" fontId="4" fillId="4" borderId="73" xfId="0" applyFont="1" applyFill="1" applyBorder="1" applyAlignment="1">
      <alignment horizontal="left" vertical="top" wrapText="1"/>
    </xf>
    <xf numFmtId="164" fontId="3" fillId="0" borderId="2" xfId="0" applyNumberFormat="1" applyFont="1" applyFill="1" applyBorder="1" applyAlignment="1">
      <alignment horizontal="center" vertical="center" textRotation="90" wrapText="1"/>
    </xf>
    <xf numFmtId="164" fontId="3" fillId="0" borderId="13" xfId="0" applyNumberFormat="1" applyFont="1" applyFill="1" applyBorder="1" applyAlignment="1">
      <alignment horizontal="center" vertical="center" textRotation="90" wrapText="1"/>
    </xf>
    <xf numFmtId="164" fontId="3" fillId="0" borderId="5" xfId="0" applyNumberFormat="1" applyFont="1" applyFill="1" applyBorder="1" applyAlignment="1">
      <alignment horizontal="center" vertical="center" textRotation="90" wrapText="1"/>
    </xf>
    <xf numFmtId="49" fontId="16" fillId="0" borderId="2" xfId="0" applyNumberFormat="1" applyFont="1" applyFill="1" applyBorder="1" applyAlignment="1">
      <alignment horizontal="center" vertical="top"/>
    </xf>
    <xf numFmtId="49" fontId="16" fillId="0" borderId="13" xfId="0" applyNumberFormat="1" applyFont="1" applyFill="1" applyBorder="1" applyAlignment="1">
      <alignment horizontal="center" vertical="top"/>
    </xf>
    <xf numFmtId="49" fontId="16" fillId="0" borderId="5" xfId="0" applyNumberFormat="1" applyFont="1" applyFill="1" applyBorder="1" applyAlignment="1">
      <alignment horizontal="center" vertical="top"/>
    </xf>
    <xf numFmtId="0" fontId="4" fillId="5" borderId="50" xfId="0" applyFont="1" applyFill="1" applyBorder="1" applyAlignment="1">
      <alignment horizontal="right" vertical="top" wrapText="1"/>
    </xf>
    <xf numFmtId="0" fontId="4" fillId="5" borderId="9" xfId="0" applyFont="1" applyFill="1" applyBorder="1" applyAlignment="1">
      <alignment horizontal="right" vertical="top" wrapText="1"/>
    </xf>
    <xf numFmtId="0" fontId="4" fillId="5" borderId="51" xfId="0" applyFont="1" applyFill="1" applyBorder="1" applyAlignment="1">
      <alignment horizontal="right" vertical="top"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46"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4" fillId="7" borderId="46" xfId="0" applyFont="1" applyFill="1" applyBorder="1" applyAlignment="1">
      <alignment horizontal="right" vertical="top" wrapText="1"/>
    </xf>
    <xf numFmtId="0" fontId="4" fillId="7" borderId="11" xfId="0" applyFont="1" applyFill="1" applyBorder="1" applyAlignment="1">
      <alignment horizontal="right" vertical="top" wrapText="1"/>
    </xf>
    <xf numFmtId="0" fontId="4" fillId="7" borderId="24" xfId="0" applyFont="1" applyFill="1" applyBorder="1" applyAlignment="1">
      <alignment horizontal="right" vertical="top" wrapText="1"/>
    </xf>
    <xf numFmtId="0" fontId="3" fillId="0" borderId="61" xfId="0" applyFont="1" applyBorder="1" applyAlignment="1">
      <alignment horizontal="left" vertical="top" wrapText="1"/>
    </xf>
    <xf numFmtId="0" fontId="3" fillId="0" borderId="13" xfId="0" applyFont="1" applyBorder="1" applyAlignment="1">
      <alignment horizontal="left" vertical="top" wrapText="1"/>
    </xf>
    <xf numFmtId="0" fontId="3" fillId="0" borderId="62" xfId="0" applyFont="1" applyBorder="1" applyAlignment="1">
      <alignment horizontal="left" vertical="top" wrapText="1"/>
    </xf>
    <xf numFmtId="0" fontId="4" fillId="5" borderId="52" xfId="0" applyFont="1" applyFill="1" applyBorder="1" applyAlignment="1">
      <alignment horizontal="right" vertical="top" wrapText="1"/>
    </xf>
    <xf numFmtId="0" fontId="4" fillId="5" borderId="53" xfId="0" applyFont="1" applyFill="1" applyBorder="1" applyAlignment="1">
      <alignment horizontal="right" vertical="top" wrapText="1"/>
    </xf>
    <xf numFmtId="0" fontId="4" fillId="5" borderId="49" xfId="0" applyFont="1" applyFill="1" applyBorder="1" applyAlignment="1">
      <alignment horizontal="right" vertical="top" wrapText="1"/>
    </xf>
    <xf numFmtId="0" fontId="3" fillId="3" borderId="61"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62" xfId="0"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4" fillId="3" borderId="4" xfId="0" applyFont="1" applyFill="1" applyBorder="1" applyAlignment="1">
      <alignment horizontal="center" vertical="top" wrapText="1"/>
    </xf>
    <xf numFmtId="0" fontId="4" fillId="3" borderId="7" xfId="0"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49" fontId="4" fillId="4" borderId="7" xfId="0" applyNumberFormat="1" applyFont="1" applyFill="1" applyBorder="1" applyAlignment="1">
      <alignment horizontal="center" vertical="top" wrapText="1"/>
    </xf>
    <xf numFmtId="49" fontId="4" fillId="6" borderId="22" xfId="0" applyNumberFormat="1" applyFont="1" applyFill="1" applyBorder="1" applyAlignment="1">
      <alignment horizontal="center" vertical="top"/>
    </xf>
    <xf numFmtId="49" fontId="4" fillId="6" borderId="18" xfId="0" applyNumberFormat="1" applyFont="1" applyFill="1" applyBorder="1" applyAlignment="1">
      <alignment horizontal="center" vertical="top"/>
    </xf>
    <xf numFmtId="49" fontId="4" fillId="6" borderId="23"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2" borderId="7" xfId="0" applyNumberFormat="1" applyFont="1" applyFill="1" applyBorder="1" applyAlignment="1">
      <alignment horizontal="center" vertical="top"/>
    </xf>
    <xf numFmtId="0" fontId="3" fillId="4" borderId="4" xfId="0" applyFont="1" applyFill="1" applyBorder="1" applyAlignment="1">
      <alignment horizontal="left" vertical="top" wrapText="1"/>
    </xf>
    <xf numFmtId="0" fontId="3" fillId="4" borderId="7"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64" xfId="0" applyFont="1" applyFill="1" applyBorder="1" applyAlignment="1">
      <alignment horizontal="left" vertical="top" wrapText="1"/>
    </xf>
    <xf numFmtId="0" fontId="3" fillId="0" borderId="12"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3" fillId="0" borderId="64" xfId="0" applyFont="1" applyFill="1" applyBorder="1" applyAlignment="1">
      <alignment horizontal="center" vertical="center" textRotation="90" wrapText="1"/>
    </xf>
    <xf numFmtId="0" fontId="3" fillId="4" borderId="3" xfId="0" applyFont="1" applyFill="1" applyBorder="1" applyAlignment="1">
      <alignment horizontal="left" vertical="top" wrapText="1"/>
    </xf>
    <xf numFmtId="0" fontId="4" fillId="4" borderId="12" xfId="0" applyFont="1" applyFill="1" applyBorder="1" applyAlignment="1">
      <alignment horizontal="left" vertical="top" wrapText="1"/>
    </xf>
    <xf numFmtId="0" fontId="0" fillId="0" borderId="7" xfId="0" applyBorder="1" applyAlignment="1">
      <alignment horizontal="left" vertical="top" wrapText="1"/>
    </xf>
    <xf numFmtId="49" fontId="4" fillId="2" borderId="11" xfId="0" applyNumberFormat="1" applyFont="1" applyFill="1" applyBorder="1" applyAlignment="1">
      <alignment horizontal="right" vertical="top"/>
    </xf>
    <xf numFmtId="49" fontId="4" fillId="2" borderId="24" xfId="0" applyNumberFormat="1" applyFont="1" applyFill="1" applyBorder="1" applyAlignment="1">
      <alignment horizontal="right" vertical="top"/>
    </xf>
    <xf numFmtId="0" fontId="7" fillId="0" borderId="53" xfId="0" applyFont="1" applyBorder="1" applyAlignment="1">
      <alignment horizontal="left" vertical="top" wrapText="1"/>
    </xf>
    <xf numFmtId="0" fontId="7" fillId="0" borderId="49" xfId="0" applyFont="1" applyBorder="1" applyAlignment="1">
      <alignment horizontal="left" vertical="top" wrapText="1"/>
    </xf>
    <xf numFmtId="0" fontId="3" fillId="6" borderId="37" xfId="0" applyFont="1" applyFill="1" applyBorder="1" applyAlignment="1">
      <alignment horizontal="center" vertical="top"/>
    </xf>
    <xf numFmtId="0" fontId="3" fillId="6" borderId="8" xfId="0" applyFont="1" applyFill="1" applyBorder="1" applyAlignment="1">
      <alignment horizontal="center" vertical="top"/>
    </xf>
    <xf numFmtId="0" fontId="3" fillId="6" borderId="21" xfId="0" applyFont="1" applyFill="1" applyBorder="1" applyAlignment="1">
      <alignment horizontal="center" vertical="top"/>
    </xf>
    <xf numFmtId="0" fontId="3" fillId="5" borderId="37" xfId="0" applyFont="1" applyFill="1" applyBorder="1" applyAlignment="1">
      <alignment horizontal="center" vertical="top"/>
    </xf>
    <xf numFmtId="0" fontId="3" fillId="5" borderId="8" xfId="0" applyFont="1" applyFill="1" applyBorder="1" applyAlignment="1">
      <alignment horizontal="center" vertical="top"/>
    </xf>
    <xf numFmtId="0" fontId="3" fillId="5" borderId="21" xfId="0" applyFont="1" applyFill="1" applyBorder="1" applyAlignment="1">
      <alignment horizontal="center" vertical="top"/>
    </xf>
    <xf numFmtId="0" fontId="3" fillId="0" borderId="3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4" borderId="33" xfId="0" applyFont="1" applyFill="1" applyBorder="1" applyAlignment="1">
      <alignment vertical="top" wrapText="1"/>
    </xf>
    <xf numFmtId="49" fontId="4" fillId="0" borderId="4"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2" borderId="10" xfId="0" applyNumberFormat="1" applyFont="1" applyFill="1" applyBorder="1" applyAlignment="1">
      <alignment horizontal="right" vertical="top"/>
    </xf>
    <xf numFmtId="49" fontId="4" fillId="6" borderId="10" xfId="0" applyNumberFormat="1" applyFont="1" applyFill="1" applyBorder="1" applyAlignment="1">
      <alignment horizontal="right" vertical="top"/>
    </xf>
    <xf numFmtId="49" fontId="4" fillId="6" borderId="8" xfId="0" applyNumberFormat="1" applyFont="1" applyFill="1" applyBorder="1" applyAlignment="1">
      <alignment horizontal="right" vertical="top"/>
    </xf>
    <xf numFmtId="49" fontId="4" fillId="6" borderId="21" xfId="0" applyNumberFormat="1" applyFont="1" applyFill="1" applyBorder="1" applyAlignment="1">
      <alignment horizontal="right" vertical="top"/>
    </xf>
    <xf numFmtId="0" fontId="15" fillId="10" borderId="17" xfId="0" applyNumberFormat="1" applyFont="1" applyFill="1" applyBorder="1" applyAlignment="1">
      <alignment horizontal="left" vertical="top" wrapText="1"/>
    </xf>
    <xf numFmtId="0" fontId="0" fillId="10" borderId="19" xfId="0" applyFill="1" applyBorder="1" applyAlignment="1">
      <alignment horizontal="left" vertical="top" wrapText="1"/>
    </xf>
    <xf numFmtId="0" fontId="0" fillId="10" borderId="20" xfId="0" applyFill="1" applyBorder="1" applyAlignment="1">
      <alignment horizontal="left" vertical="top" wrapText="1"/>
    </xf>
    <xf numFmtId="0" fontId="3" fillId="10" borderId="22" xfId="0" applyFont="1" applyFill="1" applyBorder="1" applyAlignment="1">
      <alignment horizontal="left" vertical="top" wrapText="1"/>
    </xf>
    <xf numFmtId="0" fontId="0" fillId="0" borderId="18" xfId="0" applyBorder="1" applyAlignment="1">
      <alignment horizontal="left" vertical="top" wrapText="1"/>
    </xf>
    <xf numFmtId="0" fontId="3" fillId="3" borderId="17" xfId="0" applyNumberFormat="1" applyFont="1" applyFill="1" applyBorder="1" applyAlignment="1">
      <alignment horizontal="left" vertical="top" wrapText="1"/>
    </xf>
    <xf numFmtId="0" fontId="0" fillId="0" borderId="19" xfId="0" applyBorder="1" applyAlignment="1">
      <alignment vertical="top"/>
    </xf>
    <xf numFmtId="0" fontId="0" fillId="0" borderId="20" xfId="0" applyBorder="1" applyAlignment="1">
      <alignment vertical="top"/>
    </xf>
    <xf numFmtId="0" fontId="4" fillId="4" borderId="25" xfId="0" applyFont="1" applyFill="1" applyBorder="1" applyAlignment="1">
      <alignment horizontal="left" vertical="top" wrapText="1"/>
    </xf>
    <xf numFmtId="0" fontId="4" fillId="4" borderId="41"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8" fillId="0" borderId="12" xfId="0" applyFont="1" applyFill="1" applyBorder="1" applyAlignment="1">
      <alignment horizontal="center" vertical="top" textRotation="90" wrapText="1"/>
    </xf>
    <xf numFmtId="0" fontId="19" fillId="0" borderId="4" xfId="0" applyFont="1" applyBorder="1" applyAlignment="1">
      <alignment horizontal="center" vertical="top" textRotation="90" wrapText="1"/>
    </xf>
    <xf numFmtId="49" fontId="4" fillId="4" borderId="3"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4" fillId="4" borderId="7" xfId="0" applyNumberFormat="1" applyFont="1" applyFill="1" applyBorder="1" applyAlignment="1">
      <alignment horizontal="center" vertical="top"/>
    </xf>
    <xf numFmtId="0" fontId="3" fillId="4" borderId="40" xfId="0" applyFont="1" applyFill="1" applyBorder="1" applyAlignment="1">
      <alignment horizontal="left" vertical="top" wrapText="1"/>
    </xf>
    <xf numFmtId="0" fontId="3" fillId="0" borderId="3" xfId="0" applyFont="1" applyFill="1" applyBorder="1" applyAlignment="1">
      <alignment horizontal="center" vertical="top" wrapText="1"/>
    </xf>
    <xf numFmtId="49" fontId="4" fillId="0" borderId="40" xfId="0" applyNumberFormat="1" applyFont="1" applyBorder="1" applyAlignment="1">
      <alignment horizontal="center" vertical="top"/>
    </xf>
    <xf numFmtId="0" fontId="4" fillId="4" borderId="40" xfId="0" applyFont="1" applyFill="1" applyBorder="1" applyAlignment="1">
      <alignment vertical="top" wrapText="1"/>
    </xf>
    <xf numFmtId="0" fontId="4" fillId="4" borderId="25" xfId="0" applyFont="1" applyFill="1" applyBorder="1" applyAlignment="1">
      <alignment vertical="top" wrapText="1"/>
    </xf>
    <xf numFmtId="0" fontId="22"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horizontal="center" vertical="top" wrapText="1"/>
    </xf>
    <xf numFmtId="0" fontId="3" fillId="0" borderId="11" xfId="0" applyFont="1" applyBorder="1" applyAlignment="1">
      <alignment horizontal="right" vertical="top"/>
    </xf>
    <xf numFmtId="0" fontId="9" fillId="0" borderId="22"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40"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41" xfId="0" applyFont="1" applyBorder="1" applyAlignment="1">
      <alignment horizontal="center" vertical="center" textRotation="90"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3" fillId="0" borderId="4" xfId="0" applyNumberFormat="1" applyFont="1" applyBorder="1" applyAlignment="1">
      <alignment horizontal="center" vertical="center" textRotation="90"/>
    </xf>
    <xf numFmtId="0" fontId="3" fillId="0" borderId="7" xfId="0" applyNumberFormat="1" applyFont="1" applyBorder="1" applyAlignment="1">
      <alignment horizontal="center" vertical="center" textRotation="90"/>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9" fillId="0" borderId="3" xfId="0" applyNumberFormat="1" applyFont="1" applyBorder="1" applyAlignment="1">
      <alignment horizontal="center" vertical="center" textRotation="90" wrapText="1"/>
    </xf>
    <xf numFmtId="0" fontId="9" fillId="0" borderId="4" xfId="0" applyNumberFormat="1" applyFont="1" applyBorder="1" applyAlignment="1">
      <alignment horizontal="center" vertical="center" textRotation="90" wrapText="1"/>
    </xf>
    <xf numFmtId="0" fontId="9" fillId="0" borderId="7" xfId="0" applyNumberFormat="1" applyFont="1" applyBorder="1" applyAlignment="1">
      <alignment horizontal="center" vertical="center" textRotation="90"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5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49" fontId="8" fillId="0" borderId="25" xfId="0" applyNumberFormat="1" applyFont="1" applyBorder="1" applyAlignment="1">
      <alignment horizontal="center" vertical="top"/>
    </xf>
    <xf numFmtId="0" fontId="8" fillId="0" borderId="4" xfId="0" applyFont="1" applyFill="1" applyBorder="1" applyAlignment="1">
      <alignment horizontal="center" vertical="top" wrapText="1"/>
    </xf>
    <xf numFmtId="0" fontId="3" fillId="4" borderId="40" xfId="0" applyFont="1" applyFill="1" applyBorder="1" applyAlignment="1">
      <alignment vertical="top" wrapText="1"/>
    </xf>
    <xf numFmtId="0" fontId="3" fillId="4" borderId="41" xfId="0" applyFont="1" applyFill="1" applyBorder="1" applyAlignment="1">
      <alignment vertical="top" wrapText="1"/>
    </xf>
    <xf numFmtId="0" fontId="2" fillId="0" borderId="3" xfId="0" applyFont="1" applyFill="1" applyBorder="1" applyAlignment="1">
      <alignment horizontal="center" vertical="top" textRotation="90" wrapText="1"/>
    </xf>
    <xf numFmtId="0" fontId="2" fillId="0" borderId="4" xfId="0" applyFont="1" applyFill="1" applyBorder="1" applyAlignment="1">
      <alignment horizontal="center" vertical="top" textRotation="90" wrapText="1"/>
    </xf>
    <xf numFmtId="0" fontId="2" fillId="0" borderId="7" xfId="0" applyFont="1" applyFill="1" applyBorder="1" applyAlignment="1">
      <alignment horizontal="center" vertical="top" textRotation="90" wrapText="1"/>
    </xf>
    <xf numFmtId="49" fontId="4" fillId="0" borderId="3" xfId="0" applyNumberFormat="1" applyFont="1" applyBorder="1" applyAlignment="1">
      <alignment horizontal="center" vertical="top"/>
    </xf>
    <xf numFmtId="49" fontId="4" fillId="0" borderId="4" xfId="0" applyNumberFormat="1" applyFont="1" applyBorder="1" applyAlignment="1">
      <alignment horizontal="center" vertical="top"/>
    </xf>
    <xf numFmtId="49" fontId="4" fillId="0" borderId="7" xfId="0" applyNumberFormat="1" applyFont="1" applyBorder="1" applyAlignment="1">
      <alignment horizontal="center" vertical="top"/>
    </xf>
    <xf numFmtId="0" fontId="20" fillId="0" borderId="40"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41" xfId="0" applyFont="1" applyFill="1" applyBorder="1" applyAlignment="1">
      <alignment horizontal="left" vertical="top" wrapText="1"/>
    </xf>
    <xf numFmtId="0" fontId="21" fillId="0" borderId="3" xfId="0" applyFont="1" applyFill="1" applyBorder="1" applyAlignment="1">
      <alignment horizontal="center" vertical="top" wrapText="1"/>
    </xf>
    <xf numFmtId="0" fontId="21" fillId="0" borderId="4" xfId="0" applyFont="1" applyFill="1" applyBorder="1" applyAlignment="1">
      <alignment horizontal="center" vertical="top" wrapText="1"/>
    </xf>
    <xf numFmtId="0" fontId="21" fillId="0" borderId="7" xfId="0" applyFont="1" applyFill="1" applyBorder="1" applyAlignment="1">
      <alignment horizontal="center" vertical="top" wrapText="1"/>
    </xf>
    <xf numFmtId="49" fontId="21" fillId="0" borderId="17" xfId="0" applyNumberFormat="1" applyFont="1" applyBorder="1" applyAlignment="1">
      <alignment horizontal="center" vertical="top"/>
    </xf>
    <xf numFmtId="49" fontId="21" fillId="0" borderId="19" xfId="0" applyNumberFormat="1" applyFont="1" applyBorder="1" applyAlignment="1">
      <alignment horizontal="center" vertical="top"/>
    </xf>
    <xf numFmtId="49" fontId="21" fillId="0" borderId="20" xfId="0" applyNumberFormat="1" applyFont="1" applyBorder="1" applyAlignment="1">
      <alignment horizontal="center" vertical="top"/>
    </xf>
    <xf numFmtId="49" fontId="4" fillId="4" borderId="3" xfId="0" applyNumberFormat="1" applyFont="1" applyFill="1" applyBorder="1" applyAlignment="1">
      <alignment horizontal="center" vertical="top" wrapText="1"/>
    </xf>
    <xf numFmtId="0" fontId="4" fillId="0" borderId="40"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3" xfId="0" applyFont="1" applyFill="1" applyBorder="1" applyAlignment="1">
      <alignment horizontal="center" vertical="top" wrapText="1"/>
    </xf>
    <xf numFmtId="49" fontId="4" fillId="0" borderId="17" xfId="0" applyNumberFormat="1" applyFont="1" applyBorder="1" applyAlignment="1">
      <alignment horizontal="center" vertical="top"/>
    </xf>
    <xf numFmtId="49" fontId="4" fillId="0" borderId="19" xfId="0" applyNumberFormat="1" applyFont="1" applyBorder="1" applyAlignment="1">
      <alignment horizontal="center" vertical="top"/>
    </xf>
    <xf numFmtId="49" fontId="4" fillId="0" borderId="20" xfId="0" applyNumberFormat="1" applyFont="1" applyBorder="1" applyAlignment="1">
      <alignment horizontal="center" vertical="top"/>
    </xf>
    <xf numFmtId="0" fontId="7" fillId="0" borderId="4" xfId="0" applyFont="1" applyBorder="1" applyAlignment="1">
      <alignment horizontal="center" vertical="center" textRotation="90"/>
    </xf>
    <xf numFmtId="49" fontId="4" fillId="2" borderId="10" xfId="0" applyNumberFormat="1" applyFont="1" applyFill="1" applyBorder="1" applyAlignment="1">
      <alignment horizontal="left" vertical="top"/>
    </xf>
    <xf numFmtId="49" fontId="4" fillId="2" borderId="8" xfId="0" applyNumberFormat="1" applyFont="1" applyFill="1" applyBorder="1" applyAlignment="1">
      <alignment horizontal="left" vertical="top"/>
    </xf>
    <xf numFmtId="49" fontId="4" fillId="2" borderId="38" xfId="0" applyNumberFormat="1" applyFont="1" applyFill="1" applyBorder="1" applyAlignment="1">
      <alignment horizontal="left" vertical="top"/>
    </xf>
    <xf numFmtId="49" fontId="4" fillId="2" borderId="21" xfId="0" applyNumberFormat="1" applyFont="1" applyFill="1" applyBorder="1" applyAlignment="1">
      <alignment horizontal="left" vertical="top"/>
    </xf>
    <xf numFmtId="0" fontId="3" fillId="6" borderId="25"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71" xfId="0" applyFont="1" applyFill="1" applyBorder="1" applyAlignment="1">
      <alignment horizontal="left" vertical="top" wrapText="1"/>
    </xf>
    <xf numFmtId="0" fontId="3" fillId="6" borderId="30" xfId="0" applyFont="1" applyFill="1" applyBorder="1" applyAlignment="1">
      <alignment vertical="top" wrapText="1"/>
    </xf>
    <xf numFmtId="0" fontId="3" fillId="6" borderId="9" xfId="0" applyFont="1" applyFill="1" applyBorder="1" applyAlignment="1">
      <alignment vertical="top" wrapText="1"/>
    </xf>
    <xf numFmtId="0" fontId="3" fillId="6" borderId="92" xfId="0" applyFont="1" applyFill="1" applyBorder="1" applyAlignment="1">
      <alignment vertical="top" wrapText="1"/>
    </xf>
    <xf numFmtId="0" fontId="3" fillId="6" borderId="54" xfId="0" applyFont="1" applyFill="1" applyBorder="1" applyAlignment="1">
      <alignment vertical="top" wrapText="1"/>
    </xf>
    <xf numFmtId="0" fontId="3" fillId="6" borderId="53" xfId="0" applyFont="1" applyFill="1" applyBorder="1" applyAlignment="1">
      <alignmen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2" fontId="8" fillId="0" borderId="4" xfId="0" applyNumberFormat="1" applyFont="1" applyBorder="1" applyAlignment="1">
      <alignment vertical="top" wrapText="1"/>
    </xf>
    <xf numFmtId="0" fontId="0" fillId="0" borderId="64" xfId="0" applyBorder="1" applyAlignment="1">
      <alignment vertical="top" wrapText="1"/>
    </xf>
    <xf numFmtId="0" fontId="0" fillId="0" borderId="66" xfId="0" applyBorder="1" applyAlignment="1">
      <alignment vertical="top" wrapText="1"/>
    </xf>
    <xf numFmtId="3" fontId="3" fillId="3" borderId="4" xfId="0" applyNumberFormat="1" applyFont="1" applyFill="1" applyBorder="1" applyAlignment="1">
      <alignment horizontal="center" vertical="top"/>
    </xf>
    <xf numFmtId="0" fontId="0" fillId="0" borderId="64" xfId="0" applyBorder="1" applyAlignment="1">
      <alignment horizontal="center" vertical="top"/>
    </xf>
    <xf numFmtId="3" fontId="3" fillId="3" borderId="64" xfId="0" applyNumberFormat="1" applyFont="1" applyFill="1" applyBorder="1" applyAlignment="1">
      <alignment horizontal="center" vertical="top"/>
    </xf>
    <xf numFmtId="0" fontId="3" fillId="10" borderId="18" xfId="0" applyFont="1" applyFill="1" applyBorder="1" applyAlignment="1">
      <alignment horizontal="left" vertical="top" wrapText="1"/>
    </xf>
    <xf numFmtId="0" fontId="3" fillId="10" borderId="2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6" borderId="18" xfId="0" applyFont="1" applyFill="1" applyBorder="1" applyAlignment="1">
      <alignment horizontal="left" vertical="top" wrapText="1"/>
    </xf>
    <xf numFmtId="0" fontId="3" fillId="6" borderId="23" xfId="0" applyFont="1" applyFill="1" applyBorder="1" applyAlignment="1">
      <alignment horizontal="left" vertical="top" wrapText="1"/>
    </xf>
    <xf numFmtId="0" fontId="3" fillId="0" borderId="70" xfId="0" applyFont="1" applyFill="1" applyBorder="1" applyAlignment="1">
      <alignment vertical="top" wrapText="1"/>
    </xf>
    <xf numFmtId="0" fontId="3" fillId="0" borderId="71" xfId="0" applyFont="1" applyFill="1" applyBorder="1" applyAlignment="1">
      <alignment vertical="top" wrapText="1"/>
    </xf>
    <xf numFmtId="3" fontId="3" fillId="6" borderId="3" xfId="0" applyNumberFormat="1" applyFont="1" applyFill="1" applyBorder="1" applyAlignment="1">
      <alignment horizontal="left" vertical="top" wrapText="1"/>
    </xf>
    <xf numFmtId="3" fontId="3" fillId="6" borderId="4" xfId="0" applyNumberFormat="1" applyFont="1" applyFill="1" applyBorder="1" applyAlignment="1">
      <alignment horizontal="left" vertical="top" wrapText="1"/>
    </xf>
    <xf numFmtId="3" fontId="3" fillId="6" borderId="7" xfId="0" applyNumberFormat="1" applyFont="1" applyFill="1" applyBorder="1" applyAlignment="1">
      <alignment horizontal="left" vertical="top" wrapText="1"/>
    </xf>
    <xf numFmtId="3" fontId="3" fillId="6" borderId="17" xfId="0" applyNumberFormat="1" applyFont="1" applyFill="1" applyBorder="1" applyAlignment="1">
      <alignment horizontal="left" vertical="top" wrapText="1"/>
    </xf>
    <xf numFmtId="3" fontId="3" fillId="6" borderId="19" xfId="0" applyNumberFormat="1" applyFont="1" applyFill="1" applyBorder="1" applyAlignment="1">
      <alignment horizontal="left" vertical="top" wrapText="1"/>
    </xf>
    <xf numFmtId="3" fontId="3" fillId="6" borderId="20" xfId="0" applyNumberFormat="1" applyFont="1" applyFill="1" applyBorder="1" applyAlignment="1">
      <alignment horizontal="left" vertical="top" wrapText="1"/>
    </xf>
    <xf numFmtId="3" fontId="3" fillId="10" borderId="17" xfId="0" applyNumberFormat="1" applyFont="1" applyFill="1" applyBorder="1" applyAlignment="1">
      <alignment horizontal="left" vertical="top" wrapText="1"/>
    </xf>
    <xf numFmtId="3" fontId="3" fillId="10" borderId="19" xfId="0" applyNumberFormat="1" applyFont="1" applyFill="1" applyBorder="1" applyAlignment="1">
      <alignment horizontal="left" vertical="top" wrapText="1"/>
    </xf>
    <xf numFmtId="3" fontId="3" fillId="10" borderId="20"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xf>
    <xf numFmtId="0" fontId="3" fillId="0" borderId="7" xfId="0" applyNumberFormat="1" applyFont="1" applyFill="1" applyBorder="1" applyAlignment="1">
      <alignment horizontal="center" vertical="top"/>
    </xf>
    <xf numFmtId="0" fontId="3" fillId="0" borderId="41" xfId="0" applyNumberFormat="1" applyFont="1" applyFill="1" applyBorder="1" applyAlignment="1">
      <alignment horizontal="center" vertical="top"/>
    </xf>
    <xf numFmtId="3" fontId="3" fillId="4" borderId="31" xfId="0" applyNumberFormat="1" applyFont="1" applyFill="1" applyBorder="1" applyAlignment="1">
      <alignment horizontal="left" vertical="top" wrapText="1"/>
    </xf>
    <xf numFmtId="0" fontId="0" fillId="4" borderId="75" xfId="0" applyFill="1" applyBorder="1" applyAlignment="1">
      <alignment vertical="top" wrapText="1"/>
    </xf>
    <xf numFmtId="3" fontId="3" fillId="0" borderId="84" xfId="0" applyNumberFormat="1" applyFont="1" applyFill="1" applyBorder="1" applyAlignment="1">
      <alignment horizontal="left" vertical="top" wrapText="1"/>
    </xf>
    <xf numFmtId="0" fontId="0" fillId="0" borderId="81" xfId="0" applyBorder="1" applyAlignment="1">
      <alignment horizontal="left" vertical="top" wrapText="1"/>
    </xf>
    <xf numFmtId="3" fontId="3" fillId="6" borderId="40" xfId="0" applyNumberFormat="1" applyFont="1" applyFill="1" applyBorder="1" applyAlignment="1">
      <alignment horizontal="left" vertical="top" wrapText="1"/>
    </xf>
    <xf numFmtId="0" fontId="7" fillId="6" borderId="56" xfId="0" applyFont="1" applyFill="1" applyBorder="1" applyAlignment="1">
      <alignment vertical="top"/>
    </xf>
    <xf numFmtId="0" fontId="7" fillId="6" borderId="25" xfId="0" applyFont="1" applyFill="1" applyBorder="1" applyAlignment="1">
      <alignment horizontal="left" vertical="top" wrapText="1"/>
    </xf>
    <xf numFmtId="0" fontId="7" fillId="6" borderId="47" xfId="0" applyFont="1" applyFill="1" applyBorder="1" applyAlignment="1">
      <alignment vertical="top"/>
    </xf>
    <xf numFmtId="0" fontId="7" fillId="6" borderId="41" xfId="0" applyFont="1" applyFill="1" applyBorder="1" applyAlignment="1">
      <alignment horizontal="left" vertical="top" wrapText="1"/>
    </xf>
    <xf numFmtId="0" fontId="7" fillId="6" borderId="24" xfId="0" applyFont="1" applyFill="1" applyBorder="1" applyAlignment="1">
      <alignment vertical="top"/>
    </xf>
    <xf numFmtId="3" fontId="3" fillId="0" borderId="3" xfId="0" applyNumberFormat="1" applyFont="1" applyFill="1" applyBorder="1" applyAlignment="1">
      <alignment horizontal="left" vertical="top" wrapText="1"/>
    </xf>
    <xf numFmtId="0" fontId="0" fillId="0" borderId="4" xfId="0" applyBorder="1" applyAlignment="1">
      <alignment horizontal="left" vertical="top" wrapText="1"/>
    </xf>
    <xf numFmtId="3" fontId="3" fillId="0" borderId="17" xfId="0" applyNumberFormat="1" applyFont="1" applyFill="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3" fillId="0" borderId="84" xfId="0" applyNumberFormat="1" applyFont="1" applyFill="1" applyBorder="1" applyAlignment="1">
      <alignment horizontal="left" vertical="top" wrapText="1"/>
    </xf>
    <xf numFmtId="0" fontId="3" fillId="2" borderId="11" xfId="0" applyFont="1" applyFill="1" applyBorder="1" applyAlignment="1">
      <alignment horizontal="center" vertical="top" wrapText="1"/>
    </xf>
    <xf numFmtId="0" fontId="3" fillId="2" borderId="24" xfId="0" applyFont="1" applyFill="1" applyBorder="1" applyAlignment="1">
      <alignment horizontal="center" vertical="top" wrapText="1"/>
    </xf>
    <xf numFmtId="0" fontId="4" fillId="2" borderId="10"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1" xfId="0" applyFont="1" applyFill="1" applyBorder="1" applyAlignment="1">
      <alignment horizontal="left" vertical="top" wrapText="1"/>
    </xf>
    <xf numFmtId="0" fontId="3" fillId="4" borderId="71" xfId="0" applyFont="1" applyFill="1" applyBorder="1" applyAlignment="1">
      <alignment horizontal="left" vertical="top" wrapText="1"/>
    </xf>
    <xf numFmtId="0" fontId="3" fillId="4" borderId="39" xfId="0" applyFont="1" applyFill="1" applyBorder="1" applyAlignment="1">
      <alignment horizontal="left" vertical="top" wrapText="1"/>
    </xf>
    <xf numFmtId="0" fontId="3" fillId="4" borderId="65" xfId="0" applyFont="1" applyFill="1" applyBorder="1" applyAlignment="1">
      <alignment vertical="top" wrapText="1"/>
    </xf>
    <xf numFmtId="49" fontId="4" fillId="0" borderId="65" xfId="0" applyNumberFormat="1" applyFont="1" applyBorder="1" applyAlignment="1">
      <alignment horizontal="center" vertical="top"/>
    </xf>
    <xf numFmtId="0" fontId="3" fillId="4" borderId="65" xfId="0" applyFont="1" applyFill="1" applyBorder="1" applyAlignment="1">
      <alignment horizontal="left" vertical="top" wrapText="1"/>
    </xf>
    <xf numFmtId="3" fontId="3" fillId="0" borderId="34" xfId="0" applyNumberFormat="1" applyFont="1" applyFill="1" applyBorder="1" applyAlignment="1">
      <alignment horizontal="left" vertical="top" wrapText="1"/>
    </xf>
    <xf numFmtId="3" fontId="3" fillId="0" borderId="63" xfId="0" applyNumberFormat="1"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23" xfId="0" applyFont="1" applyFill="1" applyBorder="1" applyAlignment="1">
      <alignment horizontal="left" vertical="top" wrapText="1"/>
    </xf>
    <xf numFmtId="0" fontId="3" fillId="0" borderId="3"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3" fillId="0" borderId="7" xfId="0" applyFont="1" applyFill="1" applyBorder="1" applyAlignment="1">
      <alignment horizontal="center" vertical="center" textRotation="90"/>
    </xf>
    <xf numFmtId="49" fontId="4" fillId="0" borderId="25" xfId="0" applyNumberFormat="1" applyFont="1" applyBorder="1" applyAlignment="1">
      <alignment horizontal="center" vertical="top" wrapText="1"/>
    </xf>
    <xf numFmtId="49" fontId="4" fillId="0" borderId="41" xfId="0" applyNumberFormat="1" applyFont="1" applyBorder="1" applyAlignment="1">
      <alignment horizontal="center" vertical="top" wrapText="1"/>
    </xf>
    <xf numFmtId="0" fontId="3" fillId="4" borderId="12" xfId="0" applyFont="1" applyFill="1" applyBorder="1" applyAlignment="1">
      <alignment horizontal="left" vertical="top" wrapText="1"/>
    </xf>
    <xf numFmtId="0" fontId="7" fillId="0" borderId="7" xfId="0" applyFont="1" applyBorder="1" applyAlignment="1">
      <alignment vertical="top" wrapText="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CCECFF"/>
      <color rgb="FFFFCCFF"/>
      <color rgb="FFCCFFCC"/>
      <color rgb="FFFFFFCC"/>
      <color rgb="FFCC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chemeClr val="bg1"/>
              </a:solidFill>
            </c:spPr>
          </c:dPt>
          <c:dPt>
            <c:idx val="1"/>
            <c:bubble3D val="0"/>
            <c:spPr>
              <a:solidFill>
                <a:srgbClr val="CCECFF"/>
              </a:solidFill>
            </c:spPr>
          </c:dPt>
          <c:dPt>
            <c:idx val="2"/>
            <c:bubble3D val="0"/>
            <c:spPr>
              <a:solidFill>
                <a:srgbClr val="FFCCFF"/>
              </a:solidFill>
            </c:spPr>
          </c:dPt>
          <c:dLbls>
            <c:dLbl>
              <c:idx val="0"/>
              <c:layout>
                <c:manualLayout>
                  <c:x val="1.6293279022403257E-2"/>
                  <c:y val="5.5555555555555386E-2"/>
                </c:manualLayout>
              </c:layout>
              <c:tx>
                <c:rich>
                  <a:bodyPr/>
                  <a:lstStyle/>
                  <a:p>
                    <a:r>
                      <a:rPr lang="en-US"/>
                      <a:t>faktiškai įvykdyta –
78</a:t>
                    </a:r>
                    <a:r>
                      <a:rPr lang="lt-LT"/>
                      <a:t> </a:t>
                    </a:r>
                    <a:r>
                      <a:rPr lang="en-US"/>
                      <a:t>%</a:t>
                    </a:r>
                  </a:p>
                </c:rich>
              </c:tx>
              <c:dLblPos val="bestFit"/>
              <c:showLegendKey val="0"/>
              <c:showVal val="0"/>
              <c:showCatName val="1"/>
              <c:showSerName val="0"/>
              <c:showPercent val="1"/>
              <c:showBubbleSize val="0"/>
            </c:dLbl>
            <c:dLbl>
              <c:idx val="1"/>
              <c:layout>
                <c:manualLayout>
                  <c:x val="-1.3577732518669382E-2"/>
                  <c:y val="-9.7222222222222238E-2"/>
                </c:manualLayout>
              </c:layout>
              <c:tx>
                <c:rich>
                  <a:bodyPr/>
                  <a:lstStyle/>
                  <a:p>
                    <a:r>
                      <a:rPr lang="en-US"/>
                      <a:t>iš dalies įvykdyta –
11</a:t>
                    </a:r>
                    <a:r>
                      <a:rPr lang="lt-LT"/>
                      <a:t> </a:t>
                    </a:r>
                    <a:r>
                      <a:rPr lang="en-US"/>
                      <a:t>%</a:t>
                    </a:r>
                  </a:p>
                </c:rich>
              </c:tx>
              <c:dLblPos val="bestFit"/>
              <c:showLegendKey val="0"/>
              <c:showVal val="0"/>
              <c:showCatName val="1"/>
              <c:showSerName val="0"/>
              <c:showPercent val="1"/>
              <c:showBubbleSize val="0"/>
            </c:dLbl>
            <c:dLbl>
              <c:idx val="2"/>
              <c:layout>
                <c:manualLayout>
                  <c:x val="0.23625254582484725"/>
                  <c:y val="-1.8518518518518521E-2"/>
                </c:manualLayout>
              </c:layout>
              <c:tx>
                <c:rich>
                  <a:bodyPr/>
                  <a:lstStyle/>
                  <a:p>
                    <a:r>
                      <a:rPr lang="lt-LT"/>
                      <a:t>neįvykdyta –
11 %</a:t>
                    </a:r>
                  </a:p>
                </c:rich>
              </c:tx>
              <c:dLblPos val="bestFit"/>
              <c:showLegendKey val="0"/>
              <c:showVal val="0"/>
              <c:showCatName val="1"/>
              <c:showSerName val="0"/>
              <c:showPercent val="1"/>
              <c:showBubbleSize val="0"/>
            </c:dLbl>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1"/>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14</c:v>
                </c:pt>
                <c:pt idx="1">
                  <c:v>2</c:v>
                </c:pt>
                <c:pt idx="2">
                  <c:v>2</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590550</xdr:colOff>
      <xdr:row>13</xdr:row>
      <xdr:rowOff>100012</xdr:rowOff>
    </xdr:from>
    <xdr:to>
      <xdr:col>9</xdr:col>
      <xdr:colOff>428625</xdr:colOff>
      <xdr:row>27</xdr:row>
      <xdr:rowOff>42862</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Normal="100" zoomScaleSheetLayoutView="100" workbookViewId="0">
      <selection activeCell="W24" sqref="W24"/>
    </sheetView>
  </sheetViews>
  <sheetFormatPr defaultRowHeight="15.75"/>
  <cols>
    <col min="1" max="3" width="9.140625" style="285"/>
    <col min="4" max="4" width="3.28515625" style="285" customWidth="1"/>
    <col min="5" max="5" width="3.7109375" style="291" customWidth="1"/>
    <col min="6" max="7" width="9.140625" style="285"/>
    <col min="8" max="8" width="10.7109375" style="285" customWidth="1"/>
    <col min="9" max="10" width="9.140625" style="285"/>
    <col min="11" max="11" width="12.28515625" style="285" customWidth="1"/>
    <col min="12" max="16384" width="9.140625" style="285"/>
  </cols>
  <sheetData>
    <row r="1" spans="1:11" customFormat="1">
      <c r="A1" s="439" t="s">
        <v>148</v>
      </c>
      <c r="B1" s="439"/>
      <c r="C1" s="439"/>
      <c r="D1" s="439"/>
      <c r="E1" s="439"/>
      <c r="F1" s="439"/>
      <c r="G1" s="439"/>
      <c r="H1" s="439"/>
      <c r="I1" s="439"/>
      <c r="J1" s="439"/>
      <c r="K1" s="439"/>
    </row>
    <row r="2" spans="1:11" customFormat="1">
      <c r="A2" s="439" t="s">
        <v>135</v>
      </c>
      <c r="B2" s="439"/>
      <c r="C2" s="439"/>
      <c r="D2" s="439"/>
      <c r="E2" s="439"/>
      <c r="F2" s="439"/>
      <c r="G2" s="439"/>
      <c r="H2" s="439"/>
      <c r="I2" s="439"/>
      <c r="J2" s="439"/>
      <c r="K2" s="439"/>
    </row>
    <row r="3" spans="1:11" customFormat="1">
      <c r="A3" s="439" t="s">
        <v>136</v>
      </c>
      <c r="B3" s="439"/>
      <c r="C3" s="439"/>
      <c r="D3" s="439"/>
      <c r="E3" s="439"/>
      <c r="F3" s="439"/>
      <c r="G3" s="439"/>
      <c r="H3" s="439"/>
      <c r="I3" s="439"/>
      <c r="J3" s="439"/>
      <c r="K3" s="439"/>
    </row>
    <row r="4" spans="1:11" customFormat="1" ht="12.75"/>
    <row r="5" spans="1:11" customFormat="1" ht="33.75" customHeight="1">
      <c r="A5" s="440" t="s">
        <v>161</v>
      </c>
      <c r="B5" s="440"/>
      <c r="C5" s="440"/>
      <c r="D5" s="440"/>
      <c r="E5" s="440"/>
      <c r="F5" s="440"/>
      <c r="G5" s="440"/>
      <c r="H5" s="440"/>
      <c r="I5" s="440"/>
      <c r="J5" s="440"/>
      <c r="K5" s="440"/>
    </row>
    <row r="6" spans="1:11" customFormat="1" ht="12.75"/>
    <row r="7" spans="1:11" customFormat="1" ht="47.25" customHeight="1">
      <c r="A7" s="438" t="s">
        <v>162</v>
      </c>
      <c r="B7" s="438"/>
      <c r="C7" s="438"/>
      <c r="D7" s="438"/>
      <c r="E7" s="438"/>
      <c r="F7" s="438"/>
      <c r="G7" s="438"/>
      <c r="H7" s="438"/>
      <c r="I7" s="438"/>
      <c r="J7" s="438"/>
      <c r="K7" s="438"/>
    </row>
    <row r="8" spans="1:11" customFormat="1" ht="12.75"/>
    <row r="9" spans="1:11" customFormat="1">
      <c r="A9" s="438" t="s">
        <v>157</v>
      </c>
      <c r="B9" s="438"/>
      <c r="C9" s="438"/>
      <c r="D9" s="438"/>
      <c r="E9" s="438"/>
      <c r="F9" s="438"/>
      <c r="G9" s="438"/>
      <c r="H9" s="438"/>
      <c r="I9" s="438"/>
      <c r="J9" s="438"/>
      <c r="K9" s="438"/>
    </row>
    <row r="10" spans="1:11" customFormat="1">
      <c r="A10" s="282"/>
      <c r="B10" s="434" t="s">
        <v>137</v>
      </c>
      <c r="C10" s="434"/>
      <c r="D10" s="283" t="s">
        <v>138</v>
      </c>
      <c r="E10" s="284">
        <v>14</v>
      </c>
      <c r="F10" s="435" t="s">
        <v>139</v>
      </c>
      <c r="G10" s="435"/>
      <c r="H10" s="435"/>
      <c r="I10" s="435"/>
      <c r="J10" s="435"/>
      <c r="K10" s="435"/>
    </row>
    <row r="11" spans="1:11" customFormat="1">
      <c r="A11" s="282"/>
      <c r="B11" s="434" t="s">
        <v>140</v>
      </c>
      <c r="C11" s="434"/>
      <c r="D11" s="283" t="s">
        <v>138</v>
      </c>
      <c r="E11" s="284">
        <v>2</v>
      </c>
      <c r="F11" s="435" t="s">
        <v>141</v>
      </c>
      <c r="G11" s="435"/>
      <c r="H11" s="435"/>
      <c r="I11" s="435"/>
      <c r="J11" s="435"/>
      <c r="K11" s="435"/>
    </row>
    <row r="12" spans="1:11">
      <c r="B12" s="436" t="s">
        <v>142</v>
      </c>
      <c r="C12" s="436"/>
      <c r="D12" s="286" t="s">
        <v>138</v>
      </c>
      <c r="E12" s="287">
        <v>2</v>
      </c>
      <c r="F12" s="288" t="s">
        <v>143</v>
      </c>
    </row>
    <row r="13" spans="1:11">
      <c r="B13" s="432" t="s">
        <v>149</v>
      </c>
      <c r="C13" s="433"/>
      <c r="D13" s="433"/>
      <c r="E13" s="433"/>
      <c r="F13" s="433"/>
      <c r="G13" s="433"/>
      <c r="H13" s="433"/>
      <c r="I13" s="433"/>
    </row>
    <row r="14" spans="1:11">
      <c r="B14" s="289"/>
      <c r="C14" s="289"/>
      <c r="D14" s="289"/>
      <c r="E14" s="290"/>
      <c r="F14" s="289"/>
      <c r="G14" s="289"/>
    </row>
    <row r="29" spans="1:11" customFormat="1" ht="12.75"/>
    <row r="30" spans="1:11" customFormat="1" ht="33.75" customHeight="1">
      <c r="A30" s="437" t="s">
        <v>144</v>
      </c>
      <c r="B30" s="437"/>
      <c r="C30" s="437"/>
      <c r="D30" s="437"/>
      <c r="E30" s="437"/>
      <c r="F30" s="437"/>
      <c r="G30" s="437"/>
      <c r="H30" s="437"/>
      <c r="I30" s="437"/>
      <c r="J30" s="437"/>
      <c r="K30" s="437"/>
    </row>
    <row r="31" spans="1:11" customFormat="1" ht="32.25" customHeight="1">
      <c r="A31" s="431" t="s">
        <v>146</v>
      </c>
      <c r="B31" s="431"/>
      <c r="C31" s="431"/>
      <c r="D31" s="431"/>
      <c r="E31" s="431"/>
      <c r="F31" s="431"/>
      <c r="G31" s="431"/>
      <c r="H31" s="431"/>
      <c r="I31" s="431"/>
      <c r="J31" s="431"/>
      <c r="K31" s="431"/>
    </row>
    <row r="32" spans="1:11" customFormat="1" ht="36.75" customHeight="1">
      <c r="A32" s="431" t="s">
        <v>147</v>
      </c>
      <c r="B32" s="431"/>
      <c r="C32" s="431"/>
      <c r="D32" s="431"/>
      <c r="E32" s="431"/>
      <c r="F32" s="431"/>
      <c r="G32" s="431"/>
      <c r="H32" s="431"/>
      <c r="I32" s="431"/>
      <c r="J32" s="431"/>
      <c r="K32" s="431"/>
    </row>
    <row r="33" spans="1:11" customFormat="1" ht="37.5" customHeight="1">
      <c r="A33" s="431" t="s">
        <v>145</v>
      </c>
      <c r="B33" s="431"/>
      <c r="C33" s="431"/>
      <c r="D33" s="431"/>
      <c r="E33" s="431"/>
      <c r="F33" s="431"/>
      <c r="G33" s="431"/>
      <c r="H33" s="431"/>
      <c r="I33" s="431"/>
      <c r="J33" s="431"/>
      <c r="K33" s="431"/>
    </row>
  </sheetData>
  <mergeCells count="16">
    <mergeCell ref="A9:K9"/>
    <mergeCell ref="A1:K1"/>
    <mergeCell ref="A2:K2"/>
    <mergeCell ref="A3:K3"/>
    <mergeCell ref="A5:K5"/>
    <mergeCell ref="A7:K7"/>
    <mergeCell ref="A31:K31"/>
    <mergeCell ref="A32:K32"/>
    <mergeCell ref="A33:K33"/>
    <mergeCell ref="B13:I13"/>
    <mergeCell ref="B10:C10"/>
    <mergeCell ref="F10:K10"/>
    <mergeCell ref="B11:C11"/>
    <mergeCell ref="F11:K11"/>
    <mergeCell ref="B12:C12"/>
    <mergeCell ref="A30:K30"/>
  </mergeCells>
  <pageMargins left="0.78740157480314965" right="0.19685039370078741"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3"/>
  <sheetViews>
    <sheetView zoomScaleNormal="100" zoomScaleSheetLayoutView="100" workbookViewId="0">
      <selection sqref="A1:O1"/>
    </sheetView>
  </sheetViews>
  <sheetFormatPr defaultRowHeight="12.75"/>
  <cols>
    <col min="1" max="3" width="2.7109375" style="3" customWidth="1"/>
    <col min="4" max="4" width="29.42578125" style="3" customWidth="1"/>
    <col min="5" max="5" width="3.5703125" style="3" customWidth="1"/>
    <col min="6" max="6" width="3.85546875" style="67" customWidth="1"/>
    <col min="7" max="7" width="7.5703125" style="10" customWidth="1"/>
    <col min="8" max="8" width="8.7109375" style="25" customWidth="1"/>
    <col min="9" max="9" width="8.85546875" style="25" customWidth="1"/>
    <col min="10" max="10" width="9.140625" style="25" customWidth="1"/>
    <col min="11" max="11" width="26.5703125" style="3" customWidth="1"/>
    <col min="12" max="12" width="5.140625" style="25" customWidth="1"/>
    <col min="13" max="13" width="5.85546875" style="25" customWidth="1"/>
    <col min="14" max="14" width="24.5703125" style="25" customWidth="1"/>
    <col min="15" max="15" width="25.5703125" style="25" customWidth="1"/>
    <col min="16" max="16384" width="9.140625" style="2"/>
  </cols>
  <sheetData>
    <row r="1" spans="1:23" s="200" customFormat="1" ht="14.25" customHeight="1">
      <c r="A1" s="620" t="s">
        <v>122</v>
      </c>
      <c r="B1" s="620"/>
      <c r="C1" s="620"/>
      <c r="D1" s="620"/>
      <c r="E1" s="620"/>
      <c r="F1" s="620"/>
      <c r="G1" s="620"/>
      <c r="H1" s="620"/>
      <c r="I1" s="621"/>
      <c r="J1" s="621"/>
      <c r="K1" s="621"/>
      <c r="L1" s="621"/>
      <c r="M1" s="621"/>
      <c r="N1" s="621"/>
      <c r="O1" s="621"/>
    </row>
    <row r="2" spans="1:23" ht="15.75">
      <c r="A2" s="622" t="s">
        <v>123</v>
      </c>
      <c r="B2" s="622"/>
      <c r="C2" s="622"/>
      <c r="D2" s="622"/>
      <c r="E2" s="622"/>
      <c r="F2" s="622"/>
      <c r="G2" s="622"/>
      <c r="H2" s="622"/>
      <c r="I2" s="622"/>
      <c r="J2" s="622"/>
      <c r="K2" s="622"/>
      <c r="L2" s="622"/>
      <c r="M2" s="622"/>
      <c r="N2" s="622"/>
      <c r="O2" s="622"/>
    </row>
    <row r="3" spans="1:23" ht="13.5" thickBot="1">
      <c r="L3" s="623" t="s">
        <v>0</v>
      </c>
      <c r="M3" s="623"/>
      <c r="N3" s="623"/>
      <c r="O3" s="623"/>
    </row>
    <row r="4" spans="1:23" s="200" customFormat="1" ht="29.25" customHeight="1">
      <c r="A4" s="624" t="s">
        <v>114</v>
      </c>
      <c r="B4" s="627" t="s">
        <v>1</v>
      </c>
      <c r="C4" s="627" t="s">
        <v>2</v>
      </c>
      <c r="D4" s="630" t="s">
        <v>12</v>
      </c>
      <c r="E4" s="633" t="s">
        <v>3</v>
      </c>
      <c r="F4" s="642" t="s">
        <v>4</v>
      </c>
      <c r="G4" s="627" t="s">
        <v>5</v>
      </c>
      <c r="H4" s="645" t="s">
        <v>115</v>
      </c>
      <c r="I4" s="645"/>
      <c r="J4" s="645"/>
      <c r="K4" s="646" t="s">
        <v>116</v>
      </c>
      <c r="L4" s="646"/>
      <c r="M4" s="646"/>
      <c r="N4" s="630" t="s">
        <v>165</v>
      </c>
      <c r="O4" s="647" t="s">
        <v>117</v>
      </c>
    </row>
    <row r="5" spans="1:23" s="200" customFormat="1" ht="15" customHeight="1">
      <c r="A5" s="625"/>
      <c r="B5" s="628"/>
      <c r="C5" s="628"/>
      <c r="D5" s="631"/>
      <c r="E5" s="634"/>
      <c r="F5" s="643"/>
      <c r="G5" s="628"/>
      <c r="H5" s="636" t="s">
        <v>118</v>
      </c>
      <c r="I5" s="636" t="s">
        <v>119</v>
      </c>
      <c r="J5" s="636" t="s">
        <v>120</v>
      </c>
      <c r="K5" s="640" t="s">
        <v>121</v>
      </c>
      <c r="L5" s="638" t="s">
        <v>163</v>
      </c>
      <c r="M5" s="638" t="s">
        <v>164</v>
      </c>
      <c r="N5" s="631"/>
      <c r="O5" s="648"/>
    </row>
    <row r="6" spans="1:23" s="200" customFormat="1" ht="64.5" customHeight="1" thickBot="1">
      <c r="A6" s="626"/>
      <c r="B6" s="629"/>
      <c r="C6" s="629"/>
      <c r="D6" s="632"/>
      <c r="E6" s="635"/>
      <c r="F6" s="644"/>
      <c r="G6" s="629"/>
      <c r="H6" s="637"/>
      <c r="I6" s="637"/>
      <c r="J6" s="637"/>
      <c r="K6" s="641"/>
      <c r="L6" s="639"/>
      <c r="M6" s="639"/>
      <c r="N6" s="632"/>
      <c r="O6" s="649"/>
    </row>
    <row r="7" spans="1:23" ht="132.75" customHeight="1">
      <c r="A7" s="133" t="s">
        <v>6</v>
      </c>
      <c r="B7" s="682" t="s">
        <v>48</v>
      </c>
      <c r="C7" s="683"/>
      <c r="D7" s="683"/>
      <c r="E7" s="683"/>
      <c r="F7" s="683"/>
      <c r="G7" s="684"/>
      <c r="H7" s="685" t="s">
        <v>124</v>
      </c>
      <c r="I7" s="686"/>
      <c r="J7" s="687"/>
      <c r="K7" s="251" t="s">
        <v>125</v>
      </c>
      <c r="L7" s="252">
        <v>100</v>
      </c>
      <c r="M7" s="253">
        <v>100</v>
      </c>
      <c r="N7" s="254"/>
      <c r="O7" s="255"/>
    </row>
    <row r="8" spans="1:23" ht="54" customHeight="1">
      <c r="A8" s="398"/>
      <c r="B8" s="399"/>
      <c r="C8" s="400"/>
      <c r="D8" s="400"/>
      <c r="E8" s="400"/>
      <c r="F8" s="400"/>
      <c r="G8" s="401"/>
      <c r="H8" s="688" t="s">
        <v>124</v>
      </c>
      <c r="I8" s="689"/>
      <c r="J8" s="689"/>
      <c r="K8" s="242" t="s">
        <v>128</v>
      </c>
      <c r="L8" s="250">
        <v>16</v>
      </c>
      <c r="M8" s="404">
        <v>18</v>
      </c>
      <c r="N8" s="245"/>
      <c r="O8" s="259"/>
    </row>
    <row r="9" spans="1:23" ht="35.25" customHeight="1">
      <c r="A9" s="398"/>
      <c r="B9" s="682"/>
      <c r="C9" s="683"/>
      <c r="D9" s="683"/>
      <c r="E9" s="683"/>
      <c r="F9" s="683"/>
      <c r="G9" s="684"/>
      <c r="H9" s="688" t="s">
        <v>124</v>
      </c>
      <c r="I9" s="689"/>
      <c r="J9" s="689"/>
      <c r="K9" s="249" t="s">
        <v>129</v>
      </c>
      <c r="L9" s="243" t="s">
        <v>130</v>
      </c>
      <c r="M9" s="405">
        <v>9.6</v>
      </c>
      <c r="N9" s="245"/>
      <c r="O9" s="259"/>
    </row>
    <row r="10" spans="1:23" ht="51.75" customHeight="1">
      <c r="A10" s="398"/>
      <c r="B10" s="399"/>
      <c r="C10" s="400"/>
      <c r="D10" s="400"/>
      <c r="E10" s="400"/>
      <c r="F10" s="400"/>
      <c r="G10" s="401"/>
      <c r="H10" s="688" t="s">
        <v>124</v>
      </c>
      <c r="I10" s="689"/>
      <c r="J10" s="689"/>
      <c r="K10" s="249" t="s">
        <v>126</v>
      </c>
      <c r="L10" s="243" t="s">
        <v>131</v>
      </c>
      <c r="M10" s="244" t="s">
        <v>132</v>
      </c>
      <c r="N10" s="455" t="s">
        <v>150</v>
      </c>
      <c r="O10" s="456"/>
    </row>
    <row r="11" spans="1:23" ht="30.75" customHeight="1">
      <c r="A11" s="127"/>
      <c r="B11" s="246"/>
      <c r="C11" s="247"/>
      <c r="D11" s="247"/>
      <c r="E11" s="247"/>
      <c r="F11" s="247"/>
      <c r="G11" s="247"/>
      <c r="H11" s="688" t="s">
        <v>124</v>
      </c>
      <c r="I11" s="689"/>
      <c r="J11" s="689"/>
      <c r="K11" s="249" t="s">
        <v>127</v>
      </c>
      <c r="L11" s="243">
        <v>91</v>
      </c>
      <c r="M11" s="248">
        <v>102.46</v>
      </c>
      <c r="N11" s="455"/>
      <c r="O11" s="456"/>
    </row>
    <row r="12" spans="1:23" ht="15.6" customHeight="1">
      <c r="A12" s="36" t="s">
        <v>6</v>
      </c>
      <c r="B12" s="37" t="s">
        <v>6</v>
      </c>
      <c r="C12" s="468" t="s">
        <v>41</v>
      </c>
      <c r="D12" s="469"/>
      <c r="E12" s="469"/>
      <c r="F12" s="469"/>
      <c r="G12" s="469"/>
      <c r="H12" s="469"/>
      <c r="I12" s="469"/>
      <c r="J12" s="469"/>
      <c r="K12" s="470"/>
      <c r="L12" s="470"/>
      <c r="M12" s="469"/>
      <c r="N12" s="469"/>
      <c r="O12" s="471"/>
    </row>
    <row r="13" spans="1:23" ht="12" customHeight="1">
      <c r="A13" s="16" t="s">
        <v>6</v>
      </c>
      <c r="B13" s="11" t="s">
        <v>6</v>
      </c>
      <c r="C13" s="43" t="s">
        <v>6</v>
      </c>
      <c r="D13" s="692" t="s">
        <v>68</v>
      </c>
      <c r="E13" s="472" t="s">
        <v>70</v>
      </c>
      <c r="F13" s="474" t="s">
        <v>25</v>
      </c>
      <c r="G13" s="203" t="s">
        <v>92</v>
      </c>
      <c r="H13" s="186">
        <v>17200</v>
      </c>
      <c r="I13" s="187">
        <v>17200</v>
      </c>
      <c r="J13" s="211">
        <v>16580.8</v>
      </c>
      <c r="K13" s="292"/>
      <c r="L13" s="55"/>
      <c r="M13" s="55"/>
      <c r="N13" s="308"/>
      <c r="O13" s="309"/>
    </row>
    <row r="14" spans="1:23" ht="12" customHeight="1">
      <c r="A14" s="16"/>
      <c r="B14" s="11"/>
      <c r="C14" s="43"/>
      <c r="D14" s="693"/>
      <c r="E14" s="472"/>
      <c r="F14" s="474"/>
      <c r="G14" s="201" t="s">
        <v>94</v>
      </c>
      <c r="H14" s="186"/>
      <c r="I14" s="187">
        <v>1031</v>
      </c>
      <c r="J14" s="211">
        <v>242.9</v>
      </c>
      <c r="K14" s="478" t="s">
        <v>80</v>
      </c>
      <c r="L14" s="695">
        <v>67</v>
      </c>
      <c r="M14" s="695">
        <v>65</v>
      </c>
      <c r="N14" s="447"/>
      <c r="O14" s="453"/>
    </row>
    <row r="15" spans="1:23" ht="26.25" customHeight="1">
      <c r="A15" s="16"/>
      <c r="B15" s="11"/>
      <c r="C15" s="43"/>
      <c r="D15" s="63" t="s">
        <v>27</v>
      </c>
      <c r="E15" s="472"/>
      <c r="F15" s="474"/>
      <c r="G15" s="202"/>
      <c r="H15" s="173"/>
      <c r="I15" s="218"/>
      <c r="J15" s="212"/>
      <c r="K15" s="694"/>
      <c r="L15" s="696"/>
      <c r="M15" s="697"/>
      <c r="N15" s="449"/>
      <c r="O15" s="457"/>
      <c r="P15" s="47"/>
      <c r="Q15" s="47"/>
      <c r="R15" s="47"/>
      <c r="S15" s="47"/>
      <c r="T15" s="47"/>
      <c r="U15" s="47"/>
      <c r="V15" s="47"/>
      <c r="W15" s="47"/>
    </row>
    <row r="16" spans="1:23" ht="12.75" customHeight="1">
      <c r="A16" s="16"/>
      <c r="B16" s="11"/>
      <c r="C16" s="43"/>
      <c r="D16" s="476" t="s">
        <v>69</v>
      </c>
      <c r="E16" s="472"/>
      <c r="F16" s="474"/>
      <c r="G16" s="203"/>
      <c r="H16" s="186"/>
      <c r="I16" s="187"/>
      <c r="J16" s="213"/>
      <c r="K16" s="478" t="s">
        <v>80</v>
      </c>
      <c r="L16" s="22">
        <v>1.2</v>
      </c>
      <c r="M16" s="22">
        <v>1.95</v>
      </c>
      <c r="N16" s="458" t="s">
        <v>168</v>
      </c>
      <c r="O16" s="459"/>
      <c r="P16" s="47"/>
      <c r="Q16" s="47"/>
      <c r="R16" s="47"/>
      <c r="S16" s="47"/>
      <c r="T16" s="47"/>
      <c r="U16" s="47"/>
      <c r="V16" s="47"/>
      <c r="W16" s="47"/>
    </row>
    <row r="17" spans="1:23" ht="15" customHeight="1" thickBot="1">
      <c r="A17" s="17"/>
      <c r="B17" s="12"/>
      <c r="C17" s="44"/>
      <c r="D17" s="477"/>
      <c r="E17" s="473"/>
      <c r="F17" s="475"/>
      <c r="G17" s="204" t="s">
        <v>7</v>
      </c>
      <c r="H17" s="175">
        <f>SUM(H13:H16)</f>
        <v>17200</v>
      </c>
      <c r="I17" s="177">
        <f>SUM(I13:I16)</f>
        <v>18231</v>
      </c>
      <c r="J17" s="214">
        <f t="shared" ref="J17" si="0">SUM(J13:J16)</f>
        <v>16823.7</v>
      </c>
      <c r="K17" s="479"/>
      <c r="L17" s="23"/>
      <c r="M17" s="23"/>
      <c r="N17" s="460"/>
      <c r="O17" s="444"/>
      <c r="P17" s="47"/>
      <c r="Q17" s="47"/>
      <c r="R17" s="47"/>
      <c r="S17" s="47"/>
      <c r="T17" s="47"/>
      <c r="U17" s="47"/>
      <c r="V17" s="47"/>
      <c r="W17" s="47"/>
    </row>
    <row r="18" spans="1:23" ht="38.25" customHeight="1">
      <c r="A18" s="368" t="s">
        <v>6</v>
      </c>
      <c r="B18" s="369" t="s">
        <v>6</v>
      </c>
      <c r="C18" s="370" t="s">
        <v>8</v>
      </c>
      <c r="D18" s="268" t="s">
        <v>71</v>
      </c>
      <c r="E18" s="26" t="s">
        <v>70</v>
      </c>
      <c r="F18" s="52" t="s">
        <v>25</v>
      </c>
      <c r="G18" s="371" t="s">
        <v>57</v>
      </c>
      <c r="H18" s="185">
        <v>21</v>
      </c>
      <c r="I18" s="222">
        <v>14.7</v>
      </c>
      <c r="J18" s="372">
        <v>5.9</v>
      </c>
      <c r="K18" s="13"/>
      <c r="L18" s="32"/>
      <c r="M18" s="27"/>
      <c r="N18" s="293"/>
      <c r="O18" s="310"/>
      <c r="P18" s="47"/>
      <c r="Q18" s="47"/>
      <c r="R18" s="47"/>
      <c r="S18" s="47"/>
      <c r="T18" s="47"/>
      <c r="U18" s="47"/>
      <c r="V18" s="47"/>
      <c r="W18" s="47"/>
    </row>
    <row r="19" spans="1:23" ht="26.25" customHeight="1">
      <c r="A19" s="564"/>
      <c r="B19" s="567"/>
      <c r="C19" s="613"/>
      <c r="D19" s="306" t="s">
        <v>106</v>
      </c>
      <c r="E19" s="651"/>
      <c r="F19" s="650"/>
      <c r="G19" s="295" t="s">
        <v>33</v>
      </c>
      <c r="H19" s="296">
        <v>200.1</v>
      </c>
      <c r="I19" s="297">
        <v>260</v>
      </c>
      <c r="J19" s="298">
        <v>260</v>
      </c>
      <c r="K19" s="299" t="s">
        <v>39</v>
      </c>
      <c r="L19" s="300">
        <v>130</v>
      </c>
      <c r="M19" s="301">
        <v>125</v>
      </c>
      <c r="N19" s="719" t="s">
        <v>134</v>
      </c>
      <c r="O19" s="720"/>
      <c r="P19" s="47"/>
      <c r="Q19" s="47"/>
      <c r="R19" s="47"/>
      <c r="S19" s="47"/>
      <c r="T19" s="47"/>
      <c r="U19" s="47"/>
      <c r="V19" s="47"/>
      <c r="W19" s="47"/>
    </row>
    <row r="20" spans="1:23" ht="27.75" customHeight="1">
      <c r="A20" s="564"/>
      <c r="B20" s="567"/>
      <c r="C20" s="613"/>
      <c r="D20" s="307" t="s">
        <v>38</v>
      </c>
      <c r="E20" s="651"/>
      <c r="F20" s="650"/>
      <c r="G20" s="295" t="s">
        <v>33</v>
      </c>
      <c r="H20" s="296"/>
      <c r="I20" s="297">
        <v>45.5</v>
      </c>
      <c r="J20" s="298">
        <v>31.1</v>
      </c>
      <c r="K20" s="302" t="s">
        <v>81</v>
      </c>
      <c r="L20" s="303">
        <v>0.3</v>
      </c>
      <c r="M20" s="304">
        <v>0.34</v>
      </c>
      <c r="N20" s="305"/>
      <c r="O20" s="311"/>
      <c r="P20" s="47"/>
      <c r="Q20" s="47"/>
      <c r="R20" s="47"/>
      <c r="S20" s="47"/>
      <c r="T20" s="47"/>
      <c r="U20" s="47"/>
      <c r="V20" s="47"/>
      <c r="W20" s="47"/>
    </row>
    <row r="21" spans="1:23" ht="18.75" customHeight="1" thickBot="1">
      <c r="A21" s="277"/>
      <c r="B21" s="278"/>
      <c r="C21" s="279"/>
      <c r="D21" s="125"/>
      <c r="E21" s="280"/>
      <c r="F21" s="276"/>
      <c r="G21" s="294" t="s">
        <v>7</v>
      </c>
      <c r="H21" s="170">
        <f>SUM(H18:H20)</f>
        <v>221.1</v>
      </c>
      <c r="I21" s="188">
        <f>SUM(I18:I20)</f>
        <v>320.2</v>
      </c>
      <c r="J21" s="214">
        <f>SUM(J18:J20)</f>
        <v>297</v>
      </c>
      <c r="K21" s="275" t="s">
        <v>40</v>
      </c>
      <c r="L21" s="33">
        <v>50</v>
      </c>
      <c r="M21" s="143">
        <v>57</v>
      </c>
      <c r="N21" s="143"/>
      <c r="O21" s="373"/>
      <c r="P21" s="47"/>
      <c r="Q21" s="47"/>
      <c r="R21" s="47"/>
      <c r="S21" s="47"/>
      <c r="T21" s="47"/>
      <c r="U21" s="47"/>
      <c r="V21" s="47"/>
      <c r="W21" s="47"/>
    </row>
    <row r="22" spans="1:23" ht="126" customHeight="1">
      <c r="A22" s="563" t="s">
        <v>6</v>
      </c>
      <c r="B22" s="566" t="s">
        <v>6</v>
      </c>
      <c r="C22" s="612" t="s">
        <v>24</v>
      </c>
      <c r="D22" s="615" t="s">
        <v>61</v>
      </c>
      <c r="E22" s="616" t="s">
        <v>70</v>
      </c>
      <c r="F22" s="617" t="s">
        <v>25</v>
      </c>
      <c r="G22" s="205" t="s">
        <v>92</v>
      </c>
      <c r="H22" s="176">
        <v>300</v>
      </c>
      <c r="I22" s="217">
        <v>300</v>
      </c>
      <c r="J22" s="171">
        <v>238.1</v>
      </c>
      <c r="K22" s="690" t="s">
        <v>62</v>
      </c>
      <c r="L22" s="48">
        <v>100</v>
      </c>
      <c r="M22" s="141">
        <v>100</v>
      </c>
      <c r="N22" s="461" t="s">
        <v>169</v>
      </c>
      <c r="O22" s="462"/>
      <c r="P22" s="47"/>
      <c r="Q22" s="47"/>
      <c r="R22" s="47"/>
      <c r="S22" s="47"/>
      <c r="T22" s="47"/>
      <c r="U22" s="47"/>
      <c r="V22" s="47"/>
      <c r="W22" s="47"/>
    </row>
    <row r="23" spans="1:23" ht="16.5" customHeight="1" thickBot="1">
      <c r="A23" s="565"/>
      <c r="B23" s="568"/>
      <c r="C23" s="614"/>
      <c r="D23" s="477"/>
      <c r="E23" s="473"/>
      <c r="F23" s="475"/>
      <c r="G23" s="204" t="s">
        <v>7</v>
      </c>
      <c r="H23" s="175">
        <f t="shared" ref="H23:I23" si="1">SUM(H22:H22)</f>
        <v>300</v>
      </c>
      <c r="I23" s="177">
        <f t="shared" si="1"/>
        <v>300</v>
      </c>
      <c r="J23" s="194">
        <f t="shared" ref="J23" si="2">SUM(J22:J22)</f>
        <v>238.1</v>
      </c>
      <c r="K23" s="691"/>
      <c r="L23" s="46"/>
      <c r="M23" s="142"/>
      <c r="N23" s="463"/>
      <c r="O23" s="464"/>
      <c r="P23" s="47"/>
      <c r="Q23" s="47"/>
      <c r="R23" s="47"/>
      <c r="S23" s="47"/>
      <c r="T23" s="47"/>
      <c r="U23" s="47"/>
      <c r="V23" s="47"/>
      <c r="W23" s="47"/>
    </row>
    <row r="24" spans="1:23" ht="21.75" customHeight="1">
      <c r="A24" s="563" t="s">
        <v>6</v>
      </c>
      <c r="B24" s="566" t="s">
        <v>6</v>
      </c>
      <c r="C24" s="612" t="s">
        <v>29</v>
      </c>
      <c r="D24" s="618" t="s">
        <v>67</v>
      </c>
      <c r="E24" s="119" t="s">
        <v>66</v>
      </c>
      <c r="F24" s="617" t="s">
        <v>25</v>
      </c>
      <c r="G24" s="206" t="s">
        <v>94</v>
      </c>
      <c r="H24" s="176">
        <v>1860</v>
      </c>
      <c r="I24" s="217">
        <v>3160</v>
      </c>
      <c r="J24" s="171">
        <v>1826.4</v>
      </c>
      <c r="K24" s="700" t="s">
        <v>60</v>
      </c>
      <c r="L24" s="318">
        <v>77</v>
      </c>
      <c r="M24" s="319">
        <v>53</v>
      </c>
      <c r="N24" s="705" t="s">
        <v>170</v>
      </c>
      <c r="O24" s="708"/>
      <c r="P24" s="47"/>
      <c r="Q24" s="47"/>
      <c r="R24" s="47"/>
      <c r="S24" s="47"/>
      <c r="T24" s="47"/>
      <c r="U24" s="47"/>
      <c r="V24" s="47"/>
      <c r="W24" s="47"/>
    </row>
    <row r="25" spans="1:23" ht="24.75" customHeight="1">
      <c r="A25" s="564"/>
      <c r="B25" s="567"/>
      <c r="C25" s="613"/>
      <c r="D25" s="619"/>
      <c r="E25" s="610" t="s">
        <v>96</v>
      </c>
      <c r="F25" s="474"/>
      <c r="G25" s="202"/>
      <c r="H25" s="178"/>
      <c r="I25" s="218"/>
      <c r="J25" s="174"/>
      <c r="K25" s="701"/>
      <c r="L25" s="320"/>
      <c r="M25" s="321"/>
      <c r="N25" s="706"/>
      <c r="O25" s="709"/>
      <c r="P25" s="47"/>
      <c r="Q25" s="47"/>
      <c r="R25" s="47"/>
      <c r="S25" s="47"/>
      <c r="T25" s="47"/>
      <c r="U25" s="47"/>
      <c r="V25" s="47"/>
      <c r="W25" s="47"/>
    </row>
    <row r="26" spans="1:23" ht="59.25" customHeight="1" thickBot="1">
      <c r="A26" s="564"/>
      <c r="B26" s="567"/>
      <c r="C26" s="613"/>
      <c r="D26" s="619"/>
      <c r="E26" s="611"/>
      <c r="F26" s="474"/>
      <c r="G26" s="207" t="s">
        <v>7</v>
      </c>
      <c r="H26" s="175">
        <f t="shared" ref="H26:I26" si="3">SUM(H24:H25)</f>
        <v>1860</v>
      </c>
      <c r="I26" s="177">
        <f t="shared" si="3"/>
        <v>3160</v>
      </c>
      <c r="J26" s="215">
        <f t="shared" ref="J26" si="4">SUM(J24:J25)</f>
        <v>1826.4</v>
      </c>
      <c r="K26" s="701"/>
      <c r="L26" s="320"/>
      <c r="M26" s="321"/>
      <c r="N26" s="707"/>
      <c r="O26" s="710"/>
      <c r="P26" s="47"/>
      <c r="Q26" s="47"/>
      <c r="R26" s="47"/>
      <c r="S26" s="47"/>
      <c r="T26" s="47"/>
      <c r="U26" s="47"/>
      <c r="V26" s="47"/>
      <c r="W26" s="47"/>
    </row>
    <row r="27" spans="1:23" ht="26.25" customHeight="1">
      <c r="A27" s="563" t="s">
        <v>6</v>
      </c>
      <c r="B27" s="566" t="s">
        <v>6</v>
      </c>
      <c r="C27" s="612" t="s">
        <v>28</v>
      </c>
      <c r="D27" s="615" t="s">
        <v>30</v>
      </c>
      <c r="E27" s="616"/>
      <c r="F27" s="617" t="s">
        <v>25</v>
      </c>
      <c r="G27" s="205" t="s">
        <v>33</v>
      </c>
      <c r="H27" s="176">
        <v>9.9</v>
      </c>
      <c r="I27" s="217"/>
      <c r="J27" s="171"/>
      <c r="K27" s="601" t="s">
        <v>83</v>
      </c>
      <c r="L27" s="312">
        <v>589</v>
      </c>
      <c r="M27" s="313">
        <v>0</v>
      </c>
      <c r="N27" s="313"/>
      <c r="O27" s="711" t="s">
        <v>152</v>
      </c>
      <c r="P27" s="47"/>
      <c r="Q27" s="47"/>
      <c r="R27" s="47"/>
      <c r="S27" s="47"/>
      <c r="T27" s="47"/>
      <c r="U27" s="47"/>
      <c r="V27" s="47"/>
      <c r="W27" s="47"/>
    </row>
    <row r="28" spans="1:23" ht="24" customHeight="1">
      <c r="A28" s="564"/>
      <c r="B28" s="567"/>
      <c r="C28" s="613"/>
      <c r="D28" s="476"/>
      <c r="E28" s="472"/>
      <c r="F28" s="474"/>
      <c r="G28" s="208" t="s">
        <v>57</v>
      </c>
      <c r="H28" s="178">
        <v>23.1</v>
      </c>
      <c r="I28" s="182">
        <v>23.1</v>
      </c>
      <c r="J28" s="174">
        <v>0</v>
      </c>
      <c r="K28" s="698"/>
      <c r="L28" s="314"/>
      <c r="M28" s="315"/>
      <c r="N28" s="315"/>
      <c r="O28" s="712"/>
      <c r="P28" s="47"/>
      <c r="Q28" s="47"/>
      <c r="R28" s="47"/>
      <c r="S28" s="47"/>
      <c r="T28" s="47"/>
      <c r="U28" s="47"/>
      <c r="V28" s="47"/>
      <c r="W28" s="47"/>
    </row>
    <row r="29" spans="1:23" ht="27" customHeight="1" thickBot="1">
      <c r="A29" s="565"/>
      <c r="B29" s="568"/>
      <c r="C29" s="614"/>
      <c r="D29" s="477"/>
      <c r="E29" s="473"/>
      <c r="F29" s="475"/>
      <c r="G29" s="204" t="s">
        <v>7</v>
      </c>
      <c r="H29" s="175">
        <f t="shared" ref="H29:I29" si="5">SUM(H27:H28)</f>
        <v>33</v>
      </c>
      <c r="I29" s="177">
        <f t="shared" si="5"/>
        <v>23.1</v>
      </c>
      <c r="J29" s="184">
        <f t="shared" ref="J29" si="6">SUM(J27:J28)</f>
        <v>0</v>
      </c>
      <c r="K29" s="699"/>
      <c r="L29" s="316"/>
      <c r="M29" s="317"/>
      <c r="N29" s="317"/>
      <c r="O29" s="713"/>
      <c r="P29" s="47"/>
      <c r="Q29" s="47"/>
      <c r="R29" s="47"/>
      <c r="S29" s="47"/>
      <c r="T29" s="47"/>
      <c r="U29" s="47"/>
      <c r="V29" s="47"/>
      <c r="W29" s="47"/>
    </row>
    <row r="30" spans="1:23" ht="27.75" customHeight="1">
      <c r="A30" s="564" t="s">
        <v>6</v>
      </c>
      <c r="B30" s="567" t="s">
        <v>6</v>
      </c>
      <c r="C30" s="561" t="s">
        <v>26</v>
      </c>
      <c r="D30" s="606" t="s">
        <v>72</v>
      </c>
      <c r="E30" s="608" t="s">
        <v>66</v>
      </c>
      <c r="F30" s="474" t="s">
        <v>35</v>
      </c>
      <c r="G30" s="209" t="s">
        <v>73</v>
      </c>
      <c r="H30" s="181">
        <v>473</v>
      </c>
      <c r="I30" s="187">
        <v>473</v>
      </c>
      <c r="J30" s="211"/>
      <c r="K30" s="701" t="s">
        <v>82</v>
      </c>
      <c r="L30" s="320">
        <v>100</v>
      </c>
      <c r="M30" s="321">
        <v>50</v>
      </c>
      <c r="N30" s="721" t="s">
        <v>159</v>
      </c>
      <c r="O30" s="722"/>
      <c r="P30" s="47"/>
      <c r="Q30" s="47"/>
      <c r="R30" s="47"/>
      <c r="S30" s="47"/>
      <c r="T30" s="47"/>
      <c r="U30" s="47"/>
      <c r="V30" s="47"/>
      <c r="W30" s="47"/>
    </row>
    <row r="31" spans="1:23" ht="23.25" customHeight="1">
      <c r="A31" s="564"/>
      <c r="B31" s="567"/>
      <c r="C31" s="561"/>
      <c r="D31" s="606"/>
      <c r="E31" s="608"/>
      <c r="F31" s="474"/>
      <c r="G31" s="209" t="s">
        <v>56</v>
      </c>
      <c r="H31" s="181">
        <v>4257.6000000000004</v>
      </c>
      <c r="I31" s="218">
        <v>4257.6000000000004</v>
      </c>
      <c r="J31" s="216">
        <v>1074.4000000000001</v>
      </c>
      <c r="K31" s="701"/>
      <c r="L31" s="320"/>
      <c r="M31" s="342"/>
      <c r="N31" s="723"/>
      <c r="O31" s="724"/>
      <c r="P31" s="47"/>
      <c r="Q31" s="47"/>
      <c r="R31" s="47"/>
      <c r="S31" s="47"/>
      <c r="T31" s="47"/>
      <c r="U31" s="47"/>
      <c r="V31" s="47"/>
      <c r="W31" s="47"/>
    </row>
    <row r="32" spans="1:23" ht="39.75" customHeight="1" thickBot="1">
      <c r="A32" s="565"/>
      <c r="B32" s="568"/>
      <c r="C32" s="562"/>
      <c r="D32" s="607"/>
      <c r="E32" s="609"/>
      <c r="F32" s="475"/>
      <c r="G32" s="210" t="s">
        <v>7</v>
      </c>
      <c r="H32" s="183">
        <f t="shared" ref="H32:J32" si="7">SUM(H30:H31)</f>
        <v>4730.6000000000004</v>
      </c>
      <c r="I32" s="177">
        <f t="shared" si="7"/>
        <v>4730.6000000000004</v>
      </c>
      <c r="J32" s="194">
        <f t="shared" si="7"/>
        <v>1074.4000000000001</v>
      </c>
      <c r="K32" s="702"/>
      <c r="L32" s="343"/>
      <c r="M32" s="344"/>
      <c r="N32" s="725"/>
      <c r="O32" s="726"/>
    </row>
    <row r="33" spans="1:15" ht="13.5" thickBot="1">
      <c r="A33" s="15" t="s">
        <v>6</v>
      </c>
      <c r="B33" s="4" t="s">
        <v>6</v>
      </c>
      <c r="C33" s="488" t="s">
        <v>9</v>
      </c>
      <c r="D33" s="488"/>
      <c r="E33" s="488"/>
      <c r="F33" s="488"/>
      <c r="G33" s="489"/>
      <c r="H33" s="69">
        <f>H32+H29+H26+H23+H21+H17</f>
        <v>24344.7</v>
      </c>
      <c r="I33" s="92">
        <f>I32+I29+I26+I23+I21+I17</f>
        <v>26764.9</v>
      </c>
      <c r="J33" s="69">
        <f>J32+J29+J26+J23+J21+J17</f>
        <v>20259.600000000002</v>
      </c>
      <c r="K33" s="115"/>
      <c r="L33" s="116"/>
      <c r="M33" s="116"/>
      <c r="N33" s="134"/>
      <c r="O33" s="117"/>
    </row>
    <row r="34" spans="1:15" ht="13.5" thickBot="1">
      <c r="A34" s="15" t="s">
        <v>6</v>
      </c>
      <c r="B34" s="4" t="s">
        <v>8</v>
      </c>
      <c r="C34" s="678" t="s">
        <v>49</v>
      </c>
      <c r="D34" s="679"/>
      <c r="E34" s="679"/>
      <c r="F34" s="679"/>
      <c r="G34" s="679"/>
      <c r="H34" s="679"/>
      <c r="I34" s="679"/>
      <c r="J34" s="679"/>
      <c r="K34" s="679"/>
      <c r="L34" s="679"/>
      <c r="M34" s="679"/>
      <c r="N34" s="679"/>
      <c r="O34" s="681"/>
    </row>
    <row r="35" spans="1:15" ht="25.5" customHeight="1">
      <c r="A35" s="563" t="s">
        <v>6</v>
      </c>
      <c r="B35" s="566" t="s">
        <v>8</v>
      </c>
      <c r="C35" s="612" t="s">
        <v>6</v>
      </c>
      <c r="D35" s="652" t="s">
        <v>31</v>
      </c>
      <c r="E35" s="654" t="s">
        <v>91</v>
      </c>
      <c r="F35" s="657" t="s">
        <v>25</v>
      </c>
      <c r="G35" s="152" t="s">
        <v>33</v>
      </c>
      <c r="H35" s="185">
        <v>140</v>
      </c>
      <c r="I35" s="222">
        <v>140</v>
      </c>
      <c r="J35" s="220">
        <v>140</v>
      </c>
      <c r="K35" s="703" t="s">
        <v>84</v>
      </c>
      <c r="L35" s="32">
        <v>5</v>
      </c>
      <c r="M35" s="32">
        <v>5</v>
      </c>
      <c r="N35" s="465" t="s">
        <v>133</v>
      </c>
      <c r="O35" s="442"/>
    </row>
    <row r="36" spans="1:15" ht="15" customHeight="1">
      <c r="A36" s="564"/>
      <c r="B36" s="567"/>
      <c r="C36" s="613"/>
      <c r="D36" s="485"/>
      <c r="E36" s="655"/>
      <c r="F36" s="658"/>
      <c r="G36" s="147"/>
      <c r="H36" s="186"/>
      <c r="I36" s="187"/>
      <c r="J36" s="211"/>
      <c r="K36" s="704"/>
      <c r="L36" s="6"/>
      <c r="M36" s="6"/>
      <c r="N36" s="466"/>
      <c r="O36" s="453"/>
    </row>
    <row r="37" spans="1:15" ht="23.25" customHeight="1" thickBot="1">
      <c r="A37" s="565"/>
      <c r="B37" s="568"/>
      <c r="C37" s="614"/>
      <c r="D37" s="653"/>
      <c r="E37" s="656"/>
      <c r="F37" s="659"/>
      <c r="G37" s="153" t="s">
        <v>7</v>
      </c>
      <c r="H37" s="170">
        <f>SUM(H35:H36)</f>
        <v>140</v>
      </c>
      <c r="I37" s="170">
        <f>SUM(I35:I36)</f>
        <v>140</v>
      </c>
      <c r="J37" s="170">
        <f>SUM(J35:J36)</f>
        <v>140</v>
      </c>
      <c r="K37" s="5" t="s">
        <v>52</v>
      </c>
      <c r="L37" s="33">
        <v>1</v>
      </c>
      <c r="M37" s="33">
        <v>1</v>
      </c>
      <c r="N37" s="467"/>
      <c r="O37" s="444"/>
    </row>
    <row r="38" spans="1:15" ht="18.75" customHeight="1">
      <c r="A38" s="564" t="s">
        <v>6</v>
      </c>
      <c r="B38" s="567" t="s">
        <v>8</v>
      </c>
      <c r="C38" s="613" t="s">
        <v>8</v>
      </c>
      <c r="D38" s="485" t="s">
        <v>32</v>
      </c>
      <c r="E38" s="655" t="s">
        <v>90</v>
      </c>
      <c r="F38" s="658" t="s">
        <v>25</v>
      </c>
      <c r="G38" s="147" t="s">
        <v>33</v>
      </c>
      <c r="H38" s="186">
        <v>7.5</v>
      </c>
      <c r="I38" s="187">
        <v>7.5</v>
      </c>
      <c r="J38" s="211">
        <v>7.4</v>
      </c>
      <c r="K38" s="486" t="s">
        <v>36</v>
      </c>
      <c r="L38" s="6" t="s">
        <v>37</v>
      </c>
      <c r="M38" s="6">
        <v>1</v>
      </c>
      <c r="N38" s="465" t="s">
        <v>151</v>
      </c>
      <c r="O38" s="442"/>
    </row>
    <row r="39" spans="1:15" ht="19.5" customHeight="1" thickBot="1">
      <c r="A39" s="565"/>
      <c r="B39" s="568"/>
      <c r="C39" s="614"/>
      <c r="D39" s="653"/>
      <c r="E39" s="656"/>
      <c r="F39" s="659"/>
      <c r="G39" s="148" t="s">
        <v>7</v>
      </c>
      <c r="H39" s="175">
        <f t="shared" ref="H39:J39" si="8">SUM(H38:H38)</f>
        <v>7.5</v>
      </c>
      <c r="I39" s="177">
        <f t="shared" si="8"/>
        <v>7.5</v>
      </c>
      <c r="J39" s="194">
        <f t="shared" si="8"/>
        <v>7.4</v>
      </c>
      <c r="K39" s="487"/>
      <c r="L39" s="33"/>
      <c r="M39" s="33"/>
      <c r="N39" s="467"/>
      <c r="O39" s="444"/>
    </row>
    <row r="40" spans="1:15" ht="13.5" thickBot="1">
      <c r="A40" s="18" t="s">
        <v>6</v>
      </c>
      <c r="B40" s="4" t="s">
        <v>8</v>
      </c>
      <c r="C40" s="488" t="s">
        <v>9</v>
      </c>
      <c r="D40" s="488"/>
      <c r="E40" s="488"/>
      <c r="F40" s="488"/>
      <c r="G40" s="489"/>
      <c r="H40" s="69">
        <f>H39+H37</f>
        <v>147.5</v>
      </c>
      <c r="I40" s="92">
        <f>I39+I37</f>
        <v>147.5</v>
      </c>
      <c r="J40" s="68">
        <f t="shared" ref="J40" si="9">J39+J37</f>
        <v>147.4</v>
      </c>
      <c r="K40" s="490"/>
      <c r="L40" s="491"/>
      <c r="M40" s="491"/>
      <c r="N40" s="491"/>
      <c r="O40" s="492"/>
    </row>
    <row r="41" spans="1:15" ht="13.5" thickBot="1">
      <c r="A41" s="15" t="s">
        <v>6</v>
      </c>
      <c r="B41" s="4" t="s">
        <v>24</v>
      </c>
      <c r="C41" s="678" t="s">
        <v>50</v>
      </c>
      <c r="D41" s="679"/>
      <c r="E41" s="679"/>
      <c r="F41" s="679"/>
      <c r="G41" s="680"/>
      <c r="H41" s="680"/>
      <c r="I41" s="680"/>
      <c r="J41" s="680"/>
      <c r="K41" s="679"/>
      <c r="L41" s="679"/>
      <c r="M41" s="679"/>
      <c r="N41" s="679"/>
      <c r="O41" s="681"/>
    </row>
    <row r="42" spans="1:15" ht="15.75" customHeight="1">
      <c r="A42" s="121" t="s">
        <v>6</v>
      </c>
      <c r="B42" s="104" t="s">
        <v>24</v>
      </c>
      <c r="C42" s="106" t="s">
        <v>6</v>
      </c>
      <c r="D42" s="30" t="s">
        <v>74</v>
      </c>
      <c r="E42" s="108"/>
      <c r="F42" s="111" t="s">
        <v>25</v>
      </c>
      <c r="G42" s="150"/>
      <c r="H42" s="176"/>
      <c r="I42" s="217"/>
      <c r="J42" s="189"/>
      <c r="K42" s="114"/>
      <c r="L42" s="27"/>
      <c r="M42" s="32"/>
      <c r="N42" s="27"/>
      <c r="O42" s="34"/>
    </row>
    <row r="43" spans="1:15" ht="16.5" customHeight="1">
      <c r="A43" s="123"/>
      <c r="B43" s="109"/>
      <c r="C43" s="110"/>
      <c r="D43" s="484" t="s">
        <v>42</v>
      </c>
      <c r="E43" s="496" t="s">
        <v>89</v>
      </c>
      <c r="F43" s="493"/>
      <c r="G43" s="323" t="s">
        <v>33</v>
      </c>
      <c r="H43" s="223">
        <v>55.4</v>
      </c>
      <c r="I43" s="219">
        <v>30</v>
      </c>
      <c r="J43" s="190">
        <v>30</v>
      </c>
      <c r="K43" s="494" t="s">
        <v>58</v>
      </c>
      <c r="L43" s="324">
        <v>17</v>
      </c>
      <c r="M43" s="325">
        <v>17</v>
      </c>
      <c r="N43" s="324"/>
      <c r="O43" s="326"/>
    </row>
    <row r="44" spans="1:15" ht="12.75" customHeight="1">
      <c r="A44" s="123"/>
      <c r="B44" s="109"/>
      <c r="C44" s="110"/>
      <c r="D44" s="485"/>
      <c r="E44" s="497"/>
      <c r="F44" s="474"/>
      <c r="G44" s="124"/>
      <c r="H44" s="191"/>
      <c r="I44" s="228"/>
      <c r="J44" s="322"/>
      <c r="K44" s="495"/>
      <c r="L44" s="28"/>
      <c r="M44" s="39"/>
      <c r="N44" s="29"/>
      <c r="O44" s="38"/>
    </row>
    <row r="45" spans="1:15" ht="27" customHeight="1">
      <c r="A45" s="123"/>
      <c r="B45" s="109"/>
      <c r="C45" s="110"/>
      <c r="D45" s="484" t="s">
        <v>43</v>
      </c>
      <c r="E45" s="496" t="s">
        <v>89</v>
      </c>
      <c r="F45" s="493"/>
      <c r="G45" s="327" t="s">
        <v>34</v>
      </c>
      <c r="H45" s="328">
        <v>58.1</v>
      </c>
      <c r="I45" s="329">
        <v>54.5</v>
      </c>
      <c r="J45" s="330">
        <v>54.5</v>
      </c>
      <c r="K45" s="331" t="s">
        <v>53</v>
      </c>
      <c r="L45" s="332">
        <v>1.7</v>
      </c>
      <c r="M45" s="332">
        <v>1.7</v>
      </c>
      <c r="N45" s="717"/>
      <c r="O45" s="718"/>
    </row>
    <row r="46" spans="1:15" ht="15.75" customHeight="1">
      <c r="A46" s="123"/>
      <c r="B46" s="109"/>
      <c r="C46" s="110"/>
      <c r="D46" s="485"/>
      <c r="E46" s="677"/>
      <c r="F46" s="474"/>
      <c r="G46" s="124" t="s">
        <v>56</v>
      </c>
      <c r="H46" s="186">
        <v>329</v>
      </c>
      <c r="I46" s="187">
        <v>329</v>
      </c>
      <c r="J46" s="211">
        <v>310.39999999999998</v>
      </c>
      <c r="K46" s="386" t="s">
        <v>44</v>
      </c>
      <c r="L46" s="387">
        <v>500</v>
      </c>
      <c r="M46" s="387">
        <v>500</v>
      </c>
      <c r="N46" s="384"/>
      <c r="O46" s="385"/>
    </row>
    <row r="47" spans="1:15" ht="13.5" customHeight="1">
      <c r="A47" s="123"/>
      <c r="B47" s="109"/>
      <c r="C47" s="110"/>
      <c r="D47" s="484" t="s">
        <v>65</v>
      </c>
      <c r="E47" s="91"/>
      <c r="F47" s="493"/>
      <c r="G47" s="335" t="s">
        <v>56</v>
      </c>
      <c r="H47" s="336">
        <v>441.6</v>
      </c>
      <c r="I47" s="337">
        <v>417.4</v>
      </c>
      <c r="J47" s="338">
        <v>406.9</v>
      </c>
      <c r="K47" s="388" t="s">
        <v>54</v>
      </c>
      <c r="L47" s="389">
        <v>44.3</v>
      </c>
      <c r="M47" s="390">
        <v>44.3</v>
      </c>
      <c r="N47" s="377"/>
      <c r="O47" s="743" t="s">
        <v>171</v>
      </c>
    </row>
    <row r="48" spans="1:15" ht="16.5" customHeight="1">
      <c r="A48" s="123"/>
      <c r="B48" s="109"/>
      <c r="C48" s="110"/>
      <c r="D48" s="740"/>
      <c r="E48" s="58"/>
      <c r="F48" s="741"/>
      <c r="G48" s="124" t="s">
        <v>57</v>
      </c>
      <c r="H48" s="333">
        <v>87.7</v>
      </c>
      <c r="I48" s="334">
        <v>87.7</v>
      </c>
      <c r="J48" s="211">
        <v>63.1</v>
      </c>
      <c r="K48" s="391" t="s">
        <v>55</v>
      </c>
      <c r="L48" s="378">
        <v>5.2</v>
      </c>
      <c r="M48" s="392">
        <v>5.2</v>
      </c>
      <c r="N48" s="378"/>
      <c r="O48" s="744"/>
    </row>
    <row r="49" spans="1:18" ht="12.75" customHeight="1">
      <c r="A49" s="123"/>
      <c r="B49" s="109"/>
      <c r="C49" s="110"/>
      <c r="D49" s="476" t="s">
        <v>107</v>
      </c>
      <c r="E49" s="49"/>
      <c r="F49" s="474"/>
      <c r="G49" s="339" t="s">
        <v>33</v>
      </c>
      <c r="H49" s="223">
        <v>50</v>
      </c>
      <c r="I49" s="219">
        <v>50</v>
      </c>
      <c r="J49" s="190">
        <v>50</v>
      </c>
      <c r="K49" s="738" t="s">
        <v>64</v>
      </c>
      <c r="L49" s="379">
        <v>1.3</v>
      </c>
      <c r="M49" s="393">
        <v>1.3</v>
      </c>
      <c r="N49" s="379"/>
      <c r="O49" s="381"/>
    </row>
    <row r="50" spans="1:18" ht="13.5" customHeight="1">
      <c r="A50" s="267"/>
      <c r="B50" s="265"/>
      <c r="C50" s="266"/>
      <c r="D50" s="742"/>
      <c r="E50" s="58"/>
      <c r="F50" s="741"/>
      <c r="G50" s="59"/>
      <c r="H50" s="191"/>
      <c r="I50" s="228"/>
      <c r="J50" s="211"/>
      <c r="K50" s="739"/>
      <c r="L50" s="394"/>
      <c r="M50" s="392"/>
      <c r="N50" s="378"/>
      <c r="O50" s="382"/>
    </row>
    <row r="51" spans="1:18" ht="15" customHeight="1">
      <c r="A51" s="123"/>
      <c r="B51" s="109"/>
      <c r="C51" s="110"/>
      <c r="D51" s="571" t="s">
        <v>104</v>
      </c>
      <c r="E51" s="112" t="s">
        <v>66</v>
      </c>
      <c r="F51" s="95"/>
      <c r="G51" s="147" t="s">
        <v>33</v>
      </c>
      <c r="H51" s="186">
        <v>329.3</v>
      </c>
      <c r="I51" s="187">
        <v>318.5</v>
      </c>
      <c r="J51" s="211">
        <v>318.5</v>
      </c>
      <c r="K51" s="481" t="s">
        <v>99</v>
      </c>
      <c r="L51" s="395"/>
      <c r="M51" s="393"/>
      <c r="N51" s="379"/>
      <c r="O51" s="381"/>
    </row>
    <row r="52" spans="1:18" ht="15" customHeight="1">
      <c r="A52" s="123"/>
      <c r="B52" s="109"/>
      <c r="C52" s="110"/>
      <c r="D52" s="571"/>
      <c r="E52" s="112"/>
      <c r="F52" s="95"/>
      <c r="G52" s="147" t="s">
        <v>34</v>
      </c>
      <c r="H52" s="178">
        <v>68.5</v>
      </c>
      <c r="I52" s="182">
        <v>48.6</v>
      </c>
      <c r="J52" s="172">
        <v>48.6</v>
      </c>
      <c r="K52" s="481"/>
      <c r="L52" s="395"/>
      <c r="M52" s="393"/>
      <c r="N52" s="379"/>
      <c r="O52" s="381"/>
    </row>
    <row r="53" spans="1:18" ht="15.75" customHeight="1">
      <c r="A53" s="123"/>
      <c r="B53" s="109"/>
      <c r="C53" s="110"/>
      <c r="D53" s="93"/>
      <c r="E53" s="112"/>
      <c r="F53" s="95"/>
      <c r="G53" s="132" t="s">
        <v>56</v>
      </c>
      <c r="H53" s="178">
        <v>2280.5</v>
      </c>
      <c r="I53" s="182">
        <v>1567.1</v>
      </c>
      <c r="J53" s="174">
        <v>1567.1</v>
      </c>
      <c r="K53" s="481"/>
      <c r="L53" s="395">
        <v>100</v>
      </c>
      <c r="M53" s="393">
        <v>100</v>
      </c>
      <c r="N53" s="379"/>
      <c r="O53" s="381"/>
    </row>
    <row r="54" spans="1:18" ht="15" customHeight="1" thickBot="1">
      <c r="A54" s="122"/>
      <c r="B54" s="105"/>
      <c r="C54" s="107"/>
      <c r="D54" s="94"/>
      <c r="E54" s="113"/>
      <c r="F54" s="96"/>
      <c r="G54" s="153" t="s">
        <v>7</v>
      </c>
      <c r="H54" s="170">
        <f>SUM(H43:H53)</f>
        <v>3700.1000000000004</v>
      </c>
      <c r="I54" s="188">
        <f>SUM(I43:I53)</f>
        <v>2902.7999999999997</v>
      </c>
      <c r="J54" s="194">
        <f>SUM(J42:J53)</f>
        <v>2849.1</v>
      </c>
      <c r="K54" s="352"/>
      <c r="L54" s="396"/>
      <c r="M54" s="397"/>
      <c r="N54" s="380"/>
      <c r="O54" s="383"/>
    </row>
    <row r="55" spans="1:18" ht="16.5" customHeight="1">
      <c r="A55" s="505" t="s">
        <v>6</v>
      </c>
      <c r="B55" s="507" t="s">
        <v>24</v>
      </c>
      <c r="C55" s="561" t="s">
        <v>8</v>
      </c>
      <c r="D55" s="606" t="s">
        <v>75</v>
      </c>
      <c r="E55" s="559" t="s">
        <v>66</v>
      </c>
      <c r="F55" s="751" t="s">
        <v>35</v>
      </c>
      <c r="G55" s="154" t="s">
        <v>59</v>
      </c>
      <c r="H55" s="176">
        <v>3540.6</v>
      </c>
      <c r="I55" s="217">
        <v>3540.6</v>
      </c>
      <c r="J55" s="171">
        <v>1477.2</v>
      </c>
      <c r="K55" s="271" t="s">
        <v>154</v>
      </c>
      <c r="L55" s="273">
        <v>29</v>
      </c>
      <c r="M55" s="274">
        <v>30</v>
      </c>
      <c r="N55" s="269"/>
      <c r="O55" s="281"/>
      <c r="R55" s="61"/>
    </row>
    <row r="56" spans="1:18" ht="119.25" customHeight="1">
      <c r="A56" s="505"/>
      <c r="B56" s="507"/>
      <c r="C56" s="561"/>
      <c r="D56" s="606"/>
      <c r="E56" s="559"/>
      <c r="F56" s="751"/>
      <c r="G56" s="155" t="s">
        <v>33</v>
      </c>
      <c r="H56" s="186"/>
      <c r="I56" s="187">
        <v>1.1000000000000001</v>
      </c>
      <c r="J56" s="174"/>
      <c r="K56" s="302" t="s">
        <v>172</v>
      </c>
      <c r="L56" s="346"/>
      <c r="M56" s="346"/>
      <c r="N56" s="732" t="s">
        <v>173</v>
      </c>
      <c r="O56" s="720"/>
      <c r="R56" s="61"/>
    </row>
    <row r="57" spans="1:18" ht="42" customHeight="1">
      <c r="A57" s="505"/>
      <c r="B57" s="507"/>
      <c r="C57" s="561"/>
      <c r="D57" s="606"/>
      <c r="E57" s="559"/>
      <c r="F57" s="751"/>
      <c r="G57" s="156" t="s">
        <v>23</v>
      </c>
      <c r="H57" s="178">
        <v>55.3</v>
      </c>
      <c r="I57" s="182">
        <v>55.3</v>
      </c>
      <c r="J57" s="190">
        <v>4.4000000000000004</v>
      </c>
      <c r="K57" s="302" t="s">
        <v>174</v>
      </c>
      <c r="L57" s="346"/>
      <c r="M57" s="346"/>
      <c r="N57" s="347" t="s">
        <v>176</v>
      </c>
      <c r="O57" s="348" t="s">
        <v>177</v>
      </c>
    </row>
    <row r="58" spans="1:18" ht="28.5" customHeight="1">
      <c r="A58" s="505"/>
      <c r="B58" s="507"/>
      <c r="C58" s="561"/>
      <c r="D58" s="606"/>
      <c r="E58" s="559"/>
      <c r="F58" s="751"/>
      <c r="G58" s="157" t="s">
        <v>56</v>
      </c>
      <c r="H58" s="178">
        <v>1290.4000000000001</v>
      </c>
      <c r="I58" s="182">
        <v>1290.4000000000001</v>
      </c>
      <c r="J58" s="190">
        <v>1321.9</v>
      </c>
      <c r="K58" s="302" t="s">
        <v>175</v>
      </c>
      <c r="L58" s="346"/>
      <c r="M58" s="346"/>
      <c r="N58" s="347" t="s">
        <v>178</v>
      </c>
      <c r="O58" s="348" t="s">
        <v>155</v>
      </c>
    </row>
    <row r="59" spans="1:18" ht="15.75" customHeight="1" thickBot="1">
      <c r="A59" s="506"/>
      <c r="B59" s="508"/>
      <c r="C59" s="562"/>
      <c r="D59" s="607"/>
      <c r="E59" s="560"/>
      <c r="F59" s="752"/>
      <c r="G59" s="149" t="s">
        <v>7</v>
      </c>
      <c r="H59" s="175">
        <f>H58+H57+H55+H56</f>
        <v>4886.3</v>
      </c>
      <c r="I59" s="177">
        <f>I58+I57+I55+I56</f>
        <v>4887.4000000000005</v>
      </c>
      <c r="J59" s="194">
        <f>SUM(J55:J58)</f>
        <v>2803.5</v>
      </c>
      <c r="K59" s="272"/>
      <c r="L59" s="33"/>
      <c r="M59" s="33"/>
      <c r="N59" s="270"/>
      <c r="O59" s="345"/>
    </row>
    <row r="60" spans="1:18" ht="12.75" customHeight="1">
      <c r="A60" s="563" t="s">
        <v>6</v>
      </c>
      <c r="B60" s="566" t="s">
        <v>24</v>
      </c>
      <c r="C60" s="669" t="s">
        <v>24</v>
      </c>
      <c r="D60" s="670" t="s">
        <v>110</v>
      </c>
      <c r="E60" s="673" t="s">
        <v>66</v>
      </c>
      <c r="F60" s="674" t="s">
        <v>35</v>
      </c>
      <c r="G60" s="374" t="s">
        <v>34</v>
      </c>
      <c r="H60" s="185">
        <v>200</v>
      </c>
      <c r="I60" s="222">
        <v>5.5</v>
      </c>
      <c r="J60" s="220">
        <v>5.5</v>
      </c>
      <c r="K60" s="482" t="s">
        <v>179</v>
      </c>
      <c r="L60" s="32"/>
      <c r="M60" s="32"/>
      <c r="N60" s="727" t="s">
        <v>153</v>
      </c>
      <c r="O60" s="729" t="s">
        <v>160</v>
      </c>
      <c r="R60" s="64"/>
    </row>
    <row r="61" spans="1:18" ht="11.25" customHeight="1">
      <c r="A61" s="564"/>
      <c r="B61" s="567"/>
      <c r="C61" s="561"/>
      <c r="D61" s="671"/>
      <c r="E61" s="608"/>
      <c r="F61" s="675"/>
      <c r="G61" s="151"/>
      <c r="H61" s="186"/>
      <c r="I61" s="218"/>
      <c r="J61" s="193"/>
      <c r="K61" s="486"/>
      <c r="L61" s="6"/>
      <c r="M61" s="6"/>
      <c r="N61" s="728"/>
      <c r="O61" s="730"/>
      <c r="R61" s="64"/>
    </row>
    <row r="62" spans="1:18" ht="15.75" customHeight="1" thickBot="1">
      <c r="A62" s="565"/>
      <c r="B62" s="568"/>
      <c r="C62" s="562"/>
      <c r="D62" s="672"/>
      <c r="E62" s="609"/>
      <c r="F62" s="676"/>
      <c r="G62" s="158" t="s">
        <v>7</v>
      </c>
      <c r="H62" s="175">
        <f>H60</f>
        <v>200</v>
      </c>
      <c r="I62" s="177">
        <f>I60</f>
        <v>5.5</v>
      </c>
      <c r="J62" s="194">
        <f>J60</f>
        <v>5.5</v>
      </c>
      <c r="K62" s="483"/>
      <c r="L62" s="33">
        <v>100</v>
      </c>
      <c r="M62" s="33"/>
      <c r="N62" s="578"/>
      <c r="O62" s="731"/>
      <c r="R62" s="64"/>
    </row>
    <row r="63" spans="1:18" ht="15.75" customHeight="1">
      <c r="A63" s="414" t="s">
        <v>6</v>
      </c>
      <c r="B63" s="417" t="s">
        <v>24</v>
      </c>
      <c r="C63" s="421" t="s">
        <v>29</v>
      </c>
      <c r="D63" s="41" t="s">
        <v>76</v>
      </c>
      <c r="E63" s="748" t="s">
        <v>100</v>
      </c>
      <c r="F63" s="424" t="s">
        <v>25</v>
      </c>
      <c r="G63" s="150"/>
      <c r="H63" s="340"/>
      <c r="I63" s="217"/>
      <c r="J63" s="171"/>
      <c r="K63" s="411"/>
      <c r="L63" s="32"/>
      <c r="M63" s="32"/>
      <c r="N63" s="260"/>
      <c r="O63" s="262"/>
    </row>
    <row r="64" spans="1:18" ht="53.25" customHeight="1">
      <c r="A64" s="415"/>
      <c r="B64" s="418"/>
      <c r="C64" s="422"/>
      <c r="D64" s="62" t="s">
        <v>98</v>
      </c>
      <c r="E64" s="749"/>
      <c r="F64" s="408"/>
      <c r="G64" s="146" t="s">
        <v>33</v>
      </c>
      <c r="H64" s="224">
        <v>263.3</v>
      </c>
      <c r="I64" s="218">
        <v>263.3</v>
      </c>
      <c r="J64" s="174">
        <v>235</v>
      </c>
      <c r="K64" s="428" t="s">
        <v>45</v>
      </c>
      <c r="L64" s="6">
        <v>137</v>
      </c>
      <c r="M64" s="6">
        <v>173</v>
      </c>
      <c r="N64" s="261" t="s">
        <v>180</v>
      </c>
      <c r="O64" s="263"/>
    </row>
    <row r="65" spans="1:18" ht="39" customHeight="1">
      <c r="A65" s="415"/>
      <c r="B65" s="418"/>
      <c r="C65" s="422"/>
      <c r="D65" s="753" t="s">
        <v>46</v>
      </c>
      <c r="E65" s="749"/>
      <c r="F65" s="408"/>
      <c r="G65" s="60" t="s">
        <v>34</v>
      </c>
      <c r="H65" s="225">
        <v>44.7</v>
      </c>
      <c r="I65" s="182">
        <v>62.2</v>
      </c>
      <c r="J65" s="172">
        <v>62.2</v>
      </c>
      <c r="K65" s="86" t="s">
        <v>111</v>
      </c>
      <c r="L65" s="42">
        <v>1</v>
      </c>
      <c r="M65" s="42">
        <v>1</v>
      </c>
      <c r="N65" s="717"/>
      <c r="O65" s="718"/>
    </row>
    <row r="66" spans="1:18" ht="15.75" customHeight="1" thickBot="1">
      <c r="A66" s="416"/>
      <c r="B66" s="419"/>
      <c r="C66" s="423"/>
      <c r="D66" s="754"/>
      <c r="E66" s="750"/>
      <c r="F66" s="409"/>
      <c r="G66" s="159" t="s">
        <v>7</v>
      </c>
      <c r="H66" s="214">
        <f>SUM(H64:H65)</f>
        <v>308</v>
      </c>
      <c r="I66" s="188">
        <f>SUM(I64:I65)</f>
        <v>325.5</v>
      </c>
      <c r="J66" s="221">
        <f t="shared" ref="J66" si="10">SUM(J64:J65)</f>
        <v>297.2</v>
      </c>
      <c r="K66" s="412"/>
      <c r="L66" s="33"/>
      <c r="M66" s="33"/>
      <c r="N66" s="376"/>
      <c r="O66" s="373"/>
    </row>
    <row r="67" spans="1:18" ht="12.75" customHeight="1">
      <c r="A67" s="563" t="s">
        <v>6</v>
      </c>
      <c r="B67" s="566" t="s">
        <v>24</v>
      </c>
      <c r="C67" s="669" t="s">
        <v>28</v>
      </c>
      <c r="D67" s="660" t="s">
        <v>113</v>
      </c>
      <c r="E67" s="663"/>
      <c r="F67" s="666" t="s">
        <v>25</v>
      </c>
      <c r="G67" s="160" t="s">
        <v>33</v>
      </c>
      <c r="H67" s="226"/>
      <c r="I67" s="229">
        <v>61</v>
      </c>
      <c r="J67" s="171">
        <v>61</v>
      </c>
      <c r="K67" s="745" t="s">
        <v>181</v>
      </c>
      <c r="L67" s="129">
        <v>325</v>
      </c>
      <c r="M67" s="6">
        <v>325</v>
      </c>
      <c r="N67" s="145"/>
      <c r="O67" s="402"/>
      <c r="R67" s="64"/>
    </row>
    <row r="68" spans="1:18" ht="14.25" customHeight="1">
      <c r="A68" s="564"/>
      <c r="B68" s="567"/>
      <c r="C68" s="561"/>
      <c r="D68" s="661"/>
      <c r="E68" s="664"/>
      <c r="F68" s="667"/>
      <c r="G68" s="161" t="s">
        <v>23</v>
      </c>
      <c r="H68" s="186"/>
      <c r="I68" s="218">
        <v>131.9</v>
      </c>
      <c r="J68" s="193">
        <v>131.80000000000001</v>
      </c>
      <c r="K68" s="746"/>
      <c r="L68" s="24"/>
      <c r="M68" s="341"/>
      <c r="N68" s="264"/>
      <c r="O68" s="403"/>
      <c r="R68" s="64"/>
    </row>
    <row r="69" spans="1:18" ht="15.75" customHeight="1" thickBot="1">
      <c r="A69" s="565"/>
      <c r="B69" s="568"/>
      <c r="C69" s="562"/>
      <c r="D69" s="662"/>
      <c r="E69" s="665"/>
      <c r="F69" s="668"/>
      <c r="G69" s="162" t="s">
        <v>7</v>
      </c>
      <c r="H69" s="227">
        <f>H68+H67</f>
        <v>0</v>
      </c>
      <c r="I69" s="230">
        <f>I68+I67</f>
        <v>192.9</v>
      </c>
      <c r="J69" s="230">
        <f>J68+J67</f>
        <v>192.8</v>
      </c>
      <c r="K69" s="747"/>
      <c r="L69" s="130"/>
      <c r="M69" s="33"/>
      <c r="N69" s="7"/>
      <c r="O69" s="373"/>
      <c r="R69" s="64"/>
    </row>
    <row r="70" spans="1:18" ht="13.5" thickBot="1">
      <c r="A70" s="51" t="s">
        <v>6</v>
      </c>
      <c r="B70" s="419" t="s">
        <v>24</v>
      </c>
      <c r="C70" s="579" t="s">
        <v>9</v>
      </c>
      <c r="D70" s="579"/>
      <c r="E70" s="579"/>
      <c r="F70" s="579"/>
      <c r="G70" s="580"/>
      <c r="H70" s="71">
        <f>H69+H66+H62+H59+H54</f>
        <v>9094.4000000000015</v>
      </c>
      <c r="I70" s="128">
        <f>I69+I66+I62+I59+I54</f>
        <v>8314.1</v>
      </c>
      <c r="J70" s="70">
        <f t="shared" ref="J70" si="11">J66+J59+J54+J62+J69</f>
        <v>6148.0999999999995</v>
      </c>
      <c r="K70" s="733"/>
      <c r="L70" s="733"/>
      <c r="M70" s="733"/>
      <c r="N70" s="733"/>
      <c r="O70" s="734"/>
    </row>
    <row r="71" spans="1:18" ht="17.25" customHeight="1" thickBot="1">
      <c r="A71" s="15" t="s">
        <v>6</v>
      </c>
      <c r="B71" s="4" t="s">
        <v>29</v>
      </c>
      <c r="C71" s="735" t="s">
        <v>51</v>
      </c>
      <c r="D71" s="736"/>
      <c r="E71" s="736"/>
      <c r="F71" s="736"/>
      <c r="G71" s="736"/>
      <c r="H71" s="736"/>
      <c r="I71" s="736"/>
      <c r="J71" s="736"/>
      <c r="K71" s="736"/>
      <c r="L71" s="736"/>
      <c r="M71" s="736"/>
      <c r="N71" s="736"/>
      <c r="O71" s="737"/>
    </row>
    <row r="72" spans="1:18" ht="19.5" customHeight="1">
      <c r="A72" s="100" t="s">
        <v>6</v>
      </c>
      <c r="B72" s="87" t="s">
        <v>29</v>
      </c>
      <c r="C72" s="89" t="s">
        <v>6</v>
      </c>
      <c r="D72" s="576" t="s">
        <v>47</v>
      </c>
      <c r="E72" s="8"/>
      <c r="F72" s="84" t="s">
        <v>25</v>
      </c>
      <c r="G72" s="132" t="s">
        <v>33</v>
      </c>
      <c r="H72" s="176">
        <v>96.5</v>
      </c>
      <c r="I72" s="217">
        <v>96.5</v>
      </c>
      <c r="J72" s="168">
        <v>96.5</v>
      </c>
      <c r="K72" s="482" t="s">
        <v>85</v>
      </c>
      <c r="L72" s="714">
        <v>1.8</v>
      </c>
      <c r="M72" s="714">
        <v>1.3</v>
      </c>
      <c r="N72" s="441" t="s">
        <v>182</v>
      </c>
      <c r="O72" s="442"/>
    </row>
    <row r="73" spans="1:18" ht="15.75" customHeight="1" thickBot="1">
      <c r="A73" s="101"/>
      <c r="B73" s="88"/>
      <c r="C73" s="90"/>
      <c r="D73" s="570"/>
      <c r="E73" s="9"/>
      <c r="F73" s="85"/>
      <c r="G73" s="148" t="s">
        <v>7</v>
      </c>
      <c r="H73" s="175">
        <f>H72</f>
        <v>96.5</v>
      </c>
      <c r="I73" s="177">
        <f>I72</f>
        <v>96.5</v>
      </c>
      <c r="J73" s="177">
        <f>SUM(J72:J72)</f>
        <v>96.5</v>
      </c>
      <c r="K73" s="483"/>
      <c r="L73" s="715"/>
      <c r="M73" s="716"/>
      <c r="N73" s="443"/>
      <c r="O73" s="444"/>
    </row>
    <row r="74" spans="1:18" ht="14.25" customHeight="1">
      <c r="A74" s="65" t="s">
        <v>6</v>
      </c>
      <c r="B74" s="66" t="s">
        <v>29</v>
      </c>
      <c r="C74" s="425" t="s">
        <v>8</v>
      </c>
      <c r="D74" s="40" t="s">
        <v>77</v>
      </c>
      <c r="E74" s="426" t="s">
        <v>66</v>
      </c>
      <c r="F74" s="424" t="s">
        <v>35</v>
      </c>
      <c r="G74" s="163"/>
      <c r="H74" s="231"/>
      <c r="I74" s="196"/>
      <c r="J74" s="196"/>
      <c r="K74" s="411"/>
      <c r="L74" s="32"/>
      <c r="M74" s="27"/>
      <c r="N74" s="27"/>
      <c r="O74" s="406"/>
    </row>
    <row r="75" spans="1:18" ht="15" customHeight="1">
      <c r="A75" s="415"/>
      <c r="B75" s="418"/>
      <c r="C75" s="413"/>
      <c r="D75" s="571" t="s">
        <v>105</v>
      </c>
      <c r="E75" s="573" t="s">
        <v>95</v>
      </c>
      <c r="F75" s="349"/>
      <c r="G75" s="132" t="s">
        <v>59</v>
      </c>
      <c r="H75" s="178">
        <v>1197.5999999999999</v>
      </c>
      <c r="I75" s="182">
        <v>619.29999999999995</v>
      </c>
      <c r="J75" s="168">
        <v>619.20000000000005</v>
      </c>
      <c r="K75" s="480" t="s">
        <v>86</v>
      </c>
      <c r="L75" s="55">
        <v>100</v>
      </c>
      <c r="M75" s="102">
        <v>100</v>
      </c>
      <c r="N75" s="445" t="s">
        <v>183</v>
      </c>
      <c r="O75" s="446"/>
    </row>
    <row r="76" spans="1:18" ht="14.25" customHeight="1">
      <c r="A76" s="415"/>
      <c r="B76" s="418"/>
      <c r="C76" s="413"/>
      <c r="D76" s="571"/>
      <c r="E76" s="574"/>
      <c r="F76" s="350"/>
      <c r="G76" s="164" t="s">
        <v>34</v>
      </c>
      <c r="H76" s="178">
        <v>275.39999999999998</v>
      </c>
      <c r="I76" s="182">
        <v>497.4</v>
      </c>
      <c r="J76" s="192">
        <v>497.4</v>
      </c>
      <c r="K76" s="481"/>
      <c r="L76" s="56"/>
      <c r="M76" s="56"/>
      <c r="N76" s="447"/>
      <c r="O76" s="448"/>
    </row>
    <row r="77" spans="1:18" ht="15" customHeight="1">
      <c r="A77" s="415"/>
      <c r="B77" s="418"/>
      <c r="C77" s="413"/>
      <c r="D77" s="571"/>
      <c r="E77" s="574"/>
      <c r="F77" s="350"/>
      <c r="G77" s="164" t="s">
        <v>33</v>
      </c>
      <c r="H77" s="178"/>
      <c r="I77" s="182">
        <v>91.5</v>
      </c>
      <c r="J77" s="168"/>
      <c r="K77" s="410"/>
      <c r="L77" s="351"/>
      <c r="M77" s="264"/>
      <c r="N77" s="447"/>
      <c r="O77" s="448"/>
    </row>
    <row r="78" spans="1:18" ht="15" customHeight="1">
      <c r="A78" s="415"/>
      <c r="B78" s="418"/>
      <c r="C78" s="413"/>
      <c r="D78" s="571"/>
      <c r="E78" s="574"/>
      <c r="F78" s="350"/>
      <c r="G78" s="57" t="s">
        <v>23</v>
      </c>
      <c r="H78" s="178"/>
      <c r="I78" s="182">
        <v>961.9</v>
      </c>
      <c r="J78" s="169">
        <v>961.9</v>
      </c>
      <c r="K78" s="410"/>
      <c r="L78" s="351"/>
      <c r="M78" s="264"/>
      <c r="N78" s="447"/>
      <c r="O78" s="448"/>
    </row>
    <row r="79" spans="1:18" ht="14.25" customHeight="1">
      <c r="A79" s="415"/>
      <c r="B79" s="418"/>
      <c r="C79" s="413"/>
      <c r="D79" s="572"/>
      <c r="E79" s="575"/>
      <c r="F79" s="120"/>
      <c r="G79" s="132" t="s">
        <v>56</v>
      </c>
      <c r="H79" s="178">
        <v>3380.7</v>
      </c>
      <c r="I79" s="182">
        <v>3380.7</v>
      </c>
      <c r="J79" s="168">
        <v>1770.9</v>
      </c>
      <c r="K79" s="420"/>
      <c r="L79" s="50"/>
      <c r="M79" s="54"/>
      <c r="N79" s="449"/>
      <c r="O79" s="450"/>
    </row>
    <row r="80" spans="1:18" ht="38.25" customHeight="1">
      <c r="A80" s="415"/>
      <c r="B80" s="418"/>
      <c r="C80" s="413"/>
      <c r="D80" s="577" t="s">
        <v>63</v>
      </c>
      <c r="E80" s="97"/>
      <c r="F80" s="408"/>
      <c r="G80" s="45" t="s">
        <v>33</v>
      </c>
      <c r="H80" s="178">
        <v>120</v>
      </c>
      <c r="I80" s="182">
        <v>196.3</v>
      </c>
      <c r="J80" s="169">
        <v>192.8</v>
      </c>
      <c r="K80" s="410" t="s">
        <v>87</v>
      </c>
      <c r="L80" s="427">
        <v>360</v>
      </c>
      <c r="M80" s="140">
        <v>354</v>
      </c>
      <c r="N80" s="429" t="s">
        <v>156</v>
      </c>
      <c r="O80" s="430"/>
    </row>
    <row r="81" spans="1:40" ht="27" customHeight="1" thickBot="1">
      <c r="A81" s="416"/>
      <c r="B81" s="419"/>
      <c r="C81" s="423"/>
      <c r="D81" s="578"/>
      <c r="E81" s="53"/>
      <c r="F81" s="409"/>
      <c r="G81" s="148" t="s">
        <v>7</v>
      </c>
      <c r="H81" s="175">
        <f>SUM(H75:H80)</f>
        <v>4973.7</v>
      </c>
      <c r="I81" s="175">
        <f>SUM(I75:I80)</f>
        <v>5747.0999999999995</v>
      </c>
      <c r="J81" s="175">
        <f>SUM(J75:J80)</f>
        <v>4042.2000000000003</v>
      </c>
      <c r="K81" s="352"/>
      <c r="L81" s="33"/>
      <c r="M81" s="143"/>
      <c r="N81" s="143"/>
      <c r="O81" s="407"/>
    </row>
    <row r="82" spans="1:40" ht="19.5" customHeight="1">
      <c r="A82" s="505" t="s">
        <v>6</v>
      </c>
      <c r="B82" s="507" t="s">
        <v>29</v>
      </c>
      <c r="C82" s="561" t="s">
        <v>24</v>
      </c>
      <c r="D82" s="476" t="s">
        <v>97</v>
      </c>
      <c r="E82" s="8"/>
      <c r="F82" s="592" t="s">
        <v>35</v>
      </c>
      <c r="G82" s="358" t="s">
        <v>34</v>
      </c>
      <c r="H82" s="185">
        <v>180</v>
      </c>
      <c r="I82" s="222">
        <v>150</v>
      </c>
      <c r="J82" s="359">
        <v>150</v>
      </c>
      <c r="K82" s="31" t="s">
        <v>102</v>
      </c>
      <c r="L82" s="80">
        <v>1</v>
      </c>
      <c r="M82" s="353">
        <v>1</v>
      </c>
      <c r="N82" s="357"/>
      <c r="O82" s="603" t="s">
        <v>184</v>
      </c>
    </row>
    <row r="83" spans="1:40" ht="27" customHeight="1">
      <c r="A83" s="505"/>
      <c r="B83" s="507"/>
      <c r="C83" s="561"/>
      <c r="D83" s="476"/>
      <c r="E83" s="8"/>
      <c r="F83" s="592"/>
      <c r="G83" s="35"/>
      <c r="H83" s="173"/>
      <c r="I83" s="218"/>
      <c r="J83" s="179"/>
      <c r="K83" s="591" t="s">
        <v>103</v>
      </c>
      <c r="L83" s="81">
        <v>300</v>
      </c>
      <c r="M83" s="354">
        <v>210</v>
      </c>
      <c r="N83" s="356"/>
      <c r="O83" s="604"/>
    </row>
    <row r="84" spans="1:40" ht="18.75" customHeight="1" thickBot="1">
      <c r="A84" s="506"/>
      <c r="B84" s="508"/>
      <c r="C84" s="562"/>
      <c r="D84" s="477"/>
      <c r="E84" s="9"/>
      <c r="F84" s="593"/>
      <c r="G84" s="149" t="s">
        <v>7</v>
      </c>
      <c r="H84" s="232">
        <f t="shared" ref="H84:J84" si="12">H83+H82</f>
        <v>180</v>
      </c>
      <c r="I84" s="180">
        <f t="shared" si="12"/>
        <v>150</v>
      </c>
      <c r="J84" s="177">
        <f t="shared" si="12"/>
        <v>150</v>
      </c>
      <c r="K84" s="487"/>
      <c r="L84" s="82"/>
      <c r="M84" s="23"/>
      <c r="N84" s="355"/>
      <c r="O84" s="605"/>
    </row>
    <row r="85" spans="1:40" ht="18.75" customHeight="1">
      <c r="A85" s="512" t="s">
        <v>6</v>
      </c>
      <c r="B85" s="515" t="s">
        <v>29</v>
      </c>
      <c r="C85" s="518" t="s">
        <v>29</v>
      </c>
      <c r="D85" s="521" t="s">
        <v>109</v>
      </c>
      <c r="E85" s="524" t="s">
        <v>108</v>
      </c>
      <c r="F85" s="527" t="s">
        <v>35</v>
      </c>
      <c r="G85" s="165" t="s">
        <v>56</v>
      </c>
      <c r="H85" s="233"/>
      <c r="I85" s="239"/>
      <c r="J85" s="197"/>
      <c r="K85" s="601" t="s">
        <v>101</v>
      </c>
      <c r="L85" s="375">
        <v>1</v>
      </c>
      <c r="M85" s="361">
        <v>0</v>
      </c>
      <c r="N85" s="362"/>
      <c r="O85" s="598" t="s">
        <v>158</v>
      </c>
    </row>
    <row r="86" spans="1:40" ht="21.75" customHeight="1">
      <c r="A86" s="513"/>
      <c r="B86" s="516"/>
      <c r="C86" s="519"/>
      <c r="D86" s="522"/>
      <c r="E86" s="525"/>
      <c r="F86" s="528"/>
      <c r="G86" s="166" t="s">
        <v>34</v>
      </c>
      <c r="H86" s="234">
        <v>20</v>
      </c>
      <c r="I86" s="198">
        <v>0</v>
      </c>
      <c r="J86" s="198">
        <v>0</v>
      </c>
      <c r="K86" s="602"/>
      <c r="L86" s="360"/>
      <c r="M86" s="363"/>
      <c r="N86" s="364"/>
      <c r="O86" s="599"/>
    </row>
    <row r="87" spans="1:40" ht="23.25" customHeight="1" thickBot="1">
      <c r="A87" s="514"/>
      <c r="B87" s="517"/>
      <c r="C87" s="520"/>
      <c r="D87" s="523"/>
      <c r="E87" s="526"/>
      <c r="F87" s="529"/>
      <c r="G87" s="158" t="s">
        <v>7</v>
      </c>
      <c r="H87" s="235">
        <f>H86</f>
        <v>20</v>
      </c>
      <c r="I87" s="199">
        <f>I86</f>
        <v>0</v>
      </c>
      <c r="J87" s="199">
        <f>SUM(J85:J86)</f>
        <v>0</v>
      </c>
      <c r="K87" s="365"/>
      <c r="L87" s="366"/>
      <c r="M87" s="367"/>
      <c r="N87" s="366"/>
      <c r="O87" s="600"/>
    </row>
    <row r="88" spans="1:40" ht="15.75" customHeight="1">
      <c r="A88" s="100" t="s">
        <v>6</v>
      </c>
      <c r="B88" s="87" t="s">
        <v>29</v>
      </c>
      <c r="C88" s="89" t="s">
        <v>28</v>
      </c>
      <c r="D88" s="569" t="s">
        <v>185</v>
      </c>
      <c r="E88" s="8"/>
      <c r="F88" s="84" t="s">
        <v>25</v>
      </c>
      <c r="G88" s="167" t="s">
        <v>57</v>
      </c>
      <c r="H88" s="226">
        <v>0</v>
      </c>
      <c r="I88" s="229">
        <v>100</v>
      </c>
      <c r="J88" s="168">
        <v>0</v>
      </c>
      <c r="K88" s="589" t="s">
        <v>187</v>
      </c>
      <c r="L88" s="81">
        <v>2</v>
      </c>
      <c r="M88" s="144">
        <v>2</v>
      </c>
      <c r="N88" s="451" t="s">
        <v>186</v>
      </c>
      <c r="O88" s="442"/>
    </row>
    <row r="89" spans="1:40" ht="14.25" customHeight="1">
      <c r="A89" s="100"/>
      <c r="B89" s="87"/>
      <c r="C89" s="89"/>
      <c r="D89" s="569"/>
      <c r="E89" s="8"/>
      <c r="F89" s="84"/>
      <c r="G89" s="57" t="s">
        <v>33</v>
      </c>
      <c r="H89" s="236">
        <v>0</v>
      </c>
      <c r="I89" s="240">
        <v>42.9</v>
      </c>
      <c r="J89" s="179">
        <v>39.799999999999997</v>
      </c>
      <c r="K89" s="590"/>
      <c r="L89" s="118"/>
      <c r="M89" s="83"/>
      <c r="N89" s="452"/>
      <c r="O89" s="453"/>
    </row>
    <row r="90" spans="1:40" ht="26.25" customHeight="1" thickBot="1">
      <c r="A90" s="101"/>
      <c r="B90" s="88"/>
      <c r="C90" s="90"/>
      <c r="D90" s="570"/>
      <c r="E90" s="9"/>
      <c r="F90" s="85"/>
      <c r="G90" s="148" t="s">
        <v>7</v>
      </c>
      <c r="H90" s="227">
        <f>H89+H88</f>
        <v>0</v>
      </c>
      <c r="I90" s="230">
        <f t="shared" ref="I90:J90" si="13">I89+I88</f>
        <v>142.9</v>
      </c>
      <c r="J90" s="195">
        <f t="shared" si="13"/>
        <v>39.799999999999997</v>
      </c>
      <c r="K90" s="98" t="s">
        <v>112</v>
      </c>
      <c r="L90" s="99">
        <v>8.4</v>
      </c>
      <c r="M90" s="103">
        <v>8.4</v>
      </c>
      <c r="N90" s="454"/>
      <c r="O90" s="444"/>
    </row>
    <row r="91" spans="1:40" ht="13.5" thickBot="1">
      <c r="A91" s="122" t="s">
        <v>8</v>
      </c>
      <c r="B91" s="105" t="s">
        <v>29</v>
      </c>
      <c r="C91" s="594" t="s">
        <v>9</v>
      </c>
      <c r="D91" s="488"/>
      <c r="E91" s="488"/>
      <c r="F91" s="488"/>
      <c r="G91" s="489"/>
      <c r="H91" s="237">
        <f>H90+H87+H84+H81+H73</f>
        <v>5270.2</v>
      </c>
      <c r="I91" s="241">
        <f>I90+I87+I84+I81+I73</f>
        <v>6136.4999999999991</v>
      </c>
      <c r="J91" s="131">
        <f>J90+J87+J84+J81+J73</f>
        <v>4328.5</v>
      </c>
      <c r="K91" s="490"/>
      <c r="L91" s="491"/>
      <c r="M91" s="491"/>
      <c r="N91" s="491"/>
      <c r="O91" s="492"/>
    </row>
    <row r="92" spans="1:40" ht="13.5" thickBot="1">
      <c r="A92" s="18" t="s">
        <v>6</v>
      </c>
      <c r="B92" s="595" t="s">
        <v>10</v>
      </c>
      <c r="C92" s="596"/>
      <c r="D92" s="596"/>
      <c r="E92" s="596"/>
      <c r="F92" s="596"/>
      <c r="G92" s="597"/>
      <c r="H92" s="238">
        <f>SUM(H91,H70,H40,H33)</f>
        <v>38856.800000000003</v>
      </c>
      <c r="I92" s="126">
        <f>SUM(I91,I70,I40,I33)</f>
        <v>41363</v>
      </c>
      <c r="J92" s="72">
        <f>SUM(J91,J70,J40,J33)</f>
        <v>30883.599999999999</v>
      </c>
      <c r="K92" s="583"/>
      <c r="L92" s="584"/>
      <c r="M92" s="584"/>
      <c r="N92" s="584"/>
      <c r="O92" s="585"/>
    </row>
    <row r="93" spans="1:40" ht="13.5" thickBot="1">
      <c r="A93" s="19" t="s">
        <v>28</v>
      </c>
      <c r="B93" s="509" t="s">
        <v>78</v>
      </c>
      <c r="C93" s="510"/>
      <c r="D93" s="510"/>
      <c r="E93" s="510"/>
      <c r="F93" s="510"/>
      <c r="G93" s="511"/>
      <c r="H93" s="73">
        <f t="shared" ref="H93:J93" si="14">H92</f>
        <v>38856.800000000003</v>
      </c>
      <c r="I93" s="74">
        <f t="shared" si="14"/>
        <v>41363</v>
      </c>
      <c r="J93" s="73">
        <f t="shared" si="14"/>
        <v>30883.599999999999</v>
      </c>
      <c r="K93" s="586"/>
      <c r="L93" s="587"/>
      <c r="M93" s="587"/>
      <c r="N93" s="587"/>
      <c r="O93" s="588"/>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1:40" s="200" customFormat="1" ht="15.75" customHeight="1">
      <c r="A94" s="557" t="s">
        <v>166</v>
      </c>
      <c r="B94" s="557"/>
      <c r="C94" s="557"/>
      <c r="D94" s="557"/>
      <c r="E94" s="557"/>
      <c r="F94" s="557"/>
      <c r="G94" s="557"/>
      <c r="H94" s="557"/>
      <c r="I94" s="557"/>
      <c r="J94" s="2"/>
      <c r="K94" s="2"/>
      <c r="M94" s="256"/>
      <c r="N94" s="257"/>
      <c r="O94" s="258"/>
    </row>
    <row r="95" spans="1:40" s="200" customFormat="1" ht="15.75" customHeight="1">
      <c r="A95" s="558" t="s">
        <v>167</v>
      </c>
      <c r="B95" s="558"/>
      <c r="C95" s="558"/>
      <c r="D95" s="558"/>
      <c r="E95" s="558"/>
      <c r="F95" s="558"/>
      <c r="G95" s="558"/>
      <c r="H95" s="558"/>
      <c r="I95" s="558"/>
      <c r="J95" s="2"/>
      <c r="K95" s="2"/>
      <c r="M95" s="256"/>
      <c r="N95" s="257"/>
      <c r="O95" s="258"/>
    </row>
    <row r="96" spans="1:40" s="20" customFormat="1" ht="13.5" thickBot="1">
      <c r="A96" s="504" t="s">
        <v>13</v>
      </c>
      <c r="B96" s="504"/>
      <c r="C96" s="504"/>
      <c r="D96" s="504"/>
      <c r="E96" s="504"/>
      <c r="F96" s="504"/>
      <c r="G96" s="504"/>
      <c r="H96" s="504"/>
      <c r="I96" s="504"/>
      <c r="J96" s="504"/>
      <c r="K96" s="1"/>
      <c r="L96" s="1"/>
      <c r="M96" s="1"/>
      <c r="N96" s="1"/>
      <c r="O96" s="1"/>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1:40" ht="36.75" customHeight="1">
      <c r="A97" s="539" t="s">
        <v>11</v>
      </c>
      <c r="B97" s="540"/>
      <c r="C97" s="540"/>
      <c r="D97" s="540"/>
      <c r="E97" s="540"/>
      <c r="F97" s="540"/>
      <c r="G97" s="541"/>
      <c r="H97" s="533" t="s">
        <v>118</v>
      </c>
      <c r="I97" s="535" t="s">
        <v>119</v>
      </c>
      <c r="J97" s="537" t="s">
        <v>120</v>
      </c>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row>
    <row r="98" spans="1:40" ht="36.75" customHeight="1" thickBot="1">
      <c r="A98" s="542"/>
      <c r="B98" s="543"/>
      <c r="C98" s="543"/>
      <c r="D98" s="543"/>
      <c r="E98" s="543"/>
      <c r="F98" s="543"/>
      <c r="G98" s="544"/>
      <c r="H98" s="534"/>
      <c r="I98" s="536"/>
      <c r="J98" s="538"/>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row>
    <row r="99" spans="1:40">
      <c r="A99" s="530" t="s">
        <v>14</v>
      </c>
      <c r="B99" s="531"/>
      <c r="C99" s="531"/>
      <c r="D99" s="531"/>
      <c r="E99" s="531"/>
      <c r="F99" s="531"/>
      <c r="G99" s="532"/>
      <c r="H99" s="135">
        <f>SUM(H100:H106)</f>
        <v>26272.2</v>
      </c>
      <c r="I99" s="135">
        <f>SUM(I100:I106)</f>
        <v>29422.300000000003</v>
      </c>
      <c r="J99" s="75">
        <f>SUM(J100:J106)</f>
        <v>24363</v>
      </c>
      <c r="K99" s="14"/>
    </row>
    <row r="100" spans="1:40">
      <c r="A100" s="501" t="s">
        <v>17</v>
      </c>
      <c r="B100" s="502"/>
      <c r="C100" s="502"/>
      <c r="D100" s="502"/>
      <c r="E100" s="502"/>
      <c r="F100" s="502"/>
      <c r="G100" s="503"/>
      <c r="H100" s="137">
        <f>SUMIF(G13:G93,"SB",H13:H93)</f>
        <v>55.3</v>
      </c>
      <c r="I100" s="137">
        <f>SUMIF(G13:G93,"SB",I13:I93)</f>
        <v>1149.0999999999999</v>
      </c>
      <c r="J100" s="76">
        <f>SUMIF(G13:G93,"SB",J13:J93)</f>
        <v>1098.0999999999999</v>
      </c>
    </row>
    <row r="101" spans="1:40" ht="16.5" customHeight="1">
      <c r="A101" s="498" t="s">
        <v>18</v>
      </c>
      <c r="B101" s="499"/>
      <c r="C101" s="499"/>
      <c r="D101" s="499"/>
      <c r="E101" s="499"/>
      <c r="F101" s="499"/>
      <c r="G101" s="500"/>
      <c r="H101" s="139">
        <f>SUMIF(G13:G93,"SB(AA)",H13:H93)</f>
        <v>1272</v>
      </c>
      <c r="I101" s="139">
        <f>SUMIF(G13:G93,"SB(AA)",I13:I93)</f>
        <v>1604.1000000000001</v>
      </c>
      <c r="J101" s="76">
        <f>SUMIF(G13:G93,"SB(AA)",J13:J93)</f>
        <v>1462.1</v>
      </c>
      <c r="K101" s="14"/>
    </row>
    <row r="102" spans="1:40" ht="28.5" customHeight="1">
      <c r="A102" s="498" t="s">
        <v>19</v>
      </c>
      <c r="B102" s="499"/>
      <c r="C102" s="499"/>
      <c r="D102" s="499"/>
      <c r="E102" s="499"/>
      <c r="F102" s="499"/>
      <c r="G102" s="500"/>
      <c r="H102" s="139">
        <f>SUMIF(G13:G93,"SB(AAL)",H13:H93)</f>
        <v>846.7</v>
      </c>
      <c r="I102" s="139">
        <f>SUMIF(G13:G93,"SB(AAL)",I13:I93)</f>
        <v>818.2</v>
      </c>
      <c r="J102" s="76">
        <f>SUMIF(G13:G93,"SB(AAL)",J13:J93)</f>
        <v>818.2</v>
      </c>
      <c r="K102" s="21"/>
    </row>
    <row r="103" spans="1:40" ht="24.75" customHeight="1">
      <c r="A103" s="498" t="s">
        <v>188</v>
      </c>
      <c r="B103" s="499"/>
      <c r="C103" s="499"/>
      <c r="D103" s="499"/>
      <c r="E103" s="499"/>
      <c r="F103" s="499"/>
      <c r="G103" s="500"/>
      <c r="H103" s="137">
        <f>SUMIF(G13:G93,"SB(VRL)",H13:H93)</f>
        <v>1860</v>
      </c>
      <c r="I103" s="137">
        <f>SUMIF(G13:G93,"SB(VRL)",I13:I93)</f>
        <v>4191</v>
      </c>
      <c r="J103" s="76">
        <f>SUMIF(G13:G95,"SB(VRL)",J13:J95)</f>
        <v>2069.3000000000002</v>
      </c>
    </row>
    <row r="104" spans="1:40">
      <c r="A104" s="498" t="s">
        <v>93</v>
      </c>
      <c r="B104" s="499"/>
      <c r="C104" s="499"/>
      <c r="D104" s="499"/>
      <c r="E104" s="499"/>
      <c r="F104" s="499"/>
      <c r="G104" s="500"/>
      <c r="H104" s="137">
        <f>SUMIF(G13:G93,"SB(VR)",H13:H93)</f>
        <v>17500</v>
      </c>
      <c r="I104" s="137">
        <f>SUMIF(G13:G93,"SB(VR)",I13:I93)</f>
        <v>17500</v>
      </c>
      <c r="J104" s="76">
        <f>SUMIF(G13:G80,"SB(VR)",J13:J80)</f>
        <v>16818.899999999998</v>
      </c>
    </row>
    <row r="105" spans="1:40">
      <c r="A105" s="498" t="s">
        <v>88</v>
      </c>
      <c r="B105" s="581"/>
      <c r="C105" s="581"/>
      <c r="D105" s="581"/>
      <c r="E105" s="581"/>
      <c r="F105" s="581"/>
      <c r="G105" s="582"/>
      <c r="H105" s="137">
        <f>SUMIF(G13:G93,"SB(VB)",H13:H93)</f>
        <v>0</v>
      </c>
      <c r="I105" s="137">
        <f>SUMIF(G13:G93,"SB(VB)",I13:I93)</f>
        <v>0</v>
      </c>
      <c r="J105" s="76"/>
    </row>
    <row r="106" spans="1:40">
      <c r="A106" s="498" t="s">
        <v>20</v>
      </c>
      <c r="B106" s="499"/>
      <c r="C106" s="499"/>
      <c r="D106" s="499"/>
      <c r="E106" s="499"/>
      <c r="F106" s="499"/>
      <c r="G106" s="500"/>
      <c r="H106" s="137">
        <f>SUMIF(G13:G93,"SB(P)",H13:H93)</f>
        <v>4738.2</v>
      </c>
      <c r="I106" s="137">
        <f>SUMIF(G13:G93,"SB(P)",I13:I93)</f>
        <v>4159.8999999999996</v>
      </c>
      <c r="J106" s="76">
        <f>SUMIF(G13:G93,"SB(P)",J13:J93)</f>
        <v>2096.4</v>
      </c>
      <c r="K106" s="14"/>
    </row>
    <row r="107" spans="1:40">
      <c r="A107" s="551" t="s">
        <v>15</v>
      </c>
      <c r="B107" s="552"/>
      <c r="C107" s="552"/>
      <c r="D107" s="552"/>
      <c r="E107" s="552"/>
      <c r="F107" s="552"/>
      <c r="G107" s="553"/>
      <c r="H107" s="138">
        <f ca="1">SUM(H108:H110)</f>
        <v>12584.599999999999</v>
      </c>
      <c r="I107" s="138">
        <f ca="1">SUM(I108:I110)</f>
        <v>11940.7</v>
      </c>
      <c r="J107" s="77">
        <f>SUM(J108:J109)</f>
        <v>6520.6</v>
      </c>
      <c r="K107" s="21"/>
    </row>
    <row r="108" spans="1:40">
      <c r="A108" s="554" t="s">
        <v>21</v>
      </c>
      <c r="B108" s="555"/>
      <c r="C108" s="555"/>
      <c r="D108" s="555"/>
      <c r="E108" s="555"/>
      <c r="F108" s="555"/>
      <c r="G108" s="556"/>
      <c r="H108" s="137">
        <f ca="1">SUMIF(G13:G93,"ES",H13:H80)</f>
        <v>11979.8</v>
      </c>
      <c r="I108" s="137">
        <f ca="1">SUMIF(G13:G93,"ES",I13:I80)</f>
        <v>11242.2</v>
      </c>
      <c r="J108" s="78">
        <f>SUMIF(G13:G93,"ES",J13:J93)</f>
        <v>6451.6</v>
      </c>
    </row>
    <row r="109" spans="1:40">
      <c r="A109" s="548" t="s">
        <v>22</v>
      </c>
      <c r="B109" s="549"/>
      <c r="C109" s="549"/>
      <c r="D109" s="549"/>
      <c r="E109" s="549"/>
      <c r="F109" s="549"/>
      <c r="G109" s="550"/>
      <c r="H109" s="137">
        <f>SUMIF(G15:G93,"LRVB",H15:H93)</f>
        <v>131.80000000000001</v>
      </c>
      <c r="I109" s="137">
        <f>SUMIF(G15:G93,"LRVB",I15:I93)</f>
        <v>225.5</v>
      </c>
      <c r="J109" s="78">
        <f>SUMIF(G13:G93,"LRVB",J13:J93)</f>
        <v>69</v>
      </c>
    </row>
    <row r="110" spans="1:40">
      <c r="A110" s="548" t="s">
        <v>79</v>
      </c>
      <c r="B110" s="549"/>
      <c r="C110" s="549"/>
      <c r="D110" s="549"/>
      <c r="E110" s="549"/>
      <c r="F110" s="549"/>
      <c r="G110" s="550"/>
      <c r="H110" s="137">
        <f>SUMIF(G13:G93,"Kt",H13:H93)</f>
        <v>473</v>
      </c>
      <c r="I110" s="137">
        <f>SUMIF(G13:G93,"Kt",I13:I93)</f>
        <v>473</v>
      </c>
      <c r="J110" s="78"/>
    </row>
    <row r="111" spans="1:40" ht="13.5" thickBot="1">
      <c r="A111" s="545" t="s">
        <v>16</v>
      </c>
      <c r="B111" s="546"/>
      <c r="C111" s="546"/>
      <c r="D111" s="546"/>
      <c r="E111" s="546"/>
      <c r="F111" s="546"/>
      <c r="G111" s="547"/>
      <c r="H111" s="136">
        <f ca="1">SUM(H99,H107)</f>
        <v>38856.800000000003</v>
      </c>
      <c r="I111" s="136">
        <f ca="1">SUM(I99,I107)</f>
        <v>41363</v>
      </c>
      <c r="J111" s="79">
        <f>SUM(J99,J107)</f>
        <v>30883.599999999999</v>
      </c>
      <c r="K111" s="2"/>
      <c r="L111" s="24"/>
      <c r="M111" s="24"/>
      <c r="N111" s="24"/>
      <c r="O111" s="24"/>
    </row>
    <row r="113" spans="1:15">
      <c r="A113" s="2"/>
      <c r="B113" s="2"/>
      <c r="C113" s="2"/>
      <c r="D113" s="2"/>
      <c r="E113" s="2"/>
      <c r="F113" s="24"/>
      <c r="G113" s="2"/>
      <c r="H113" s="24"/>
      <c r="I113" s="24"/>
      <c r="J113" s="24"/>
      <c r="K113" s="2"/>
      <c r="L113" s="24"/>
      <c r="M113" s="24"/>
      <c r="N113" s="24"/>
      <c r="O113" s="24"/>
    </row>
  </sheetData>
  <mergeCells count="199">
    <mergeCell ref="L72:L73"/>
    <mergeCell ref="M72:M73"/>
    <mergeCell ref="N65:O65"/>
    <mergeCell ref="N19:O19"/>
    <mergeCell ref="N45:O45"/>
    <mergeCell ref="N30:O32"/>
    <mergeCell ref="N60:N62"/>
    <mergeCell ref="O60:O62"/>
    <mergeCell ref="N56:O56"/>
    <mergeCell ref="K70:O70"/>
    <mergeCell ref="C71:O71"/>
    <mergeCell ref="K49:K50"/>
    <mergeCell ref="D47:D48"/>
    <mergeCell ref="F47:F48"/>
    <mergeCell ref="D49:D50"/>
    <mergeCell ref="F49:F50"/>
    <mergeCell ref="K51:K53"/>
    <mergeCell ref="O47:O48"/>
    <mergeCell ref="K67:K69"/>
    <mergeCell ref="D51:D52"/>
    <mergeCell ref="E63:E66"/>
    <mergeCell ref="K60:K62"/>
    <mergeCell ref="F55:F59"/>
    <mergeCell ref="D65:D66"/>
    <mergeCell ref="C67:C69"/>
    <mergeCell ref="L14:L15"/>
    <mergeCell ref="M14:M15"/>
    <mergeCell ref="K27:K29"/>
    <mergeCell ref="K24:K26"/>
    <mergeCell ref="K30:K32"/>
    <mergeCell ref="C33:G33"/>
    <mergeCell ref="C34:O34"/>
    <mergeCell ref="K35:K36"/>
    <mergeCell ref="N24:N26"/>
    <mergeCell ref="O24:O26"/>
    <mergeCell ref="O27:O29"/>
    <mergeCell ref="B7:G7"/>
    <mergeCell ref="H7:J7"/>
    <mergeCell ref="H8:J8"/>
    <mergeCell ref="B9:G9"/>
    <mergeCell ref="H9:J9"/>
    <mergeCell ref="H10:J10"/>
    <mergeCell ref="H11:J11"/>
    <mergeCell ref="K22:K23"/>
    <mergeCell ref="D13:D14"/>
    <mergeCell ref="K14:K15"/>
    <mergeCell ref="A35:A37"/>
    <mergeCell ref="B35:B37"/>
    <mergeCell ref="C35:C37"/>
    <mergeCell ref="D35:D37"/>
    <mergeCell ref="E35:E37"/>
    <mergeCell ref="F35:F37"/>
    <mergeCell ref="D67:D69"/>
    <mergeCell ref="E67:E69"/>
    <mergeCell ref="F67:F69"/>
    <mergeCell ref="C60:C62"/>
    <mergeCell ref="D60:D62"/>
    <mergeCell ref="E60:E62"/>
    <mergeCell ref="F60:F62"/>
    <mergeCell ref="A38:A39"/>
    <mergeCell ref="D55:D59"/>
    <mergeCell ref="D45:D46"/>
    <mergeCell ref="F45:F46"/>
    <mergeCell ref="E45:E46"/>
    <mergeCell ref="B38:B39"/>
    <mergeCell ref="C38:C39"/>
    <mergeCell ref="D38:D39"/>
    <mergeCell ref="E38:E39"/>
    <mergeCell ref="F38:F39"/>
    <mergeCell ref="C41:O41"/>
    <mergeCell ref="A22:A23"/>
    <mergeCell ref="B22:B23"/>
    <mergeCell ref="C22:C23"/>
    <mergeCell ref="D22:D23"/>
    <mergeCell ref="E22:E23"/>
    <mergeCell ref="A19:A20"/>
    <mergeCell ref="B19:B20"/>
    <mergeCell ref="C19:C20"/>
    <mergeCell ref="F22:F23"/>
    <mergeCell ref="F19:F20"/>
    <mergeCell ref="E19:E20"/>
    <mergeCell ref="A1:O1"/>
    <mergeCell ref="A2:O2"/>
    <mergeCell ref="L3:O3"/>
    <mergeCell ref="A4:A6"/>
    <mergeCell ref="B4:B6"/>
    <mergeCell ref="C4:C6"/>
    <mergeCell ref="D4:D6"/>
    <mergeCell ref="E4:E6"/>
    <mergeCell ref="H5:H6"/>
    <mergeCell ref="L5:L6"/>
    <mergeCell ref="K5:K6"/>
    <mergeCell ref="F4:F6"/>
    <mergeCell ref="G4:G6"/>
    <mergeCell ref="H4:J4"/>
    <mergeCell ref="K4:M4"/>
    <mergeCell ref="O4:O6"/>
    <mergeCell ref="N4:N6"/>
    <mergeCell ref="I5:I6"/>
    <mergeCell ref="J5:J6"/>
    <mergeCell ref="M5:M6"/>
    <mergeCell ref="A30:A32"/>
    <mergeCell ref="B30:B32"/>
    <mergeCell ref="C30:C32"/>
    <mergeCell ref="D30:D32"/>
    <mergeCell ref="E30:E32"/>
    <mergeCell ref="F30:F32"/>
    <mergeCell ref="E25:E26"/>
    <mergeCell ref="A27:A29"/>
    <mergeCell ref="B27:B29"/>
    <mergeCell ref="C27:C29"/>
    <mergeCell ref="D27:D29"/>
    <mergeCell ref="E27:E29"/>
    <mergeCell ref="F27:F29"/>
    <mergeCell ref="A24:A26"/>
    <mergeCell ref="B24:B26"/>
    <mergeCell ref="C24:C26"/>
    <mergeCell ref="D24:D26"/>
    <mergeCell ref="F24:F26"/>
    <mergeCell ref="K91:O91"/>
    <mergeCell ref="K92:O92"/>
    <mergeCell ref="K93:O93"/>
    <mergeCell ref="K88:K89"/>
    <mergeCell ref="K83:K84"/>
    <mergeCell ref="C82:C84"/>
    <mergeCell ref="D82:D84"/>
    <mergeCell ref="F82:F84"/>
    <mergeCell ref="C91:G91"/>
    <mergeCell ref="B92:G92"/>
    <mergeCell ref="O85:O87"/>
    <mergeCell ref="K85:K86"/>
    <mergeCell ref="O82:O84"/>
    <mergeCell ref="A111:G111"/>
    <mergeCell ref="A109:G109"/>
    <mergeCell ref="A110:G110"/>
    <mergeCell ref="A107:G107"/>
    <mergeCell ref="A108:G108"/>
    <mergeCell ref="A94:I94"/>
    <mergeCell ref="A95:I95"/>
    <mergeCell ref="E55:E59"/>
    <mergeCell ref="A55:A59"/>
    <mergeCell ref="B55:B59"/>
    <mergeCell ref="C55:C59"/>
    <mergeCell ref="A60:A62"/>
    <mergeCell ref="B60:B62"/>
    <mergeCell ref="D88:D90"/>
    <mergeCell ref="A67:A69"/>
    <mergeCell ref="B67:B69"/>
    <mergeCell ref="D75:D79"/>
    <mergeCell ref="E75:E79"/>
    <mergeCell ref="D72:D73"/>
    <mergeCell ref="D80:D81"/>
    <mergeCell ref="C70:G70"/>
    <mergeCell ref="A105:G105"/>
    <mergeCell ref="A106:G106"/>
    <mergeCell ref="A103:G103"/>
    <mergeCell ref="A104:G104"/>
    <mergeCell ref="A101:G101"/>
    <mergeCell ref="A102:G102"/>
    <mergeCell ref="A100:G100"/>
    <mergeCell ref="A96:J96"/>
    <mergeCell ref="A82:A84"/>
    <mergeCell ref="B82:B84"/>
    <mergeCell ref="B93:G93"/>
    <mergeCell ref="A85:A87"/>
    <mergeCell ref="B85:B87"/>
    <mergeCell ref="C85:C87"/>
    <mergeCell ref="D85:D87"/>
    <mergeCell ref="E85:E87"/>
    <mergeCell ref="F85:F87"/>
    <mergeCell ref="A99:G99"/>
    <mergeCell ref="H97:H98"/>
    <mergeCell ref="I97:I98"/>
    <mergeCell ref="J97:J98"/>
    <mergeCell ref="A97:G98"/>
    <mergeCell ref="N72:O73"/>
    <mergeCell ref="N75:O79"/>
    <mergeCell ref="N88:O90"/>
    <mergeCell ref="N10:O10"/>
    <mergeCell ref="N11:O11"/>
    <mergeCell ref="N14:O15"/>
    <mergeCell ref="N16:O17"/>
    <mergeCell ref="N22:O23"/>
    <mergeCell ref="N35:O37"/>
    <mergeCell ref="N38:O39"/>
    <mergeCell ref="C12:O12"/>
    <mergeCell ref="E13:E17"/>
    <mergeCell ref="F13:F17"/>
    <mergeCell ref="D16:D17"/>
    <mergeCell ref="K16:K17"/>
    <mergeCell ref="K75:K76"/>
    <mergeCell ref="K72:K73"/>
    <mergeCell ref="D43:D44"/>
    <mergeCell ref="K38:K39"/>
    <mergeCell ref="C40:G40"/>
    <mergeCell ref="K40:O40"/>
    <mergeCell ref="F43:F44"/>
    <mergeCell ref="K43:K44"/>
    <mergeCell ref="E43:E44"/>
  </mergeCells>
  <printOptions horizontalCentered="1"/>
  <pageMargins left="0.11811023622047245" right="0.11811023622047245" top="0.39370078740157483" bottom="0.19685039370078741" header="0.31496062992125984" footer="0.31496062992125984"/>
  <pageSetup paperSize="9" scale="85" orientation="landscape" r:id="rId1"/>
  <rowBreaks count="3" manualBreakCount="3">
    <brk id="37" max="14" man="1"/>
    <brk id="62" max="14" man="1"/>
    <brk id="87"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Ataskaita</vt:lpstr>
      <vt:lpstr>Priemonių suvestinė</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2015-03-26T06:49:32Z</cp:lastPrinted>
  <dcterms:created xsi:type="dcterms:W3CDTF">2007-07-27T10:32:34Z</dcterms:created>
  <dcterms:modified xsi:type="dcterms:W3CDTF">2015-04-07T06:08:11Z</dcterms:modified>
</cp:coreProperties>
</file>